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560" yWindow="1560" windowWidth="21600" windowHeight="12645" tabRatio="953" firstSheet="2" activeTab="4" autoFilterDateGrouping="1"/>
  </bookViews>
  <sheets>
    <sheet name="Table of Contents" sheetId="1" state="visible" r:id="rId1"/>
    <sheet name="Instructions" sheetId="2" state="visible" r:id="rId2"/>
    <sheet name="Cover Sheet" sheetId="3" state="visible" r:id="rId3"/>
    <sheet name="A. Completeness" sheetId="4" state="visible" r:id="rId4"/>
    <sheet name="B. Enrollment &amp; Disenrollment" sheetId="5" state="visible" r:id="rId5"/>
    <sheet name="C. Beneficiary Notification" sheetId="6" state="visible" r:id="rId6"/>
    <sheet name="D. Payment" sheetId="7" state="visible" r:id="rId7"/>
    <sheet name="E. Providers &amp; Network" sheetId="8" state="visible" r:id="rId8"/>
    <sheet name="F. Coverage" sheetId="9" state="visible" r:id="rId9"/>
    <sheet name="G. Quality and UM" sheetId="10" state="visible" r:id="rId10"/>
    <sheet name="H. Grievances and Appeals" sheetId="11" state="visible" r:id="rId11"/>
    <sheet name="I. Program Integrity" sheetId="12" state="visible" r:id="rId12"/>
    <sheet name="J. General Terms and Conditions" sheetId="13" state="visible" r:id="rId13"/>
    <sheet name="K. Health Information Systems" sheetId="14" state="visible" r:id="rId14"/>
    <sheet name="Summary" sheetId="15" state="visible" r:id="rId15"/>
    <sheet name="Glossary" sheetId="16" state="visible" r:id="rId16"/>
  </sheets>
  <definedNames>
    <definedName name="Alist">'A. Completeness'!$K$2:$K$4</definedName>
    <definedName name="Blist">'A. Completeness'!$K$3:$K$4</definedName>
    <definedName name="CHIP">'Cover Sheet'!$J$2:$J$7</definedName>
    <definedName name="Clist" workbookParameter="1">'A. Completeness'!$K$1</definedName>
    <definedName name="Ilist">'B. Enrollment &amp; Disenrollment'!$L$2:$L$3</definedName>
    <definedName name="Medicaid">'Cover Sheet'!$J$2:$J$7</definedName>
    <definedName name="MMC">'Cover Sheet'!$J$2:$J$8</definedName>
    <definedName name="MUNN">'A. Completeness'!$J$1:$J$4</definedName>
    <definedName name="Rlist">'B. Enrollment &amp; Disenrollment'!$M$2:$M$3</definedName>
    <definedName name="YNNN">'A. Completeness'!$L$1:$L$4</definedName>
    <definedName name="OLE_LINK1" localSheetId="1">Instructions!$B$6</definedName>
    <definedName name="_xlnm.Print_Titles" localSheetId="1">'Instructions'!$1:$1</definedName>
    <definedName name="_xlnm.Print_Area" localSheetId="1">'Instructions'!$A$1:$B$40</definedName>
    <definedName name="Ilist" localSheetId="3">'A. Completeness'!$L$2:$L$3</definedName>
    <definedName name="Rlist" localSheetId="3">'A. Completeness'!$M$2:$M$3</definedName>
    <definedName name="_xlnm.Print_Titles" localSheetId="3">'A. Completeness'!$1:$7</definedName>
    <definedName name="_xlnm.Print_Area" localSheetId="3">'A. Completeness'!$A$1:$H$47</definedName>
    <definedName name="_xlnm.Print_Titles" localSheetId="4">'B. Enrollment &amp; Disenrollment'!$1:$7</definedName>
    <definedName name="_xlnm.Print_Area" localSheetId="4">'B. Enrollment &amp; Disenrollment'!$A$1:$H$45</definedName>
    <definedName name="Ilist" localSheetId="5">'C. Beneficiary Notification'!$L$2:$L$3</definedName>
    <definedName name="Rlist" localSheetId="5">'C. Beneficiary Notification'!$M$2:$M$3</definedName>
    <definedName name="_xlnm.Print_Titles" localSheetId="5">'C. Beneficiary Notification'!$1:$7</definedName>
    <definedName name="_xlnm.Print_Area" localSheetId="5">'C. Beneficiary Notification'!$A$1:$H$148</definedName>
    <definedName name="Ilist" localSheetId="6">'D. Payment'!$L$2:$L$3</definedName>
    <definedName name="Rlist" localSheetId="6">'D. Payment'!$M$2:$M$3</definedName>
    <definedName name="_xlnm.Print_Titles" localSheetId="6">'D. Payment'!$1:$7</definedName>
    <definedName name="_xlnm.Print_Area" localSheetId="6">'D. Payment'!$A$1:$H$93</definedName>
    <definedName name="Ilist" localSheetId="7">'E. Providers &amp; Network'!$L$2:$L$3</definedName>
    <definedName name="Rlist" localSheetId="7">'E. Providers &amp; Network'!$M$2:$M$3</definedName>
    <definedName name="_xlnm.Print_Titles" localSheetId="7">'E. Providers &amp; Network'!$1:$7</definedName>
    <definedName name="_xlnm.Print_Area" localSheetId="7">'E. Providers &amp; Network'!$A$1:$H$76</definedName>
    <definedName name="Ilist" localSheetId="8">'F. Coverage'!$L$2:$L$3</definedName>
    <definedName name="Rlist" localSheetId="8">'F. Coverage'!$M$2:$M$3</definedName>
    <definedName name="_xlnm.Print_Titles" localSheetId="8">'F. Coverage'!$1:$7</definedName>
    <definedName name="_xlnm.Print_Area" localSheetId="8">'F. Coverage'!$A$1:$H$133</definedName>
    <definedName name="Ilist" localSheetId="9">'G. Quality and UM'!$L$2:$L$3</definedName>
    <definedName name="Rlist" localSheetId="9">'G. Quality and UM'!$M$2:$M$3</definedName>
    <definedName name="_xlnm.Print_Titles" localSheetId="9">'G. Quality and UM'!$1:$7</definedName>
    <definedName name="_xlnm.Print_Area" localSheetId="9">'G. Quality and UM'!$A$1:$H$84</definedName>
    <definedName name="Ilist" localSheetId="10">'H. Grievances and Appeals'!$L$2:$L$3</definedName>
    <definedName name="Rlist" localSheetId="10">'H. Grievances and Appeals'!$M$2:$M$3</definedName>
    <definedName name="_xlnm.Print_Titles" localSheetId="10">'H. Grievances and Appeals'!$1:$7</definedName>
    <definedName name="_xlnm.Print_Area" localSheetId="10">'H. Grievances and Appeals'!$A$1:$H$107</definedName>
    <definedName name="Ilist" localSheetId="11">'I. Program Integrity'!$L$2:$L$3</definedName>
    <definedName name="Rlist" localSheetId="11">'I. Program Integrity'!$M$2:$M$3</definedName>
    <definedName name="_xlnm.Print_Titles" localSheetId="11">'I. Program Integrity'!$1:$7</definedName>
    <definedName name="_xlnm.Print_Area" localSheetId="11">'I. Program Integrity'!$A$1:$H$55</definedName>
    <definedName name="Ilist" localSheetId="12">'J. General Terms and Conditions'!$L$2:$L$3</definedName>
    <definedName name="Rlist" localSheetId="12">'J. General Terms and Conditions'!$M$2:$M$3</definedName>
    <definedName name="_xlnm.Print_Titles" localSheetId="12">'J. General Terms and Conditions'!$1:$7</definedName>
    <definedName name="_xlnm.Print_Area" localSheetId="12">'J. General Terms and Conditions'!$A$1:$H$153</definedName>
    <definedName name="Ilist" localSheetId="13">'K. Health Information Systems'!$L$2:$L$3</definedName>
    <definedName name="Rlist" localSheetId="13">'K. Health Information Systems'!$M$2:$M$3</definedName>
    <definedName name="_xlnm.Print_Titles" localSheetId="13">'K. Health Information Systems'!$1:$7</definedName>
    <definedName name="_xlnm.Print_Area" localSheetId="13">'K. Health Information Systems'!$A$1:$H$27</definedName>
    <definedName name="_xlnm.Print_Titles" localSheetId="15">'Glossary'!$1:$1</definedName>
    <definedName name="_xlnm.Print_Area" localSheetId="15">'Glossary'!$A$1:$F$123</definedName>
  </definedNames>
  <calcPr calcId="191028" fullCalcOnLoad="1"/>
</workbook>
</file>

<file path=xl/styles.xml><?xml version="1.0" encoding="utf-8"?>
<styleSheet xmlns="http://schemas.openxmlformats.org/spreadsheetml/2006/main">
  <numFmts count="2">
    <numFmt numFmtId="164" formatCode="_(* #,##0_);_(* \(#,##0\);_(* &quot;-&quot;??_);_(@_)"/>
    <numFmt numFmtId="165" formatCode="m/d/yyyy;@"/>
  </numFmts>
  <fonts count="69">
    <font>
      <name val="Calibri"/>
      <family val="2"/>
      <color theme="1"/>
      <sz val="11"/>
      <scheme val="minor"/>
    </font>
    <font>
      <name val="Times New Roman"/>
      <family val="1"/>
      <color theme="1"/>
      <sz val="10"/>
    </font>
    <font>
      <name val="Times New Roman"/>
      <family val="1"/>
      <b val="1"/>
      <color theme="1"/>
      <sz val="10"/>
    </font>
    <font>
      <name val="Arial"/>
      <family val="2"/>
      <sz val="10"/>
    </font>
    <font>
      <name val="Times New Roman"/>
      <family val="1"/>
      <color rgb="FFFF0000"/>
      <sz val="10"/>
    </font>
    <font>
      <name val="Times New Roman"/>
      <family val="1"/>
      <color theme="1"/>
      <sz val="11"/>
    </font>
    <font>
      <name val="Calibri"/>
      <family val="2"/>
      <color theme="10"/>
      <sz val="11"/>
      <u val="single"/>
      <scheme val="minor"/>
    </font>
    <font>
      <name val="Times New Roman"/>
      <family val="1"/>
      <color rgb="FFFF0000"/>
      <sz val="11"/>
    </font>
    <font>
      <name val="Times New Roman"/>
      <family val="1"/>
      <color theme="10"/>
      <sz val="11"/>
      <u val="single"/>
    </font>
    <font>
      <name val="Times New Roman"/>
      <family val="1"/>
      <sz val="10"/>
    </font>
    <font>
      <name val="Times New Roman"/>
      <family val="1"/>
      <b val="1"/>
      <sz val="10"/>
    </font>
    <font>
      <name val="Calibri"/>
      <family val="2"/>
      <sz val="11"/>
      <scheme val="minor"/>
    </font>
    <font>
      <name val="Times New Roman"/>
      <family val="1"/>
      <color theme="1"/>
      <sz val="10"/>
      <u val="single"/>
    </font>
    <font>
      <name val="Times New Roman"/>
      <family val="1"/>
      <sz val="10"/>
      <u val="single"/>
    </font>
    <font>
      <name val="Times New Roman"/>
      <family val="1"/>
      <sz val="11"/>
    </font>
    <font>
      <name val="Times New Roman"/>
      <family val="1"/>
      <b val="1"/>
      <sz val="11"/>
    </font>
    <font>
      <name val="Times New Roman"/>
      <family val="1"/>
      <color rgb="FFFF0000"/>
      <sz val="10"/>
      <u val="single"/>
    </font>
    <font>
      <name val="Calibri"/>
      <family val="2"/>
      <color theme="10"/>
      <sz val="11"/>
      <u val="single"/>
    </font>
    <font>
      <name val="Calibri"/>
      <family val="2"/>
      <color theme="1"/>
      <sz val="11"/>
      <scheme val="minor"/>
    </font>
    <font>
      <name val="Calibri"/>
      <family val="2"/>
      <color rgb="FF9C0006"/>
      <sz val="11"/>
      <scheme val="minor"/>
    </font>
    <font>
      <name val="Calibri"/>
      <family val="2"/>
      <b val="1"/>
      <color theme="1"/>
      <sz val="11"/>
      <scheme val="minor"/>
    </font>
    <font>
      <name val="Calibri"/>
      <family val="2"/>
      <color rgb="FFFF0000"/>
      <sz val="11"/>
      <scheme val="minor"/>
    </font>
    <font>
      <name val="Calibri"/>
      <family val="2"/>
      <sz val="8"/>
      <scheme val="minor"/>
    </font>
    <font>
      <name val="Times New Roman"/>
      <family val="1"/>
      <b val="1"/>
      <color rgb="FFFF0000"/>
      <sz val="10"/>
    </font>
    <font>
      <name val="Times New Roman"/>
      <family val="1"/>
      <color rgb="FF7030A0"/>
      <sz val="10"/>
    </font>
    <font>
      <name val="Calibri"/>
      <family val="2"/>
      <b val="1"/>
      <color rgb="FFFF0000"/>
      <sz val="11"/>
      <scheme val="minor"/>
    </font>
    <font>
      <name val="Times New Roman"/>
      <family val="1"/>
      <color theme="1"/>
      <sz val="9"/>
    </font>
    <font>
      <name val="Arial"/>
      <family val="2"/>
      <b val="1"/>
      <color theme="0"/>
      <sz val="18"/>
    </font>
    <font>
      <name val="Arial"/>
      <family val="2"/>
      <color theme="10"/>
      <sz val="10"/>
      <u val="single"/>
    </font>
    <font>
      <name val="Arial"/>
      <family val="2"/>
      <color theme="1"/>
      <sz val="10"/>
    </font>
    <font>
      <name val="Arial"/>
      <family val="2"/>
      <b val="1"/>
      <color theme="0"/>
      <sz val="10"/>
    </font>
    <font>
      <name val="Arial"/>
      <family val="2"/>
      <b val="1"/>
      <sz val="10"/>
    </font>
    <font>
      <name val="Arial"/>
      <family val="2"/>
      <color rgb="FF000000"/>
      <sz val="10"/>
    </font>
    <font>
      <name val="Arial"/>
      <family val="2"/>
      <b val="1"/>
      <color rgb="FF000000"/>
      <sz val="10"/>
    </font>
    <font>
      <name val="Arial"/>
      <family val="2"/>
      <i val="1"/>
      <sz val="10"/>
    </font>
    <font>
      <name val="Arial"/>
      <family val="2"/>
      <color theme="0"/>
      <sz val="10"/>
    </font>
    <font>
      <name val="Arial"/>
      <family val="2"/>
      <b val="1"/>
      <color theme="0"/>
      <sz val="14"/>
    </font>
    <font>
      <name val="Arial"/>
      <family val="2"/>
      <b val="1"/>
      <i val="1"/>
      <color rgb="FFFF0000"/>
      <sz val="10"/>
    </font>
    <font>
      <name val="Arial"/>
      <family val="2"/>
      <b val="1"/>
      <color theme="1"/>
      <sz val="11"/>
    </font>
    <font>
      <name val="Arial"/>
      <family val="2"/>
      <color theme="1"/>
      <sz val="11"/>
    </font>
    <font>
      <name val="Arial"/>
      <family val="2"/>
      <b val="1"/>
      <color theme="0"/>
      <sz val="11"/>
    </font>
    <font>
      <name val="Arial"/>
      <family val="2"/>
      <b val="1"/>
      <color theme="1"/>
      <sz val="10"/>
    </font>
    <font>
      <name val="Arial"/>
      <family val="2"/>
      <color theme="1"/>
      <sz val="9"/>
    </font>
    <font>
      <name val="Arial"/>
      <family val="2"/>
      <i val="1"/>
      <color theme="1"/>
      <sz val="10"/>
    </font>
    <font>
      <name val="Arial"/>
      <family val="2"/>
      <sz val="11"/>
    </font>
    <font>
      <name val="Arial"/>
      <family val="2"/>
      <color theme="10"/>
      <sz val="11"/>
      <u val="single"/>
    </font>
    <font>
      <name val="Arial"/>
      <family val="2"/>
      <sz val="10"/>
      <u val="single"/>
    </font>
    <font>
      <name val="Arial"/>
      <family val="2"/>
      <b val="1"/>
      <color rgb="FFFF0000"/>
      <sz val="10"/>
    </font>
    <font>
      <name val="Arial"/>
      <family val="2"/>
      <strike val="1"/>
      <color theme="1"/>
      <sz val="10"/>
    </font>
    <font>
      <name val="Arial"/>
      <family val="2"/>
      <color rgb="FFFF0000"/>
      <sz val="10"/>
    </font>
    <font>
      <name val="Arial"/>
      <family val="2"/>
      <color theme="0"/>
      <sz val="11"/>
    </font>
    <font>
      <name val="Arial"/>
      <family val="2"/>
      <color theme="1"/>
      <sz val="14"/>
    </font>
    <font>
      <name val="Arial"/>
      <family val="2"/>
      <sz val="14"/>
    </font>
    <font>
      <name val="Arial"/>
      <family val="2"/>
      <color theme="0"/>
      <sz val="14"/>
    </font>
    <font>
      <name val="Arial"/>
      <family val="2"/>
      <b val="1"/>
      <i val="1"/>
      <sz val="10"/>
    </font>
    <font>
      <name val="Arial"/>
      <family val="2"/>
      <b val="1"/>
      <i val="1"/>
      <sz val="11"/>
    </font>
    <font>
      <name val="Arial"/>
      <family val="2"/>
      <b val="1"/>
      <color theme="0"/>
      <sz val="26"/>
    </font>
    <font>
      <name val="Aptos Narrow"/>
      <family val="2"/>
      <color theme="1"/>
      <sz val="10"/>
    </font>
    <font>
      <name val="Aptos Narrow"/>
      <family val="2"/>
      <sz val="10"/>
    </font>
    <font>
      <name val="Aptos Narrow"/>
      <family val="2"/>
      <color theme="1"/>
      <sz val="6"/>
    </font>
    <font>
      <name val="Aptos Narrow"/>
      <family val="2"/>
      <color rgb="FF000000"/>
      <sz val="10"/>
    </font>
    <font>
      <name val="Arial"/>
      <family val="2"/>
      <b val="1"/>
      <i val="1"/>
      <color rgb="FF000000"/>
      <sz val="10"/>
    </font>
    <font>
      <name val="Aptos Narrow"/>
      <family val="2"/>
      <b val="1"/>
      <color theme="0"/>
      <sz val="10"/>
    </font>
    <font>
      <name val="Aptos Narrow"/>
      <family val="2"/>
      <b val="1"/>
      <sz val="10"/>
    </font>
    <font>
      <name val="Aptos Narrow"/>
      <family val="2"/>
      <sz val="13"/>
    </font>
    <font>
      <name val="Calibri"/>
      <family val="2"/>
      <color rgb="FFFF0000"/>
      <sz val="14"/>
      <scheme val="minor"/>
    </font>
    <font>
      <name val="Calibri"/>
      <family val="2"/>
      <color theme="1"/>
      <sz val="14"/>
      <scheme val="minor"/>
    </font>
    <font>
      <name val="Arial"/>
      <family val="2"/>
      <strike val="1"/>
      <sz val="10"/>
    </font>
    <font>
      <name val="Arial"/>
      <family val="2"/>
      <color rgb="FF000000"/>
      <sz val="11"/>
    </font>
  </fonts>
  <fills count="17">
    <fill>
      <patternFill/>
    </fill>
    <fill>
      <patternFill patternType="gray125"/>
    </fill>
    <fill>
      <patternFill patternType="solid">
        <fgColor theme="0" tint="-0.3499862666707358"/>
        <bgColor indexed="64"/>
      </patternFill>
    </fill>
    <fill>
      <patternFill patternType="solid">
        <fgColor theme="9" tint="0.5999938962981048"/>
        <bgColor indexed="64"/>
      </patternFill>
    </fill>
    <fill>
      <patternFill patternType="solid">
        <fgColor theme="0" tint="-0.0499893185216834"/>
        <bgColor indexed="64"/>
      </patternFill>
    </fill>
    <fill>
      <patternFill patternType="solid">
        <fgColor rgb="FFFFC7CE"/>
      </patternFill>
    </fill>
    <fill>
      <patternFill patternType="solid">
        <fgColor theme="2" tint="-0.09997863704336681"/>
        <bgColor indexed="64"/>
      </patternFill>
    </fill>
    <fill>
      <patternFill patternType="solid">
        <fgColor theme="1" tint="0.499984740745262"/>
        <bgColor indexed="64"/>
      </patternFill>
    </fill>
    <fill>
      <patternFill patternType="solid">
        <fgColor theme="0"/>
        <bgColor indexed="64"/>
      </patternFill>
    </fill>
    <fill>
      <patternFill patternType="solid">
        <fgColor theme="2"/>
        <bgColor indexed="64"/>
      </patternFill>
    </fill>
    <fill>
      <patternFill patternType="solid">
        <fgColor theme="2" tint="-0.499984740745262"/>
        <bgColor indexed="64"/>
      </patternFill>
    </fill>
    <fill>
      <patternFill patternType="solid">
        <fgColor rgb="FFFFFF00"/>
        <bgColor indexed="64"/>
      </patternFill>
    </fill>
    <fill>
      <patternFill patternType="solid">
        <fgColor theme="1"/>
        <bgColor indexed="64"/>
      </patternFill>
    </fill>
    <fill>
      <patternFill patternType="solid">
        <fgColor theme="8" tint="-0.249977111117893"/>
        <bgColor indexed="64"/>
      </patternFill>
    </fill>
    <fill>
      <patternFill patternType="solid">
        <fgColor theme="0" tint="-0.1499984740745262"/>
        <bgColor indexed="64"/>
      </patternFill>
    </fill>
    <fill>
      <patternFill patternType="solid">
        <fgColor rgb="FFF1F1F1"/>
        <bgColor indexed="64"/>
      </patternFill>
    </fill>
    <fill>
      <patternFill patternType="solid">
        <fgColor rgb="FFA6A6A6"/>
        <bgColor rgb="FF000000"/>
      </patternFill>
    </fill>
  </fills>
  <borders count="59">
    <border>
      <left/>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right/>
      <top style="thin">
        <color indexed="64"/>
      </top>
      <bottom style="thin">
        <color indexed="64"/>
      </bottom>
      <diagonal/>
    </border>
    <border>
      <left style="medium">
        <color indexed="64"/>
      </left>
      <right/>
      <top style="medium">
        <color indexed="64"/>
      </top>
      <bottom/>
      <diagonal/>
    </border>
    <border>
      <left style="thin">
        <color indexed="64"/>
      </left>
      <right style="thin">
        <color indexed="64"/>
      </right>
      <top/>
      <bottom/>
      <diagonal/>
    </border>
    <border>
      <left style="thin">
        <color indexed="64"/>
      </left>
      <right style="medium">
        <color indexed="64"/>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medium">
        <color indexed="64"/>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style="medium">
        <color indexed="64"/>
      </left>
      <right/>
      <top style="thin">
        <color theme="6" tint="0.3999755851924192"/>
      </top>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thin">
        <color indexed="64"/>
      </bottom>
      <diagonal/>
    </border>
    <border>
      <left/>
      <right/>
      <top style="thin">
        <color indexed="64"/>
      </top>
      <bottom/>
      <diagonal/>
    </border>
  </borders>
  <cellStyleXfs count="7">
    <xf numFmtId="0" fontId="18" fillId="0" borderId="0"/>
    <xf numFmtId="0" fontId="3" fillId="0" borderId="0"/>
    <xf numFmtId="0" fontId="6" fillId="0" borderId="0"/>
    <xf numFmtId="9" fontId="3" fillId="0" borderId="0"/>
    <xf numFmtId="0" fontId="17" fillId="0" borderId="0" applyAlignment="1" applyProtection="1">
      <alignment vertical="top"/>
      <protection locked="0" hidden="0"/>
    </xf>
    <xf numFmtId="43" fontId="18" fillId="0" borderId="0"/>
    <xf numFmtId="0" fontId="19" fillId="5" borderId="0"/>
  </cellStyleXfs>
  <cellXfs count="667">
    <xf numFmtId="0" fontId="0" fillId="0" borderId="0" pivotButton="0" quotePrefix="0" xfId="0"/>
    <xf numFmtId="0" fontId="1" fillId="0" borderId="0" pivotButton="0" quotePrefix="0" xfId="0"/>
    <xf numFmtId="0" fontId="5" fillId="0" borderId="0" pivotButton="0" quotePrefix="0" xfId="0"/>
    <xf numFmtId="0" fontId="7" fillId="0" borderId="0" pivotButton="0" quotePrefix="0" xfId="0"/>
    <xf numFmtId="0" fontId="8" fillId="0" borderId="0" applyAlignment="1" pivotButton="0" quotePrefix="0" xfId="2">
      <alignment horizontal="left" vertical="center" indent="3"/>
    </xf>
    <xf numFmtId="0" fontId="0" fillId="0" borderId="0" applyAlignment="1" pivotButton="0" quotePrefix="0" xfId="0">
      <alignment horizontal="center"/>
    </xf>
    <xf numFmtId="0" fontId="1" fillId="0" borderId="0" applyAlignment="1" pivotButton="0" quotePrefix="0" xfId="0">
      <alignment vertical="center" wrapText="1"/>
    </xf>
    <xf numFmtId="0" fontId="1" fillId="0" borderId="0" applyAlignment="1" pivotButton="0" quotePrefix="0" xfId="0">
      <alignment wrapText="1"/>
    </xf>
    <xf numFmtId="0" fontId="0" fillId="0" borderId="0" applyAlignment="1" pivotButton="0" quotePrefix="0" xfId="0">
      <alignment horizontal="center" vertical="top" wrapText="1"/>
    </xf>
    <xf numFmtId="0" fontId="11" fillId="0" borderId="0" applyAlignment="1" pivotButton="0" quotePrefix="0" xfId="0">
      <alignment vertical="top" wrapText="1"/>
    </xf>
    <xf numFmtId="0" fontId="11" fillId="0" borderId="0" applyAlignment="1" pivotButton="0" quotePrefix="0" xfId="0">
      <alignment horizontal="center"/>
    </xf>
    <xf numFmtId="0" fontId="9" fillId="0" borderId="0" applyAlignment="1" pivotButton="0" quotePrefix="0" xfId="0">
      <alignment vertical="center" wrapText="1"/>
    </xf>
    <xf numFmtId="0" fontId="11" fillId="0" borderId="0" pivotButton="0" quotePrefix="0" xfId="0"/>
    <xf numFmtId="0" fontId="1" fillId="0" borderId="20" applyAlignment="1" applyProtection="1" pivotButton="0" quotePrefix="0" xfId="0">
      <alignment horizontal="left" vertical="top" wrapText="1"/>
      <protection locked="0" hidden="0"/>
    </xf>
    <xf numFmtId="0" fontId="0" fillId="0" borderId="0" applyAlignment="1" pivotButton="0" quotePrefix="0" xfId="0">
      <alignment wrapText="1"/>
    </xf>
    <xf numFmtId="0" fontId="1" fillId="7" borderId="0" applyProtection="1" pivotButton="0" quotePrefix="0" xfId="0">
      <protection locked="1" hidden="1"/>
    </xf>
    <xf numFmtId="0" fontId="1" fillId="7" borderId="13" applyAlignment="1" applyProtection="1" pivotButton="0" quotePrefix="0" xfId="0">
      <alignment horizontal="centerContinuous"/>
      <protection locked="1" hidden="1"/>
    </xf>
    <xf numFmtId="0" fontId="1" fillId="7" borderId="0" applyAlignment="1" applyProtection="1" pivotButton="0" quotePrefix="0" xfId="0">
      <alignment wrapText="1"/>
      <protection locked="1" hidden="1"/>
    </xf>
    <xf numFmtId="0" fontId="1" fillId="7" borderId="0" applyProtection="1" pivotButton="0" quotePrefix="0" xfId="1">
      <protection locked="1" hidden="1"/>
    </xf>
    <xf numFmtId="0" fontId="9" fillId="7" borderId="0" applyProtection="1" pivotButton="0" quotePrefix="0" xfId="0">
      <protection locked="1" hidden="1"/>
    </xf>
    <xf numFmtId="0" fontId="0" fillId="7" borderId="0" applyProtection="1" pivotButton="0" quotePrefix="0" xfId="0">
      <protection locked="1" hidden="1"/>
    </xf>
    <xf numFmtId="0" fontId="1" fillId="7" borderId="0" applyAlignment="1" applyProtection="1" pivotButton="0" quotePrefix="0" xfId="0">
      <alignment vertical="center"/>
      <protection locked="1" hidden="1"/>
    </xf>
    <xf numFmtId="0" fontId="9" fillId="7" borderId="0" applyProtection="1" pivotButton="0" quotePrefix="0" xfId="1">
      <protection locked="1" hidden="1"/>
    </xf>
    <xf numFmtId="0" fontId="9" fillId="0" borderId="0" applyAlignment="1" pivotButton="0" quotePrefix="0" xfId="0">
      <alignment vertical="top"/>
    </xf>
    <xf numFmtId="0" fontId="9" fillId="0" borderId="0" applyAlignment="1" pivotButton="0" quotePrefix="0" xfId="0">
      <alignment vertical="top" wrapText="1"/>
    </xf>
    <xf numFmtId="0" fontId="1" fillId="2" borderId="0" applyAlignment="1" applyProtection="1" pivotButton="0" quotePrefix="0" xfId="0">
      <alignment horizontal="center" vertical="center"/>
      <protection locked="1" hidden="1"/>
    </xf>
    <xf numFmtId="0" fontId="1" fillId="2" borderId="0" applyAlignment="1" applyProtection="1" pivotButton="0" quotePrefix="0" xfId="0">
      <alignment horizontal="center" vertical="center" shrinkToFit="1"/>
      <protection locked="1" hidden="1"/>
    </xf>
    <xf numFmtId="0" fontId="1" fillId="2" borderId="0" applyAlignment="1" applyProtection="1" pivotButton="0" quotePrefix="0" xfId="0">
      <alignment horizontal="left" vertical="top"/>
      <protection locked="1" hidden="1"/>
    </xf>
    <xf numFmtId="0" fontId="9" fillId="2" borderId="0" applyAlignment="1" applyProtection="1" pivotButton="0" quotePrefix="0" xfId="0">
      <alignment horizontal="left" vertical="top"/>
      <protection locked="1" hidden="1"/>
    </xf>
    <xf numFmtId="14" fontId="9" fillId="2" borderId="0" applyAlignment="1" applyProtection="1" pivotButton="0" quotePrefix="0" xfId="0">
      <alignment horizontal="center" vertical="center"/>
      <protection locked="1" hidden="1"/>
    </xf>
    <xf numFmtId="0" fontId="9" fillId="2" borderId="0" applyAlignment="1" applyProtection="1" pivotButton="0" quotePrefix="0" xfId="0">
      <alignment vertical="center"/>
      <protection locked="1" hidden="1"/>
    </xf>
    <xf numFmtId="164" fontId="9" fillId="2" borderId="0" applyAlignment="1" applyProtection="1" pivotButton="0" quotePrefix="0" xfId="5">
      <alignment horizontal="center" vertical="center"/>
      <protection locked="1" hidden="1"/>
    </xf>
    <xf numFmtId="0" fontId="4" fillId="2" borderId="0" applyAlignment="1" applyProtection="1" pivotButton="0" quotePrefix="0" xfId="0">
      <alignment horizontal="center" vertical="center"/>
      <protection locked="1" hidden="1"/>
    </xf>
    <xf numFmtId="0" fontId="9" fillId="2" borderId="0" applyAlignment="1" applyProtection="1" pivotButton="0" quotePrefix="0" xfId="0">
      <alignment horizontal="left" vertical="center" wrapText="1"/>
      <protection locked="1" hidden="1"/>
    </xf>
    <xf numFmtId="0" fontId="12" fillId="2" borderId="0" applyAlignment="1" applyProtection="1" pivotButton="0" quotePrefix="0" xfId="0">
      <alignment horizontal="center" vertical="center" shrinkToFit="1"/>
      <protection locked="1" hidden="1"/>
    </xf>
    <xf numFmtId="0" fontId="12" fillId="2" borderId="0" applyAlignment="1" applyProtection="1" pivotButton="0" quotePrefix="0" xfId="0">
      <alignment horizontal="center" vertical="center"/>
      <protection locked="1" hidden="1"/>
    </xf>
    <xf numFmtId="0" fontId="13" fillId="2" borderId="0" applyAlignment="1" applyProtection="1" pivotButton="0" quotePrefix="0" xfId="0">
      <alignment horizontal="center" vertical="center" wrapText="1"/>
      <protection locked="1" hidden="1"/>
    </xf>
    <xf numFmtId="0" fontId="13" fillId="2" borderId="0" applyAlignment="1" applyProtection="1" pivotButton="0" quotePrefix="0" xfId="0">
      <alignment horizontal="center" vertical="center"/>
      <protection locked="1" hidden="1"/>
    </xf>
    <xf numFmtId="0" fontId="9" fillId="2" borderId="0" applyAlignment="1" applyProtection="1" pivotButton="0" quotePrefix="0" xfId="0">
      <alignment horizontal="center" vertical="center" wrapText="1"/>
      <protection locked="1" hidden="1"/>
    </xf>
    <xf numFmtId="14" fontId="13" fillId="2" borderId="0" applyAlignment="1" applyProtection="1" pivotButton="0" quotePrefix="0" xfId="0">
      <alignment vertical="center" wrapText="1"/>
      <protection locked="1" hidden="1"/>
    </xf>
    <xf numFmtId="14" fontId="9" fillId="2" borderId="0" applyAlignment="1" applyProtection="1" pivotButton="0" quotePrefix="0" xfId="0">
      <alignment vertical="center"/>
      <protection locked="1" hidden="1"/>
    </xf>
    <xf numFmtId="1" fontId="9" fillId="3" borderId="0" applyAlignment="1" applyProtection="1" pivotButton="0" quotePrefix="0" xfId="0">
      <alignment vertical="center"/>
      <protection locked="1" hidden="1"/>
    </xf>
    <xf numFmtId="14" fontId="9" fillId="3" borderId="0" applyAlignment="1" applyProtection="1" pivotButton="0" quotePrefix="0" xfId="0">
      <alignment vertical="center"/>
      <protection locked="1" hidden="1"/>
    </xf>
    <xf numFmtId="0" fontId="9" fillId="3" borderId="0" applyAlignment="1" applyProtection="1" pivotButton="0" quotePrefix="0" xfId="0">
      <alignment vertical="center"/>
      <protection locked="1" hidden="1"/>
    </xf>
    <xf numFmtId="0" fontId="1" fillId="2" borderId="0" applyAlignment="1" applyProtection="1" pivotButton="0" quotePrefix="0" xfId="0">
      <alignment horizontal="left" vertical="top" wrapText="1"/>
      <protection locked="1" hidden="1"/>
    </xf>
    <xf numFmtId="0" fontId="1" fillId="3" borderId="0" applyAlignment="1" applyProtection="1" pivotButton="0" quotePrefix="0" xfId="0">
      <alignment horizontal="center" vertical="top" wrapText="1"/>
      <protection locked="1" hidden="1"/>
    </xf>
    <xf numFmtId="0" fontId="10" fillId="2" borderId="0" applyAlignment="1" applyProtection="1" pivotButton="0" quotePrefix="0" xfId="0">
      <alignment horizontal="center" vertical="center"/>
      <protection locked="1" hidden="1"/>
    </xf>
    <xf numFmtId="0" fontId="1" fillId="2" borderId="0" applyProtection="1" pivotButton="0" quotePrefix="0" xfId="0">
      <protection locked="1" hidden="1"/>
    </xf>
    <xf numFmtId="49" fontId="9" fillId="2" borderId="0" applyAlignment="1" applyProtection="1" pivotButton="0" quotePrefix="0" xfId="0">
      <alignment horizontal="center" vertical="center"/>
      <protection locked="1" hidden="1"/>
    </xf>
    <xf numFmtId="0" fontId="13" fillId="2" borderId="0" applyAlignment="1" applyProtection="1" pivotButton="0" quotePrefix="0" xfId="0">
      <alignment horizontal="left" vertical="top" wrapText="1"/>
      <protection locked="1" hidden="1"/>
    </xf>
    <xf numFmtId="0" fontId="10" fillId="2" borderId="0" applyAlignment="1" applyProtection="1" pivotButton="0" quotePrefix="0" xfId="0">
      <alignment horizontal="center" vertical="top" wrapText="1"/>
      <protection locked="1" hidden="1"/>
    </xf>
    <xf numFmtId="0" fontId="12" fillId="2" borderId="0" applyAlignment="1" applyProtection="1" pivotButton="0" quotePrefix="0" xfId="0">
      <alignment horizontal="left" vertical="top"/>
      <protection locked="1" hidden="1"/>
    </xf>
    <xf numFmtId="0" fontId="13" fillId="2" borderId="0" applyAlignment="1" applyProtection="1" pivotButton="0" quotePrefix="0" xfId="0">
      <alignment horizontal="left" vertical="top"/>
      <protection locked="1" hidden="1"/>
    </xf>
    <xf numFmtId="0" fontId="9" fillId="2" borderId="0" applyAlignment="1" applyProtection="1" pivotButton="0" quotePrefix="0" xfId="0">
      <alignment horizontal="center" vertical="center"/>
      <protection locked="1" hidden="1"/>
    </xf>
    <xf numFmtId="0" fontId="14" fillId="2" borderId="0" applyAlignment="1" applyProtection="1" pivotButton="0" quotePrefix="0" xfId="0">
      <alignment horizontal="center" vertical="center"/>
      <protection locked="1" hidden="1"/>
    </xf>
    <xf numFmtId="0" fontId="15" fillId="2" borderId="4" applyAlignment="1" applyProtection="1" pivotButton="0" quotePrefix="0" xfId="0">
      <alignment horizontal="center" vertical="center"/>
      <protection locked="1" hidden="1"/>
    </xf>
    <xf numFmtId="0" fontId="14" fillId="2" borderId="0" applyAlignment="1" applyProtection="1" pivotButton="0" quotePrefix="0" xfId="0">
      <alignment horizontal="center" vertical="center" wrapText="1"/>
      <protection locked="1" hidden="1"/>
    </xf>
    <xf numFmtId="0" fontId="0" fillId="2" borderId="0" applyProtection="1" pivotButton="0" quotePrefix="0" xfId="0">
      <protection locked="1" hidden="1"/>
    </xf>
    <xf numFmtId="49" fontId="14" fillId="2" borderId="4" applyAlignment="1" applyProtection="1" pivotButton="0" quotePrefix="0" xfId="0">
      <alignment horizontal="center" vertical="center"/>
      <protection locked="1" hidden="1"/>
    </xf>
    <xf numFmtId="49" fontId="14" fillId="2" borderId="0" applyAlignment="1" applyProtection="1" pivotButton="0" quotePrefix="0" xfId="0">
      <alignment horizontal="center" vertical="center"/>
      <protection locked="1" hidden="1"/>
    </xf>
    <xf numFmtId="14" fontId="14" fillId="2" borderId="4" applyAlignment="1" applyProtection="1" pivotButton="0" quotePrefix="0" xfId="0">
      <alignment horizontal="center" vertical="center"/>
      <protection locked="1" hidden="1"/>
    </xf>
    <xf numFmtId="164" fontId="14" fillId="2" borderId="0" applyAlignment="1" applyProtection="1" pivotButton="0" quotePrefix="0" xfId="5">
      <alignment horizontal="center" vertical="center"/>
      <protection locked="1" hidden="1"/>
    </xf>
    <xf numFmtId="0" fontId="1" fillId="2" borderId="0" applyAlignment="1" applyProtection="1" pivotButton="0" quotePrefix="0" xfId="0">
      <alignment horizontal="left" vertical="center" wrapText="1"/>
      <protection locked="1" hidden="1"/>
    </xf>
    <xf numFmtId="14" fontId="9" fillId="2" borderId="0" applyAlignment="1" applyProtection="1" pivotButton="0" quotePrefix="0" xfId="0">
      <alignment horizontal="center" vertical="center" wrapText="1"/>
      <protection locked="1" hidden="1"/>
    </xf>
    <xf numFmtId="14" fontId="9" fillId="3" borderId="0" applyAlignment="1" applyProtection="1" pivotButton="0" quotePrefix="0" xfId="0">
      <alignment horizontal="center" vertical="center"/>
      <protection locked="1" hidden="1"/>
    </xf>
    <xf numFmtId="0" fontId="15" fillId="2" borderId="0" applyAlignment="1" applyProtection="1" pivotButton="0" quotePrefix="0" xfId="0">
      <alignment horizontal="center" vertical="center"/>
      <protection locked="1" hidden="1"/>
    </xf>
    <xf numFmtId="0" fontId="9" fillId="2" borderId="0" applyAlignment="1" applyProtection="1" pivotButton="0" quotePrefix="0" xfId="0">
      <alignment horizontal="left" vertical="top" wrapText="1"/>
      <protection locked="1" hidden="1"/>
    </xf>
    <xf numFmtId="0" fontId="4" fillId="3" borderId="0" applyAlignment="1" applyProtection="1" pivotButton="0" quotePrefix="0" xfId="0">
      <alignment horizontal="center" vertical="center"/>
      <protection locked="1" hidden="1"/>
    </xf>
    <xf numFmtId="0" fontId="14" fillId="0" borderId="0" applyAlignment="1" applyProtection="1" pivotButton="0" quotePrefix="0" xfId="0">
      <alignment horizontal="center" vertical="center" wrapText="1"/>
      <protection locked="1" hidden="1"/>
    </xf>
    <xf numFmtId="0" fontId="0" fillId="0" borderId="0" applyProtection="1" pivotButton="0" quotePrefix="0" xfId="0">
      <protection locked="1" hidden="1"/>
    </xf>
    <xf numFmtId="0" fontId="10" fillId="2" borderId="4" applyAlignment="1" applyProtection="1" pivotButton="0" quotePrefix="1" xfId="0">
      <alignment horizontal="center" vertical="center" wrapText="1"/>
      <protection locked="1" hidden="1"/>
    </xf>
    <xf numFmtId="0" fontId="9" fillId="3" borderId="0" applyAlignment="1" applyProtection="1" pivotButton="0" quotePrefix="0" xfId="0">
      <alignment horizontal="center" vertical="center"/>
      <protection locked="1" hidden="1"/>
    </xf>
    <xf numFmtId="1" fontId="9" fillId="3" borderId="0" applyAlignment="1" applyProtection="1" pivotButton="0" quotePrefix="0" xfId="0">
      <alignment horizontal="center" vertical="center"/>
      <protection locked="1" hidden="1"/>
    </xf>
    <xf numFmtId="0" fontId="20" fillId="0" borderId="0" applyProtection="1" pivotButton="0" quotePrefix="0" xfId="0">
      <protection locked="1" hidden="1"/>
    </xf>
    <xf numFmtId="0" fontId="13" fillId="0" borderId="0" applyAlignment="1" applyProtection="1" pivotButton="0" quotePrefix="0" xfId="0">
      <alignment horizontal="center" vertical="center" shrinkToFit="1"/>
      <protection locked="1" hidden="1"/>
    </xf>
    <xf numFmtId="0" fontId="3" fillId="2" borderId="0" applyProtection="1" pivotButton="0" quotePrefix="0" xfId="1">
      <protection locked="1" hidden="1"/>
    </xf>
    <xf numFmtId="165" fontId="9" fillId="3" borderId="0" applyAlignment="1" applyProtection="1" pivotButton="0" quotePrefix="0" xfId="0">
      <alignment horizontal="center" vertical="center"/>
      <protection locked="1" hidden="1"/>
    </xf>
    <xf numFmtId="0" fontId="9" fillId="3" borderId="0" applyAlignment="1" applyProtection="1" pivotButton="0" quotePrefix="0" xfId="0">
      <alignment horizontal="center" vertical="center" wrapText="1"/>
      <protection locked="1" hidden="1"/>
    </xf>
    <xf numFmtId="0" fontId="9" fillId="3" borderId="0" applyAlignment="1" applyProtection="1" pivotButton="0" quotePrefix="0" xfId="0">
      <alignment horizontal="center" vertical="center" wrapText="1" shrinkToFit="1"/>
      <protection locked="1" hidden="1"/>
    </xf>
    <xf numFmtId="0" fontId="1" fillId="0" borderId="0" applyAlignment="1" applyProtection="1" pivotButton="0" quotePrefix="0" xfId="0">
      <alignment horizontal="left" vertical="top" wrapText="1"/>
      <protection locked="1" hidden="1"/>
    </xf>
    <xf numFmtId="0" fontId="0" fillId="0" borderId="4" applyProtection="1" pivotButton="0" quotePrefix="0" xfId="0">
      <protection locked="1" hidden="1"/>
    </xf>
    <xf numFmtId="0" fontId="0" fillId="6" borderId="0" applyAlignment="1" applyProtection="1" pivotButton="0" quotePrefix="0" xfId="0">
      <alignment wrapText="1"/>
      <protection locked="1" hidden="1"/>
    </xf>
    <xf numFmtId="0" fontId="0" fillId="6" borderId="0" applyAlignment="1" applyProtection="1" pivotButton="0" quotePrefix="0" xfId="0">
      <alignment horizontal="center" wrapText="1"/>
      <protection locked="1" hidden="1"/>
    </xf>
    <xf numFmtId="0" fontId="20" fillId="6" borderId="0" applyProtection="1" pivotButton="0" quotePrefix="0" xfId="0">
      <protection locked="1" hidden="1"/>
    </xf>
    <xf numFmtId="0" fontId="0" fillId="0" borderId="0" applyAlignment="1" applyProtection="1" pivotButton="0" quotePrefix="0" xfId="0">
      <alignment wrapText="1"/>
      <protection locked="1" hidden="1"/>
    </xf>
    <xf numFmtId="0" fontId="1" fillId="0" borderId="0" applyProtection="1" pivotButton="0" quotePrefix="0" xfId="0">
      <protection locked="1" hidden="1"/>
    </xf>
    <xf numFmtId="0" fontId="13" fillId="0" borderId="0" applyAlignment="1" applyProtection="1" pivotButton="0" quotePrefix="0" xfId="0">
      <alignment horizontal="center" vertical="center" wrapText="1"/>
      <protection locked="1" hidden="1"/>
    </xf>
    <xf numFmtId="0" fontId="13" fillId="0" borderId="0" applyAlignment="1" applyProtection="1" pivotButton="0" quotePrefix="0" xfId="0">
      <alignment horizontal="center" vertical="center"/>
      <protection locked="1" hidden="1"/>
    </xf>
    <xf numFmtId="0" fontId="11" fillId="0" borderId="0" applyProtection="1" pivotButton="0" quotePrefix="0" xfId="0">
      <protection locked="1" hidden="1"/>
    </xf>
    <xf numFmtId="0" fontId="10" fillId="0" borderId="0" applyAlignment="1" applyProtection="1" pivotButton="0" quotePrefix="1" xfId="0">
      <alignment horizontal="center" vertical="center" wrapText="1"/>
      <protection locked="1" hidden="1"/>
    </xf>
    <xf numFmtId="0" fontId="9" fillId="0" borderId="0" applyProtection="1" pivotButton="0" quotePrefix="0" xfId="0">
      <protection locked="1" hidden="1"/>
    </xf>
    <xf numFmtId="0" fontId="21" fillId="0" borderId="0" applyAlignment="1" pivotButton="0" quotePrefix="0" xfId="0">
      <alignment wrapText="1"/>
    </xf>
    <xf numFmtId="0" fontId="9" fillId="3" borderId="0" applyAlignment="1" applyProtection="1" pivotButton="0" quotePrefix="0" xfId="0">
      <alignment horizontal="center" vertical="center" shrinkToFit="1"/>
      <protection locked="1" hidden="1"/>
    </xf>
    <xf numFmtId="14" fontId="4" fillId="3" borderId="0" applyAlignment="1" applyProtection="1" pivotButton="0" quotePrefix="0" xfId="0">
      <alignment vertical="center"/>
      <protection locked="1" hidden="1"/>
    </xf>
    <xf numFmtId="14" fontId="4" fillId="3" borderId="0" applyAlignment="1" applyProtection="1" pivotButton="0" quotePrefix="0" xfId="0">
      <alignment horizontal="center" vertical="center"/>
      <protection locked="1" hidden="1"/>
    </xf>
    <xf numFmtId="14" fontId="24" fillId="3" borderId="0" applyAlignment="1" applyProtection="1" pivotButton="0" quotePrefix="0" xfId="0">
      <alignment vertical="center"/>
      <protection locked="1" hidden="1"/>
    </xf>
    <xf numFmtId="0" fontId="24" fillId="3" borderId="0" applyAlignment="1" applyProtection="1" pivotButton="0" quotePrefix="0" xfId="0">
      <alignment horizontal="center" vertical="center"/>
      <protection locked="1" hidden="1"/>
    </xf>
    <xf numFmtId="0" fontId="9" fillId="2" borderId="0" applyAlignment="1" applyProtection="1" pivotButton="0" quotePrefix="0" xfId="0">
      <alignment horizontal="center" vertical="top" wrapText="1"/>
      <protection locked="1" hidden="1"/>
    </xf>
    <xf numFmtId="0" fontId="3" fillId="3" borderId="0" applyAlignment="1" applyProtection="1" pivotButton="0" quotePrefix="0" xfId="1">
      <alignment horizontal="center"/>
      <protection locked="1" hidden="1"/>
    </xf>
    <xf numFmtId="0" fontId="0" fillId="0" borderId="0" applyProtection="1" pivotButton="0" quotePrefix="1" xfId="0">
      <protection locked="1" hidden="1"/>
    </xf>
    <xf numFmtId="0" fontId="1" fillId="0" borderId="0" applyAlignment="1" applyProtection="1" pivotButton="0" quotePrefix="0" xfId="0">
      <alignment horizontal="center"/>
      <protection locked="1" hidden="1"/>
    </xf>
    <xf numFmtId="0" fontId="10" fillId="2" borderId="4" applyAlignment="1" applyProtection="1" pivotButton="0" quotePrefix="0" xfId="0">
      <alignment horizontal="center" vertical="center" wrapText="1"/>
      <protection locked="1" hidden="1"/>
    </xf>
    <xf numFmtId="0" fontId="10" fillId="2" borderId="4" applyAlignment="1" applyProtection="1" pivotButton="0" quotePrefix="0" xfId="0">
      <alignment horizontal="center" vertical="center"/>
      <protection locked="1" hidden="1"/>
    </xf>
    <xf numFmtId="14" fontId="9" fillId="2" borderId="4" applyAlignment="1" applyProtection="1" pivotButton="0" quotePrefix="0" xfId="0">
      <alignment horizontal="center" vertical="center"/>
      <protection locked="1" hidden="1"/>
    </xf>
    <xf numFmtId="0" fontId="13" fillId="2" borderId="4" applyAlignment="1" applyProtection="1" pivotButton="0" quotePrefix="1" xfId="0">
      <alignment horizontal="center" vertical="center" wrapText="1"/>
      <protection locked="1" hidden="1"/>
    </xf>
    <xf numFmtId="0" fontId="10" fillId="2" borderId="4" applyAlignment="1" applyProtection="1" pivotButton="0" quotePrefix="0" xfId="0">
      <alignment horizontal="center" vertical="top" wrapText="1"/>
      <protection locked="1" hidden="1"/>
    </xf>
    <xf numFmtId="0" fontId="5" fillId="0" borderId="0" applyAlignment="1" applyProtection="1" pivotButton="0" quotePrefix="0" xfId="0">
      <alignment horizontal="center"/>
      <protection locked="1" hidden="1"/>
    </xf>
    <xf numFmtId="0" fontId="13" fillId="2" borderId="4" applyAlignment="1" applyProtection="1" pivotButton="0" quotePrefix="1" xfId="0">
      <alignment horizontal="center" vertical="top" wrapText="1"/>
      <protection locked="1" hidden="1"/>
    </xf>
    <xf numFmtId="0" fontId="3" fillId="0" borderId="0" applyProtection="1" pivotButton="0" quotePrefix="0" xfId="1">
      <protection locked="1" hidden="1"/>
    </xf>
    <xf numFmtId="0" fontId="10" fillId="0" borderId="0" applyProtection="1" pivotButton="0" quotePrefix="0" xfId="0">
      <protection locked="1" hidden="1"/>
    </xf>
    <xf numFmtId="0" fontId="0" fillId="0" borderId="0" applyAlignment="1" applyProtection="1" pivotButton="0" quotePrefix="0" xfId="0">
      <alignment horizontal="center"/>
      <protection locked="1" hidden="1"/>
    </xf>
    <xf numFmtId="0" fontId="5" fillId="0" borderId="0" applyAlignment="1" pivotButton="0" quotePrefix="0" xfId="0">
      <alignment vertical="top" wrapText="1"/>
    </xf>
    <xf numFmtId="0" fontId="15" fillId="2" borderId="0" applyAlignment="1" applyProtection="1" pivotButton="0" quotePrefix="0" xfId="0">
      <alignment horizontal="center" vertical="center" wrapText="1"/>
      <protection locked="1" hidden="1"/>
    </xf>
    <xf numFmtId="0" fontId="15" fillId="2" borderId="0" applyAlignment="1" applyProtection="1" pivotButton="0" quotePrefix="0" xfId="0">
      <alignment vertical="center" wrapText="1"/>
      <protection locked="1" hidden="1"/>
    </xf>
    <xf numFmtId="0" fontId="10" fillId="2" borderId="36" applyAlignment="1" applyProtection="1" pivotButton="0" quotePrefix="0" xfId="0">
      <alignment horizontal="center" vertical="center"/>
      <protection locked="1" hidden="1"/>
    </xf>
    <xf numFmtId="0" fontId="15" fillId="2" borderId="4" applyAlignment="1" applyProtection="1" pivotButton="0" quotePrefix="0" xfId="0">
      <alignment horizontal="center" vertical="center" wrapText="1"/>
      <protection locked="1" hidden="1"/>
    </xf>
    <xf numFmtId="0" fontId="9" fillId="0" borderId="0" applyAlignment="1" applyProtection="1" pivotButton="0" quotePrefix="0" xfId="0">
      <alignment horizontal="center" vertical="center"/>
      <protection locked="1" hidden="1"/>
    </xf>
    <xf numFmtId="14" fontId="9" fillId="0" borderId="0" applyAlignment="1" applyProtection="1" pivotButton="0" quotePrefix="0" xfId="0">
      <alignment horizontal="center" vertical="center"/>
      <protection locked="1" hidden="1"/>
    </xf>
    <xf numFmtId="1" fontId="9" fillId="0" borderId="0" applyAlignment="1" applyProtection="1" pivotButton="0" quotePrefix="0" xfId="0">
      <alignment horizontal="center" vertical="center"/>
      <protection locked="1" hidden="1"/>
    </xf>
    <xf numFmtId="165" fontId="9" fillId="0" borderId="0" applyAlignment="1" applyProtection="1" pivotButton="0" quotePrefix="0" xfId="0">
      <alignment horizontal="center" vertical="center"/>
      <protection locked="1" hidden="1"/>
    </xf>
    <xf numFmtId="14" fontId="4" fillId="0" borderId="0" applyAlignment="1" applyProtection="1" pivotButton="0" quotePrefix="0" xfId="0">
      <alignment horizontal="center" vertical="center"/>
      <protection locked="1" hidden="1"/>
    </xf>
    <xf numFmtId="0" fontId="14" fillId="0" borderId="0" applyAlignment="1" applyProtection="1" pivotButton="0" quotePrefix="0" xfId="0">
      <alignment horizontal="center" vertical="center"/>
      <protection locked="1" hidden="1"/>
    </xf>
    <xf numFmtId="0" fontId="11" fillId="0" borderId="0" applyAlignment="1" applyProtection="1" pivotButton="0" quotePrefix="0" xfId="0">
      <alignment horizontal="center"/>
      <protection locked="1" hidden="1"/>
    </xf>
    <xf numFmtId="14" fontId="9" fillId="0" borderId="0" applyAlignment="1" applyProtection="1" pivotButton="0" quotePrefix="0" xfId="0">
      <alignment vertical="center"/>
      <protection locked="1" hidden="1"/>
    </xf>
    <xf numFmtId="0" fontId="9" fillId="0" borderId="0" applyAlignment="1" applyProtection="1" pivotButton="0" quotePrefix="0" xfId="0">
      <alignment horizontal="center"/>
      <protection locked="1" hidden="1"/>
    </xf>
    <xf numFmtId="0" fontId="9" fillId="0" borderId="0" applyAlignment="1" applyProtection="1" pivotButton="0" quotePrefix="0" xfId="0">
      <alignment horizontal="center" vertical="center" wrapText="1"/>
      <protection locked="1" hidden="1"/>
    </xf>
    <xf numFmtId="0" fontId="9" fillId="0" borderId="0" applyAlignment="1" applyProtection="1" pivotButton="0" quotePrefix="0" xfId="0">
      <alignment horizontal="center" vertical="top" wrapText="1"/>
      <protection locked="1" hidden="1"/>
    </xf>
    <xf numFmtId="0" fontId="10" fillId="0" borderId="0" applyAlignment="1" applyProtection="1" pivotButton="0" quotePrefix="0" xfId="0">
      <alignment horizontal="center" vertical="top" wrapText="1"/>
      <protection locked="1" hidden="1"/>
    </xf>
    <xf numFmtId="0" fontId="2" fillId="0" borderId="0" applyAlignment="1" applyProtection="1" pivotButton="0" quotePrefix="0" xfId="0">
      <alignment horizontal="center"/>
      <protection locked="1" hidden="1"/>
    </xf>
    <xf numFmtId="0" fontId="10" fillId="0" borderId="0" applyAlignment="1" applyProtection="1" pivotButton="0" quotePrefix="0" xfId="0">
      <alignment horizontal="center" vertical="center"/>
      <protection locked="1" hidden="1"/>
    </xf>
    <xf numFmtId="0" fontId="15" fillId="0" borderId="0" applyAlignment="1" applyProtection="1" pivotButton="0" quotePrefix="0" xfId="0">
      <alignment horizontal="center" vertical="center"/>
      <protection locked="1" hidden="1"/>
    </xf>
    <xf numFmtId="0" fontId="15" fillId="0" borderId="0" applyAlignment="1" applyProtection="1" pivotButton="0" quotePrefix="0" xfId="0">
      <alignment horizontal="center" vertical="center" wrapText="1"/>
      <protection locked="1" hidden="1"/>
    </xf>
    <xf numFmtId="0" fontId="12" fillId="0" borderId="0" applyAlignment="1" applyProtection="1" pivotButton="0" quotePrefix="0" xfId="0">
      <alignment horizontal="center" vertical="center" shrinkToFit="1"/>
      <protection locked="1" hidden="1"/>
    </xf>
    <xf numFmtId="0" fontId="12" fillId="0" borderId="0" applyAlignment="1" applyProtection="1" pivotButton="0" quotePrefix="0" xfId="0">
      <alignment horizontal="center" vertical="center"/>
      <protection locked="1" hidden="1"/>
    </xf>
    <xf numFmtId="0" fontId="16" fillId="0" borderId="0" applyAlignment="1" applyProtection="1" pivotButton="0" quotePrefix="0" xfId="0">
      <alignment horizontal="center" vertical="center"/>
      <protection locked="1" hidden="1"/>
    </xf>
    <xf numFmtId="0" fontId="4" fillId="0" borderId="0" applyAlignment="1" applyProtection="1" pivotButton="0" quotePrefix="0" xfId="0">
      <alignment horizontal="center" vertical="center"/>
      <protection locked="1" hidden="1"/>
    </xf>
    <xf numFmtId="0" fontId="14" fillId="0" borderId="0" applyAlignment="1" applyProtection="1" pivotButton="0" quotePrefix="0" xfId="0">
      <alignment horizontal="center"/>
      <protection locked="1" hidden="1"/>
    </xf>
    <xf numFmtId="0" fontId="11" fillId="0" borderId="0" applyAlignment="1" applyProtection="1" pivotButton="0" quotePrefix="0" xfId="0">
      <alignment wrapText="1"/>
      <protection locked="1" hidden="1"/>
    </xf>
    <xf numFmtId="0" fontId="9" fillId="0" borderId="0" applyAlignment="1" applyProtection="1" pivotButton="0" quotePrefix="0" xfId="0">
      <alignment horizontal="center" vertical="center" shrinkToFit="1"/>
      <protection locked="1" hidden="1"/>
    </xf>
    <xf numFmtId="0" fontId="1" fillId="0" borderId="0" applyAlignment="1" applyProtection="1" pivotButton="0" quotePrefix="0" xfId="0">
      <alignment horizontal="center" vertical="center" shrinkToFit="1"/>
      <protection locked="1" hidden="1"/>
    </xf>
    <xf numFmtId="0" fontId="4" fillId="0" borderId="0" applyAlignment="1" applyProtection="1" pivotButton="0" quotePrefix="0" xfId="0">
      <alignment horizontal="left" vertical="top" wrapText="1"/>
      <protection locked="1" hidden="1"/>
    </xf>
    <xf numFmtId="0" fontId="1" fillId="0" borderId="0" applyAlignment="1" applyProtection="1" pivotButton="0" quotePrefix="0" xfId="0">
      <alignment horizontal="center" vertical="center"/>
      <protection locked="1" hidden="1"/>
    </xf>
    <xf numFmtId="0" fontId="23" fillId="0" borderId="0" applyAlignment="1" pivotButton="0" quotePrefix="0" xfId="0">
      <alignment wrapText="1"/>
    </xf>
    <xf numFmtId="0" fontId="25" fillId="0" borderId="0" applyAlignment="1" pivotButton="0" quotePrefix="0" xfId="0">
      <alignment wrapText="1"/>
    </xf>
    <xf numFmtId="0" fontId="9" fillId="0" borderId="0" pivotButton="0" quotePrefix="0" xfId="0"/>
    <xf numFmtId="0" fontId="20" fillId="0" borderId="0" applyAlignment="1" pivotButton="0" quotePrefix="0" xfId="0">
      <alignment wrapText="1"/>
    </xf>
    <xf numFmtId="0" fontId="10" fillId="0" borderId="0" applyAlignment="1" pivotButton="0" quotePrefix="0" xfId="0">
      <alignment horizontal="left" vertical="top"/>
    </xf>
    <xf numFmtId="0" fontId="4" fillId="0" borderId="0" applyAlignment="1" pivotButton="0" quotePrefix="0" xfId="0">
      <alignment vertical="top" wrapText="1"/>
    </xf>
    <xf numFmtId="0" fontId="9" fillId="0" borderId="0" applyAlignment="1" pivotButton="0" quotePrefix="0" xfId="0">
      <alignment vertical="center"/>
    </xf>
    <xf numFmtId="0" fontId="0" fillId="2" borderId="0" pivotButton="0" quotePrefix="0" xfId="0"/>
    <xf numFmtId="0" fontId="20" fillId="0" borderId="0" pivotButton="0" quotePrefix="0" xfId="0"/>
    <xf numFmtId="0" fontId="0" fillId="0" borderId="0" applyAlignment="1" pivotButton="0" quotePrefix="0" xfId="0">
      <alignment horizontal="left" vertical="top" wrapText="1"/>
    </xf>
    <xf numFmtId="0" fontId="0" fillId="0" borderId="0" applyAlignment="1" pivotButton="0" quotePrefix="0" xfId="0">
      <alignment vertical="top" wrapText="1"/>
    </xf>
    <xf numFmtId="0" fontId="4" fillId="0" borderId="0" applyAlignment="1" pivotButton="0" quotePrefix="0" xfId="0">
      <alignment vertical="top"/>
    </xf>
    <xf numFmtId="0" fontId="13" fillId="10" borderId="0" applyAlignment="1" applyProtection="1" pivotButton="0" quotePrefix="0" xfId="0">
      <alignment horizontal="center" vertical="center" shrinkToFit="1"/>
      <protection locked="1" hidden="1"/>
    </xf>
    <xf numFmtId="0" fontId="13" fillId="10" borderId="0" applyAlignment="1" applyProtection="1" pivotButton="0" quotePrefix="0" xfId="0">
      <alignment horizontal="center" vertical="center"/>
      <protection locked="1" hidden="1"/>
    </xf>
    <xf numFmtId="0" fontId="9" fillId="10" borderId="0" applyAlignment="1" applyProtection="1" pivotButton="0" quotePrefix="0" xfId="0">
      <alignment horizontal="center" vertical="center"/>
      <protection locked="1" hidden="1"/>
    </xf>
    <xf numFmtId="14" fontId="9" fillId="10" borderId="0" applyAlignment="1" applyProtection="1" pivotButton="0" quotePrefix="0" xfId="0">
      <alignment vertical="center"/>
      <protection locked="1" hidden="1"/>
    </xf>
    <xf numFmtId="0" fontId="9" fillId="10" borderId="0" applyAlignment="1" applyProtection="1" pivotButton="0" quotePrefix="0" xfId="0">
      <alignment horizontal="center"/>
      <protection locked="1" hidden="1"/>
    </xf>
    <xf numFmtId="0" fontId="13" fillId="10" borderId="0" applyAlignment="1" applyProtection="1" pivotButton="0" quotePrefix="0" xfId="0">
      <alignment horizontal="center" vertical="center" wrapText="1"/>
      <protection locked="1" hidden="1"/>
    </xf>
    <xf numFmtId="0" fontId="9" fillId="10" borderId="0" applyProtection="1" pivotButton="0" quotePrefix="0" xfId="0">
      <protection locked="1" hidden="1"/>
    </xf>
    <xf numFmtId="0" fontId="9" fillId="10" borderId="0" applyAlignment="1" applyProtection="1" pivotButton="0" quotePrefix="0" xfId="0">
      <alignment horizontal="center" vertical="center" wrapText="1"/>
      <protection locked="1" hidden="1"/>
    </xf>
    <xf numFmtId="0" fontId="1" fillId="10" borderId="0" applyProtection="1" pivotButton="0" quotePrefix="0" xfId="0">
      <protection locked="1" hidden="1"/>
    </xf>
    <xf numFmtId="0" fontId="1" fillId="10" borderId="0" applyAlignment="1" applyProtection="1" pivotButton="0" quotePrefix="0" xfId="0">
      <alignment horizontal="center"/>
      <protection locked="1" hidden="1"/>
    </xf>
    <xf numFmtId="0" fontId="0" fillId="10" borderId="0" applyProtection="1" pivotButton="0" quotePrefix="0" xfId="0">
      <protection locked="1" hidden="1"/>
    </xf>
    <xf numFmtId="0" fontId="0" fillId="10" borderId="0" pivotButton="0" quotePrefix="0" xfId="0"/>
    <xf numFmtId="0" fontId="9" fillId="11" borderId="0" applyAlignment="1" applyProtection="1" pivotButton="0" quotePrefix="0" xfId="0">
      <alignment horizontal="center" vertical="center"/>
      <protection locked="1" hidden="1"/>
    </xf>
    <xf numFmtId="0" fontId="9" fillId="11" borderId="0" applyAlignment="1" applyProtection="1" pivotButton="0" quotePrefix="0" xfId="0">
      <alignment horizontal="center" vertical="center" shrinkToFit="1"/>
      <protection locked="1" hidden="1"/>
    </xf>
    <xf numFmtId="0" fontId="1" fillId="9" borderId="0" applyAlignment="1" applyProtection="1" pivotButton="0" quotePrefix="0" xfId="0">
      <alignment horizontal="center" vertical="center"/>
      <protection locked="1" hidden="1"/>
    </xf>
    <xf numFmtId="14" fontId="9" fillId="11" borderId="0" applyAlignment="1" applyProtection="1" pivotButton="0" quotePrefix="0" xfId="0">
      <alignment horizontal="center" vertical="center"/>
      <protection locked="1" hidden="1"/>
    </xf>
    <xf numFmtId="14" fontId="9" fillId="11" borderId="0" applyAlignment="1" applyProtection="1" pivotButton="0" quotePrefix="0" xfId="0">
      <alignment vertical="center"/>
      <protection locked="1" hidden="1"/>
    </xf>
    <xf numFmtId="0" fontId="26" fillId="0" borderId="0" applyAlignment="1" pivotButton="0" quotePrefix="0" xfId="0">
      <alignment wrapText="1"/>
    </xf>
    <xf numFmtId="0" fontId="20" fillId="0" borderId="0" applyAlignment="1" pivotButton="0" quotePrefix="0" xfId="0">
      <alignment horizontal="center"/>
    </xf>
    <xf numFmtId="0" fontId="0" fillId="10" borderId="0" applyAlignment="1" pivotButton="0" quotePrefix="0" xfId="0">
      <alignment horizontal="center"/>
    </xf>
    <xf numFmtId="0" fontId="20" fillId="0" borderId="0" applyAlignment="1" applyProtection="1" pivotButton="0" quotePrefix="0" xfId="0">
      <alignment horizontal="center"/>
      <protection locked="1" hidden="1"/>
    </xf>
    <xf numFmtId="0" fontId="9" fillId="0" borderId="54" pivotButton="0" quotePrefix="0" xfId="0"/>
    <xf numFmtId="0" fontId="1" fillId="0" borderId="20" applyAlignment="1" pivotButton="0" quotePrefix="0" xfId="0">
      <alignment horizontal="left" vertical="center" indent="1"/>
    </xf>
    <xf numFmtId="0" fontId="27" fillId="13" borderId="11" applyAlignment="1" pivotButton="0" quotePrefix="0" xfId="0">
      <alignment horizontal="center" vertical="top"/>
    </xf>
    <xf numFmtId="0" fontId="28" fillId="9" borderId="10" pivotButton="0" quotePrefix="0" xfId="2"/>
    <xf numFmtId="0" fontId="29" fillId="0" borderId="12" applyAlignment="1" pivotButton="0" quotePrefix="0" xfId="0">
      <alignment horizontal="left" indent="1"/>
    </xf>
    <xf numFmtId="0" fontId="3" fillId="0" borderId="12" applyAlignment="1" pivotButton="0" quotePrefix="0" xfId="0">
      <alignment horizontal="left" indent="1"/>
    </xf>
    <xf numFmtId="0" fontId="29" fillId="0" borderId="11" pivotButton="0" quotePrefix="0" xfId="0"/>
    <xf numFmtId="0" fontId="29" fillId="0" borderId="0" pivotButton="0" quotePrefix="0" xfId="0"/>
    <xf numFmtId="0" fontId="30" fillId="10" borderId="23" applyAlignment="1" pivotButton="0" quotePrefix="0" xfId="0">
      <alignment horizontal="left" vertical="center" wrapText="1"/>
    </xf>
    <xf numFmtId="0" fontId="3" fillId="0" borderId="25" applyAlignment="1" pivotButton="0" quotePrefix="0" xfId="0">
      <alignment horizontal="left" vertical="center" wrapText="1"/>
    </xf>
    <xf numFmtId="0" fontId="3" fillId="0" borderId="2" applyAlignment="1" pivotButton="0" quotePrefix="0" xfId="0">
      <alignment vertical="top" wrapText="1"/>
    </xf>
    <xf numFmtId="0" fontId="3" fillId="0" borderId="5" applyAlignment="1" pivotButton="0" quotePrefix="0" xfId="0">
      <alignment vertical="top" wrapText="1"/>
    </xf>
    <xf numFmtId="0" fontId="32" fillId="0" borderId="5" applyAlignment="1" pivotButton="0" quotePrefix="0" xfId="0">
      <alignment vertical="top" wrapText="1"/>
    </xf>
    <xf numFmtId="0" fontId="3" fillId="4" borderId="26" applyAlignment="1" pivotButton="0" quotePrefix="0" xfId="0">
      <alignment horizontal="left" vertical="top" wrapText="1"/>
    </xf>
    <xf numFmtId="0" fontId="32" fillId="0" borderId="28" applyAlignment="1" pivotButton="0" quotePrefix="0" xfId="0">
      <alignment vertical="top" wrapText="1"/>
    </xf>
    <xf numFmtId="0" fontId="31" fillId="4" borderId="34" applyAlignment="1" pivotButton="0" quotePrefix="0" xfId="0">
      <alignment horizontal="left" vertical="top" wrapText="1"/>
    </xf>
    <xf numFmtId="0" fontId="3" fillId="0" borderId="34" applyAlignment="1" pivotButton="0" quotePrefix="0" xfId="0">
      <alignment vertical="top" wrapText="1"/>
    </xf>
    <xf numFmtId="0" fontId="31" fillId="4" borderId="20" applyAlignment="1" pivotButton="0" quotePrefix="0" xfId="0">
      <alignment horizontal="left" vertical="top" wrapText="1"/>
    </xf>
    <xf numFmtId="0" fontId="3" fillId="0" borderId="20" applyAlignment="1" pivotButton="0" quotePrefix="0" xfId="0">
      <alignment vertical="top" wrapText="1"/>
    </xf>
    <xf numFmtId="0" fontId="31" fillId="4" borderId="30" applyAlignment="1" pivotButton="0" quotePrefix="0" xfId="0">
      <alignment horizontal="left" vertical="top" wrapText="1"/>
    </xf>
    <xf numFmtId="0" fontId="3" fillId="0" borderId="38" applyAlignment="1" pivotButton="0" quotePrefix="0" xfId="0">
      <alignment vertical="top" wrapText="1"/>
    </xf>
    <xf numFmtId="0" fontId="31" fillId="4" borderId="18" applyAlignment="1" pivotButton="0" quotePrefix="0" xfId="0">
      <alignment horizontal="left" vertical="top" wrapText="1"/>
    </xf>
    <xf numFmtId="0" fontId="3" fillId="0" borderId="19" applyAlignment="1" pivotButton="0" quotePrefix="0" xfId="0">
      <alignment vertical="top" wrapText="1"/>
    </xf>
    <xf numFmtId="0" fontId="31" fillId="4" borderId="26" applyAlignment="1" pivotButton="0" quotePrefix="0" xfId="0">
      <alignment horizontal="left" vertical="top" wrapText="1"/>
    </xf>
    <xf numFmtId="0" fontId="3" fillId="0" borderId="28" applyAlignment="1" pivotButton="0" quotePrefix="0" xfId="0">
      <alignment vertical="top" wrapText="1"/>
    </xf>
    <xf numFmtId="0" fontId="30" fillId="10" borderId="23" applyAlignment="1" pivotButton="0" quotePrefix="0" xfId="0">
      <alignment horizontal="left" vertical="top"/>
    </xf>
    <xf numFmtId="0" fontId="35" fillId="10" borderId="25" applyAlignment="1" pivotButton="0" quotePrefix="0" xfId="0">
      <alignment vertical="top" wrapText="1"/>
    </xf>
    <xf numFmtId="0" fontId="31" fillId="4" borderId="18" applyAlignment="1" pivotButton="0" quotePrefix="0" xfId="0">
      <alignment vertical="top" wrapText="1"/>
    </xf>
    <xf numFmtId="0" fontId="31" fillId="4" borderId="26" applyAlignment="1" pivotButton="0" quotePrefix="0" xfId="0">
      <alignment vertical="top" wrapText="1"/>
    </xf>
    <xf numFmtId="0" fontId="29" fillId="0" borderId="28" applyAlignment="1" pivotButton="0" quotePrefix="0" xfId="0">
      <alignment vertical="top" wrapText="1"/>
    </xf>
    <xf numFmtId="0" fontId="30" fillId="10" borderId="34" applyAlignment="1" pivotButton="0" quotePrefix="0" xfId="0">
      <alignment vertical="top" wrapText="1"/>
    </xf>
    <xf numFmtId="0" fontId="29" fillId="0" borderId="34" applyAlignment="1" pivotButton="0" quotePrefix="0" xfId="0">
      <alignment vertical="top" wrapText="1"/>
    </xf>
    <xf numFmtId="0" fontId="3" fillId="0" borderId="4" applyAlignment="1" applyProtection="1" pivotButton="0" quotePrefix="0" xfId="0">
      <alignment vertical="top" wrapText="1"/>
      <protection locked="0" hidden="0"/>
    </xf>
    <xf numFmtId="0" fontId="29" fillId="0" borderId="7" applyAlignment="1" pivotButton="0" quotePrefix="0" xfId="0">
      <alignment horizontal="center"/>
    </xf>
    <xf numFmtId="0" fontId="29" fillId="0" borderId="0" applyAlignment="1" pivotButton="0" quotePrefix="0" xfId="0">
      <alignment horizontal="left" vertical="top" wrapText="1"/>
    </xf>
    <xf numFmtId="0" fontId="29" fillId="0" borderId="2" applyAlignment="1" pivotButton="0" quotePrefix="0" xfId="0">
      <alignment horizontal="center"/>
    </xf>
    <xf numFmtId="0" fontId="3" fillId="0" borderId="0" applyAlignment="1" applyProtection="1" pivotButton="0" quotePrefix="0" xfId="0">
      <alignment horizontal="left" vertical="top" wrapText="1"/>
      <protection locked="0" hidden="0"/>
    </xf>
    <xf numFmtId="0" fontId="3" fillId="0" borderId="19"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19" applyAlignment="1" applyProtection="1" pivotButton="0" quotePrefix="0" xfId="0">
      <alignment horizontal="left" vertical="top" wrapText="1"/>
      <protection locked="0" hidden="0"/>
    </xf>
    <xf numFmtId="0" fontId="29" fillId="0" borderId="28" applyAlignment="1" applyProtection="1" pivotButton="0" quotePrefix="0" xfId="0">
      <alignment horizontal="left" vertical="top" wrapText="1"/>
      <protection locked="0" hidden="0"/>
    </xf>
    <xf numFmtId="0" fontId="3" fillId="9" borderId="43" applyAlignment="1" pivotButton="0" quotePrefix="0" xfId="0">
      <alignment horizontal="left" vertical="center" wrapText="1"/>
    </xf>
    <xf numFmtId="0" fontId="3" fillId="9" borderId="2" applyAlignment="1" pivotButton="0" quotePrefix="0" xfId="0">
      <alignment horizontal="left" vertical="center" wrapText="1"/>
    </xf>
    <xf numFmtId="0" fontId="29" fillId="9" borderId="1" applyAlignment="1" pivotButton="0" quotePrefix="0" xfId="0">
      <alignment horizontal="center" vertical="top"/>
    </xf>
    <xf numFmtId="0" fontId="3" fillId="9" borderId="1" applyAlignment="1" pivotButton="0" quotePrefix="0" xfId="0">
      <alignment vertical="top"/>
    </xf>
    <xf numFmtId="0" fontId="3" fillId="9" borderId="1" applyAlignment="1" pivotButton="0" quotePrefix="0" xfId="0">
      <alignment vertical="top" wrapText="1"/>
    </xf>
    <xf numFmtId="0" fontId="3" fillId="9" borderId="3" applyAlignment="1" pivotButton="0" quotePrefix="0" xfId="0">
      <alignment horizontal="left" vertical="center" wrapText="1"/>
    </xf>
    <xf numFmtId="0" fontId="3" fillId="9" borderId="5" applyAlignment="1" pivotButton="0" quotePrefix="0" xfId="0">
      <alignment horizontal="left" vertical="center" wrapText="1"/>
    </xf>
    <xf numFmtId="0" fontId="29" fillId="9" borderId="6" applyAlignment="1" pivotButton="0" quotePrefix="0" xfId="0">
      <alignment vertical="center"/>
    </xf>
    <xf numFmtId="0" fontId="43" fillId="9" borderId="7" applyAlignment="1" pivotButton="0" quotePrefix="0" xfId="0">
      <alignment vertical="center"/>
    </xf>
    <xf numFmtId="0" fontId="29" fillId="9" borderId="7" applyAlignment="1" applyProtection="1" pivotButton="0" quotePrefix="0" xfId="0">
      <alignment vertical="center"/>
      <protection locked="0" hidden="0"/>
    </xf>
    <xf numFmtId="0" fontId="29" fillId="9" borderId="7" applyAlignment="1" pivotButton="0" quotePrefix="0" xfId="0">
      <alignment horizontal="center" vertical="top"/>
    </xf>
    <xf numFmtId="0" fontId="3" fillId="9" borderId="7" applyAlignment="1" pivotButton="0" quotePrefix="0" xfId="0">
      <alignment vertical="top"/>
    </xf>
    <xf numFmtId="0" fontId="3" fillId="9" borderId="7" applyAlignment="1" pivotButton="0" quotePrefix="0" xfId="0">
      <alignment horizontal="left" vertical="center" wrapText="1"/>
    </xf>
    <xf numFmtId="0" fontId="3" fillId="9" borderId="6" applyAlignment="1" pivotButton="0" quotePrefix="0" xfId="0">
      <alignment horizontal="left" vertical="center" wrapText="1"/>
    </xf>
    <xf numFmtId="0" fontId="3" fillId="9" borderId="8" applyAlignment="1" pivotButton="0" quotePrefix="0" xfId="0">
      <alignment horizontal="left" vertical="center" wrapText="1"/>
    </xf>
    <xf numFmtId="0" fontId="29" fillId="0" borderId="47" applyAlignment="1" pivotButton="0" quotePrefix="0" xfId="0">
      <alignment vertical="top"/>
    </xf>
    <xf numFmtId="0" fontId="43" fillId="0" borderId="47" applyAlignment="1" pivotButton="0" quotePrefix="0" xfId="0">
      <alignment vertical="top"/>
    </xf>
    <xf numFmtId="0" fontId="29" fillId="0" borderId="47" applyAlignment="1" pivotButton="0" quotePrefix="0" xfId="0">
      <alignment vertical="center"/>
    </xf>
    <xf numFmtId="0" fontId="29" fillId="0" borderId="47" applyAlignment="1" pivotButton="0" quotePrefix="0" xfId="0">
      <alignment horizontal="center" vertical="top"/>
    </xf>
    <xf numFmtId="0" fontId="3" fillId="0" borderId="47" applyAlignment="1" pivotButton="0" quotePrefix="0" xfId="0">
      <alignment vertical="top"/>
    </xf>
    <xf numFmtId="0" fontId="3" fillId="0" borderId="47" applyAlignment="1" pivotButton="0" quotePrefix="0" xfId="0">
      <alignment horizontal="left" vertical="center" wrapText="1"/>
    </xf>
    <xf numFmtId="0" fontId="29" fillId="0" borderId="46" applyAlignment="1" pivotButton="0" quotePrefix="0" xfId="0">
      <alignment vertical="top"/>
    </xf>
    <xf numFmtId="0" fontId="43" fillId="0" borderId="46" applyAlignment="1" pivotButton="0" quotePrefix="0" xfId="0">
      <alignment vertical="top"/>
    </xf>
    <xf numFmtId="0" fontId="29" fillId="0" borderId="46" applyAlignment="1" pivotButton="0" quotePrefix="0" xfId="0">
      <alignment horizontal="center" vertical="top"/>
    </xf>
    <xf numFmtId="0" fontId="3" fillId="0" borderId="46" applyAlignment="1" pivotButton="0" quotePrefix="0" xfId="0">
      <alignment vertical="top"/>
    </xf>
    <xf numFmtId="0" fontId="3" fillId="0" borderId="46" applyAlignment="1" pivotButton="0" quotePrefix="0" xfId="0">
      <alignment horizontal="left" vertical="center" wrapText="1"/>
    </xf>
    <xf numFmtId="0" fontId="29" fillId="0" borderId="49" applyAlignment="1" pivotButton="0" quotePrefix="0" xfId="0">
      <alignment vertical="center"/>
    </xf>
    <xf numFmtId="0" fontId="29" fillId="0" borderId="49" applyAlignment="1" pivotButton="0" quotePrefix="0" xfId="0">
      <alignment wrapText="1"/>
    </xf>
    <xf numFmtId="0" fontId="39" fillId="0" borderId="49" applyAlignment="1" pivotButton="0" quotePrefix="0" xfId="0">
      <alignment wrapText="1"/>
    </xf>
    <xf numFmtId="0" fontId="39" fillId="0" borderId="49" applyAlignment="1" pivotButton="0" quotePrefix="0" xfId="0">
      <alignment horizontal="center" wrapText="1"/>
    </xf>
    <xf numFmtId="0" fontId="39" fillId="0" borderId="49" applyAlignment="1" pivotButton="0" quotePrefix="0" xfId="0">
      <alignment horizontal="center"/>
    </xf>
    <xf numFmtId="0" fontId="29" fillId="0" borderId="49" applyAlignment="1" pivotButton="0" quotePrefix="0" xfId="0">
      <alignment horizontal="left" vertical="center" wrapText="1"/>
    </xf>
    <xf numFmtId="0" fontId="3" fillId="0" borderId="49" applyAlignment="1" pivotButton="0" quotePrefix="0" xfId="0">
      <alignment horizontal="left" vertical="center" wrapText="1"/>
    </xf>
    <xf numFmtId="0" fontId="41" fillId="9" borderId="23" applyAlignment="1" pivotButton="0" quotePrefix="0" xfId="0">
      <alignment horizontal="center" vertical="center"/>
    </xf>
    <xf numFmtId="0" fontId="41" fillId="9" borderId="24" applyAlignment="1" pivotButton="0" quotePrefix="0" xfId="0">
      <alignment horizontal="center" vertical="center"/>
    </xf>
    <xf numFmtId="0" fontId="41" fillId="9" borderId="24" applyAlignment="1" pivotButton="0" quotePrefix="0" xfId="0">
      <alignment horizontal="center" vertical="center" wrapText="1"/>
    </xf>
    <xf numFmtId="0" fontId="31" fillId="9" borderId="24" applyAlignment="1" pivotButton="0" quotePrefix="0" xfId="0">
      <alignment horizontal="center" vertical="center" wrapText="1"/>
    </xf>
    <xf numFmtId="0" fontId="31" fillId="9" borderId="25" applyAlignment="1" pivotButton="0" quotePrefix="0" xfId="0">
      <alignment horizontal="center" vertical="center" wrapText="1"/>
    </xf>
    <xf numFmtId="0" fontId="29" fillId="0" borderId="37" applyAlignment="1" pivotButton="0" quotePrefix="0" xfId="0">
      <alignment horizontal="left" vertical="top" wrapText="1"/>
    </xf>
    <xf numFmtId="0" fontId="29" fillId="0" borderId="34" applyAlignment="1" pivotButton="0" quotePrefix="0" xfId="0">
      <alignment horizontal="left" vertical="top" wrapText="1"/>
    </xf>
    <xf numFmtId="0" fontId="29" fillId="0" borderId="34" applyAlignment="1" pivotButton="0" quotePrefix="0" xfId="0">
      <alignment horizontal="center" vertical="top" wrapText="1"/>
    </xf>
    <xf numFmtId="0" fontId="3" fillId="0" borderId="34" applyAlignment="1" applyProtection="1" pivotButton="0" quotePrefix="0" xfId="6">
      <alignment horizontal="left" vertical="top" wrapText="1"/>
      <protection locked="0" hidden="0"/>
    </xf>
    <xf numFmtId="0" fontId="44" fillId="0" borderId="34" applyAlignment="1" applyProtection="1" pivotButton="0" quotePrefix="0" xfId="6">
      <alignment horizontal="left" vertical="top" wrapText="1"/>
      <protection locked="0" hidden="0"/>
    </xf>
    <xf numFmtId="0" fontId="44" fillId="0" borderId="38" applyAlignment="1" applyProtection="1" pivotButton="0" quotePrefix="0" xfId="6">
      <alignment horizontal="left" vertical="top" wrapText="1"/>
      <protection locked="0" hidden="0"/>
    </xf>
    <xf numFmtId="0" fontId="44" fillId="0" borderId="40" applyAlignment="1" applyProtection="1" pivotButton="0" quotePrefix="0" xfId="6">
      <alignment horizontal="left" vertical="top" wrapText="1"/>
      <protection locked="0" hidden="0"/>
    </xf>
    <xf numFmtId="0" fontId="3" fillId="0" borderId="34" applyAlignment="1" pivotButton="0" quotePrefix="0" xfId="0">
      <alignment horizontal="left" vertical="top" wrapText="1"/>
    </xf>
    <xf numFmtId="0" fontId="3" fillId="0" borderId="34" applyAlignment="1" pivotButton="0" quotePrefix="0" xfId="6">
      <alignment horizontal="left" vertical="top" wrapText="1"/>
    </xf>
    <xf numFmtId="0" fontId="3" fillId="0" borderId="4" applyAlignment="1" pivotButton="0" quotePrefix="0" xfId="0">
      <alignment horizontal="left" vertical="top" wrapText="1"/>
    </xf>
    <xf numFmtId="0" fontId="3" fillId="0" borderId="4" applyAlignment="1" applyProtection="1" pivotButton="0" quotePrefix="0" xfId="6">
      <alignment horizontal="left" vertical="top" wrapText="1"/>
      <protection locked="0" hidden="0"/>
    </xf>
    <xf numFmtId="0" fontId="41" fillId="9" borderId="0" pivotButton="0" quotePrefix="0" xfId="0"/>
    <xf numFmtId="0" fontId="29" fillId="9" borderId="0" applyAlignment="1" pivotButton="0" quotePrefix="0" xfId="0">
      <alignment wrapText="1"/>
    </xf>
    <xf numFmtId="0" fontId="39" fillId="9" borderId="0" applyAlignment="1" pivotButton="0" quotePrefix="0" xfId="0">
      <alignment vertical="top" wrapText="1"/>
    </xf>
    <xf numFmtId="0" fontId="39" fillId="9" borderId="0" applyAlignment="1" pivotButton="0" quotePrefix="0" xfId="0">
      <alignment horizontal="center" vertical="top" wrapText="1"/>
    </xf>
    <xf numFmtId="0" fontId="44" fillId="9" borderId="0" applyAlignment="1" pivotButton="0" quotePrefix="0" xfId="0">
      <alignment horizontal="center"/>
    </xf>
    <xf numFmtId="0" fontId="3" fillId="9" borderId="0" applyAlignment="1" pivotButton="0" quotePrefix="0" xfId="0">
      <alignment vertical="center" wrapText="1"/>
    </xf>
    <xf numFmtId="0" fontId="44" fillId="9" borderId="0" pivotButton="0" quotePrefix="0" xfId="0"/>
    <xf numFmtId="0" fontId="39" fillId="0" borderId="0" applyAlignment="1" pivotButton="0" quotePrefix="0" xfId="0">
      <alignment horizontal="center"/>
    </xf>
    <xf numFmtId="0" fontId="29" fillId="0" borderId="0" applyAlignment="1" pivotButton="0" quotePrefix="0" xfId="0">
      <alignment wrapText="1"/>
    </xf>
    <xf numFmtId="0" fontId="39" fillId="0" borderId="0" applyAlignment="1" pivotButton="0" quotePrefix="0" xfId="0">
      <alignment vertical="top" wrapText="1"/>
    </xf>
    <xf numFmtId="0" fontId="39" fillId="0" borderId="0" applyAlignment="1" pivotButton="0" quotePrefix="0" xfId="0">
      <alignment horizontal="center" vertical="top" wrapText="1"/>
    </xf>
    <xf numFmtId="0" fontId="44" fillId="0" borderId="0" applyAlignment="1" pivotButton="0" quotePrefix="0" xfId="0">
      <alignment horizontal="center"/>
    </xf>
    <xf numFmtId="0" fontId="3" fillId="0" borderId="0" applyAlignment="1" pivotButton="0" quotePrefix="0" xfId="0">
      <alignment vertical="center" wrapText="1"/>
    </xf>
    <xf numFmtId="0" fontId="44" fillId="0" borderId="0" pivotButton="0" quotePrefix="0" xfId="0"/>
    <xf numFmtId="0" fontId="39" fillId="0" borderId="0" pivotButton="0" quotePrefix="0" xfId="0"/>
    <xf numFmtId="0" fontId="29" fillId="9" borderId="2" applyAlignment="1" pivotButton="0" quotePrefix="0" xfId="0">
      <alignment horizontal="left" vertical="center" wrapText="1"/>
    </xf>
    <xf numFmtId="0" fontId="29" fillId="9" borderId="1" applyAlignment="1" pivotButton="0" quotePrefix="0" xfId="0">
      <alignment vertical="top"/>
    </xf>
    <xf numFmtId="0" fontId="29" fillId="9" borderId="1" applyAlignment="1" pivotButton="0" quotePrefix="0" xfId="0">
      <alignment vertical="top" wrapText="1"/>
    </xf>
    <xf numFmtId="0" fontId="29" fillId="9" borderId="3" applyAlignment="1" pivotButton="0" quotePrefix="0" xfId="0">
      <alignment horizontal="left" vertical="center" wrapText="1"/>
    </xf>
    <xf numFmtId="0" fontId="29" fillId="9" borderId="5" applyAlignment="1" pivotButton="0" quotePrefix="0" xfId="0">
      <alignment horizontal="left" vertical="center" wrapText="1"/>
    </xf>
    <xf numFmtId="0" fontId="29" fillId="9" borderId="7" applyAlignment="1" pivotButton="0" quotePrefix="0" xfId="0">
      <alignment vertical="top"/>
    </xf>
    <xf numFmtId="0" fontId="29" fillId="9" borderId="7" applyAlignment="1" pivotButton="0" quotePrefix="0" xfId="0">
      <alignment horizontal="left" vertical="center" wrapText="1"/>
    </xf>
    <xf numFmtId="0" fontId="29" fillId="9" borderId="6" applyAlignment="1" pivotButton="0" quotePrefix="0" xfId="0">
      <alignment horizontal="left" vertical="center" wrapText="1"/>
    </xf>
    <xf numFmtId="0" fontId="29" fillId="9" borderId="8" applyAlignment="1" pivotButton="0" quotePrefix="0" xfId="0">
      <alignment horizontal="left" vertical="center" wrapText="1"/>
    </xf>
    <xf numFmtId="0" fontId="39" fillId="0" borderId="47" pivotButton="0" quotePrefix="0" xfId="0"/>
    <xf numFmtId="0" fontId="29" fillId="0" borderId="47" applyAlignment="1" pivotButton="0" quotePrefix="0" xfId="0">
      <alignment horizontal="left" vertical="center" wrapText="1"/>
    </xf>
    <xf numFmtId="0" fontId="39" fillId="0" borderId="46" pivotButton="0" quotePrefix="0" xfId="0"/>
    <xf numFmtId="0" fontId="29" fillId="0" borderId="46" applyAlignment="1" pivotButton="0" quotePrefix="0" xfId="0">
      <alignment horizontal="left" vertical="center" wrapText="1"/>
    </xf>
    <xf numFmtId="0" fontId="41" fillId="9" borderId="25" applyAlignment="1" pivotButton="0" quotePrefix="0" xfId="0">
      <alignment horizontal="center" vertical="center" wrapText="1"/>
    </xf>
    <xf numFmtId="0" fontId="29" fillId="0" borderId="18" applyAlignment="1" pivotButton="0" quotePrefix="0" xfId="0">
      <alignment horizontal="left" vertical="top" wrapText="1"/>
    </xf>
    <xf numFmtId="0" fontId="29" fillId="0" borderId="4" applyAlignment="1" pivotButton="0" quotePrefix="0" xfId="0">
      <alignment horizontal="left" vertical="top" wrapText="1"/>
    </xf>
    <xf numFmtId="0" fontId="29" fillId="0" borderId="4" applyAlignment="1" pivotButton="0" quotePrefix="0" xfId="0">
      <alignment horizontal="center" vertical="top" wrapText="1"/>
    </xf>
    <xf numFmtId="0" fontId="29" fillId="0" borderId="4" applyAlignment="1" applyProtection="1" pivotButton="0" quotePrefix="0" xfId="0">
      <alignment horizontal="left" vertical="top" wrapText="1"/>
      <protection locked="0" hidden="0"/>
    </xf>
    <xf numFmtId="0" fontId="29" fillId="0" borderId="30" applyAlignment="1" pivotButton="0" quotePrefix="0" xfId="0">
      <alignment horizontal="left" vertical="top" wrapText="1"/>
    </xf>
    <xf numFmtId="0" fontId="29" fillId="0" borderId="31" applyAlignment="1" pivotButton="0" quotePrefix="0" xfId="0">
      <alignment horizontal="left" vertical="top" wrapText="1"/>
    </xf>
    <xf numFmtId="0" fontId="29" fillId="0" borderId="31" applyAlignment="1" applyProtection="1" pivotButton="0" quotePrefix="0" xfId="0">
      <alignment horizontal="left" vertical="top" wrapText="1"/>
      <protection locked="0" hidden="0"/>
    </xf>
    <xf numFmtId="0" fontId="29" fillId="0" borderId="38" applyAlignment="1" applyProtection="1" pivotButton="0" quotePrefix="0" xfId="0">
      <alignment horizontal="left" vertical="top" wrapText="1"/>
      <protection locked="0" hidden="0"/>
    </xf>
    <xf numFmtId="0" fontId="31" fillId="9" borderId="0" pivotButton="0" quotePrefix="0" xfId="0"/>
    <xf numFmtId="0" fontId="3" fillId="9" borderId="0" applyAlignment="1" pivotButton="0" quotePrefix="0" xfId="0">
      <alignment wrapText="1"/>
    </xf>
    <xf numFmtId="0" fontId="44" fillId="9" borderId="0" applyAlignment="1" pivotButton="0" quotePrefix="0" xfId="0">
      <alignment horizontal="center" vertical="top" wrapText="1"/>
    </xf>
    <xf numFmtId="0" fontId="29" fillId="9" borderId="6" applyAlignment="1" pivotButton="0" quotePrefix="0" xfId="0">
      <alignment vertical="top"/>
    </xf>
    <xf numFmtId="0" fontId="43" fillId="9" borderId="7" applyAlignment="1" pivotButton="0" quotePrefix="0" xfId="0">
      <alignment vertical="top"/>
    </xf>
    <xf numFmtId="0" fontId="29" fillId="9" borderId="7" applyAlignment="1" applyProtection="1" pivotButton="0" quotePrefix="0" xfId="0">
      <alignment vertical="top"/>
      <protection locked="0" hidden="0"/>
    </xf>
    <xf numFmtId="0" fontId="29" fillId="0" borderId="33" applyAlignment="1" pivotButton="0" quotePrefix="0" xfId="0">
      <alignment horizontal="left" vertical="top" wrapText="1"/>
    </xf>
    <xf numFmtId="0" fontId="29" fillId="0" borderId="20" applyAlignment="1" pivotButton="0" quotePrefix="0" xfId="0">
      <alignment horizontal="left" vertical="top" wrapText="1"/>
    </xf>
    <xf numFmtId="0" fontId="29" fillId="0" borderId="20" applyAlignment="1" pivotButton="0" quotePrefix="0" xfId="0">
      <alignment horizontal="center" vertical="top" wrapText="1"/>
    </xf>
    <xf numFmtId="0" fontId="29" fillId="0" borderId="20" applyAlignment="1" applyProtection="1" pivotButton="0" quotePrefix="0" xfId="0">
      <alignment horizontal="left" vertical="top" wrapText="1"/>
      <protection locked="0" hidden="0"/>
    </xf>
    <xf numFmtId="0" fontId="29" fillId="0" borderId="39" applyAlignment="1" applyProtection="1" pivotButton="0" quotePrefix="0" xfId="0">
      <alignment horizontal="left" vertical="top" wrapText="1"/>
      <protection locked="0" hidden="0"/>
    </xf>
    <xf numFmtId="0" fontId="29" fillId="0" borderId="34" applyAlignment="1" applyProtection="1" pivotButton="0" quotePrefix="0" xfId="0">
      <alignment horizontal="left" vertical="top" wrapText="1"/>
      <protection locked="0" hidden="0"/>
    </xf>
    <xf numFmtId="0" fontId="29" fillId="0" borderId="40" applyAlignment="1" applyProtection="1" pivotButton="0" quotePrefix="0" xfId="0">
      <alignment horizontal="left" vertical="top" wrapText="1"/>
      <protection locked="0" hidden="0"/>
    </xf>
    <xf numFmtId="0" fontId="29" fillId="0" borderId="44" applyAlignment="1" applyProtection="1" pivotButton="0" quotePrefix="0" xfId="0">
      <alignment horizontal="left" vertical="top" wrapText="1"/>
      <protection locked="0" hidden="0"/>
    </xf>
    <xf numFmtId="0" fontId="29" fillId="0" borderId="21" applyAlignment="1" applyProtection="1" pivotButton="0" quotePrefix="0" xfId="0">
      <alignment horizontal="left" vertical="top" wrapText="1"/>
      <protection locked="0" hidden="0"/>
    </xf>
    <xf numFmtId="0" fontId="29" fillId="0" borderId="22" applyAlignment="1" applyProtection="1" pivotButton="0" quotePrefix="0" xfId="0">
      <alignment horizontal="left" vertical="top" wrapText="1"/>
      <protection locked="0" hidden="0"/>
    </xf>
    <xf numFmtId="0" fontId="29" fillId="0" borderId="24" applyAlignment="1" applyProtection="1" pivotButton="0" quotePrefix="0" xfId="0">
      <alignment horizontal="left" vertical="top" wrapText="1"/>
      <protection locked="0" hidden="0"/>
    </xf>
    <xf numFmtId="0" fontId="29" fillId="0" borderId="25" applyAlignment="1" applyProtection="1" pivotButton="0" quotePrefix="0" xfId="0">
      <alignment horizontal="left" vertical="top" wrapText="1"/>
      <protection locked="0" hidden="0"/>
    </xf>
    <xf numFmtId="0" fontId="39" fillId="9" borderId="0" applyAlignment="1" pivotButton="0" quotePrefix="0" xfId="0">
      <alignment horizontal="center"/>
    </xf>
    <xf numFmtId="0" fontId="29" fillId="9" borderId="0" applyAlignment="1" pivotButton="0" quotePrefix="0" xfId="0">
      <alignment vertical="center" wrapText="1"/>
    </xf>
    <xf numFmtId="0" fontId="39" fillId="9" borderId="0" pivotButton="0" quotePrefix="0" xfId="0"/>
    <xf numFmtId="0" fontId="29" fillId="9" borderId="2" applyAlignment="1" pivotButton="0" quotePrefix="0" xfId="0">
      <alignment horizontal="left" vertical="center"/>
    </xf>
    <xf numFmtId="0" fontId="29" fillId="9" borderId="5" applyAlignment="1" pivotButton="0" quotePrefix="0" xfId="0">
      <alignment horizontal="left" vertical="center"/>
    </xf>
    <xf numFmtId="0" fontId="29" fillId="9" borderId="7" applyAlignment="1" pivotButton="0" quotePrefix="0" xfId="0">
      <alignment horizontal="left" vertical="center"/>
    </xf>
    <xf numFmtId="0" fontId="29" fillId="9" borderId="6" applyAlignment="1" pivotButton="0" quotePrefix="0" xfId="0">
      <alignment horizontal="left" vertical="center"/>
    </xf>
    <xf numFmtId="0" fontId="29" fillId="9" borderId="8" applyAlignment="1" pivotButton="0" quotePrefix="0" xfId="0">
      <alignment horizontal="left" vertical="center"/>
    </xf>
    <xf numFmtId="0" fontId="29" fillId="0" borderId="47" applyAlignment="1" pivotButton="0" quotePrefix="0" xfId="0">
      <alignment horizontal="left" vertical="center"/>
    </xf>
    <xf numFmtId="0" fontId="29" fillId="0" borderId="46" applyAlignment="1" pivotButton="0" quotePrefix="0" xfId="0">
      <alignment horizontal="left" vertical="center"/>
    </xf>
    <xf numFmtId="0" fontId="3" fillId="0" borderId="18" applyAlignment="1" pivotButton="0" quotePrefix="0" xfId="0">
      <alignment horizontal="left" vertical="top" wrapText="1"/>
    </xf>
    <xf numFmtId="0" fontId="3" fillId="0" borderId="19" applyAlignment="1" applyProtection="1" pivotButton="0" quotePrefix="0" xfId="0">
      <alignment vertical="top" wrapText="1"/>
      <protection locked="0" hidden="0"/>
    </xf>
    <xf numFmtId="0" fontId="3" fillId="0" borderId="20" applyAlignment="1" applyProtection="1" pivotButton="0" quotePrefix="0" xfId="0">
      <alignment vertical="top" wrapText="1"/>
      <protection locked="0" hidden="0"/>
    </xf>
    <xf numFmtId="0" fontId="35" fillId="12" borderId="9" applyAlignment="1" applyProtection="1" pivotButton="0" quotePrefix="0" xfId="0">
      <alignment horizontal="left" vertical="top" wrapText="1"/>
      <protection locked="0" hidden="0"/>
    </xf>
    <xf numFmtId="0" fontId="35" fillId="12" borderId="17" applyAlignment="1" applyProtection="1" pivotButton="0" quotePrefix="0" xfId="0">
      <alignment horizontal="left" vertical="top" wrapText="1"/>
      <protection locked="0" hidden="0"/>
    </xf>
    <xf numFmtId="0" fontId="29" fillId="0" borderId="0" applyAlignment="1" pivotButton="0" quotePrefix="0" xfId="0">
      <alignment vertical="center" wrapText="1"/>
    </xf>
    <xf numFmtId="0" fontId="29" fillId="9" borderId="0" applyAlignment="1" pivotButton="0" quotePrefix="0" xfId="0">
      <alignment horizontal="center" vertical="top"/>
    </xf>
    <xf numFmtId="0" fontId="29" fillId="9" borderId="0" applyAlignment="1" pivotButton="0" quotePrefix="0" xfId="0">
      <alignment vertical="top"/>
    </xf>
    <xf numFmtId="0" fontId="29" fillId="9" borderId="0" applyAlignment="1" pivotButton="0" quotePrefix="0" xfId="0">
      <alignment vertical="top" wrapText="1"/>
    </xf>
    <xf numFmtId="0" fontId="29" fillId="0" borderId="27" applyAlignment="1" pivotButton="0" quotePrefix="0" xfId="0">
      <alignment horizontal="left" vertical="top" wrapText="1"/>
    </xf>
    <xf numFmtId="0" fontId="29" fillId="0" borderId="27" applyAlignment="1" applyProtection="1" pivotButton="0" quotePrefix="0" xfId="0">
      <alignment horizontal="left" vertical="top" wrapText="1"/>
      <protection locked="0" hidden="0"/>
    </xf>
    <xf numFmtId="0" fontId="29" fillId="0" borderId="32" applyAlignment="1" pivotButton="0" quotePrefix="0" xfId="0">
      <alignment horizontal="center" vertical="top" wrapText="1"/>
    </xf>
    <xf numFmtId="0" fontId="29" fillId="0" borderId="32" applyAlignment="1" applyProtection="1" pivotButton="0" quotePrefix="0" xfId="0">
      <alignment horizontal="left" vertical="top" wrapText="1"/>
      <protection locked="0" hidden="0"/>
    </xf>
    <xf numFmtId="0" fontId="29" fillId="0" borderId="41" applyAlignment="1" applyProtection="1" pivotButton="0" quotePrefix="0" xfId="0">
      <alignment horizontal="left" vertical="top" wrapText="1"/>
      <protection locked="0" hidden="0"/>
    </xf>
    <xf numFmtId="0" fontId="29" fillId="0" borderId="27" applyAlignment="1" pivotButton="0" quotePrefix="0" xfId="0">
      <alignment horizontal="center" vertical="top" wrapText="1"/>
    </xf>
    <xf numFmtId="0" fontId="3" fillId="9" borderId="1" applyAlignment="1" pivotButton="0" quotePrefix="0" xfId="0">
      <alignment wrapText="1"/>
    </xf>
    <xf numFmtId="0" fontId="44" fillId="9" borderId="1" applyAlignment="1" pivotButton="0" quotePrefix="0" xfId="0">
      <alignment vertical="top" wrapText="1"/>
    </xf>
    <xf numFmtId="0" fontId="44" fillId="9" borderId="1" applyAlignment="1" pivotButton="0" quotePrefix="0" xfId="0">
      <alignment horizontal="center" vertical="top" wrapText="1"/>
    </xf>
    <xf numFmtId="0" fontId="3" fillId="9" borderId="1" applyAlignment="1" pivotButton="0" quotePrefix="0" xfId="0">
      <alignment vertical="center" wrapText="1"/>
    </xf>
    <xf numFmtId="0" fontId="44" fillId="9" borderId="1" pivotButton="0" quotePrefix="0" xfId="0"/>
    <xf numFmtId="0" fontId="29" fillId="0" borderId="45" applyAlignment="1" applyProtection="1" pivotButton="0" quotePrefix="0" xfId="0">
      <alignment horizontal="left" vertical="top" wrapText="1"/>
      <protection locked="0" hidden="0"/>
    </xf>
    <xf numFmtId="0" fontId="29" fillId="0" borderId="26" applyAlignment="1" pivotButton="0" quotePrefix="0" xfId="0">
      <alignment horizontal="left" vertical="top" wrapText="1"/>
    </xf>
    <xf numFmtId="0" fontId="29" fillId="0" borderId="0" applyAlignment="1" pivotButton="0" quotePrefix="0" xfId="0">
      <alignment horizontal="center"/>
    </xf>
    <xf numFmtId="0" fontId="29" fillId="0" borderId="0" applyAlignment="1" pivotButton="0" quotePrefix="0" xfId="0">
      <alignment vertical="top" wrapText="1"/>
    </xf>
    <xf numFmtId="0" fontId="29" fillId="0" borderId="0" applyAlignment="1" pivotButton="0" quotePrefix="0" xfId="0">
      <alignment horizontal="center" vertical="top" wrapText="1"/>
    </xf>
    <xf numFmtId="0" fontId="29" fillId="0" borderId="46" applyAlignment="1" pivotButton="0" quotePrefix="1" xfId="0">
      <alignment horizontal="left" vertical="center" wrapText="1"/>
    </xf>
    <xf numFmtId="0" fontId="3" fillId="0" borderId="27" applyAlignment="1" pivotButton="0" quotePrefix="0" xfId="0">
      <alignment horizontal="left" vertical="top" wrapText="1"/>
    </xf>
    <xf numFmtId="0" fontId="44" fillId="0" borderId="16" applyAlignment="1" pivotButton="0" quotePrefix="0" xfId="0">
      <alignment vertical="center"/>
    </xf>
    <xf numFmtId="0" fontId="3" fillId="0" borderId="9" applyAlignment="1" pivotButton="0" quotePrefix="0" xfId="0">
      <alignment wrapText="1"/>
    </xf>
    <xf numFmtId="0" fontId="31" fillId="0" borderId="9" pivotButton="0" quotePrefix="0" xfId="0"/>
    <xf numFmtId="0" fontId="31" fillId="0" borderId="9" applyAlignment="1" pivotButton="0" quotePrefix="0" xfId="0">
      <alignment horizontal="center"/>
    </xf>
    <xf numFmtId="0" fontId="3" fillId="0" borderId="9" applyAlignment="1" pivotButton="0" quotePrefix="0" xfId="0">
      <alignment horizontal="center" vertical="center" wrapText="1"/>
    </xf>
    <xf numFmtId="0" fontId="44" fillId="0" borderId="17" pivotButton="0" quotePrefix="0" xfId="0"/>
    <xf numFmtId="0" fontId="29" fillId="0" borderId="31" applyAlignment="1" pivotButton="0" quotePrefix="0" xfId="0">
      <alignment horizontal="center" vertical="top" wrapText="1"/>
    </xf>
    <xf numFmtId="0" fontId="29" fillId="0" borderId="14" applyAlignment="1" pivotButton="0" quotePrefix="0" xfId="0">
      <alignment horizontal="left" vertical="top" wrapText="1"/>
    </xf>
    <xf numFmtId="0" fontId="29" fillId="0" borderId="15" applyAlignment="1" pivotButton="0" quotePrefix="0" xfId="0">
      <alignment horizontal="left" vertical="top" wrapText="1"/>
    </xf>
    <xf numFmtId="0" fontId="29" fillId="0" borderId="21" applyAlignment="1" pivotButton="0" quotePrefix="0" xfId="0">
      <alignment horizontal="center" vertical="top" wrapText="1"/>
    </xf>
    <xf numFmtId="0" fontId="29" fillId="0" borderId="19" applyAlignment="1" pivotButton="0" quotePrefix="0" xfId="0">
      <alignment horizontal="left" vertical="top" wrapText="1"/>
    </xf>
    <xf numFmtId="0" fontId="29" fillId="0" borderId="0" applyAlignment="1" applyProtection="1" pivotButton="0" quotePrefix="0" xfId="0">
      <alignment horizontal="left" vertical="top" wrapText="1"/>
      <protection locked="1" hidden="1"/>
    </xf>
    <xf numFmtId="0" fontId="29" fillId="0" borderId="40" applyAlignment="1" pivotButton="0" quotePrefix="0" xfId="0">
      <alignment horizontal="left" vertical="top" wrapText="1"/>
    </xf>
    <xf numFmtId="0" fontId="29" fillId="0" borderId="32" applyAlignment="1" pivotButton="0" quotePrefix="0" xfId="0">
      <alignment horizontal="left" vertical="top" wrapText="1"/>
    </xf>
    <xf numFmtId="0" fontId="29" fillId="0" borderId="39" applyAlignment="1" pivotButton="0" quotePrefix="0" xfId="0">
      <alignment horizontal="left" vertical="top" wrapText="1"/>
    </xf>
    <xf numFmtId="0" fontId="31" fillId="0" borderId="7" pivotButton="0" quotePrefix="0" xfId="0"/>
    <xf numFmtId="0" fontId="29" fillId="0" borderId="9" applyAlignment="1" pivotButton="0" quotePrefix="0" xfId="0">
      <alignment horizontal="center" vertical="top" wrapText="1"/>
    </xf>
    <xf numFmtId="0" fontId="29" fillId="0" borderId="9" applyAlignment="1" pivotButton="0" quotePrefix="0" xfId="0">
      <alignment horizontal="left" vertical="top" wrapText="1"/>
    </xf>
    <xf numFmtId="0" fontId="29" fillId="0" borderId="17" applyAlignment="1" pivotButton="0" quotePrefix="0" xfId="0">
      <alignment horizontal="left" vertical="top" wrapText="1"/>
    </xf>
    <xf numFmtId="0" fontId="29" fillId="0" borderId="34" applyAlignment="1" applyProtection="1" pivotButton="0" quotePrefix="0" xfId="0">
      <alignment horizontal="left" vertical="top" wrapText="1"/>
      <protection locked="1" hidden="1"/>
    </xf>
    <xf numFmtId="0" fontId="29" fillId="0" borderId="4" applyAlignment="1" applyProtection="1" pivotButton="0" quotePrefix="0" xfId="0">
      <alignment horizontal="left" vertical="top" wrapText="1"/>
      <protection locked="1" hidden="1"/>
    </xf>
    <xf numFmtId="0" fontId="3" fillId="0" borderId="34" applyAlignment="1" pivotButton="0" quotePrefix="0" xfId="0">
      <alignment horizontal="center" vertical="top" wrapText="1"/>
    </xf>
    <xf numFmtId="0" fontId="3" fillId="0" borderId="4" applyAlignment="1" applyProtection="1" pivotButton="0" quotePrefix="0" xfId="0">
      <alignment horizontal="left" vertical="top" wrapText="1"/>
      <protection locked="1" hidden="1"/>
    </xf>
    <xf numFmtId="0" fontId="3" fillId="0" borderId="4" applyAlignment="1" pivotButton="0" quotePrefix="0" xfId="0">
      <alignment horizontal="center" vertical="top" wrapText="1"/>
    </xf>
    <xf numFmtId="0" fontId="3" fillId="0" borderId="0" applyAlignment="1" applyProtection="1" pivotButton="0" quotePrefix="0" xfId="0">
      <alignment horizontal="left" vertical="top" wrapText="1"/>
      <protection locked="1" hidden="1"/>
    </xf>
    <xf numFmtId="0" fontId="3" fillId="0" borderId="19" applyAlignment="1" pivotButton="0" quotePrefix="0" xfId="0">
      <alignment horizontal="left" vertical="top" wrapText="1"/>
    </xf>
    <xf numFmtId="0" fontId="3" fillId="0" borderId="26" applyAlignment="1" pivotButton="0" quotePrefix="0" xfId="0">
      <alignment horizontal="left" vertical="top" wrapText="1"/>
    </xf>
    <xf numFmtId="0" fontId="3" fillId="0" borderId="27" applyAlignment="1" pivotButton="0" quotePrefix="0" xfId="0">
      <alignment horizontal="center" vertical="top" wrapText="1"/>
    </xf>
    <xf numFmtId="0" fontId="29" fillId="0" borderId="28" applyAlignment="1" pivotButton="0" quotePrefix="0" xfId="0">
      <alignment horizontal="left" vertical="top" wrapText="1"/>
    </xf>
    <xf numFmtId="0" fontId="44" fillId="0" borderId="6" applyAlignment="1" pivotButton="0" quotePrefix="0" xfId="0">
      <alignment vertical="center"/>
    </xf>
    <xf numFmtId="0" fontId="3" fillId="0" borderId="7" applyAlignment="1" pivotButton="0" quotePrefix="0" xfId="0">
      <alignment wrapText="1"/>
    </xf>
    <xf numFmtId="0" fontId="31" fillId="0" borderId="7" applyAlignment="1" pivotButton="0" quotePrefix="0" xfId="0">
      <alignment horizontal="center"/>
    </xf>
    <xf numFmtId="0" fontId="3" fillId="0" borderId="7" applyAlignment="1" pivotButton="0" quotePrefix="0" xfId="0">
      <alignment horizontal="center" vertical="center" wrapText="1"/>
    </xf>
    <xf numFmtId="0" fontId="44" fillId="0" borderId="8" pivotButton="0" quotePrefix="0" xfId="0"/>
    <xf numFmtId="0" fontId="29" fillId="0" borderId="29" applyAlignment="1" pivotButton="0" quotePrefix="0" xfId="0">
      <alignment horizontal="center" vertical="top" wrapText="1"/>
    </xf>
    <xf numFmtId="0" fontId="31" fillId="0" borderId="0" pivotButton="0" quotePrefix="0" xfId="0"/>
    <xf numFmtId="0" fontId="29" fillId="9" borderId="2" applyAlignment="1" pivotButton="0" quotePrefix="0" xfId="0">
      <alignment vertical="top" wrapText="1"/>
    </xf>
    <xf numFmtId="0" fontId="29" fillId="9" borderId="0" applyAlignment="1" pivotButton="0" quotePrefix="0" xfId="0">
      <alignment horizontal="left" vertical="center" wrapText="1"/>
    </xf>
    <xf numFmtId="0" fontId="3" fillId="9" borderId="0" applyAlignment="1" pivotButton="0" quotePrefix="0" xfId="0">
      <alignment horizontal="left"/>
    </xf>
    <xf numFmtId="0" fontId="30" fillId="12" borderId="23" applyAlignment="1" pivotButton="0" quotePrefix="0" xfId="0">
      <alignment horizontal="center" vertical="center" wrapText="1"/>
    </xf>
    <xf numFmtId="0" fontId="30" fillId="12" borderId="24" applyAlignment="1" pivotButton="0" quotePrefix="0" xfId="0">
      <alignment horizontal="center" vertical="center" wrapText="1"/>
    </xf>
    <xf numFmtId="0" fontId="30" fillId="12" borderId="25" applyAlignment="1" pivotButton="0" quotePrefix="0" xfId="0">
      <alignment horizontal="center" vertical="center" wrapText="1"/>
    </xf>
    <xf numFmtId="0" fontId="29" fillId="9" borderId="4" applyAlignment="1" pivotButton="0" quotePrefix="0" xfId="0">
      <alignment horizontal="left" vertical="center" wrapText="1"/>
    </xf>
    <xf numFmtId="0" fontId="29" fillId="9" borderId="4" applyAlignment="1" pivotButton="0" quotePrefix="0" xfId="0">
      <alignment horizontal="center" vertical="center" wrapText="1"/>
    </xf>
    <xf numFmtId="0" fontId="3" fillId="9" borderId="4" applyAlignment="1" pivotButton="0" quotePrefix="0" xfId="0">
      <alignment horizontal="left" vertical="center" wrapText="1"/>
    </xf>
    <xf numFmtId="0" fontId="3" fillId="9" borderId="4" applyAlignment="1" pivotButton="0" quotePrefix="0" xfId="0">
      <alignment horizontal="center" vertical="center" wrapText="1"/>
    </xf>
    <xf numFmtId="0" fontId="49" fillId="9" borderId="4" applyAlignment="1" pivotButton="0" quotePrefix="0" xfId="0">
      <alignment horizontal="center" vertical="center" wrapText="1"/>
    </xf>
    <xf numFmtId="0" fontId="49" fillId="9" borderId="4" applyAlignment="1" pivotButton="0" quotePrefix="0" xfId="0">
      <alignment horizontal="left" vertical="center" wrapText="1"/>
    </xf>
    <xf numFmtId="0" fontId="51" fillId="9" borderId="11" applyAlignment="1" pivotButton="0" quotePrefix="0" xfId="0">
      <alignment vertical="center"/>
    </xf>
    <xf numFmtId="0" fontId="51" fillId="9" borderId="12" applyAlignment="1" pivotButton="0" quotePrefix="0" xfId="0">
      <alignment vertical="center"/>
    </xf>
    <xf numFmtId="0" fontId="53" fillId="9" borderId="12" applyAlignment="1" pivotButton="0" quotePrefix="0" xfId="0">
      <alignment horizontal="left" vertical="center" wrapText="1"/>
    </xf>
    <xf numFmtId="0" fontId="52" fillId="9" borderId="55" applyAlignment="1" pivotButton="0" quotePrefix="0" xfId="0">
      <alignment horizontal="left" vertical="center" wrapText="1"/>
    </xf>
    <xf numFmtId="0" fontId="0" fillId="0" borderId="0" applyAlignment="1" pivotButton="0" quotePrefix="0" xfId="0">
      <alignment horizontal="center" vertical="top"/>
    </xf>
    <xf numFmtId="0" fontId="36" fillId="12" borderId="0" applyAlignment="1" pivotButton="0" quotePrefix="0" xfId="0">
      <alignment vertical="center"/>
    </xf>
    <xf numFmtId="0" fontId="51" fillId="12" borderId="0" applyAlignment="1" pivotButton="0" quotePrefix="0" xfId="0">
      <alignment horizontal="left" vertical="center" wrapText="1"/>
    </xf>
    <xf numFmtId="0" fontId="51" fillId="12" borderId="0" applyAlignment="1" pivotButton="0" quotePrefix="0" xfId="0">
      <alignment vertical="center" wrapText="1"/>
    </xf>
    <xf numFmtId="0" fontId="51" fillId="12" borderId="0" applyAlignment="1" pivotButton="0" quotePrefix="0" xfId="0">
      <alignment vertical="center"/>
    </xf>
    <xf numFmtId="0" fontId="51" fillId="12" borderId="0" applyAlignment="1" pivotButton="0" quotePrefix="0" xfId="0">
      <alignment horizontal="left" vertical="center"/>
    </xf>
    <xf numFmtId="0" fontId="51" fillId="12" borderId="0" applyAlignment="1" pivotButton="0" quotePrefix="0" xfId="0">
      <alignment horizontal="center" vertical="center"/>
    </xf>
    <xf numFmtId="0" fontId="3" fillId="0" borderId="52" applyAlignment="1" pivotButton="0" quotePrefix="0" xfId="6">
      <alignment horizontal="left" vertical="top" wrapText="1"/>
    </xf>
    <xf numFmtId="0" fontId="28" fillId="9" borderId="0" applyAlignment="1" pivotButton="0" quotePrefix="0" xfId="2">
      <alignment horizontal="center" vertical="top"/>
    </xf>
    <xf numFmtId="0" fontId="28" fillId="9" borderId="0" applyAlignment="1" pivotButton="0" quotePrefix="0" xfId="2">
      <alignment horizontal="center" vertical="top" wrapText="1"/>
    </xf>
    <xf numFmtId="0" fontId="28" fillId="9" borderId="0" applyAlignment="1" pivotButton="0" quotePrefix="0" xfId="2">
      <alignment horizontal="center" vertical="top"/>
    </xf>
    <xf numFmtId="0" fontId="28" fillId="9" borderId="0" applyAlignment="1" pivotButton="0" quotePrefix="0" xfId="2">
      <alignment horizontal="center" vertical="top" wrapText="1"/>
    </xf>
    <xf numFmtId="0" fontId="10" fillId="16" borderId="4" applyAlignment="1" pivotButton="0" quotePrefix="0" xfId="0">
      <alignment horizontal="center" vertical="center" wrapText="1"/>
    </xf>
    <xf numFmtId="0" fontId="65" fillId="0" borderId="0" pivotButton="0" quotePrefix="0" xfId="0"/>
    <xf numFmtId="0" fontId="66" fillId="0" borderId="0" pivotButton="0" quotePrefix="0" xfId="0"/>
    <xf numFmtId="0" fontId="4" fillId="0" borderId="0" pivotButton="0" quotePrefix="0" xfId="0"/>
    <xf numFmtId="165" fontId="29" fillId="0" borderId="0" applyAlignment="1" applyProtection="1" pivotButton="0" quotePrefix="0" xfId="0">
      <alignment horizontal="left" indent="1"/>
      <protection locked="0" hidden="0"/>
    </xf>
    <xf numFmtId="0" fontId="39" fillId="0" borderId="0" applyAlignment="1" pivotButton="0" quotePrefix="0" xfId="0">
      <alignment horizontal="center" wrapText="1"/>
    </xf>
    <xf numFmtId="0" fontId="29" fillId="0" borderId="0" applyAlignment="1" applyProtection="1" pivotButton="0" quotePrefix="0" xfId="0">
      <alignment horizontal="left" wrapText="1" indent="1"/>
      <protection locked="0" hidden="0"/>
    </xf>
    <xf numFmtId="0" fontId="29" fillId="0" borderId="0" applyAlignment="1" applyProtection="1" pivotButton="0" quotePrefix="0" xfId="0">
      <alignment horizontal="left" indent="1"/>
      <protection locked="0" hidden="0"/>
    </xf>
    <xf numFmtId="14" fontId="29" fillId="0" borderId="0" applyAlignment="1" applyProtection="1" pivotButton="0" quotePrefix="0" xfId="0">
      <alignment horizontal="left" indent="1"/>
      <protection locked="0" hidden="0"/>
    </xf>
    <xf numFmtId="14" fontId="3" fillId="0" borderId="0" applyAlignment="1" applyProtection="1" pivotButton="0" quotePrefix="0" xfId="0">
      <alignment horizontal="left" indent="1"/>
      <protection locked="0" hidden="0"/>
    </xf>
    <xf numFmtId="0" fontId="31" fillId="0" borderId="0" applyAlignment="1" applyProtection="1" pivotButton="0" quotePrefix="0" xfId="0">
      <alignment horizontal="left" vertical="top" wrapText="1"/>
      <protection locked="0" hidden="0"/>
    </xf>
    <xf numFmtId="0" fontId="36" fillId="13" borderId="2" applyAlignment="1" pivotButton="0" quotePrefix="0" xfId="0">
      <alignment horizontal="center"/>
    </xf>
    <xf numFmtId="0" fontId="37" fillId="0" borderId="3" pivotButton="0" quotePrefix="0" xfId="0"/>
    <xf numFmtId="0" fontId="29" fillId="0" borderId="5" pivotButton="0" quotePrefix="0" xfId="0"/>
    <xf numFmtId="0" fontId="38" fillId="0" borderId="3" applyAlignment="1" pivotButton="0" quotePrefix="0" xfId="0">
      <alignment horizontal="center"/>
    </xf>
    <xf numFmtId="0" fontId="39" fillId="0" borderId="5" applyAlignment="1" pivotButton="0" quotePrefix="0" xfId="0">
      <alignment horizontal="center"/>
    </xf>
    <xf numFmtId="165" fontId="29" fillId="0" borderId="7" applyAlignment="1" applyProtection="1" pivotButton="0" quotePrefix="0" xfId="0">
      <alignment horizontal="left" indent="1"/>
      <protection locked="0" hidden="0"/>
    </xf>
    <xf numFmtId="0" fontId="3" fillId="0" borderId="7" applyAlignment="1" applyProtection="1" pivotButton="0" quotePrefix="0" xfId="0">
      <alignment horizontal="left" vertical="top" wrapText="1"/>
      <protection locked="0" hidden="0"/>
    </xf>
    <xf numFmtId="0" fontId="32" fillId="0" borderId="51" applyAlignment="1" pivotButton="0" quotePrefix="0" xfId="0">
      <alignment vertical="top" wrapText="1"/>
    </xf>
    <xf numFmtId="0" fontId="41" fillId="9" borderId="24" applyAlignment="1" applyProtection="1" pivotButton="0" quotePrefix="0" xfId="0">
      <alignment horizontal="center" vertical="center" wrapText="1"/>
      <protection locked="0" hidden="0"/>
    </xf>
    <xf numFmtId="0" fontId="41" fillId="9" borderId="25" applyAlignment="1" applyProtection="1" pivotButton="0" quotePrefix="0" xfId="0">
      <alignment horizontal="center" vertical="center" wrapText="1"/>
      <protection locked="0" hidden="0"/>
    </xf>
    <xf numFmtId="0" fontId="30" fillId="12" borderId="9" applyAlignment="1" applyProtection="1" pivotButton="0" quotePrefix="0" xfId="0">
      <alignment horizontal="center"/>
      <protection locked="0" hidden="0"/>
    </xf>
    <xf numFmtId="0" fontId="3" fillId="6" borderId="9" applyAlignment="1" applyProtection="1" pivotButton="0" quotePrefix="0" xfId="0">
      <alignment horizontal="center" vertical="center" wrapText="1"/>
      <protection locked="0" hidden="0"/>
    </xf>
    <xf numFmtId="0" fontId="35" fillId="12" borderId="9" applyAlignment="1" applyProtection="1" pivotButton="0" quotePrefix="0" xfId="0">
      <alignment horizontal="center" vertical="center" wrapText="1"/>
      <protection locked="0" hidden="0"/>
    </xf>
    <xf numFmtId="0" fontId="50" fillId="12" borderId="17" applyProtection="1" pivotButton="0" quotePrefix="0" xfId="0">
      <protection locked="0" hidden="0"/>
    </xf>
    <xf numFmtId="0" fontId="29" fillId="0" borderId="4" applyAlignment="1" applyProtection="1" pivotButton="0" quotePrefix="0" xfId="0">
      <alignment horizontal="center" vertical="top" wrapText="1"/>
      <protection locked="0" hidden="0"/>
    </xf>
    <xf numFmtId="0" fontId="28" fillId="0" borderId="4" applyAlignment="1" applyProtection="1" pivotButton="0" quotePrefix="0" xfId="2">
      <alignment horizontal="center" vertical="top" wrapText="1"/>
      <protection locked="0" hidden="0"/>
    </xf>
    <xf numFmtId="0" fontId="28" fillId="0" borderId="31" applyAlignment="1" applyProtection="1" pivotButton="0" quotePrefix="0" xfId="2">
      <alignment horizontal="center" vertical="top" wrapText="1"/>
      <protection locked="0" hidden="0"/>
    </xf>
    <xf numFmtId="0" fontId="29" fillId="0" borderId="27" applyAlignment="1" applyProtection="1" pivotButton="0" quotePrefix="0" xfId="0">
      <alignment horizontal="center" vertical="top" wrapText="1"/>
      <protection locked="0" hidden="0"/>
    </xf>
    <xf numFmtId="0" fontId="50" fillId="12" borderId="16" applyAlignment="1" pivotButton="0" quotePrefix="0" xfId="0">
      <alignment vertical="center"/>
    </xf>
    <xf numFmtId="0" fontId="35" fillId="12" borderId="9" applyAlignment="1" pivotButton="0" quotePrefix="0" xfId="0">
      <alignment wrapText="1"/>
    </xf>
    <xf numFmtId="0" fontId="30" fillId="12" borderId="9" pivotButton="0" quotePrefix="0" xfId="0"/>
    <xf numFmtId="0" fontId="29" fillId="0" borderId="0" applyAlignment="1" pivotButton="0" quotePrefix="0" xfId="0">
      <alignment horizontal="left" vertical="top"/>
    </xf>
    <xf numFmtId="0" fontId="50" fillId="12" borderId="23" applyAlignment="1" pivotButton="0" quotePrefix="0" xfId="0">
      <alignment vertical="center"/>
    </xf>
    <xf numFmtId="0" fontId="35" fillId="12" borderId="24" applyAlignment="1" pivotButton="0" quotePrefix="0" xfId="0">
      <alignment wrapText="1"/>
    </xf>
    <xf numFmtId="0" fontId="30" fillId="12" borderId="24" pivotButton="0" quotePrefix="0" xfId="0"/>
    <xf numFmtId="0" fontId="50" fillId="12" borderId="43" applyAlignment="1" pivotButton="0" quotePrefix="0" xfId="0">
      <alignment vertical="center"/>
    </xf>
    <xf numFmtId="0" fontId="35" fillId="12" borderId="1" applyAlignment="1" pivotButton="0" quotePrefix="0" xfId="0">
      <alignment wrapText="1"/>
    </xf>
    <xf numFmtId="0" fontId="30" fillId="12" borderId="1" pivotButton="0" quotePrefix="0" xfId="0"/>
    <xf numFmtId="0" fontId="29" fillId="0" borderId="23" applyAlignment="1" pivotButton="0" quotePrefix="0" xfId="0">
      <alignment horizontal="left" vertical="top" wrapText="1"/>
    </xf>
    <xf numFmtId="0" fontId="29" fillId="0" borderId="24" applyAlignment="1" pivotButton="0" quotePrefix="0" xfId="0">
      <alignment horizontal="left" vertical="top" wrapText="1"/>
    </xf>
    <xf numFmtId="0" fontId="29" fillId="0" borderId="25" applyAlignment="1" pivotButton="0" quotePrefix="0" xfId="0">
      <alignment horizontal="left" vertical="top" wrapText="1"/>
    </xf>
    <xf numFmtId="0" fontId="44" fillId="12" borderId="16" applyAlignment="1" pivotButton="0" quotePrefix="0" xfId="0">
      <alignment vertical="center"/>
    </xf>
    <xf numFmtId="0" fontId="40" fillId="12" borderId="16" applyAlignment="1" pivotButton="0" quotePrefix="0" xfId="0">
      <alignment vertical="center"/>
    </xf>
    <xf numFmtId="0" fontId="30" fillId="12" borderId="9" applyAlignment="1" pivotButton="0" quotePrefix="0" xfId="0">
      <alignment wrapText="1"/>
    </xf>
    <xf numFmtId="0" fontId="3" fillId="0" borderId="33" applyAlignment="1" pivotButton="0" quotePrefix="0" xfId="0">
      <alignment horizontal="left" vertical="top" wrapText="1"/>
    </xf>
    <xf numFmtId="0" fontId="3" fillId="0" borderId="20" applyAlignment="1" pivotButton="0" quotePrefix="0" xfId="0">
      <alignment horizontal="left" vertical="top" wrapText="1"/>
    </xf>
    <xf numFmtId="0" fontId="35" fillId="12" borderId="16" applyAlignment="1" pivotButton="0" quotePrefix="0" xfId="0">
      <alignment horizontal="left" vertical="top" wrapText="1"/>
    </xf>
    <xf numFmtId="0" fontId="35" fillId="12" borderId="9" applyAlignment="1" pivotButton="0" quotePrefix="0" xfId="0">
      <alignment horizontal="left" vertical="top" wrapText="1"/>
    </xf>
    <xf numFmtId="0" fontId="28" fillId="0" borderId="4" applyAlignment="1" applyProtection="1" pivotButton="0" quotePrefix="0" xfId="2">
      <alignment horizontal="center" vertical="top" wrapText="1"/>
      <protection locked="0" hidden="0"/>
    </xf>
    <xf numFmtId="0" fontId="29" fillId="0" borderId="20" applyAlignment="1" applyProtection="1" pivotButton="0" quotePrefix="0" xfId="0">
      <alignment horizontal="center" vertical="top" wrapText="1"/>
      <protection locked="0" hidden="0"/>
    </xf>
    <xf numFmtId="0" fontId="35" fillId="12" borderId="24" applyAlignment="1" applyProtection="1" pivotButton="0" quotePrefix="0" xfId="0">
      <alignment horizontal="left" vertical="top" wrapText="1"/>
      <protection locked="0" hidden="0"/>
    </xf>
    <xf numFmtId="0" fontId="29" fillId="0" borderId="34" applyAlignment="1" applyProtection="1" pivotButton="0" quotePrefix="0" xfId="0">
      <alignment horizontal="center" vertical="top" wrapText="1"/>
      <protection locked="0" hidden="0"/>
    </xf>
    <xf numFmtId="0" fontId="30" fillId="12" borderId="24" applyAlignment="1" applyProtection="1" pivotButton="0" quotePrefix="0" xfId="0">
      <alignment horizontal="center"/>
      <protection locked="0" hidden="0"/>
    </xf>
    <xf numFmtId="0" fontId="35" fillId="12" borderId="24" applyAlignment="1" applyProtection="1" pivotButton="0" quotePrefix="0" xfId="0">
      <alignment horizontal="center" vertical="center" wrapText="1"/>
      <protection locked="0" hidden="0"/>
    </xf>
    <xf numFmtId="0" fontId="50" fillId="12" borderId="25" applyProtection="1" pivotButton="0" quotePrefix="0" xfId="0">
      <protection locked="0" hidden="0"/>
    </xf>
    <xf numFmtId="0" fontId="28" fillId="0" borderId="34" applyAlignment="1" applyProtection="1" pivotButton="0" quotePrefix="0" xfId="2">
      <alignment horizontal="center" vertical="top" wrapText="1"/>
      <protection locked="0" hidden="0"/>
    </xf>
    <xf numFmtId="0" fontId="30" fillId="12" borderId="1" applyAlignment="1" applyProtection="1" pivotButton="0" quotePrefix="0" xfId="0">
      <alignment horizontal="center"/>
      <protection locked="0" hidden="0"/>
    </xf>
    <xf numFmtId="0" fontId="35" fillId="12" borderId="1" applyAlignment="1" applyProtection="1" pivotButton="0" quotePrefix="0" xfId="0">
      <alignment horizontal="center" vertical="center" wrapText="1"/>
      <protection locked="0" hidden="0"/>
    </xf>
    <xf numFmtId="0" fontId="50" fillId="12" borderId="2" applyProtection="1" pivotButton="0" quotePrefix="0" xfId="0">
      <protection locked="0" hidden="0"/>
    </xf>
    <xf numFmtId="0" fontId="29" fillId="0" borderId="48" applyAlignment="1" applyProtection="1" pivotButton="0" quotePrefix="0" xfId="0">
      <alignment horizontal="center" vertical="top" wrapText="1"/>
      <protection locked="0" hidden="0"/>
    </xf>
    <xf numFmtId="0" fontId="30" fillId="12" borderId="9" applyAlignment="1" applyProtection="1" pivotButton="0" quotePrefix="0" xfId="0">
      <alignment horizontal="center" vertical="center" wrapText="1"/>
      <protection locked="0" hidden="0"/>
    </xf>
    <xf numFmtId="0" fontId="40" fillId="12" borderId="17" applyProtection="1" pivotButton="0" quotePrefix="0" xfId="0">
      <protection locked="0" hidden="0"/>
    </xf>
    <xf numFmtId="0" fontId="35" fillId="12" borderId="9" applyAlignment="1" applyProtection="1" pivotButton="0" quotePrefix="0" xfId="0">
      <alignment horizontal="center" vertical="top" wrapText="1"/>
      <protection locked="0" hidden="0"/>
    </xf>
    <xf numFmtId="0" fontId="39" fillId="12" borderId="0" applyAlignment="1" applyProtection="1" pivotButton="0" quotePrefix="0" xfId="0">
      <alignment horizontal="center" vertical="top" wrapText="1"/>
      <protection locked="0" hidden="0"/>
    </xf>
    <xf numFmtId="0" fontId="29" fillId="12" borderId="0" applyAlignment="1" applyProtection="1" pivotButton="0" quotePrefix="0" xfId="0">
      <alignment horizontal="center" vertical="top" wrapText="1"/>
      <protection locked="0" hidden="0"/>
    </xf>
    <xf numFmtId="0" fontId="28" fillId="0" borderId="24" applyAlignment="1" applyProtection="1" pivotButton="0" quotePrefix="0" xfId="2">
      <alignment horizontal="center" vertical="top" wrapText="1"/>
      <protection locked="0" hidden="0"/>
    </xf>
    <xf numFmtId="0" fontId="50" fillId="12" borderId="6" applyAlignment="1" pivotButton="0" quotePrefix="0" xfId="0">
      <alignment vertical="center"/>
    </xf>
    <xf numFmtId="0" fontId="35" fillId="12" borderId="7" applyAlignment="1" pivotButton="0" quotePrefix="0" xfId="0">
      <alignment wrapText="1"/>
    </xf>
    <xf numFmtId="0" fontId="30" fillId="12" borderId="7" pivotButton="0" quotePrefix="0" xfId="0"/>
    <xf numFmtId="0" fontId="30" fillId="12" borderId="7" applyAlignment="1" applyProtection="1" pivotButton="0" quotePrefix="0" xfId="0">
      <alignment horizontal="center"/>
      <protection locked="0" hidden="0"/>
    </xf>
    <xf numFmtId="0" fontId="35" fillId="12" borderId="7" applyAlignment="1" applyProtection="1" pivotButton="0" quotePrefix="0" xfId="0">
      <alignment horizontal="center" vertical="center" wrapText="1"/>
      <protection locked="0" hidden="0"/>
    </xf>
    <xf numFmtId="0" fontId="50" fillId="12" borderId="8" applyProtection="1" pivotButton="0" quotePrefix="0" xfId="0">
      <protection locked="0" hidden="0"/>
    </xf>
    <xf numFmtId="0" fontId="28" fillId="0" borderId="27" applyAlignment="1" applyProtection="1" pivotButton="0" quotePrefix="0" xfId="2">
      <alignment horizontal="center" vertical="top" wrapText="1"/>
      <protection locked="0" hidden="0"/>
    </xf>
    <xf numFmtId="0" fontId="29" fillId="0" borderId="32" applyAlignment="1" applyProtection="1" pivotButton="0" quotePrefix="0" xfId="0">
      <alignment horizontal="center" vertical="top" wrapText="1"/>
      <protection locked="0" hidden="0"/>
    </xf>
    <xf numFmtId="0" fontId="28" fillId="0" borderId="27" applyAlignment="1" applyProtection="1" pivotButton="0" quotePrefix="0" xfId="2">
      <alignment horizontal="center" vertical="top" wrapText="1"/>
      <protection locked="0" hidden="0"/>
    </xf>
    <xf numFmtId="0" fontId="39" fillId="0" borderId="0" applyProtection="1" pivotButton="0" quotePrefix="0" xfId="0">
      <protection locked="0" hidden="0"/>
    </xf>
    <xf numFmtId="0" fontId="49" fillId="0" borderId="4" applyAlignment="1" applyProtection="1" pivotButton="0" quotePrefix="0" xfId="0">
      <alignment horizontal="center" vertical="top" wrapText="1"/>
      <protection locked="0" hidden="0"/>
    </xf>
    <xf numFmtId="0" fontId="29" fillId="0" borderId="44" applyAlignment="1" applyProtection="1" pivotButton="0" quotePrefix="0" xfId="0">
      <alignment horizontal="center" vertical="top" wrapText="1"/>
      <protection locked="0" hidden="0"/>
    </xf>
    <xf numFmtId="0" fontId="28" fillId="0" borderId="20" applyAlignment="1" applyProtection="1" pivotButton="0" quotePrefix="0" xfId="2">
      <alignment horizontal="center" vertical="top" wrapText="1"/>
      <protection locked="0" hidden="0"/>
    </xf>
    <xf numFmtId="0" fontId="45" fillId="0" borderId="4" applyAlignment="1" applyProtection="1" pivotButton="0" quotePrefix="0" xfId="2">
      <alignment horizontal="center" vertical="top" wrapText="1"/>
      <protection locked="0" hidden="0"/>
    </xf>
    <xf numFmtId="0" fontId="45" fillId="0" borderId="4" applyAlignment="1" applyProtection="1" pivotButton="0" quotePrefix="0" xfId="2">
      <alignment horizontal="center" vertical="top" wrapText="1"/>
      <protection locked="0" hidden="0"/>
    </xf>
    <xf numFmtId="0" fontId="29" fillId="0" borderId="24" applyAlignment="1" pivotButton="0" quotePrefix="0" xfId="0">
      <alignment vertical="top" wrapText="1"/>
    </xf>
    <xf numFmtId="49" fontId="28" fillId="0" borderId="4" applyAlignment="1" applyProtection="1" pivotButton="0" quotePrefix="0" xfId="2">
      <alignment horizontal="center" vertical="top" wrapText="1"/>
      <protection locked="0" hidden="0"/>
    </xf>
    <xf numFmtId="0" fontId="28" fillId="0" borderId="34" applyAlignment="1" applyProtection="1" pivotButton="0" quotePrefix="0" xfId="2">
      <alignment horizontal="center" vertical="top" wrapText="1"/>
      <protection locked="0" hidden="0"/>
    </xf>
    <xf numFmtId="0" fontId="30" fillId="12" borderId="9" applyAlignment="1" pivotButton="0" quotePrefix="0" xfId="0">
      <alignment horizontal="left"/>
    </xf>
    <xf numFmtId="0" fontId="39" fillId="12" borderId="6" applyAlignment="1" pivotButton="0" quotePrefix="0" xfId="0">
      <alignment vertical="center"/>
    </xf>
    <xf numFmtId="0" fontId="29" fillId="12" borderId="7" applyAlignment="1" pivotButton="0" quotePrefix="0" xfId="0">
      <alignment wrapText="1"/>
    </xf>
    <xf numFmtId="0" fontId="3" fillId="0" borderId="44" applyAlignment="1" pivotButton="0" quotePrefix="0" xfId="0">
      <alignment horizontal="left" vertical="top" wrapText="1"/>
    </xf>
    <xf numFmtId="0" fontId="29" fillId="0" borderId="50" applyAlignment="1" pivotButton="0" quotePrefix="0" xfId="0">
      <alignment horizontal="left" vertical="top" wrapText="1"/>
    </xf>
    <xf numFmtId="0" fontId="3" fillId="0" borderId="56" applyAlignment="1" pivotButton="0" quotePrefix="0" xfId="0">
      <alignment horizontal="left" vertical="top" wrapText="1"/>
    </xf>
    <xf numFmtId="0" fontId="29" fillId="0" borderId="4" applyAlignment="1" pivotButton="0" quotePrefix="0" xfId="0">
      <alignment vertical="top"/>
    </xf>
    <xf numFmtId="0" fontId="29" fillId="0" borderId="52" applyAlignment="1" pivotButton="0" quotePrefix="0" xfId="0">
      <alignment horizontal="left" vertical="top" wrapText="1"/>
    </xf>
    <xf numFmtId="0" fontId="3" fillId="0" borderId="0" applyAlignment="1" pivotButton="0" quotePrefix="0" xfId="0">
      <alignment horizontal="left" vertical="top" wrapText="1"/>
    </xf>
    <xf numFmtId="0" fontId="3" fillId="0" borderId="35" applyAlignment="1" pivotButton="0" quotePrefix="0" xfId="0">
      <alignment horizontal="left" vertical="top" wrapText="1"/>
    </xf>
    <xf numFmtId="0" fontId="41" fillId="12" borderId="7" applyAlignment="1" applyProtection="1" pivotButton="0" quotePrefix="0" xfId="0">
      <alignment horizontal="center"/>
      <protection locked="0" hidden="0"/>
    </xf>
    <xf numFmtId="0" fontId="3" fillId="12" borderId="7" applyAlignment="1" applyProtection="1" pivotButton="0" quotePrefix="0" xfId="0">
      <alignment horizontal="center" vertical="center" wrapText="1"/>
      <protection locked="0" hidden="0"/>
    </xf>
    <xf numFmtId="0" fontId="44" fillId="12" borderId="8" applyProtection="1" pivotButton="0" quotePrefix="0" xfId="0">
      <protection locked="0" hidden="0"/>
    </xf>
    <xf numFmtId="0" fontId="47" fillId="0" borderId="35" applyAlignment="1" applyProtection="1" pivotButton="0" quotePrefix="0" xfId="0">
      <alignment horizontal="center" vertical="top" wrapText="1"/>
      <protection locked="0" hidden="0"/>
    </xf>
    <xf numFmtId="0" fontId="44" fillId="0" borderId="44" applyAlignment="1" applyProtection="1" pivotButton="0" quotePrefix="0" xfId="6">
      <alignment horizontal="left" vertical="top" wrapText="1"/>
      <protection locked="0" hidden="0"/>
    </xf>
    <xf numFmtId="0" fontId="44" fillId="0" borderId="45" applyAlignment="1" applyProtection="1" pivotButton="0" quotePrefix="0" xfId="6">
      <alignment horizontal="left" vertical="top" wrapText="1"/>
      <protection locked="0" hidden="0"/>
    </xf>
    <xf numFmtId="0" fontId="44" fillId="0" borderId="4" applyAlignment="1" applyProtection="1" pivotButton="0" quotePrefix="0" xfId="6">
      <alignment horizontal="left" vertical="top" wrapText="1"/>
      <protection locked="0" hidden="0"/>
    </xf>
    <xf numFmtId="0" fontId="1" fillId="0" borderId="0" applyAlignment="1" applyProtection="1" pivotButton="0" quotePrefix="0" xfId="0">
      <alignment horizontal="left" vertical="top" wrapText="1"/>
      <protection locked="0" hidden="0"/>
    </xf>
    <xf numFmtId="0" fontId="29" fillId="0" borderId="4" applyAlignment="1" pivotButton="0" quotePrefix="0" xfId="0">
      <alignment horizontal="left" vertical="center" indent="1"/>
    </xf>
    <xf numFmtId="0" fontId="29" fillId="0" borderId="27" applyAlignment="1" pivotButton="0" quotePrefix="0" xfId="0">
      <alignment horizontal="left" vertical="center" indent="1"/>
    </xf>
    <xf numFmtId="0" fontId="29" fillId="0" borderId="5" applyAlignment="1" pivotButton="0" quotePrefix="0" xfId="0">
      <alignment horizontal="left" vertical="top" wrapText="1"/>
    </xf>
    <xf numFmtId="0" fontId="3" fillId="0" borderId="5" applyAlignment="1" pivotButton="0" quotePrefix="0" xfId="0">
      <alignment horizontal="left" vertical="top" wrapText="1"/>
    </xf>
    <xf numFmtId="0" fontId="3" fillId="9" borderId="5" applyAlignment="1" pivotButton="0" quotePrefix="0" xfId="0">
      <alignment horizontal="left" vertical="top" wrapText="1"/>
    </xf>
    <xf numFmtId="0" fontId="3" fillId="8" borderId="5" applyAlignment="1" pivotButton="0" quotePrefix="0" xfId="0">
      <alignment horizontal="left" vertical="top" wrapText="1"/>
    </xf>
    <xf numFmtId="0" fontId="3" fillId="4" borderId="5" applyAlignment="1" pivotButton="0" quotePrefix="0" xfId="0">
      <alignment horizontal="left" vertical="top" wrapText="1"/>
    </xf>
    <xf numFmtId="0" fontId="3" fillId="0" borderId="3" pivotButton="0" quotePrefix="0" xfId="0"/>
    <xf numFmtId="0" fontId="3" fillId="0" borderId="3" applyAlignment="1" pivotButton="0" quotePrefix="0" xfId="0">
      <alignment horizontal="left" wrapText="1"/>
    </xf>
    <xf numFmtId="0" fontId="29" fillId="0" borderId="3" pivotButton="0" quotePrefix="0" xfId="0"/>
    <xf numFmtId="0" fontId="29" fillId="0" borderId="6" pivotButton="0" quotePrefix="0" xfId="0"/>
    <xf numFmtId="0" fontId="41" fillId="0" borderId="6" applyAlignment="1" pivotButton="0" quotePrefix="0" xfId="0">
      <alignment horizontal="center"/>
    </xf>
    <xf numFmtId="0" fontId="41" fillId="0" borderId="7" applyAlignment="1" pivotButton="0" quotePrefix="0" xfId="0">
      <alignment horizontal="center" wrapText="1"/>
    </xf>
    <xf numFmtId="0" fontId="41" fillId="0" borderId="43" pivotButton="0" quotePrefix="0" xfId="0"/>
    <xf numFmtId="0" fontId="42" fillId="0" borderId="1" applyAlignment="1" pivotButton="0" quotePrefix="0" xfId="0">
      <alignment horizontal="center" wrapText="1"/>
    </xf>
    <xf numFmtId="0" fontId="29" fillId="0" borderId="3" applyAlignment="1" pivotButton="0" quotePrefix="0" xfId="0">
      <alignment vertical="center"/>
    </xf>
    <xf numFmtId="0" fontId="3" fillId="0" borderId="3" applyAlignment="1" pivotButton="0" quotePrefix="0" xfId="0">
      <alignment vertical="center"/>
    </xf>
    <xf numFmtId="0" fontId="3" fillId="0" borderId="6" pivotButton="0" quotePrefix="0" xfId="0"/>
    <xf numFmtId="0" fontId="29" fillId="9" borderId="43" applyAlignment="1" pivotButton="0" quotePrefix="0" xfId="0">
      <alignment horizontal="left" vertical="center"/>
    </xf>
    <xf numFmtId="0" fontId="29" fillId="9" borderId="1" applyAlignment="1" pivotButton="0" quotePrefix="0" xfId="0">
      <alignment horizontal="left" vertical="center"/>
    </xf>
    <xf numFmtId="0" fontId="29" fillId="9" borderId="0" applyAlignment="1" pivotButton="0" quotePrefix="0" xfId="0">
      <alignment horizontal="left" vertical="top" wrapText="1"/>
    </xf>
    <xf numFmtId="0" fontId="10" fillId="2" borderId="53" applyAlignment="1" applyProtection="1" pivotButton="0" quotePrefix="0" xfId="0">
      <alignment horizontal="center" vertical="center" wrapText="1"/>
      <protection locked="1" hidden="1"/>
    </xf>
    <xf numFmtId="0" fontId="10" fillId="2" borderId="0" applyAlignment="1" applyProtection="1" pivotButton="0" quotePrefix="0" xfId="0">
      <alignment horizontal="center" vertical="center" wrapText="1"/>
      <protection locked="1" hidden="1"/>
    </xf>
    <xf numFmtId="0" fontId="44" fillId="9" borderId="0" applyAlignment="1" pivotButton="0" quotePrefix="0" xfId="0">
      <alignment vertical="top" wrapText="1"/>
    </xf>
    <xf numFmtId="0" fontId="29" fillId="9" borderId="43" applyAlignment="1" pivotButton="0" quotePrefix="0" xfId="0">
      <alignment horizontal="left" vertical="center" wrapText="1"/>
    </xf>
    <xf numFmtId="0" fontId="29" fillId="9" borderId="1" applyAlignment="1" pivotButton="0" quotePrefix="0" xfId="0">
      <alignment horizontal="left" vertical="center" wrapText="1"/>
    </xf>
    <xf numFmtId="0" fontId="45" fillId="9" borderId="0" applyAlignment="1" pivotButton="0" quotePrefix="0" xfId="2">
      <alignment horizontal="center" vertical="top"/>
    </xf>
    <xf numFmtId="0" fontId="29" fillId="9" borderId="1" applyAlignment="1" pivotButton="0" quotePrefix="0" xfId="0">
      <alignment horizontal="left" vertical="top" wrapText="1"/>
    </xf>
    <xf numFmtId="0" fontId="29" fillId="9" borderId="1" applyAlignment="1" pivotButton="0" quotePrefix="0" xfId="0">
      <alignment horizontal="left" vertical="top"/>
    </xf>
    <xf numFmtId="0" fontId="4" fillId="0" borderId="0" applyAlignment="1" pivotButton="0" quotePrefix="0" xfId="0">
      <alignment horizontal="left" vertical="top" wrapText="1"/>
    </xf>
    <xf numFmtId="0" fontId="29" fillId="9" borderId="34" applyAlignment="1" pivotButton="0" quotePrefix="0" xfId="0">
      <alignment horizontal="left" vertical="center" wrapText="1"/>
    </xf>
    <xf numFmtId="0" fontId="29" fillId="9" borderId="34" applyAlignment="1" pivotButton="0" quotePrefix="0" xfId="0">
      <alignment horizontal="center" vertical="center" wrapText="1"/>
    </xf>
    <xf numFmtId="0" fontId="27" fillId="13" borderId="43" applyAlignment="1" pivotButton="0" quotePrefix="0" xfId="0">
      <alignment horizontal="center"/>
    </xf>
    <xf numFmtId="0" fontId="27" fillId="13" borderId="1" applyAlignment="1" pivotButton="0" quotePrefix="0" xfId="0">
      <alignment horizontal="center"/>
    </xf>
    <xf numFmtId="0" fontId="31" fillId="14" borderId="16" applyAlignment="1" pivotButton="0" quotePrefix="0" xfId="0">
      <alignment horizontal="left" vertical="top" wrapText="1"/>
    </xf>
    <xf numFmtId="0" fontId="31" fillId="14" borderId="17" applyAlignment="1" pivotButton="0" quotePrefix="0" xfId="0">
      <alignment horizontal="left" vertical="top" wrapText="1"/>
    </xf>
    <xf numFmtId="0" fontId="31" fillId="14" borderId="16" applyAlignment="1" pivotButton="0" quotePrefix="0" xfId="0">
      <alignment horizontal="left" vertical="top"/>
    </xf>
    <xf numFmtId="0" fontId="31" fillId="14" borderId="17" applyAlignment="1" pivotButton="0" quotePrefix="0" xfId="0">
      <alignment horizontal="left" vertical="top"/>
    </xf>
    <xf numFmtId="0" fontId="29" fillId="4" borderId="43" applyAlignment="1" pivotButton="0" quotePrefix="0" xfId="0">
      <alignment horizontal="left" vertical="top" wrapText="1"/>
    </xf>
    <xf numFmtId="0" fontId="31" fillId="4" borderId="3" applyAlignment="1" pivotButton="0" quotePrefix="0" xfId="0">
      <alignment horizontal="left" vertical="top" wrapText="1"/>
    </xf>
    <xf numFmtId="0" fontId="31" fillId="4" borderId="50" applyAlignment="1" pivotButton="0" quotePrefix="0" xfId="0">
      <alignment horizontal="left" vertical="top" wrapText="1"/>
    </xf>
    <xf numFmtId="0" fontId="27" fillId="13" borderId="16" applyAlignment="1" pivotButton="0" quotePrefix="0" xfId="0">
      <alignment horizontal="center" vertical="top" wrapText="1"/>
    </xf>
    <xf numFmtId="0" fontId="27" fillId="13" borderId="17" applyAlignment="1" pivotButton="0" quotePrefix="0" xfId="0">
      <alignment horizontal="center" vertical="top" wrapText="1"/>
    </xf>
    <xf numFmtId="0" fontId="30" fillId="10" borderId="16" applyAlignment="1" pivotButton="0" quotePrefix="0" xfId="0">
      <alignment horizontal="left" vertical="top" wrapText="1"/>
    </xf>
    <xf numFmtId="0" fontId="30" fillId="10" borderId="17" applyAlignment="1" pivotButton="0" quotePrefix="0" xfId="0">
      <alignment horizontal="left" vertical="top" wrapText="1"/>
    </xf>
    <xf numFmtId="0" fontId="3" fillId="9" borderId="0" applyAlignment="1" pivotButton="0" quotePrefix="0" xfId="0">
      <alignment vertical="top" wrapText="1"/>
    </xf>
    <xf numFmtId="0" fontId="29" fillId="9" borderId="0" applyAlignment="1" pivotButton="0" quotePrefix="0" xfId="0">
      <alignment horizontal="left" vertical="top" wrapText="1"/>
    </xf>
    <xf numFmtId="0" fontId="3" fillId="9" borderId="0" applyAlignment="1" pivotButton="0" quotePrefix="0" xfId="0">
      <alignment horizontal="left" vertical="top" wrapText="1"/>
    </xf>
    <xf numFmtId="0" fontId="44" fillId="9" borderId="0" applyAlignment="1" pivotButton="0" quotePrefix="0" xfId="0">
      <alignment vertical="top" wrapText="1"/>
    </xf>
    <xf numFmtId="0" fontId="27" fillId="13" borderId="16" applyAlignment="1" pivotButton="0" quotePrefix="0" xfId="0">
      <alignment horizontal="center" vertical="top"/>
    </xf>
    <xf numFmtId="0" fontId="27" fillId="13" borderId="9" applyAlignment="1" pivotButton="0" quotePrefix="0" xfId="0">
      <alignment horizontal="center" vertical="top"/>
    </xf>
    <xf numFmtId="0" fontId="15" fillId="2" borderId="21" applyAlignment="1" applyProtection="1" pivotButton="0" quotePrefix="0" xfId="0">
      <alignment horizontal="center" vertical="center" wrapText="1"/>
      <protection locked="1" hidden="1"/>
    </xf>
    <xf numFmtId="0" fontId="15" fillId="2" borderId="42" applyAlignment="1" applyProtection="1" pivotButton="0" quotePrefix="0" xfId="0">
      <alignment horizontal="center" vertical="center" wrapText="1"/>
      <protection locked="1" hidden="1"/>
    </xf>
    <xf numFmtId="0" fontId="15" fillId="2" borderId="22" applyAlignment="1" applyProtection="1" pivotButton="0" quotePrefix="0" xfId="0">
      <alignment horizontal="center" vertical="center" wrapText="1"/>
      <protection locked="1" hidden="1"/>
    </xf>
    <xf numFmtId="0" fontId="29" fillId="9" borderId="43" applyAlignment="1" pivotButton="0" quotePrefix="0" xfId="0">
      <alignment horizontal="left" vertical="center"/>
    </xf>
    <xf numFmtId="0" fontId="29" fillId="9" borderId="1" applyAlignment="1" pivotButton="0" quotePrefix="0" xfId="0">
      <alignment horizontal="left" vertical="center"/>
    </xf>
    <xf numFmtId="0" fontId="48" fillId="9" borderId="0" applyAlignment="1" pivotButton="0" quotePrefix="0" xfId="0">
      <alignment horizontal="left" vertical="top" wrapText="1"/>
    </xf>
    <xf numFmtId="0" fontId="10" fillId="2" borderId="53" applyAlignment="1" applyProtection="1" pivotButton="0" quotePrefix="0" xfId="0">
      <alignment horizontal="center" vertical="center" wrapText="1"/>
      <protection locked="1" hidden="1"/>
    </xf>
    <xf numFmtId="0" fontId="10" fillId="2" borderId="0" applyAlignment="1" applyProtection="1" pivotButton="0" quotePrefix="0" xfId="0">
      <alignment horizontal="center" vertical="center" wrapText="1"/>
      <protection locked="1" hidden="1"/>
    </xf>
    <xf numFmtId="0" fontId="27" fillId="13" borderId="0" applyAlignment="1" pivotButton="0" quotePrefix="0" xfId="0">
      <alignment horizontal="center" vertical="top"/>
    </xf>
    <xf numFmtId="0" fontId="29" fillId="9" borderId="43" applyAlignment="1" pivotButton="0" quotePrefix="0" xfId="0">
      <alignment horizontal="left" vertical="center" wrapText="1"/>
    </xf>
    <xf numFmtId="0" fontId="29" fillId="9" borderId="1" applyAlignment="1" pivotButton="0" quotePrefix="0" xfId="0">
      <alignment horizontal="left" vertical="center" wrapText="1"/>
    </xf>
    <xf numFmtId="0" fontId="45" fillId="9" borderId="0" applyAlignment="1" pivotButton="0" quotePrefix="0" xfId="2">
      <alignment horizontal="center" vertical="top"/>
    </xf>
    <xf numFmtId="0" fontId="28" fillId="9" borderId="0" applyAlignment="1" pivotButton="0" quotePrefix="0" xfId="2">
      <alignment horizontal="left" vertical="top" wrapText="1"/>
    </xf>
    <xf numFmtId="0" fontId="29" fillId="9" borderId="43" applyAlignment="1" pivotButton="0" quotePrefix="0" xfId="0">
      <alignment horizontal="left" vertical="top" wrapText="1"/>
    </xf>
    <xf numFmtId="0" fontId="29" fillId="9" borderId="1" applyAlignment="1" pivotButton="0" quotePrefix="0" xfId="0">
      <alignment horizontal="left" vertical="top" wrapText="1"/>
    </xf>
    <xf numFmtId="0" fontId="29" fillId="9" borderId="43" applyAlignment="1" pivotButton="0" quotePrefix="0" xfId="0">
      <alignment horizontal="left" vertical="top"/>
    </xf>
    <xf numFmtId="0" fontId="29" fillId="9" borderId="1" applyAlignment="1" pivotButton="0" quotePrefix="0" xfId="0">
      <alignment horizontal="left" vertical="top"/>
    </xf>
    <xf numFmtId="0" fontId="27" fillId="13" borderId="17" applyAlignment="1" pivotButton="0" quotePrefix="0" xfId="0">
      <alignment horizontal="center" vertical="top"/>
    </xf>
    <xf numFmtId="0" fontId="29" fillId="9" borderId="3" applyAlignment="1" pivotButton="0" quotePrefix="0" xfId="0">
      <alignment horizontal="left" vertical="top" wrapText="1"/>
    </xf>
    <xf numFmtId="0" fontId="28" fillId="9" borderId="0" applyAlignment="1" pivotButton="0" quotePrefix="0" xfId="2">
      <alignment horizontal="left" vertical="top"/>
    </xf>
    <xf numFmtId="0" fontId="28" fillId="9" borderId="0" applyAlignment="1" pivotButton="0" quotePrefix="0" xfId="2">
      <alignment horizontal="left" vertical="top" wrapText="1"/>
    </xf>
    <xf numFmtId="0" fontId="28" fillId="9" borderId="0" applyAlignment="1" pivotButton="0" quotePrefix="0" xfId="2">
      <alignment horizontal="left" vertical="top" wrapText="1"/>
    </xf>
    <xf numFmtId="0" fontId="4" fillId="0" borderId="0" applyAlignment="1" pivotButton="0" quotePrefix="0" xfId="0">
      <alignment horizontal="left" vertical="top" wrapText="1"/>
    </xf>
    <xf numFmtId="0" fontId="1" fillId="0" borderId="0" applyAlignment="1" applyProtection="1" pivotButton="0" quotePrefix="0" xfId="0">
      <alignment horizontal="center" vertical="center"/>
      <protection locked="1" hidden="1"/>
    </xf>
    <xf numFmtId="0" fontId="0" fillId="0" borderId="0" applyAlignment="1" pivotButton="0" quotePrefix="0" xfId="0">
      <alignment horizontal="center" vertical="center"/>
    </xf>
    <xf numFmtId="0" fontId="28" fillId="9" borderId="0" applyAlignment="1" pivotButton="0" quotePrefix="0" xfId="2">
      <alignment horizontal="left" vertical="top"/>
    </xf>
    <xf numFmtId="0" fontId="56" fillId="13" borderId="0" applyAlignment="1" pivotButton="0" quotePrefix="0" xfId="0">
      <alignment horizontal="center" vertical="center"/>
    </xf>
    <xf numFmtId="0" fontId="56" fillId="13" borderId="0" applyAlignment="1" pivotButton="0" quotePrefix="0" xfId="0">
      <alignment horizontal="center" vertical="center" wrapText="1"/>
    </xf>
    <xf numFmtId="0" fontId="55" fillId="9" borderId="16" applyAlignment="1" pivotButton="0" quotePrefix="0" xfId="0">
      <alignment horizontal="center" vertical="center" wrapText="1"/>
    </xf>
    <xf numFmtId="0" fontId="54" fillId="9" borderId="9" applyAlignment="1" pivotButton="0" quotePrefix="0" xfId="0">
      <alignment horizontal="center" vertical="center" wrapText="1"/>
    </xf>
    <xf numFmtId="0" fontId="32" fillId="15" borderId="43" applyAlignment="1" pivotButton="0" quotePrefix="0" xfId="0">
      <alignment horizontal="left" vertical="top" wrapText="1"/>
    </xf>
    <xf numFmtId="0" fontId="3" fillId="15" borderId="1" applyAlignment="1" pivotButton="0" quotePrefix="0" xfId="0">
      <alignment horizontal="left" vertical="top" wrapText="1"/>
    </xf>
    <xf numFmtId="0" fontId="3" fillId="15" borderId="3" applyAlignment="1" pivotButton="0" quotePrefix="0" xfId="0">
      <alignment horizontal="left" vertical="top" wrapText="1"/>
    </xf>
    <xf numFmtId="0" fontId="3" fillId="15" borderId="0" applyAlignment="1" pivotButton="0" quotePrefix="0" xfId="0">
      <alignment horizontal="left" vertical="top" wrapText="1"/>
    </xf>
    <xf numFmtId="0" fontId="52" fillId="15" borderId="6" applyAlignment="1" pivotButton="0" quotePrefix="0" xfId="0">
      <alignment horizontal="left" vertical="center" wrapText="1"/>
    </xf>
    <xf numFmtId="0" fontId="52" fillId="15" borderId="7" applyAlignment="1" pivotButton="0" quotePrefix="0" xfId="0">
      <alignment horizontal="left" vertical="center" wrapText="1"/>
    </xf>
    <xf numFmtId="0" fontId="29" fillId="9" borderId="20" applyAlignment="1" pivotButton="0" quotePrefix="0" xfId="0">
      <alignment horizontal="left" vertical="center" wrapText="1"/>
    </xf>
    <xf numFmtId="0" fontId="29" fillId="9" borderId="34" applyAlignment="1" pivotButton="0" quotePrefix="0" xfId="0">
      <alignment horizontal="left" vertical="center" wrapText="1"/>
    </xf>
    <xf numFmtId="0" fontId="29" fillId="9" borderId="20" applyAlignment="1" pivotButton="0" quotePrefix="0" xfId="0">
      <alignment horizontal="center" vertical="center" wrapText="1"/>
    </xf>
    <xf numFmtId="0" fontId="29" fillId="9" borderId="34" applyAlignment="1" pivotButton="0" quotePrefix="0" xfId="0">
      <alignment horizontal="center" vertical="center" wrapText="1"/>
    </xf>
    <xf numFmtId="0" fontId="27" fillId="13" borderId="10" applyAlignment="1" pivotButton="0" quotePrefix="0" xfId="0">
      <alignment horizontal="center" vertical="top" wrapText="1"/>
    </xf>
    <xf numFmtId="0" fontId="0" fillId="0" borderId="17" pivotButton="0" quotePrefix="0" xfId="0"/>
    <xf numFmtId="0" fontId="30" fillId="10" borderId="10" applyAlignment="1" pivotButton="0" quotePrefix="0" xfId="0">
      <alignment horizontal="left" vertical="top" wrapText="1"/>
    </xf>
    <xf numFmtId="0" fontId="29" fillId="4" borderId="57" applyAlignment="1" pivotButton="0" quotePrefix="0" xfId="0">
      <alignment horizontal="left" vertical="top" wrapText="1"/>
    </xf>
    <xf numFmtId="0" fontId="0" fillId="0" borderId="3" pivotButton="0" quotePrefix="0" xfId="0"/>
    <xf numFmtId="0" fontId="0" fillId="0" borderId="50" pivotButton="0" quotePrefix="0" xfId="0"/>
    <xf numFmtId="0" fontId="31" fillId="14" borderId="10" applyAlignment="1" pivotButton="0" quotePrefix="0" xfId="0">
      <alignment horizontal="left" vertical="top"/>
    </xf>
    <xf numFmtId="0" fontId="31" fillId="14" borderId="10" applyAlignment="1" pivotButton="0" quotePrefix="0" xfId="0">
      <alignment horizontal="left" vertical="top" wrapText="1"/>
    </xf>
    <xf numFmtId="0" fontId="0" fillId="0" borderId="1" pivotButton="0" quotePrefix="0" xfId="0"/>
    <xf numFmtId="165" fontId="29" fillId="0" borderId="0" applyAlignment="1" applyProtection="1" pivotButton="0" quotePrefix="0" xfId="0">
      <alignment horizontal="left" indent="1"/>
      <protection locked="0" hidden="0"/>
    </xf>
    <xf numFmtId="165" fontId="29" fillId="0" borderId="7" applyAlignment="1" applyProtection="1" pivotButton="0" quotePrefix="0" xfId="0">
      <alignment horizontal="left" indent="1"/>
      <protection locked="0" hidden="0"/>
    </xf>
    <xf numFmtId="0" fontId="0" fillId="0" borderId="9" pivotButton="0" quotePrefix="0" xfId="0"/>
    <xf numFmtId="164" fontId="9" fillId="2" borderId="0" applyAlignment="1" applyProtection="1" pivotButton="0" quotePrefix="0" xfId="5">
      <alignment horizontal="center" vertical="center"/>
      <protection locked="1" hidden="1"/>
    </xf>
    <xf numFmtId="0" fontId="0" fillId="0" borderId="42" applyProtection="1" pivotButton="0" quotePrefix="0" xfId="0">
      <protection locked="1" hidden="1"/>
    </xf>
    <xf numFmtId="0" fontId="0" fillId="0" borderId="22" applyProtection="1" pivotButton="0" quotePrefix="0" xfId="0">
      <protection locked="1" hidden="1"/>
    </xf>
    <xf numFmtId="0" fontId="44" fillId="0" borderId="38" applyAlignment="1" applyProtection="1" pivotButton="0" quotePrefix="0" xfId="6">
      <alignment vertical="top" wrapText="1"/>
      <protection locked="0" hidden="0"/>
    </xf>
    <xf numFmtId="0" fontId="44" fillId="0" borderId="40" applyAlignment="1" applyProtection="1" pivotButton="0" quotePrefix="0" xfId="6">
      <alignment vertical="top" wrapText="1"/>
      <protection locked="0" hidden="0"/>
    </xf>
    <xf numFmtId="164" fontId="14" fillId="2" borderId="0" applyAlignment="1" applyProtection="1" pivotButton="0" quotePrefix="0" xfId="5">
      <alignment horizontal="center" vertical="center"/>
      <protection locked="1" hidden="1"/>
    </xf>
    <xf numFmtId="0" fontId="27" fillId="13" borderId="10" applyAlignment="1" pivotButton="0" quotePrefix="0" xfId="0">
      <alignment horizontal="center" vertical="top"/>
    </xf>
    <xf numFmtId="165" fontId="9" fillId="3" borderId="0" applyAlignment="1" applyProtection="1" pivotButton="0" quotePrefix="0" xfId="0">
      <alignment horizontal="center" vertical="center"/>
      <protection locked="1" hidden="1"/>
    </xf>
    <xf numFmtId="165" fontId="9" fillId="0" borderId="0" applyAlignment="1" applyProtection="1" pivotButton="0" quotePrefix="0" xfId="0">
      <alignment horizontal="center" vertical="center"/>
      <protection locked="1" hidden="1"/>
    </xf>
    <xf numFmtId="0" fontId="0" fillId="0" borderId="7" pivotButton="0" quotePrefix="0" xfId="0"/>
    <xf numFmtId="0" fontId="0" fillId="0" borderId="34" pivotButton="0" quotePrefix="0" xfId="0"/>
    <xf numFmtId="0" fontId="44" fillId="0" borderId="45" applyAlignment="1" applyProtection="1" pivotButton="0" quotePrefix="0" xfId="6">
      <alignment vertical="top" wrapText="1"/>
      <protection locked="0" hidden="0"/>
    </xf>
    <xf numFmtId="0" fontId="44" fillId="0" borderId="4" applyAlignment="1" applyProtection="1" pivotButton="0" quotePrefix="0" xfId="6">
      <alignment vertical="top" wrapText="1"/>
      <protection locked="0" hidden="0"/>
    </xf>
    <xf numFmtId="0" fontId="29" fillId="0" borderId="19" applyAlignment="1" applyProtection="1" pivotButton="0" quotePrefix="0" xfId="0">
      <alignment vertical="top" wrapText="1"/>
      <protection locked="0" hidden="0"/>
    </xf>
    <xf numFmtId="0" fontId="29" fillId="0" borderId="38" applyAlignment="1" applyProtection="1" pivotButton="0" quotePrefix="0" xfId="0">
      <alignment vertical="top" wrapText="1"/>
      <protection locked="0" hidden="0"/>
    </xf>
    <xf numFmtId="0" fontId="29" fillId="0" borderId="28" applyAlignment="1" applyProtection="1" pivotButton="0" quotePrefix="0" xfId="0">
      <alignment vertical="top" wrapText="1"/>
      <protection locked="0" hidden="0"/>
    </xf>
    <xf numFmtId="0" fontId="29" fillId="0" borderId="39" applyAlignment="1" applyProtection="1" pivotButton="0" quotePrefix="0" xfId="0">
      <alignment vertical="top" wrapText="1"/>
      <protection locked="0" hidden="0"/>
    </xf>
    <xf numFmtId="0" fontId="29" fillId="0" borderId="40" applyAlignment="1" applyProtection="1" pivotButton="0" quotePrefix="0" xfId="0">
      <alignment vertical="top" wrapText="1"/>
      <protection locked="0" hidden="0"/>
    </xf>
    <xf numFmtId="0" fontId="29" fillId="0" borderId="34" applyAlignment="1" applyProtection="1" pivotButton="0" quotePrefix="0" xfId="0">
      <alignment vertical="top" wrapText="1"/>
      <protection locked="0" hidden="0"/>
    </xf>
    <xf numFmtId="0" fontId="29" fillId="0" borderId="25" applyAlignment="1" applyProtection="1" pivotButton="0" quotePrefix="0" xfId="0">
      <alignment vertical="top" wrapText="1"/>
      <protection locked="0" hidden="0"/>
    </xf>
    <xf numFmtId="0" fontId="29" fillId="0" borderId="41" applyAlignment="1" applyProtection="1" pivotButton="0" quotePrefix="0" xfId="0">
      <alignment vertical="top" wrapText="1"/>
      <protection locked="0" hidden="0"/>
    </xf>
    <xf numFmtId="0" fontId="29" fillId="0" borderId="45" applyAlignment="1" applyProtection="1" pivotButton="0" quotePrefix="0" xfId="0">
      <alignment vertical="top" wrapText="1"/>
      <protection locked="0" hidden="0"/>
    </xf>
    <xf numFmtId="0" fontId="29" fillId="0" borderId="15" applyAlignment="1" pivotButton="0" quotePrefix="0" xfId="0">
      <alignment vertical="top" wrapText="1"/>
    </xf>
    <xf numFmtId="0" fontId="29" fillId="0" borderId="19" applyAlignment="1" pivotButton="0" quotePrefix="0" xfId="0">
      <alignment vertical="top" wrapText="1"/>
    </xf>
    <xf numFmtId="0" fontId="29" fillId="0" borderId="40" applyAlignment="1" pivotButton="0" quotePrefix="0" xfId="0">
      <alignment vertical="top" wrapText="1"/>
    </xf>
    <xf numFmtId="0" fontId="29" fillId="0" borderId="39" applyAlignment="1" pivotButton="0" quotePrefix="0" xfId="0">
      <alignment vertical="top" wrapText="1"/>
    </xf>
    <xf numFmtId="0" fontId="44" fillId="0" borderId="34" applyAlignment="1" applyProtection="1" pivotButton="0" quotePrefix="0" xfId="6">
      <alignment vertical="top" wrapText="1"/>
      <protection locked="0" hidden="0"/>
    </xf>
    <xf numFmtId="0" fontId="44" fillId="0" borderId="44" applyAlignment="1" applyProtection="1" pivotButton="0" quotePrefix="0" xfId="6">
      <alignment vertical="top" wrapText="1"/>
      <protection locked="0" hidden="0"/>
    </xf>
    <xf numFmtId="0" fontId="29" fillId="0" borderId="4" applyAlignment="1" applyProtection="1" pivotButton="0" quotePrefix="0" xfId="0">
      <alignment vertical="top" wrapText="1"/>
      <protection locked="0" hidden="0"/>
    </xf>
    <xf numFmtId="0" fontId="29" fillId="0" borderId="31" applyAlignment="1" applyProtection="1" pivotButton="0" quotePrefix="0" xfId="0">
      <alignment vertical="top" wrapText="1"/>
      <protection locked="0" hidden="0"/>
    </xf>
    <xf numFmtId="0" fontId="29" fillId="0" borderId="27" applyAlignment="1" applyProtection="1" pivotButton="0" quotePrefix="0" xfId="0">
      <alignment vertical="top" wrapText="1"/>
      <protection locked="0" hidden="0"/>
    </xf>
    <xf numFmtId="0" fontId="29" fillId="0" borderId="20" applyAlignment="1" applyProtection="1" pivotButton="0" quotePrefix="0" xfId="0">
      <alignment vertical="top" wrapText="1"/>
      <protection locked="0" hidden="0"/>
    </xf>
    <xf numFmtId="0" fontId="29" fillId="0" borderId="44" applyAlignment="1" applyProtection="1" pivotButton="0" quotePrefix="0" xfId="0">
      <alignment vertical="top" wrapText="1"/>
      <protection locked="0" hidden="0"/>
    </xf>
    <xf numFmtId="0" fontId="29" fillId="0" borderId="24" applyAlignment="1" applyProtection="1" pivotButton="0" quotePrefix="0" xfId="0">
      <alignment vertical="top" wrapText="1"/>
      <protection locked="0" hidden="0"/>
    </xf>
    <xf numFmtId="0" fontId="29" fillId="0" borderId="32" applyAlignment="1" applyProtection="1" pivotButton="0" quotePrefix="0" xfId="0">
      <alignment vertical="top" wrapText="1"/>
      <protection locked="0" hidden="0"/>
    </xf>
    <xf numFmtId="0" fontId="29" fillId="0" borderId="14" applyAlignment="1" pivotButton="0" quotePrefix="0" xfId="0">
      <alignment vertical="top" wrapText="1"/>
    </xf>
    <xf numFmtId="0" fontId="29" fillId="0" borderId="4" applyAlignment="1" pivotButton="0" quotePrefix="0" xfId="0">
      <alignment vertical="top" wrapText="1"/>
    </xf>
    <xf numFmtId="0" fontId="29" fillId="0" borderId="20" applyAlignment="1" pivotButton="0" quotePrefix="0" xfId="0">
      <alignment vertical="top" wrapText="1"/>
    </xf>
    <xf numFmtId="0" fontId="3" fillId="0" borderId="4" applyAlignment="1" pivotButton="0" quotePrefix="0" xfId="0">
      <alignment vertical="top" wrapText="1"/>
    </xf>
    <xf numFmtId="0" fontId="29" fillId="0" borderId="27" applyAlignment="1" pivotButton="0" quotePrefix="0" xfId="0">
      <alignment vertical="top" wrapText="1"/>
    </xf>
  </cellXfs>
  <cellStyles count="7">
    <cellStyle name="Normal" xfId="0" builtinId="0"/>
    <cellStyle name="Normal 4" xfId="1"/>
    <cellStyle name="Hyperlink" xfId="2" builtinId="8"/>
    <cellStyle name="Percent 2" xfId="3"/>
    <cellStyle name="Hyperlink 2" xfId="4"/>
    <cellStyle name="Comma" xfId="5" builtinId="3"/>
    <cellStyle name="Bad" xfId="6" builtinId="27"/>
  </cellStyles>
  <dxfs count="249">
    <dxf>
      <fill>
        <patternFill patternType="lightUp"/>
      </fill>
    </dxf>
    <dxf>
      <fill>
        <patternFill patternType="lightUp"/>
      </fill>
    </dxf>
    <dxf>
      <fill>
        <patternFill patternType="lightUp"/>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Down"/>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patternType="lightUp"/>
      </fill>
    </dxf>
    <dxf>
      <fill>
        <patternFill patternType="lightUp"/>
      </fill>
    </dxf>
    <dxf>
      <fill>
        <patternFill>
          <bgColor theme="0" tint="-0.249946592608417"/>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theme="0" tint="-0.249946592608417"/>
        </patternFill>
      </fill>
    </dxf>
    <dxf>
      <fill>
        <patternFill patternType="lightUp"/>
      </fill>
    </dxf>
    <dxf>
      <fill>
        <patternFill>
          <bgColor theme="0" tint="-0.249946592608417"/>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ont>
        <name val="Arial"/>
        <family val="2"/>
        <strike val="0"/>
        <outline val="0"/>
        <shadow val="0"/>
        <condense val="0"/>
        <color auto="1"/>
        <extend val="0"/>
        <sz val="10"/>
        <vertAlign val="baseline"/>
      </font>
      <alignment horizontal="left" vertical="top" wrapText="1"/>
      <protection locked="1" hidden="0"/>
    </dxf>
    <dxf>
      <border outline="0">
        <right style="medium">
          <color indexed="64"/>
        </right>
        <top style="medium">
          <color indexed="64"/>
        </top>
        <bottom style="medium">
          <color indexed="64"/>
        </bottom>
      </border>
    </dxf>
    <dxf>
      <font>
        <name val="Arial"/>
        <family val="2"/>
        <strike val="0"/>
        <outline val="0"/>
        <shadow val="0"/>
        <condense val="0"/>
        <color auto="1"/>
        <extend val="0"/>
        <sz val="10"/>
        <vertAlign val="baseline"/>
      </font>
      <alignment horizontal="left" vertical="top" wrapText="1"/>
      <protection locked="1" hidden="0"/>
    </dxf>
    <dxf>
      <border outline="0">
        <bottom style="medium">
          <color indexed="64"/>
        </bottom>
      </border>
    </dxf>
    <dxf>
      <font>
        <name val="Arial"/>
        <family val="2"/>
        <strike val="0"/>
        <outline val="0"/>
        <shadow val="0"/>
        <condense val="0"/>
        <color theme="1"/>
        <extend val="0"/>
        <sz val="11"/>
        <vertAlign val="baseline"/>
      </font>
      <alignment horizontal="center" vertical="bottom"/>
    </dxf>
    <dxf>
      <font>
        <name val="Times New Roman"/>
        <family val="1"/>
        <strike val="0"/>
        <outline val="0"/>
        <shadow val="0"/>
        <condense val="0"/>
        <color theme="1"/>
        <extend val="0"/>
        <sz val="10"/>
        <vertAlign val="baseline"/>
      </font>
      <alignment horizontal="left" vertical="top" wrapText="1"/>
      <border>
        <left style="thin">
          <color indexed="64"/>
        </left>
        <right style="thin">
          <color indexed="64"/>
        </right>
        <top style="thin">
          <color indexed="64"/>
        </top>
        <bottom style="thin">
          <color indexed="64"/>
        </bottom>
        <vertical/>
        <horizontal/>
      </border>
      <protection locked="0" hidden="0"/>
    </dxf>
    <dxf>
      <font>
        <name val="Times New Roman"/>
        <family val="1"/>
        <strike val="0"/>
        <outline val="0"/>
        <shadow val="0"/>
        <condense val="0"/>
        <color theme="1"/>
        <extend val="0"/>
        <sz val="10"/>
        <vertAlign val="baseline"/>
      </font>
      <alignment horizontal="left" vertical="center" indent="1"/>
      <border>
        <left style="thin">
          <color indexed="64"/>
        </left>
        <right style="thin">
          <color indexed="64"/>
        </right>
        <top style="thin">
          <color indexed="64"/>
        </top>
        <bottom style="thin">
          <color indexed="64"/>
        </bottom>
        <vertical/>
        <horizontal/>
      </border>
    </dxf>
    <dxf>
      <font>
        <name val="Times New Roman"/>
        <family val="1"/>
        <strike val="0"/>
        <outline val="0"/>
        <shadow val="0"/>
        <condense val="0"/>
        <color auto="1"/>
        <extend val="0"/>
        <sz val="10"/>
        <vertAlign val="baseline"/>
      </font>
    </dxf>
    <dxf>
      <border outline="0">
        <left style="medium">
          <color indexed="64"/>
        </left>
        <top style="medium">
          <color indexed="64"/>
        </top>
      </border>
    </dxf>
    <dxf>
      <border>
        <bottom style="medium">
          <color indexed="64"/>
        </bottom>
      </border>
    </dxf>
    <dxf>
      <border>
        <left/>
        <right/>
        <top/>
        <bottom/>
        <vertical/>
        <horizontal/>
      </border>
    </dxf>
    <dxf>
      <font>
        <name val="Arial"/>
        <family val="2"/>
        <strike val="0"/>
        <outline val="0"/>
        <shadow val="0"/>
        <condense val="0"/>
        <color auto="1"/>
        <extend val="0"/>
        <sz val="10"/>
        <vertAlign val="baseline"/>
      </font>
      <alignment horizontal="left" vertical="top" wrapText="1"/>
      <protection locked="0" hidden="0"/>
    </dxf>
    <dxf>
      <font>
        <name val="Arial"/>
        <family val="2"/>
        <strike val="0"/>
        <outline val="0"/>
        <shadow val="0"/>
        <condense val="0"/>
        <color theme="1"/>
        <extend val="0"/>
        <sz val="10"/>
        <vertAlign val="baseline"/>
      </font>
      <numFmt numFmtId="164" formatCode="m/d/yyyy;@"/>
      <alignment horizontal="left" vertical="bottom" indent="1"/>
      <protection locked="0" hidden="0"/>
    </dxf>
    <dxf>
      <font>
        <name val="Arial"/>
        <family val="2"/>
        <strike val="0"/>
        <outline val="0"/>
        <shadow val="0"/>
        <vertAlign val="baseline"/>
      </font>
      <protection locked="1" hidden="0"/>
    </dxf>
    <dxf>
      <border outline="0">
        <top style="medium">
          <color indexed="64"/>
        </top>
      </border>
    </dxf>
    <dxf>
      <font>
        <name val="Arial"/>
        <family val="2"/>
        <strike val="0"/>
        <outline val="0"/>
        <shadow val="0"/>
        <vertAlign val="baseline"/>
      </font>
    </dxf>
    <dxf>
      <border>
        <bottom style="medium">
          <color indexed="64"/>
        </bottom>
      </border>
    </dxf>
    <dxf>
      <font>
        <name val="Arial"/>
        <family val="2"/>
        <strike val="0"/>
        <outline val="0"/>
        <shadow val="0"/>
        <color theme="1"/>
        <sz val="11"/>
        <vertAlign val="baseline"/>
      </font>
      <border outline="0">
        <left/>
        <right/>
        <top/>
        <bottom/>
      </border>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ables/table1.xml><?xml version="1.0" encoding="utf-8"?>
<table xmlns="http://schemas.openxmlformats.org/spreadsheetml/2006/main" id="1" name="Table1" displayName="Table1" ref="A3:C29" headerRowCount="1" totalsRowShown="0" headerRowDxfId="239" dataDxfId="237" headerRowBorderDxfId="238" tableBorderDxfId="236">
  <tableColumns count="3">
    <tableColumn id="1" name="About this Review" dataDxfId="235"/>
    <tableColumn id="2" name="Complete the boxes below. Select from drop-down menu where applicable" dataDxfId="234"/>
    <tableColumn id="3" name="Analyst Notes" dataDxfId="233"/>
  </tableColumns>
  <tableStyleInfo name="TableStyleMedium4" showFirstColumn="0" showLastColumn="0" showRowStripes="1" showColumnStripes="0"/>
</table>
</file>

<file path=xl/tables/table2.xml><?xml version="1.0" encoding="utf-8"?>
<table xmlns="http://schemas.openxmlformats.org/spreadsheetml/2006/main" id="2" name="Table2" displayName="Table2" ref="A31:C44" headerRowCount="1" totalsRowShown="0" headerRowDxfId="232" headerRowBorderDxfId="231" tableBorderDxfId="230">
  <tableColumns count="3">
    <tableColumn id="1" name="Status of Review by Section Dashboard" dataDxfId="229"/>
    <tableColumn id="2" name="Medicaid Requirements" dataDxfId="228"/>
    <tableColumn id="3" name="(Please provide additional comments)" dataDxfId="227"/>
  </tableColumns>
  <tableStyleInfo name="TableStyleMedium4" showFirstColumn="0" showLastColumn="0" showRowStripes="1" showColumnStripes="0"/>
</table>
</file>

<file path=xl/tables/table3.xml><?xml version="1.0" encoding="utf-8"?>
<table xmlns="http://schemas.openxmlformats.org/spreadsheetml/2006/main" id="3" name="Table3" displayName="Table3" ref="D3:D29" headerRowCount="1" totalsRowShown="0" headerRowDxfId="226" dataDxfId="224" headerRowBorderDxfId="225" tableBorderDxfId="223">
  <tableColumns count="1">
    <tableColumn id="1" name="Description/Instructions" dataDxfId="222"/>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s>
</file>

<file path=xl/worksheets/_rels/sheet5.xml.rels><Relationships xmlns="http://schemas.openxmlformats.org/package/2006/relationships"><Relationship Type="http://schemas.openxmlformats.org/officeDocument/2006/relationships/hyperlink" Target="https://www.cms.gov/Medicare/Medicare-Advantage/MedicareAdvantageApps/Downloads/HSD_Reference_File_01-10-2017.zip" TargetMode="External" Id="rId1" /></Relationships>
</file>

<file path=xl/worksheets/_rels/sheet9.xml.rels><Relationships xmlns="http://schemas.openxmlformats.org/package/2006/relationships"><Relationship Type="http://schemas.openxmlformats.org/officeDocument/2006/relationships/hyperlink" Target="https://www.medicaid.gov/medicaid/benefits/mandatory-optional-medicaid-benefits/index.html" TargetMode="External" Id="rId1" /><Relationship Type="http://schemas.openxmlformats.org/officeDocument/2006/relationships/hyperlink" Target="https://urldefense.com/v3/__https:/wms-mmdl.cms.gov/WMS/help/TaxonomyCategoryDefinitions.pdf__;!!NwMct28-Ww!IP7MweADtqf4-zBzy0oUcjxJ7jJlI9YRV-m1lYrjkWBuRvrIbcXAOSbCWp2LM4iNUE4w-Mt0Gr4CsdE24sM2XJ-bXxCRHwQO3Sc$" TargetMode="External" Id="rId2" /><Relationship Type="http://schemas.openxmlformats.org/officeDocument/2006/relationships/hyperlink" Target="https://urldefense.com/v3/__https:/www.medicaid.gov/sites/default/files/2023-11/cib11162023.pdf__;!!NwMct28-Ww!IP7MweADtqf4-zBzy0oUcjxJ7jJlI9YRV-m1lYrjkWBuRvrIbcXAOSbCWp2LM4iNUE4w-Mt0Gr4CsdE24sM2XJ-bXxCRMdjNHhs$" TargetMode="External" Id="rId3" /><Relationship Type="http://schemas.openxmlformats.org/officeDocument/2006/relationships/hyperlink" Target="https://urldefense.com/v3/__https:/www.medicaid.gov/sites/default/files/2023-11/cib11162023.pdf__;!!NwMct28-Ww!IP7MweADtqf4-zBzy0oUcjxJ7jJlI9YRV-m1lYrjkWBuRvrIbcXAOSbCWp2LM4iNUE4w-Mt0Gr4CsdE24sM2XJ-bXxCRMdjNHhs$" TargetMode="External" Id="rId4" /><Relationship Type="http://schemas.openxmlformats.org/officeDocument/2006/relationships/hyperlink" Target="https://www.medicaid.gov/medicaid-chip-program-information/by-topics/long-term-services-and-supports/home-and-community-based-services/statewide-transition-plans.html." TargetMode="External" Id="rId5" /></Relationships>
</file>

<file path=xl/worksheets/_rels/sheet14.xml.rels><Relationships xmlns="http://schemas.openxmlformats.org/package/2006/relationships"><Relationship Type="http://schemas.openxmlformats.org/officeDocument/2006/relationships/hyperlink" Target="https://www.ecfr.gov/current/title-42/chapter-IV/subchapter-C/part-431/subpart-B/section-431.60" TargetMode="External" Id="rId1" /><Relationship Type="http://schemas.openxmlformats.org/officeDocument/2006/relationships/hyperlink" Target="https://www.ecfr.gov/current/title-42/chapter-IV/subchapter-C/part-431/subpart-B" TargetMode="External" Id="rId2" /><Relationship Type="http://schemas.openxmlformats.org/officeDocument/2006/relationships/hyperlink" Target="https://www.ecfr.gov/current/title-42/chapter-IV/subchapter-C/part-431" TargetMode="External" Id="rId3" /></Relationships>
</file>

<file path=xl/worksheets/sheet1.xml><?xml version="1.0" encoding="utf-8"?>
<worksheet xmlns="http://schemas.openxmlformats.org/spreadsheetml/2006/main">
  <sheetPr codeName="Sheet2">
    <outlinePr summaryBelow="1" summaryRight="1"/>
    <pageSetUpPr/>
  </sheetPr>
  <dimension ref="A1:F102"/>
  <sheetViews>
    <sheetView zoomScale="85" zoomScaleNormal="85" workbookViewId="0">
      <selection activeCell="A1" sqref="A1"/>
    </sheetView>
  </sheetViews>
  <sheetFormatPr baseColWidth="8" defaultRowHeight="15" outlineLevelCol="0"/>
  <cols>
    <col width="119.42578125" bestFit="1" customWidth="1" style="1" min="1" max="1"/>
    <col width="9.28515625" customWidth="1" style="2" min="2" max="2"/>
  </cols>
  <sheetData>
    <row r="1" ht="24" customHeight="1" thickBot="1">
      <c r="A1" s="177" t="inlineStr">
        <is>
          <t xml:space="preserve">Table of Contents </t>
        </is>
      </c>
      <c r="B1" s="3" t="n"/>
    </row>
    <row r="2" ht="19.5" customHeight="1" thickBot="1">
      <c r="A2" s="178" t="inlineStr">
        <is>
          <t>Instructions</t>
        </is>
      </c>
      <c r="B2" s="3" t="n"/>
      <c r="C2" s="422" t="n"/>
      <c r="D2" s="423" t="n"/>
      <c r="E2" s="423" t="n"/>
      <c r="F2" s="423" t="n"/>
    </row>
    <row r="3" ht="15.75" customHeight="1" thickBot="1">
      <c r="A3" s="178" t="inlineStr">
        <is>
          <t>Cover Sheet</t>
        </is>
      </c>
      <c r="B3" s="3" t="n"/>
    </row>
    <row r="4" ht="15.75" customHeight="1" thickBot="1">
      <c r="A4" s="178" t="inlineStr">
        <is>
          <t xml:space="preserve">Contract Completeness </t>
        </is>
      </c>
    </row>
    <row r="5" ht="15.75" customHeight="1" thickBot="1">
      <c r="A5" s="179" t="inlineStr">
        <is>
          <t>I.A.1 Contract Completeness</t>
        </is>
      </c>
    </row>
    <row r="6" ht="15.75" customHeight="1" thickBot="1">
      <c r="A6" s="178" t="inlineStr">
        <is>
          <t>Enrollment and Disenrollment</t>
        </is>
      </c>
      <c r="B6" s="3" t="n"/>
    </row>
    <row r="7">
      <c r="A7" s="179" t="inlineStr">
        <is>
          <t>I.B.1 No Discrimination</t>
        </is>
      </c>
    </row>
    <row r="8">
      <c r="A8" s="179" t="inlineStr">
        <is>
          <t>I.B.2 Choice of Doctor</t>
        </is>
      </c>
    </row>
    <row r="9">
      <c r="A9" s="179" t="inlineStr">
        <is>
          <t>I.B.3 Opt-Out</t>
        </is>
      </c>
    </row>
    <row r="10">
      <c r="A10" s="179" t="inlineStr">
        <is>
          <t>I.B.4 Reenrollment</t>
        </is>
      </c>
    </row>
    <row r="11">
      <c r="A11" s="179" t="inlineStr">
        <is>
          <t>I.B.5 Disenrollment</t>
        </is>
      </c>
    </row>
    <row r="12">
      <c r="A12" s="179" t="inlineStr">
        <is>
          <t>I.B.6 Disenrollment Request Process</t>
        </is>
      </c>
    </row>
    <row r="13" ht="15.75" customHeight="1" thickBot="1">
      <c r="A13" s="179" t="inlineStr">
        <is>
          <t>I.B.7 Special Rules for American Indians</t>
        </is>
      </c>
    </row>
    <row r="14" ht="15.75" customHeight="1" thickBot="1">
      <c r="A14" s="178" t="inlineStr">
        <is>
          <t>Beneficiary Notification</t>
        </is>
      </c>
    </row>
    <row r="15">
      <c r="A15" s="179" t="inlineStr">
        <is>
          <t>I.C.1 Language and Format</t>
        </is>
      </c>
    </row>
    <row r="16">
      <c r="A16" s="179" t="inlineStr">
        <is>
          <t>I.C.2 Enrollee Handbook</t>
        </is>
      </c>
    </row>
    <row r="17">
      <c r="A17" s="179" t="inlineStr">
        <is>
          <t>I.C.3 Enrollee Handbook Dissemination</t>
        </is>
      </c>
    </row>
    <row r="18">
      <c r="A18" s="179" t="inlineStr">
        <is>
          <t>I.C.4 Network Provider Directory</t>
        </is>
      </c>
    </row>
    <row r="19">
      <c r="A19" s="179" t="inlineStr">
        <is>
          <t>I.C.5 Formulary</t>
        </is>
      </c>
    </row>
    <row r="20">
      <c r="A20" s="179" t="inlineStr">
        <is>
          <t>I.C.6 Provider Terminations and Incentives</t>
        </is>
      </c>
    </row>
    <row r="21">
      <c r="A21" s="179" t="inlineStr">
        <is>
          <t>I.C.7 Marketing</t>
        </is>
      </c>
    </row>
    <row r="22">
      <c r="A22" s="179" t="inlineStr">
        <is>
          <t>I.C.8 General Information Requirements</t>
        </is>
      </c>
    </row>
    <row r="23" ht="15.75" customHeight="1" thickBot="1">
      <c r="A23" s="179" t="inlineStr">
        <is>
          <t>I.C.9 Sales and Transactions</t>
        </is>
      </c>
    </row>
    <row r="24" ht="15.75" customHeight="1" thickBot="1">
      <c r="A24" s="178" t="inlineStr">
        <is>
          <t>Payment</t>
        </is>
      </c>
    </row>
    <row r="25">
      <c r="A25" s="179" t="inlineStr">
        <is>
          <t>I.D.1 General</t>
        </is>
      </c>
    </row>
    <row r="26">
      <c r="A26" s="179" t="inlineStr">
        <is>
          <t>I.D.2 Incentive Arrangements</t>
        </is>
      </c>
    </row>
    <row r="27">
      <c r="A27" s="179" t="inlineStr">
        <is>
          <t>I.D.3 Withhold Arrangements</t>
        </is>
      </c>
    </row>
    <row r="28">
      <c r="A28" s="179" t="inlineStr">
        <is>
          <t>I.D.4 Medical Loss Ratio (MLR)</t>
        </is>
      </c>
    </row>
    <row r="29">
      <c r="A29" s="179" t="inlineStr">
        <is>
          <t>I.D.5 Payment for Indian Health Care Providers (IHCP)</t>
        </is>
      </c>
    </row>
    <row r="30">
      <c r="A30" s="179" t="inlineStr">
        <is>
          <t>I.D.6 Timely Payout</t>
        </is>
      </c>
    </row>
    <row r="31" ht="15.75" customHeight="1" thickBot="1">
      <c r="A31" s="179" t="inlineStr">
        <is>
          <t>I.D.7 Pass-through Payments</t>
        </is>
      </c>
    </row>
    <row r="32" ht="15.75" customHeight="1" thickBot="1">
      <c r="A32" s="178" t="inlineStr">
        <is>
          <t>Providers and Provider Network</t>
        </is>
      </c>
    </row>
    <row r="33">
      <c r="A33" s="179" t="inlineStr">
        <is>
          <t>I.E.1 Network Adequacy</t>
        </is>
      </c>
    </row>
    <row r="34">
      <c r="A34" s="179" t="inlineStr">
        <is>
          <t>I.E.2 No Discrimination</t>
        </is>
      </c>
    </row>
    <row r="35">
      <c r="A35" s="179" t="inlineStr">
        <is>
          <t>I.E.3 Provider Selection</t>
        </is>
      </c>
    </row>
    <row r="36">
      <c r="A36" s="179" t="inlineStr">
        <is>
          <t>I.E.4 Anti-gag</t>
        </is>
      </c>
    </row>
    <row r="37">
      <c r="A37" s="179" t="inlineStr">
        <is>
          <t>I.E.5 Network Adequacy Standards</t>
        </is>
      </c>
    </row>
    <row r="38">
      <c r="A38" s="179" t="inlineStr">
        <is>
          <t>I.E.6 Provider Notification of Grievance and Appeals Rights</t>
        </is>
      </c>
    </row>
    <row r="39">
      <c r="A39" s="179" t="inlineStr">
        <is>
          <t>I.E.7 Balance Billing</t>
        </is>
      </c>
    </row>
    <row r="40">
      <c r="A40" s="179" t="inlineStr">
        <is>
          <t>I.E.8 Physician Incentive Plan</t>
        </is>
      </c>
    </row>
    <row r="41">
      <c r="A41" s="179" t="inlineStr">
        <is>
          <t>I.E.9 Network Requirements Involving Indians, IHCPs, and Indian Managed Care Entities (IMCEs)</t>
        </is>
      </c>
    </row>
    <row r="42" ht="15.75" customHeight="1" thickBot="1">
      <c r="A42" s="179" t="inlineStr">
        <is>
          <t>I.E.10 Practice Guidelines</t>
        </is>
      </c>
      <c r="B42" s="4" t="n"/>
    </row>
    <row r="43" ht="15.75" customHeight="1" thickBot="1">
      <c r="A43" s="178" t="inlineStr">
        <is>
          <t>Coverage</t>
        </is>
      </c>
    </row>
    <row r="44">
      <c r="A44" s="179" t="inlineStr">
        <is>
          <t>I.F.1 Emergency and Post-Stabilization Services</t>
        </is>
      </c>
    </row>
    <row r="45">
      <c r="A45" s="179" t="inlineStr">
        <is>
          <t>I.F.2 Family Planning</t>
        </is>
      </c>
    </row>
    <row r="46">
      <c r="A46" s="179" t="inlineStr">
        <is>
          <t>I.F.3 Abortions</t>
        </is>
      </c>
    </row>
    <row r="47">
      <c r="A47" s="179" t="inlineStr">
        <is>
          <t>I.F.4 Delivery Network</t>
        </is>
      </c>
    </row>
    <row r="48">
      <c r="A48" s="179" t="inlineStr">
        <is>
          <t>I.F.5 Services Not Covered Based on Moral Objections</t>
        </is>
      </c>
    </row>
    <row r="49">
      <c r="A49" s="179" t="inlineStr">
        <is>
          <t>I.F.6 Amount, Duration, and Scope</t>
        </is>
      </c>
    </row>
    <row r="50">
      <c r="A50" s="179" t="inlineStr">
        <is>
          <t>I.F.7 Provider Preventable Conditions</t>
        </is>
      </c>
    </row>
    <row r="51">
      <c r="A51" s="179" t="inlineStr">
        <is>
          <t>I.F.8 Cost Sharing</t>
        </is>
      </c>
    </row>
    <row r="52">
      <c r="A52" s="179" t="inlineStr">
        <is>
          <t>I.F.9 Nonpayment</t>
        </is>
      </c>
    </row>
    <row r="53">
      <c r="A53" s="179" t="inlineStr">
        <is>
          <t>I.F.10 Federally Qualified Health Center (FQHC) Payments</t>
        </is>
      </c>
    </row>
    <row r="54">
      <c r="A54" s="179" t="inlineStr">
        <is>
          <t>I.F.11 Outpatient/Prescription Drugs</t>
        </is>
      </c>
    </row>
    <row r="55">
      <c r="A55" s="179" t="inlineStr">
        <is>
          <t>I.F.12 Parity in Mental Health and Substance Use Disorder (MH/SUD) Benefits</t>
        </is>
      </c>
    </row>
    <row r="56">
      <c r="A56" s="179" t="inlineStr">
        <is>
          <t>I.F.13 Long-Term Services and Supports (LTSS)</t>
        </is>
      </c>
    </row>
    <row r="57">
      <c r="A57" s="179" t="inlineStr">
        <is>
          <t>I.F.14 Advance Directives</t>
        </is>
      </c>
    </row>
    <row r="58">
      <c r="A58" s="179" t="inlineStr">
        <is>
          <t>I.F.15 Moral Objections</t>
        </is>
      </c>
    </row>
    <row r="59" ht="15.75" customHeight="1" thickBot="1">
      <c r="A59" s="179" t="inlineStr">
        <is>
          <t>I.F.16 Enrollee Rights</t>
        </is>
      </c>
    </row>
    <row r="60" ht="15.75" customHeight="1" thickBot="1">
      <c r="A60" s="178" t="inlineStr">
        <is>
          <t>Quality and Utilization Management</t>
        </is>
      </c>
    </row>
    <row r="61">
      <c r="A61" s="179" t="inlineStr">
        <is>
          <t>I.G.1 External Quality Review (EQR)</t>
        </is>
      </c>
    </row>
    <row r="62">
      <c r="A62" s="179" t="inlineStr">
        <is>
          <t>I.G.2 Care Coordination</t>
        </is>
      </c>
    </row>
    <row r="63">
      <c r="A63" s="179" t="inlineStr">
        <is>
          <t>I.G.3 Authorization and Utilization Management</t>
        </is>
      </c>
    </row>
    <row r="64">
      <c r="A64" s="180" t="inlineStr">
        <is>
          <t>I.G.4 Practice Guidelines</t>
        </is>
      </c>
    </row>
    <row r="65">
      <c r="A65" s="179" t="inlineStr">
        <is>
          <t>I.G.5 Quality</t>
        </is>
      </c>
    </row>
    <row r="66">
      <c r="A66" s="179" t="inlineStr">
        <is>
          <t>I.G.6 Cultural Competence</t>
        </is>
      </c>
    </row>
    <row r="67">
      <c r="A67" s="179" t="inlineStr">
        <is>
          <t>I.G.7 Special Health Care Needs: Assessment and Treatment Plans</t>
        </is>
      </c>
    </row>
    <row r="68" ht="15.75" customHeight="1" thickBot="1">
      <c r="A68" s="179" t="inlineStr">
        <is>
          <t>I.G.8 Accreditation</t>
        </is>
      </c>
    </row>
    <row r="69" ht="15.75" customHeight="1" thickBot="1">
      <c r="A69" s="178" t="inlineStr">
        <is>
          <t>Grievances and Appeals</t>
        </is>
      </c>
    </row>
    <row r="70">
      <c r="A70" s="179" t="inlineStr">
        <is>
          <t>I.H.1 Grievance and Appeals System</t>
        </is>
      </c>
    </row>
    <row r="71">
      <c r="A71" s="179" t="inlineStr">
        <is>
          <t>I.H.2 Notice of Adverse Benefit Determination Requirements</t>
        </is>
      </c>
    </row>
    <row r="72">
      <c r="A72" s="179" t="inlineStr">
        <is>
          <t>I.H.3 Notice of Adverse Benefit Determination Timing</t>
        </is>
      </c>
    </row>
    <row r="73">
      <c r="A73" s="179" t="inlineStr">
        <is>
          <t>I.H.4 Who May File Appeals and Grievances</t>
        </is>
      </c>
    </row>
    <row r="74">
      <c r="A74" s="179" t="inlineStr">
        <is>
          <t>I.H.5 Timeframes for Filing Appeals</t>
        </is>
      </c>
    </row>
    <row r="75">
      <c r="A75" s="179" t="inlineStr">
        <is>
          <t>I.H.6 Process for Filing an Appeal or Expedited Appeal Request</t>
        </is>
      </c>
    </row>
    <row r="76">
      <c r="A76" s="179" t="inlineStr">
        <is>
          <t>I.H.7 Timeframes for Resolving Appeals and Expedited Appeals</t>
        </is>
      </c>
    </row>
    <row r="77">
      <c r="A77" s="179" t="inlineStr">
        <is>
          <t>I.H.8 Notice of Resolution for Appeals</t>
        </is>
      </c>
    </row>
    <row r="78">
      <c r="A78" s="179" t="inlineStr">
        <is>
          <t>I.H.9 Continuation of Benefits</t>
        </is>
      </c>
    </row>
    <row r="79">
      <c r="A79" s="179" t="inlineStr">
        <is>
          <t>I.H.10 Grievances</t>
        </is>
      </c>
    </row>
    <row r="80" ht="15.75" customHeight="1" thickBot="1">
      <c r="A80" s="179" t="inlineStr">
        <is>
          <t>I.H.11 Grievance and Appeal Recordkeeping Requirements</t>
        </is>
      </c>
    </row>
    <row r="81" ht="15.75" customHeight="1" thickBot="1">
      <c r="A81" s="178" t="inlineStr">
        <is>
          <t>Program Integrity</t>
        </is>
      </c>
    </row>
    <row r="82">
      <c r="A82" s="179" t="inlineStr">
        <is>
          <t>I.I.1 Exclusions</t>
        </is>
      </c>
    </row>
    <row r="83">
      <c r="A83" s="179" t="inlineStr">
        <is>
          <t>I.I.2 Requirements, Procedures, and Reporting</t>
        </is>
      </c>
    </row>
    <row r="84">
      <c r="A84" s="179" t="inlineStr">
        <is>
          <t>I.I.3 Disclosure</t>
        </is>
      </c>
    </row>
    <row r="85">
      <c r="A85" s="179" t="inlineStr">
        <is>
          <t>I.I.4 Reporting Transactions</t>
        </is>
      </c>
    </row>
    <row r="86">
      <c r="A86" s="179" t="inlineStr">
        <is>
          <t>I.I.5 Compliance Program</t>
        </is>
      </c>
    </row>
    <row r="87">
      <c r="A87" s="179" t="inlineStr">
        <is>
          <t>I.I.6 Treatment of Recoveries</t>
        </is>
      </c>
    </row>
    <row r="88" ht="15.75" customHeight="1" thickBot="1">
      <c r="A88" s="180" t="inlineStr">
        <is>
          <t>I.I.7 Program/Activity No Longer Authorized by Law</t>
        </is>
      </c>
    </row>
    <row r="89" ht="15.75" customHeight="1" thickBot="1">
      <c r="A89" s="178" t="inlineStr">
        <is>
          <t>General Terms and Conditions</t>
        </is>
      </c>
    </row>
    <row r="90">
      <c r="A90" s="179" t="inlineStr">
        <is>
          <t>I.J.1 Inspection</t>
        </is>
      </c>
    </row>
    <row r="91">
      <c r="A91" s="179" t="inlineStr">
        <is>
          <t>I.J.2 Compliance with State and Federal Laws</t>
        </is>
      </c>
    </row>
    <row r="92">
      <c r="A92" s="179" t="inlineStr">
        <is>
          <t>I.J.3 Subcontracts</t>
        </is>
      </c>
    </row>
    <row r="93">
      <c r="A93" s="179" t="inlineStr">
        <is>
          <t>I.J.4 Third Partly Liability (TPL) Activities</t>
        </is>
      </c>
    </row>
    <row r="94">
      <c r="A94" s="179" t="inlineStr">
        <is>
          <t>I.J.5 Sanctions</t>
        </is>
      </c>
    </row>
    <row r="95">
      <c r="A95" s="179" t="inlineStr">
        <is>
          <t>I.J.6 Termination</t>
        </is>
      </c>
    </row>
    <row r="96" ht="15.75" customHeight="1" thickBot="1">
      <c r="A96" s="179" t="inlineStr">
        <is>
          <t>I.J.7 Insolvency</t>
        </is>
      </c>
    </row>
    <row r="97" ht="15.75" customHeight="1" thickBot="1">
      <c r="A97" s="178" t="inlineStr">
        <is>
          <t>Health Information Systems and Enrollee Data</t>
        </is>
      </c>
    </row>
    <row r="98" ht="15.75" customHeight="1" thickBot="1">
      <c r="A98" s="181" t="inlineStr">
        <is>
          <t xml:space="preserve">   I.K Health Information Systems and Enrollee Data</t>
        </is>
      </c>
    </row>
    <row r="99" ht="15.75" customHeight="1" thickBot="1">
      <c r="A99" s="178" t="inlineStr">
        <is>
          <t>Summary</t>
        </is>
      </c>
    </row>
    <row r="100" ht="15.75" customHeight="1" thickBot="1">
      <c r="A100" s="178" t="inlineStr">
        <is>
          <t>Glossary</t>
        </is>
      </c>
    </row>
    <row r="101">
      <c r="A101" s="182" t="n"/>
    </row>
    <row r="102">
      <c r="A102" s="171" t="n"/>
    </row>
  </sheetData>
  <hyperlinks>
    <hyperlink ref="A2" location="Instructions!Print_Area" display="Instructions"/>
    <hyperlink ref="A3" location="'Cover Sheet'!A1" display="Cover Sheet"/>
    <hyperlink ref="A4" location="'A. Completeness'!A1" display="Contract Completeness "/>
    <hyperlink ref="A6" location="'B. Enrollment &amp; Disenrollment'!Print_Area" display="Enrollment and Disenrollment"/>
    <hyperlink ref="A14" location="'C. Beneficiary Notification'!Print_Area" display="Beneficiary Notification"/>
    <hyperlink ref="A24" location="'D. Payment'!Print_Area" display="Payment"/>
    <hyperlink ref="A32" location="'E. Providers &amp; Network'!Print_Area" display="Providers and Provider Network"/>
    <hyperlink ref="A43" location="'F. Coverage'!Print_Area" display="Coverage"/>
    <hyperlink ref="A60" location="'G. Quality and UM'!Print_Area" display="Quality and Utilization Management"/>
    <hyperlink ref="A69" location="'H. Grievance and Appeals'!Print_Area" display="Grievances and Appeals"/>
    <hyperlink ref="A81" location="'I. Program Integrity'!Print_Area" display="Program Integrity"/>
    <hyperlink ref="A89" location="'J. General Terms and Conditions'!Print_Area" display="General Terms and Conditions"/>
    <hyperlink ref="A97" location="'K. Health Information Systems'!Print_Area" display="Health Information Systems and Enrollee Data"/>
    <hyperlink ref="A99" location="Summary!A1" display="Summary"/>
    <hyperlink ref="A100" location="Glossary!Print_Area" display="Glossary"/>
  </hyperlinks>
  <pageMargins left="0.25" right="0.25" top="0.75" bottom="0.75" header="0.3" footer="0.3"/>
  <pageSetup orientation="landscape"/>
</worksheet>
</file>

<file path=xl/worksheets/sheet2.xml><?xml version="1.0" encoding="utf-8"?>
<worksheet xmlns="http://schemas.openxmlformats.org/spreadsheetml/2006/main">
  <sheetPr codeName="Sheet3">
    <outlinePr summaryBelow="1" summaryRight="1"/>
    <pageSetUpPr fitToPage="1"/>
  </sheetPr>
  <dimension ref="A1:F42"/>
  <sheetViews>
    <sheetView zoomScaleNormal="100" workbookViewId="0">
      <selection activeCell="A1" sqref="A1:B1"/>
    </sheetView>
  </sheetViews>
  <sheetFormatPr baseColWidth="8" defaultColWidth="9.28515625" defaultRowHeight="12.75" outlineLevelCol="0"/>
  <cols>
    <col width="21.7109375" customWidth="1" style="24" min="1" max="1"/>
    <col width="133.5703125" customWidth="1" style="24" min="2" max="2"/>
    <col width="9.28515625" customWidth="1" style="144" min="3" max="4"/>
    <col width="12.5703125" customWidth="1" style="144" min="5" max="5"/>
    <col width="9.28515625" customWidth="1" style="144" min="6" max="24"/>
    <col width="9.28515625" customWidth="1" style="144" min="25" max="16384"/>
  </cols>
  <sheetData>
    <row r="1" ht="24" customHeight="1" thickBot="1">
      <c r="A1" s="615" t="inlineStr">
        <is>
          <t>Instructions</t>
        </is>
      </c>
      <c r="B1" s="616" t="n"/>
    </row>
    <row r="2" ht="129.95" customHeight="1" thickBot="1">
      <c r="A2" s="183" t="inlineStr">
        <is>
          <t>Note to Analysts</t>
        </is>
      </c>
      <c r="B2" s="184" t="inlineStr">
        <is>
          <t>Regulations at 42 Code of Federal Regulations (CFR) 438.3(a) specify that the Centers for Medicare &amp; Medicaid Services (CMS) must review and approve all managed care organization (MCO), prepaid inpatient health plan (PIHP), and prepaid ambulatory health plan (PAHP) contracts, including those risk and non-risk contracts that, on the basis of their value (less than $1,000,000) are not subject to prior approval requirements in 42 CFR 438.806. 42 CFR 438.3(r) requires CMS review and approval of primary care case management (PCCM) entity contracts for provisions related to 42 CFR 438.3(q), 42 CFR 438.10 and 42 CFR 438.310(c)(2). 
The CMS Contract Checklist is intended for use by Division of Managed Care Operations (DMCO) staff in evaluating state Medicaid managed care contracts. The checklist contains references and contract requirements collected from the CFR, State Medicaid Director (SMD) letters, the Social Security Act (the Act), the American Reinvestment and Recovery Act of 2009 (ARRA), and the Patient Protection and Affordable Care Act (ACA). The citations are arranged in order of precedence, with the statutory cite being primary.</t>
        </is>
      </c>
      <c r="C2" s="145" t="n"/>
      <c r="D2" s="145" t="n"/>
      <c r="E2" s="145" t="n"/>
    </row>
    <row r="3" ht="28.5" customHeight="1" thickBot="1">
      <c r="A3" s="183" t="inlineStr">
        <is>
          <t>Getting Started</t>
        </is>
      </c>
      <c r="B3" s="184" t="inlineStr">
        <is>
          <t>Complete the cover sheet in its entirety before moving on to the other tabs. If prompted in the Excel header, please select “enable editing” or “enable content” to enable the functionality in this workbook.</t>
        </is>
      </c>
      <c r="C3" s="145" t="n"/>
      <c r="D3" s="145" t="n"/>
      <c r="E3" s="145" t="n"/>
    </row>
    <row r="4" ht="20.45" customHeight="1" thickBot="1">
      <c r="A4" s="183" t="inlineStr">
        <is>
          <t>Reminder</t>
        </is>
      </c>
      <c r="B4" s="184" t="inlineStr">
        <is>
          <t xml:space="preserve">NEVER copy and paste information from one cell into another cell. This will cause issues with functionality and create errors. </t>
        </is>
      </c>
    </row>
    <row r="5" ht="15" customHeight="1" thickBot="1">
      <c r="A5" s="617" t="inlineStr">
        <is>
          <t xml:space="preserve">Cover Sheet </t>
        </is>
      </c>
      <c r="B5" s="616" t="n"/>
    </row>
    <row r="6" ht="33.6" customHeight="1">
      <c r="A6" s="618" t="inlineStr">
        <is>
          <t>About this Review</t>
        </is>
      </c>
      <c r="B6" s="185" t="inlineStr">
        <is>
          <t xml:space="preserve">Based on the information the analyst enters on the cover sheet, the Excel spreadsheet will shade out requirements that are not applicable to the contract action. Please follow the instructions in the cover sheet to fill in all applicable information. </t>
        </is>
      </c>
    </row>
    <row r="7" ht="37.5" customHeight="1">
      <c r="A7" s="619" t="n"/>
      <c r="B7" s="186" t="inlineStr">
        <is>
          <t xml:space="preserve">Does the contract cover Medicaid or both Medicaid and CHIP? (cell B4). Please select "Medicaid" if the managed care contract covers only Medicaid enrollees, including Medicaid expansion CHIP (Title XIX) enrollees. Select "Both" if the contract covers both Medicaid and separate CHIP enrollees. </t>
        </is>
      </c>
    </row>
    <row r="8" ht="23.25" customHeight="1">
      <c r="A8" s="619" t="n"/>
      <c r="B8" s="186" t="inlineStr">
        <is>
          <t xml:space="preserve">Type of Review (cell B6). Select either base contract or contract amendment. </t>
        </is>
      </c>
    </row>
    <row r="9" ht="22.5" customHeight="1">
      <c r="A9" s="619" t="n"/>
      <c r="B9" s="186" t="inlineStr">
        <is>
          <t>Start Date of Review (cell B7). The date of review must be entered for every review.</t>
        </is>
      </c>
    </row>
    <row r="10" ht="33.75" customHeight="1">
      <c r="A10" s="619" t="n"/>
      <c r="B10" s="186" t="inlineStr">
        <is>
          <t xml:space="preserve">Medicaid Federal Operating Authority(ies) (cell B10). Choose all options that apply: 1915(a)(1)(A) voluntary, State Plan Amendment (Title XIX), 1915(b) waiver, 1115 waiver, and/or Other. </t>
        </is>
      </c>
      <c r="C10" s="424" t="n"/>
    </row>
    <row r="11" ht="68.45" customHeight="1">
      <c r="A11" s="619" t="n"/>
      <c r="B11" s="186" t="inlineStr">
        <is>
          <t>Type of Entity (cell B13-B18). Select the appropriate entity type(s): MCO, health insuring organization (HIO), PIHP, PAHP, non-emergency medical transportation (NEMT) PAHP, or PCCM entity. When an analyst selects an entity type, the tool will shade out any items that do not apply to that entity type. For example, if the analyst selects PIHP, the tool will shade out any requirements that do not apply to PIHPs. Note: 42 CFR Part 438 does not require CMS review and approval of PCCM managed care contracts.</t>
        </is>
      </c>
      <c r="C11" s="143" t="n"/>
      <c r="D11" s="143" t="n"/>
    </row>
    <row r="12" ht="51" customHeight="1">
      <c r="A12" s="619" t="n"/>
      <c r="B12" s="187" t="inlineStr">
        <is>
          <t>Is the entity risk-bearing or non-risk bearing? (cell B19). MCOs are always risk bearing in accordance with 42 CFR 438.2 and 42 CFR 457.10; however, for non-risk bearing entities, the managed care plan (MCP) is not at financial risk for changes in utilization or for costs that do not exceed the upper payment limits. Therefore, PIHPs, PAHPs, and NEMT PAHPs may be risk-based or non-risk-based. Note: This field must be completed in every review for the base and amendment start and end date features to function correctly.</t>
        </is>
      </c>
      <c r="C12" s="145" t="n"/>
      <c r="D12" s="145" t="n"/>
    </row>
    <row r="13" ht="39.75" customHeight="1">
      <c r="A13" s="619" t="n"/>
      <c r="B13" s="187" t="inlineStr">
        <is>
          <t>Base Contract Period Start and End Dates (cells B21 and B22). The base contract start and end dates must be entered in every review (including reviews of contract amendments). If the contract action implements a contract extension, the base contract end date entered should be the date on which the extension period ends.</t>
        </is>
      </c>
    </row>
    <row r="14" ht="49.5" customHeight="1">
      <c r="A14" s="619" t="n"/>
      <c r="B14" s="187" t="inlineStr">
        <is>
          <t>Amendment Start and End Dates (cells B23 and B24). The amendment start and end dates must be entered in every review of a contract amendment(s) to determine whether requirements effective after a certain date should be evaluated or shaded out. If the contract amendment implements a contract extension, the amendment end date should be the date on which the extension period ends. If the contract amendment has no end date, the amendment end date entered should be the date on which the base contract ends.</t>
        </is>
      </c>
    </row>
    <row r="15" ht="69.59999999999999" customHeight="1">
      <c r="A15" s="619" t="n"/>
      <c r="B15" s="187" t="inlineStr">
        <is>
          <t xml:space="preserve">Rating Period Start and End Dates (cells B25 and B26). A rating period start date and rating period end date must be entered for all risk-based Medicaid managed care contract reviews to determine whether requirements that phase in after a certain date should be evaluated or shaded out. For contract actions that do not implement rates, the rating period start and end dates should reflect the annual rating period during which the start date of the contract action falls. Example: If a state uses a July–June annual rating period and executes a contract action to modify access requirements effective 10/01/17, a rating period start date of 07/01/17 and a rating period end date of 06/30/18 should be entered. For non-risk based contracts, enter "N/A" in this field. </t>
        </is>
      </c>
    </row>
    <row r="16" ht="32.1" customHeight="1">
      <c r="A16" s="619" t="n"/>
      <c r="B16" s="187" t="inlineStr">
        <is>
          <t>Is this an entirely new managed care program? (cell B27). For new managed care programs, a comprehensive review of the contract must be completed. If it is not a new managed care program and a comprehensive review has been completed within the past five years, a streamlined review may be completed.</t>
        </is>
      </c>
    </row>
    <row r="17" ht="40.5" customHeight="1">
      <c r="A17" s="619" t="n"/>
      <c r="B17" s="439" t="inlineStr">
        <is>
          <t>Has it been more than five years since the last comprehensive review? (cell B28). For contracts that have not had a comprehensive review within the past five years, a comprehensive review must be completed. If a comprehensive review has been completed within the past five years and it is not a new managed care program, a streamlined review may be completed.</t>
        </is>
      </c>
    </row>
    <row r="18" ht="50.1" customHeight="1">
      <c r="A18" s="620" t="n"/>
      <c r="B18" s="439" t="inlineStr">
        <is>
          <t>Comprehensive Review or Streamlined Review? (cell B29). Denotes whether the review will be a comprehensive or streamlined review.</t>
        </is>
      </c>
    </row>
    <row r="19" ht="107.25" customHeight="1">
      <c r="A19" s="188" t="inlineStr">
        <is>
          <t>Status of Review by Section Dashboard</t>
        </is>
      </c>
      <c r="B19" s="189" t="inlineStr">
        <is>
          <t xml:space="preserve">(Cells B29-C41): This section indicates the status of the Medicaid requirements in each tab of the checklist. This section is intended to help the analyst completing this checklist review which tabs they have completed, and which tabs remain to be completed. The status section is intended primarily to support the review of entire contracts. If the analyst is completing a review of an amendment, only the provisions pertaining to the amendment should be completed.
The Medicaid requirements status is populated based on the analyst’s progress through tab A–K of the checklist. The "Decision" fields in tabs A–K (columns G and H in the upper right-hand corner of each tab) determine the statuses that appear in the Status of Review by Section Dashboard. Status options include: "Not started", "Revisions needed", "Section review N/A", or "Approved". Note that entire sections of the checklist may be “N/A.”                                                                                                                                                                                                                                                                                                                                                                                                                                                                                                                                                                                                                   </t>
        </is>
      </c>
    </row>
    <row r="20" ht="15" customHeight="1" thickBot="1">
      <c r="A20" s="617" t="inlineStr">
        <is>
          <t>Tabs A–K</t>
        </is>
      </c>
      <c r="B20" s="616" t="n"/>
      <c r="E20" s="146" t="n"/>
      <c r="F20" s="23" t="n"/>
    </row>
    <row r="21" ht="13.5" customHeight="1" thickBot="1">
      <c r="A21" s="621" t="inlineStr">
        <is>
          <t>Status Indicators</t>
        </is>
      </c>
      <c r="B21" s="616" t="n"/>
      <c r="E21" s="146" t="n"/>
      <c r="F21" s="23" t="n"/>
    </row>
    <row r="22" ht="222" customHeight="1">
      <c r="A22" s="190" t="inlineStr">
        <is>
          <t>Status of Medicaid  Section</t>
        </is>
      </c>
      <c r="B22" s="191" t="inlineStr">
        <is>
          <t>A group of cells in the upper right-hand corner of sections A–K of the checklist display an analyst's progress through each tab, and its outcome (i.e., “decision”). 
Status of Medicaid Section: The "Status of Section" fields indicate an analyst’s progress through the Medicaid requirements within the tab. This tab will display one of the following values: “Not Started”, “In Progress”, “Section Review Complete”, or “Section Review N/A”. In most cases, when at least one field in column E contains a valid value, the "Status of Section Review" will change from “Not Started” to “In Progress." 
Completing tabs A–K. The “Status of Section” indicator will display “Section Review Complete” when all requirements in the section are: 
(1) Marked as “Met” with appropriate documentation provided within the “Where Found” cell; 
(2) Marked as “N/A” with appropriate documentation provided within the “General Comments” cell; documentation should describe why a given requirement is not applicable to the managed care contract;
(3) Marked as "Unsure" with information provided in the "Follow-up Required" cell; or 
(4) Marked as "Not met" with information provided in the "Follow-up Required" cell. 
In tab A (Completeness), options of "Yes", "No", and "No, submission is in draft" are also available. 
(5) For "Yes", information must be provided in the "Where found" cell. 
(6) For "No" and "No, submission is in draft", information must be provided in the "Follow-up Required" cell.</t>
        </is>
      </c>
    </row>
    <row r="23" ht="109.5" customHeight="1" thickBot="1">
      <c r="A23" s="192" t="inlineStr">
        <is>
          <t>Status of Medicaid Decision</t>
        </is>
      </c>
      <c r="B23" s="193" t="inlineStr">
        <is>
          <t xml:space="preserve">Medicaid Decision. While a section is “In Progress” or “Not Started,” the “Medicaid Decision" fields will mirror the Status of Medicaid Review. Once the review is complete  (meaning a status and any required detail has been entered for every requirement, as described in Status Indicators: (1) Status of Medicaid Section), the “Medicaid Decision" fields will display one of the following statuses:
(1) “Approved” if all of the status fields are:
     (a) Marked "Met" or "Yes" with appropriate documentation provided within the “Where Found” cell; or 
     (b) Marked as “N/A” with appropriate documentation provided within the “General Comments” cell; documentation should describe why a given requirement is not applicable to the managed care contract. 
(2) “Revisions needed,” if the status fields contain at least one instance of a requirement that is "Not met" or "Unsure."  
</t>
        </is>
      </c>
    </row>
    <row r="24" ht="13.5" customHeight="1" thickBot="1">
      <c r="A24" s="622" t="inlineStr">
        <is>
          <t>Column Descriptions</t>
        </is>
      </c>
      <c r="B24" s="616" t="n"/>
    </row>
    <row r="25" ht="15.6" customHeight="1">
      <c r="A25" s="194" t="inlineStr">
        <is>
          <t>(A) Item</t>
        </is>
      </c>
      <c r="B25" s="195" t="inlineStr">
        <is>
          <t>Item number aligns with the numbering in the State Guide to CMS Requirements for Medicaid Managed Care Contract Review and Approval.</t>
        </is>
      </c>
    </row>
    <row r="26" ht="33.6" customHeight="1">
      <c r="A26" s="196" t="inlineStr">
        <is>
          <t>(B) Legal Cite</t>
        </is>
      </c>
      <c r="B26" s="197" t="inlineStr">
        <is>
          <t>Statutory and regulatory citations that further clarify the requirement are listed in this column. Other citations, such as SMD letters, are listed below the statutory and regulatory references so that an evaluator may refer to other resources for further clarification.</t>
        </is>
      </c>
    </row>
    <row r="27" ht="23.1" customHeight="1">
      <c r="A27" s="196" t="inlineStr">
        <is>
          <t>(C) Requirement</t>
        </is>
      </c>
      <c r="B27" s="197" t="inlineStr">
        <is>
          <t>Includes the statutory and/or regulatory language for each legal citation.</t>
        </is>
      </c>
    </row>
    <row r="28" ht="21.6" customHeight="1">
      <c r="A28" s="196" t="inlineStr">
        <is>
          <t>(D) Tip</t>
        </is>
      </c>
      <c r="B28" s="197" t="inlineStr">
        <is>
          <t>Some items have tips that provide more information about the requirement.</t>
        </is>
      </c>
    </row>
    <row r="29" ht="176.1" customHeight="1">
      <c r="A29" s="196" t="inlineStr">
        <is>
          <t>(E) Status</t>
        </is>
      </c>
      <c r="B29" s="197" t="inlineStr">
        <is>
          <t xml:space="preserve">Choices include "Met", "Not met", "Unsure", or "N/A" for each requirement. If the row is shaded out, the requirement does not apply and the analyst will be unable to select a status. 
A section of the checklist will not be listed as “Complete” unless each requirement within that section is either: (1) marked as “Met” with appropriate documentation provided within the “Where Found” cell; (2) marked as “N/A” with appropriate documentation provided within the “General Comments” cell describing why a given requirement is not applicable to the managed care contract; (3) marked as "Unsure" with information provided in the "Follow-up Required" cell; or (4) marked as "Not met" with information provided in the "Follow-up Required" cell. 
In tab A (Completeness), options of "Yes", "No", and "No, submission is in draft" are also available. For "Yes", information must be provided in the "Where Found" cell. For "No" and "No, submission is in draft", information must be provided in the "Follow-up Required" cell.
In some circumstances, information in the cover sheet will allow analysts to mark entire sections as “N/A.” For example, this option appears when the section requirements do not apply to the “Type of Entity." Analysts must verify whether any items in the section are applicable before selecting “N/A” for a given section. </t>
        </is>
      </c>
    </row>
    <row r="30" ht="49.5" customHeight="1">
      <c r="A30" s="196" t="inlineStr">
        <is>
          <t>(F) Where Found</t>
        </is>
      </c>
      <c r="B30" s="197" t="inlineStr">
        <is>
          <t>Analysts may use this column to fill in the contract section and page number (or other citation) that indicates or provides documentation that the requirement has been met. Page numbers can change between different versions of the same contract, so using section references is preferred. This documentation is required for a given federal requirement to be appropriately considered “Met.”</t>
        </is>
      </c>
    </row>
    <row r="31" ht="38.25" customHeight="1">
      <c r="A31" s="196" t="inlineStr">
        <is>
          <t>(G) Follow-up Required</t>
        </is>
      </c>
      <c r="B31" s="197" t="inlineStr">
        <is>
          <t xml:space="preserve">Analysts may use this column to include notes on any follow-up actions needed to bring a requirement from "Unsure" or "Not met" to "Met." If a given requirement is listed as "Not met" or "Unsure", the analyst must provide information in this column. 
</t>
        </is>
      </c>
    </row>
    <row r="32" ht="38.25" customHeight="1">
      <c r="A32" s="196" t="inlineStr">
        <is>
          <t>(H) General Comments</t>
        </is>
      </c>
      <c r="B32" s="197" t="inlineStr">
        <is>
          <t xml:space="preserve">Analysts may use this column to record any additional notes that have not been captured elsewhere. If a given requirement is listed as “N/A", the analyst must use this column to document the rationale for indicating that the requirement is not applicable.
</t>
        </is>
      </c>
    </row>
    <row r="33" ht="54.6" customHeight="1" thickBot="1">
      <c r="A33" s="198" t="inlineStr">
        <is>
          <t>(C:3) Marking an Entire Tab as "N/A"</t>
        </is>
      </c>
      <c r="B33" s="199" t="inlineStr">
        <is>
          <t xml:space="preserve">Tabs B–K have a field in A3 that reads: “Mark all requirements as “N/A?” There are two potential corresponding values in cell C3: (1) “No, section requirements must be reviewed” or (2) “yes, section requirements are not applicable.” Note that option (1) “No, section requirements must be reviewed” is the default value and option (2) “yes, section requirements are not applicable” must be selected in order to mark the entire tab as "N/A."
</t>
        </is>
      </c>
      <c r="C33" s="145" t="n"/>
      <c r="D33" s="145" t="n"/>
    </row>
    <row r="34" ht="13.5" customHeight="1" thickBot="1">
      <c r="A34" s="200" t="inlineStr">
        <is>
          <t>General Guidance for Using the Checklist</t>
        </is>
      </c>
      <c r="B34" s="201" t="n"/>
    </row>
    <row r="35" ht="38.25" customHeight="1">
      <c r="A35" s="196" t="inlineStr">
        <is>
          <t>Model Contracts</t>
        </is>
      </c>
      <c r="B35" s="197" t="inlineStr">
        <is>
          <t xml:space="preserve">If the state uses a model contract with multiple contractors, the lead analyst may complete a single review tool. However, if the start dates differ amongst contractors, analysts should complete a separate review tool for each start date to ensure all newly effective requirements are captured in the review. 
</t>
        </is>
      </c>
    </row>
    <row r="36" ht="44.1" customHeight="1">
      <c r="A36" s="202" t="inlineStr">
        <is>
          <t>Summary of Review</t>
        </is>
      </c>
      <c r="B36" s="197" t="inlineStr">
        <is>
          <t>Run the summary by following the instructions at the top of the page. The summary provides a list of all "Unsure" and "Unmet" provisions. These items should be followed up on immediately with the state and monitored for additional follow-up action as needed.</t>
        </is>
      </c>
    </row>
    <row r="37" ht="134.45" customHeight="1">
      <c r="A37" s="202" t="inlineStr">
        <is>
          <t>Guidance for Evaluating Contracts</t>
        </is>
      </c>
      <c r="B37" s="197" t="inlineStr">
        <is>
          <t xml:space="preserve">In each applicable tab A–K, analysts should evaluate the contract language and compare it to the “Requirement” column (C) in the table to determine whether the required language is contained in the contract. Column “Where Found” (F) is provided for the analyst's use in noting where the required language is found in the contract or other document. If the language is present and fulfills the requirement, analysts should use the drop-down “Status” menus (Column E) to select "Met" in the appropriate row. If the language is absent, evaluators should select "Not met" or indicate that they are "Unsure" and enter information in the "Follow-up Required” column (G). Resolution of issues concerning absent or incomplete requirements is left up to the discretion of the evaluation team. 
Note: Because the statements referred to in this checklist are federal requirements, it is not sufficient to have generic contract language saying the contractor must comply with all federal statutes and regulations. Where any discrepancies exist between an SMD or State Health Official (SHO) letter and the Medicaid/CHIP managed care regulations, regulations supersede the SMD and SHO letter. All items in this checklist are applicable to the designated entity types regardless of the operating authority in effect unless the requirement is specifically waived in the authorizing documents, including the state plan or a waiver.
 </t>
        </is>
      </c>
    </row>
    <row r="38" ht="73.5" customHeight="1">
      <c r="A38" s="202" t="inlineStr">
        <is>
          <t>Tips &amp; Comment Flags</t>
        </is>
      </c>
      <c r="B38" s="197" t="inlineStr">
        <is>
          <t xml:space="preserve">Within each tab of the checklist, some items may have tips that provide more information about a requirement. Tips should be reviewed by the analyst when evaluating a particular item. Tips are noted with a numeric citation in column D and are linked to the corresponding tip at the bottom of the tab. 
If a cell contains a comment flag, it will be indicated by a red triangle in the upper right hand corner of a given cell. Content for comment flags will display when a user hovers the mouse over the cell. To view all comments, a user can right-click on the tab and select "Show/Hide Comments."
</t>
        </is>
      </c>
    </row>
    <row r="39" ht="26.25" customHeight="1" thickBot="1">
      <c r="A39" s="203" t="inlineStr">
        <is>
          <t>Changing Cell Size to Show Text</t>
        </is>
      </c>
      <c r="B39" s="204" t="inlineStr">
        <is>
          <t>Column widths are fixed. However, analysts may modify row heights to show any hidden text in a cell or to show text that analysts have entered in the checklist.</t>
        </is>
      </c>
    </row>
    <row r="40" ht="19.5" customFormat="1" customHeight="1" s="148">
      <c r="A40" s="205" t="inlineStr">
        <is>
          <t>Glossary</t>
        </is>
      </c>
      <c r="B40" s="206" t="inlineStr">
        <is>
          <t xml:space="preserve">A glossary tab provides definitions of commonly used terms and acronyms. </t>
        </is>
      </c>
    </row>
    <row r="42" ht="15" customHeight="1">
      <c r="B42" s="9" t="n"/>
    </row>
  </sheetData>
  <mergeCells count="6">
    <mergeCell ref="A20:B20"/>
    <mergeCell ref="A21:B21"/>
    <mergeCell ref="A24:B24"/>
    <mergeCell ref="A5:B5"/>
    <mergeCell ref="A1:B1"/>
    <mergeCell ref="A6:A18"/>
  </mergeCells>
  <pageMargins left="0.25" right="0.5" top="0.75" bottom="0.75" header="0.3" footer="0.3"/>
  <pageSetup orientation="landscape" scale="86" fitToHeight="19"/>
</worksheet>
</file>

<file path=xl/worksheets/sheet3.xml><?xml version="1.0" encoding="utf-8"?>
<worksheet xmlns="http://schemas.openxmlformats.org/spreadsheetml/2006/main">
  <sheetPr codeName="Sheet1">
    <outlinePr summaryBelow="1" summaryRight="1"/>
    <pageSetUpPr/>
  </sheetPr>
  <dimension ref="A1:V66"/>
  <sheetViews>
    <sheetView zoomScale="85" zoomScaleNormal="85" workbookViewId="0">
      <pane ySplit="1" topLeftCell="A3" activePane="bottomLeft" state="frozen"/>
      <selection pane="bottomLeft" activeCell="C8" sqref="C8"/>
    </sheetView>
  </sheetViews>
  <sheetFormatPr baseColWidth="8" defaultColWidth="9.28515625" defaultRowHeight="12.75" outlineLevelCol="0"/>
  <cols>
    <col width="80.140625" customWidth="1" style="1" min="1" max="1"/>
    <col width="31.7109375" customWidth="1" style="1" min="2" max="2"/>
    <col width="33.42578125" customWidth="1" style="1" min="3" max="3"/>
    <col width="107.85546875" customWidth="1" style="1" min="4" max="4"/>
    <col hidden="1" width="5.5703125" customWidth="1" style="15" min="5" max="11"/>
    <col hidden="1" width="9.5703125" customWidth="1" style="15" min="12" max="12"/>
    <col hidden="1" width="10.7109375" customWidth="1" style="15" min="13" max="13"/>
    <col hidden="1" width="9.28515625" customWidth="1" style="15" min="14" max="16"/>
    <col hidden="1" width="14.5703125" customWidth="1" style="1" min="17" max="17"/>
    <col hidden="1" width="9.28515625" customWidth="1" style="1" min="18" max="19"/>
    <col width="9.28515625" customWidth="1" style="1" min="20" max="52"/>
    <col width="9.28515625" customWidth="1" style="1" min="53" max="16384"/>
  </cols>
  <sheetData>
    <row r="1" ht="26.25" customHeight="1">
      <c r="A1" s="556" t="inlineStr">
        <is>
          <t>CMS Review Tool for Medicaid Managed Care Contract Approval</t>
        </is>
      </c>
      <c r="B1" s="623" t="n"/>
      <c r="C1" s="623" t="n"/>
      <c r="D1" s="432" t="n"/>
      <c r="F1" s="16" t="inlineStr">
        <is>
          <t>Values for Form Fields - Do not modify</t>
        </is>
      </c>
      <c r="G1" s="16" t="n"/>
      <c r="H1" s="16" t="n"/>
      <c r="I1" s="16" t="n"/>
      <c r="J1" s="16" t="n"/>
      <c r="K1" s="16" t="n"/>
      <c r="L1" s="16" t="n"/>
      <c r="M1" s="17" t="inlineStr">
        <is>
          <t>Headers for B15:18</t>
        </is>
      </c>
      <c r="N1" s="17">
        <f>IF($B$19="Non-risk","(Placeholder)",IF($B$19="Risk","Rating Period Start Date","(Type of Review not selected)"))</f>
        <v/>
      </c>
      <c r="O1" s="15" t="inlineStr">
        <is>
          <t>Headers for A21:A22</t>
        </is>
      </c>
    </row>
    <row r="2" hidden="1" ht="19.5" customHeight="1">
      <c r="A2" s="433" t="n"/>
      <c r="B2" s="182" t="n"/>
      <c r="C2" s="182" t="n"/>
      <c r="D2" s="434" t="n"/>
      <c r="F2" s="15" t="inlineStr">
        <is>
          <t>Base contract</t>
        </is>
      </c>
      <c r="G2" s="15" t="inlineStr">
        <is>
          <t>state</t>
        </is>
      </c>
      <c r="H2" s="15" t="inlineStr">
        <is>
          <t>1915(a)(1)(A) voluntary</t>
        </is>
      </c>
      <c r="I2" s="15" t="inlineStr">
        <is>
          <t>Draft</t>
        </is>
      </c>
      <c r="J2" s="15" t="inlineStr">
        <is>
          <t>MCO</t>
        </is>
      </c>
      <c r="K2" s="15" t="inlineStr">
        <is>
          <t>Approved</t>
        </is>
      </c>
      <c r="L2" s="15" t="inlineStr">
        <is>
          <t>Risk</t>
        </is>
      </c>
      <c r="M2" s="15">
        <f>IF($B$6="Base contract","Base Contract Effective Date (Required, if not crosshatched)",IF($B$6="Streamlined","Base Contract Effective Date (Required, if not crosshatched)",IF($B$6="Contract amendment","Base Contract Effective Date (Required, if not crosshatched)","(Type of Review not selected) (Required, if not crosshatched)")))</f>
        <v/>
      </c>
      <c r="N2" s="17">
        <f>IF($B$19="Non-risk","(Placeholder)",IF($B$19="Risk","Rating Period End Date","(Type of Review not selected)"))</f>
        <v/>
      </c>
      <c r="O2" s="15">
        <f>IF($B$4="Both", "(Placeholder)", "Rating Period Start Date (Required, if not crosshatched)")</f>
        <v/>
      </c>
    </row>
    <row r="3" ht="46.5" customHeight="1">
      <c r="A3" s="435" t="inlineStr">
        <is>
          <t>About this Review</t>
        </is>
      </c>
      <c r="B3" s="426" t="inlineStr">
        <is>
          <t>Complete the boxes below. Select from drop-down menu where applicable</t>
        </is>
      </c>
      <c r="C3" s="272" t="inlineStr">
        <is>
          <t>Analyst Notes</t>
        </is>
      </c>
      <c r="D3" s="436" t="inlineStr">
        <is>
          <t>Description/Instructions</t>
        </is>
      </c>
      <c r="F3" s="15" t="inlineStr">
        <is>
          <t>Contract amendment</t>
        </is>
      </c>
      <c r="G3" s="18" t="inlineStr">
        <is>
          <t>Alabama</t>
        </is>
      </c>
      <c r="H3" s="15" t="inlineStr">
        <is>
          <t>State Plan Amendment (Title XIX)</t>
        </is>
      </c>
      <c r="I3" s="15" t="inlineStr">
        <is>
          <t>Executed</t>
        </is>
      </c>
      <c r="J3" s="15" t="inlineStr">
        <is>
          <t>HIO</t>
        </is>
      </c>
      <c r="K3" s="15" t="inlineStr">
        <is>
          <t>Revisions needed</t>
        </is>
      </c>
      <c r="L3" s="15" t="inlineStr">
        <is>
          <t>Non-risk</t>
        </is>
      </c>
      <c r="M3" s="15">
        <f>IF($B$6="Base contract","Base Contract End Date (Required, if not crosshatched)",IF($B$6="Streamlined","Base Contract End Date (Required, if not crosshatched)",IF(OR($B$6="Contract amendment","Streamlined"),"Base Contract End Date (Required, if not crosshatched)","(Type of Review not selected) (Required, if not crosshatched)")))</f>
        <v/>
      </c>
      <c r="O3" s="15">
        <f>IF($B$4="Both", "(Placeholder)", "Rating Period End Date (Required, if not crosshatched)")</f>
        <v/>
      </c>
    </row>
    <row r="4" ht="30.95" customHeight="1">
      <c r="A4" s="531" t="inlineStr">
        <is>
          <t>Does the contract cover Medicaid or both Medicaid and CHIP? (Required)</t>
        </is>
      </c>
      <c r="B4" s="427" t="inlineStr">
        <is>
          <t>Both</t>
        </is>
      </c>
      <c r="C4" s="211" t="n"/>
      <c r="D4" s="526" t="inlineStr">
        <is>
          <t xml:space="preserve">Select “Medicaid” if the managed care contract covers only Medicaid enrollees, including Medicaid expansion CHIP (Title XIX) enrollees. Select “Both” if the contract covers both Medicaid and separate CHIP enrollees. </t>
        </is>
      </c>
      <c r="G4" s="18" t="inlineStr">
        <is>
          <t>Alaska</t>
        </is>
      </c>
      <c r="H4" s="15" t="inlineStr">
        <is>
          <t>1115 waiver</t>
        </is>
      </c>
      <c r="J4" s="19" t="inlineStr">
        <is>
          <t>PIHP</t>
        </is>
      </c>
      <c r="M4" s="15">
        <f>IF($B$6="Base contract","(Placeholder)",IF($B$6="Contract amendment","Contract Amendment Effective Date (Required, if not crosshatched)",IF($B$6="Streamlined","Contract Amendment Effective Date (Required, if not crosshatched)","(Type of Review not selected) (Required, if not crosshatched)")))</f>
        <v/>
      </c>
      <c r="Q4" s="142" t="n"/>
      <c r="R4" s="143" t="n"/>
      <c r="S4" s="143" t="n"/>
      <c r="T4" s="143" t="n"/>
      <c r="U4" s="143" t="n"/>
      <c r="V4" s="143" t="n"/>
    </row>
    <row r="5" ht="16.5" customHeight="1">
      <c r="A5" s="531" t="inlineStr">
        <is>
          <t>Reviewer</t>
        </is>
      </c>
      <c r="B5" s="428" t="n"/>
      <c r="C5" s="211" t="n"/>
      <c r="D5" s="527" t="inlineStr">
        <is>
          <t>Enter each reviewer's first and last name.</t>
        </is>
      </c>
      <c r="G5" s="18" t="inlineStr">
        <is>
          <t>Arizona</t>
        </is>
      </c>
      <c r="H5" s="15" t="inlineStr">
        <is>
          <t>1915(b) waiver</t>
        </is>
      </c>
      <c r="J5" s="19" t="inlineStr">
        <is>
          <t>PAHP</t>
        </is>
      </c>
      <c r="M5" s="15">
        <f>IF($B$6="Base contract","(Placeholder)",IF($B$6="Contract amendment","Contract Amendment End Date (Required, if not crosshatched)",IF($B$6="Streamlined","Contract Amendment End Date (Required, if not crosshatched)","(Type of Review not selected) (Required, if not crosshatched)")))</f>
        <v/>
      </c>
    </row>
    <row r="6" ht="17.1" customHeight="1">
      <c r="A6" s="531" t="inlineStr">
        <is>
          <t>Type of Review (Required)</t>
        </is>
      </c>
      <c r="B6" s="428" t="n"/>
      <c r="C6" s="211" t="n"/>
      <c r="D6" s="527" t="inlineStr">
        <is>
          <t>A base contract is the state's full contract with an MCP; a contract amendment changes an existing base contract.</t>
        </is>
      </c>
      <c r="G6" s="18" t="inlineStr">
        <is>
          <t>Arkansas</t>
        </is>
      </c>
      <c r="H6" s="15" t="inlineStr">
        <is>
          <t>Other</t>
        </is>
      </c>
      <c r="J6" s="19" t="inlineStr">
        <is>
          <t>NEMT PAHP</t>
        </is>
      </c>
    </row>
    <row r="7" ht="15" customHeight="1">
      <c r="A7" s="531" t="inlineStr">
        <is>
          <t>Start Date of Review (Required if not crosshatched)</t>
        </is>
      </c>
      <c r="B7" s="624" t="n"/>
      <c r="C7" s="211" t="n"/>
      <c r="D7" s="527" t="inlineStr">
        <is>
          <t>Enter date in 00/00/0000 format.</t>
        </is>
      </c>
      <c r="G7" s="18" t="inlineStr">
        <is>
          <t>California</t>
        </is>
      </c>
      <c r="H7" s="15" t="inlineStr">
        <is>
          <t>State Plan Amendment (Title XXI)</t>
        </is>
      </c>
      <c r="J7" s="19" t="inlineStr">
        <is>
          <t>PCCME</t>
        </is>
      </c>
    </row>
    <row r="8" ht="15" customHeight="1">
      <c r="A8" s="531" t="inlineStr">
        <is>
          <t xml:space="preserve">State </t>
        </is>
      </c>
      <c r="B8" s="428" t="n"/>
      <c r="C8" s="211" t="n"/>
      <c r="D8" s="527" t="inlineStr">
        <is>
          <t>Select name of state.</t>
        </is>
      </c>
      <c r="G8" s="18" t="inlineStr">
        <is>
          <t>Colorado</t>
        </is>
      </c>
      <c r="H8" s="15" t="inlineStr">
        <is>
          <t>1115 waiver</t>
        </is>
      </c>
      <c r="J8" s="19" t="n"/>
      <c r="M8" s="15">
        <f>IF(OR($B$4="Both"),"Both","Medicaid")</f>
        <v/>
      </c>
    </row>
    <row r="9" ht="15" customHeight="1">
      <c r="A9" s="531" t="inlineStr">
        <is>
          <t>Name of Program(s)</t>
        </is>
      </c>
      <c r="B9" s="428" t="n"/>
      <c r="C9" s="211" t="n"/>
      <c r="D9" s="527" t="inlineStr">
        <is>
          <t>Enter the name of the program(s) included in this contract.</t>
        </is>
      </c>
      <c r="G9" s="18" t="inlineStr">
        <is>
          <t>Connecticut</t>
        </is>
      </c>
      <c r="J9" s="15" t="inlineStr">
        <is>
          <t>Yes</t>
        </is>
      </c>
    </row>
    <row r="10" ht="18.75" customHeight="1">
      <c r="A10" s="532" t="inlineStr">
        <is>
          <t>Medicaid Federal Operating Authority (select all that apply)</t>
        </is>
      </c>
      <c r="B10" s="427" t="n"/>
      <c r="C10" s="211" t="n"/>
      <c r="D10" s="527" t="inlineStr">
        <is>
          <t>Select the Medicaid federal operating authority.</t>
        </is>
      </c>
      <c r="G10" s="15" t="inlineStr">
        <is>
          <t>Delaware</t>
        </is>
      </c>
      <c r="J10" s="15" t="inlineStr">
        <is>
          <t>No</t>
        </is>
      </c>
    </row>
    <row r="11" ht="28.5" customHeight="1">
      <c r="A11" s="531" t="inlineStr">
        <is>
          <t>Contract Start Date</t>
        </is>
      </c>
      <c r="B11" s="624" t="n"/>
      <c r="C11" s="211" t="n"/>
      <c r="D11" s="527" t="inlineStr">
        <is>
          <t xml:space="preserve">The date on which the full contract began/will begin. If the contract being submitted for review is an amendment to an existing contract, the start date is the date on which the amendment will/did go into effect. </t>
        </is>
      </c>
      <c r="G11" s="18" t="inlineStr">
        <is>
          <t>Dist. of Col.</t>
        </is>
      </c>
      <c r="Q11" s="424" t="n"/>
      <c r="R11" s="424" t="n"/>
      <c r="S11" s="424" t="n"/>
      <c r="T11" s="424" t="n"/>
    </row>
    <row r="12" ht="26.1" customHeight="1">
      <c r="A12" s="531" t="inlineStr">
        <is>
          <t>Name of Model Contract/Name of MCP</t>
        </is>
      </c>
      <c r="B12" s="429" t="n"/>
      <c r="C12" s="211" t="n"/>
      <c r="D12" s="527" t="inlineStr">
        <is>
          <t xml:space="preserve">Enter "model contract" if the state uses this same contract language for more than one MCP contract.  If the contract language is unique, enter the name of the MCP. </t>
        </is>
      </c>
      <c r="G12" s="18" t="inlineStr">
        <is>
          <t>Florida</t>
        </is>
      </c>
    </row>
    <row r="13" ht="15" customHeight="1">
      <c r="A13" s="531" t="inlineStr">
        <is>
          <t>Does the contract apply to an MCO?</t>
        </is>
      </c>
      <c r="B13" s="428" t="inlineStr">
        <is>
          <t>Yes</t>
        </is>
      </c>
      <c r="C13" s="211" t="n"/>
      <c r="D13" s="186" t="inlineStr">
        <is>
          <t>An MCP that has, or is seeking to qualify for, a comprehensive risk contract.</t>
        </is>
      </c>
      <c r="G13" s="18" t="inlineStr">
        <is>
          <t>Georgia</t>
        </is>
      </c>
      <c r="Q13" s="142" t="n"/>
      <c r="R13" s="143" t="n"/>
      <c r="S13" s="143" t="n"/>
      <c r="T13" s="143" t="n"/>
      <c r="U13" s="143" t="n"/>
      <c r="V13" s="143" t="n"/>
    </row>
    <row r="14" ht="25.5" customHeight="1">
      <c r="A14" s="531" t="inlineStr">
        <is>
          <t>Does the contract apply to an HIO?</t>
        </is>
      </c>
      <c r="B14" s="624" t="n"/>
      <c r="C14" s="211" t="n"/>
      <c r="D14" s="186" t="inlineStr">
        <is>
          <t>With the exception of California, please select “No” under the drop-down menu. A county operated MCP that, in exchange for capitation payments, covers services for beneficiaries.</t>
        </is>
      </c>
      <c r="G14" s="18" t="inlineStr">
        <is>
          <t>Hawaii</t>
        </is>
      </c>
      <c r="S14" s="1" t="inlineStr">
        <is>
          <t> </t>
        </is>
      </c>
    </row>
    <row r="15" ht="26.1" customHeight="1">
      <c r="A15" s="531" t="inlineStr">
        <is>
          <t>Does the contract apply to a PIHP?</t>
        </is>
      </c>
      <c r="B15" s="624" t="n"/>
      <c r="C15" s="211" t="n"/>
      <c r="D15" s="186" t="inlineStr">
        <is>
          <t xml:space="preserve">An MCP that provides inpatient hospital or institutional services, does not have a comprehensive risk contract, and receives capitation payments or other payment arrangements that do not use state plan rates. </t>
        </is>
      </c>
      <c r="G15" s="18" t="inlineStr">
        <is>
          <t>Idaho</t>
        </is>
      </c>
      <c r="H15" s="20" t="n"/>
    </row>
    <row r="16" ht="25.5" customHeight="1">
      <c r="A16" s="531" t="inlineStr">
        <is>
          <t>Does the contract apply to a PAHP?</t>
        </is>
      </c>
      <c r="B16" s="624" t="n"/>
      <c r="C16" s="211" t="n"/>
      <c r="D16" s="186" t="inlineStr">
        <is>
          <t xml:space="preserve">An MCP that provides services, but is not responsible for inpatient hospital or institutional services and receives capitation payments, or other payment arrangements that do not use state plan rates. </t>
        </is>
      </c>
      <c r="G16" s="18" t="inlineStr">
        <is>
          <t>Illinois</t>
        </is>
      </c>
      <c r="H16" s="20" t="n"/>
    </row>
    <row r="17" ht="25.5" customHeight="1">
      <c r="A17" s="531" t="inlineStr">
        <is>
          <t>Does the contract apply to a NEMT PAHP?</t>
        </is>
      </c>
      <c r="B17" s="624" t="n"/>
      <c r="C17" s="211" t="n"/>
      <c r="D17" s="186" t="inlineStr">
        <is>
          <t>An MCP that provides only NEMT services to enrollees, and receives capitation payments, or other payment arrangements that do not use state plan rates.</t>
        </is>
      </c>
      <c r="G17" s="18" t="inlineStr">
        <is>
          <t>Indiana</t>
        </is>
      </c>
      <c r="U17" s="1" t="inlineStr">
        <is>
          <t> </t>
        </is>
      </c>
    </row>
    <row r="18" ht="15" customHeight="1">
      <c r="A18" s="531" t="inlineStr">
        <is>
          <t>Does the contract apply to a PCCM Entity?</t>
        </is>
      </c>
      <c r="B18" s="624" t="n"/>
      <c r="C18" s="211" t="n"/>
      <c r="D18" s="186" t="inlineStr">
        <is>
          <t>An MCP that provides services as defined in regulation in addition to PCCM services for the state.</t>
        </is>
      </c>
      <c r="E18" s="21" t="n"/>
      <c r="G18" s="18" t="inlineStr">
        <is>
          <t>Iowa</t>
        </is>
      </c>
      <c r="J18" s="20" t="n"/>
      <c r="M18" s="15" t="inlineStr">
        <is>
          <t>Yes</t>
        </is>
      </c>
    </row>
    <row r="19" ht="25.5" customHeight="1">
      <c r="A19" s="531" t="inlineStr">
        <is>
          <t>Is MCP risk-bearing or non-risk bearing? (Required)</t>
        </is>
      </c>
      <c r="B19" s="428" t="n"/>
      <c r="C19" s="211" t="n"/>
      <c r="D19" s="527" t="inlineStr">
        <is>
          <t>MCOs are always risk bearing in accordance with 42 CFR 438.2 and 42 CFR 457.10. PIHPs, PAHPs, and NEMT PAHPs may be risk-based or non-risk-based. This does not need to be completed for PCCM-entity.</t>
        </is>
      </c>
      <c r="F19" s="20" t="n"/>
      <c r="G19" s="18" t="inlineStr">
        <is>
          <t>Kansas</t>
        </is>
      </c>
      <c r="H19" s="20" t="n"/>
      <c r="I19" s="20" t="n"/>
      <c r="J19" s="21" t="n"/>
      <c r="M19" s="15" t="inlineStr">
        <is>
          <t>No</t>
        </is>
      </c>
    </row>
    <row r="20" ht="15" customHeight="1">
      <c r="A20" s="531" t="inlineStr">
        <is>
          <t>Type of Contract (Required)</t>
        </is>
      </c>
      <c r="B20" s="428" t="n"/>
      <c r="C20" s="211" t="n"/>
      <c r="D20" s="527" t="inlineStr">
        <is>
          <t>Is the contract in draft form or has it been executed?</t>
        </is>
      </c>
      <c r="F20" s="20" t="n"/>
      <c r="G20" s="18" t="inlineStr">
        <is>
          <t>Kentucky</t>
        </is>
      </c>
      <c r="H20" s="20" t="n"/>
      <c r="I20" s="21" t="n"/>
      <c r="J20" s="21" t="n"/>
      <c r="K20" s="20" t="n"/>
      <c r="L20" s="20" t="n"/>
    </row>
    <row r="21" ht="15" customHeight="1">
      <c r="A21" s="531">
        <f>M2</f>
        <v/>
      </c>
      <c r="B21" s="430" t="n"/>
      <c r="C21" s="211" t="n"/>
      <c r="D21" s="527" t="inlineStr">
        <is>
          <t>The date on which the base contract begins.</t>
        </is>
      </c>
      <c r="F21" s="20" t="n"/>
      <c r="G21" s="18" t="inlineStr">
        <is>
          <t>Louisiana</t>
        </is>
      </c>
      <c r="H21" s="20" t="n"/>
      <c r="I21" s="20" t="n"/>
      <c r="J21" s="20" t="n"/>
      <c r="K21" s="20" t="n"/>
      <c r="L21" s="21" t="n"/>
      <c r="M21" s="15" t="inlineStr">
        <is>
          <t>Comprehensive Review</t>
        </is>
      </c>
    </row>
    <row r="22" ht="15" customHeight="1">
      <c r="A22" s="531">
        <f>M3</f>
        <v/>
      </c>
      <c r="B22" s="430" t="n"/>
      <c r="C22" s="211" t="n"/>
      <c r="D22" s="528" t="inlineStr">
        <is>
          <t>The date on which the base contract ends.</t>
        </is>
      </c>
      <c r="F22" s="20" t="n"/>
      <c r="G22" s="18" t="inlineStr">
        <is>
          <t>Maine</t>
        </is>
      </c>
      <c r="H22" s="21" t="n"/>
      <c r="I22" s="20" t="n"/>
      <c r="J22" s="20" t="n"/>
      <c r="K22" s="20" t="n"/>
      <c r="L22" s="20" t="n"/>
      <c r="M22" s="15" t="inlineStr">
        <is>
          <t>Streamlined Review</t>
        </is>
      </c>
      <c r="R22" s="1" t="inlineStr">
        <is>
          <t> </t>
        </is>
      </c>
    </row>
    <row r="23" ht="15" customHeight="1">
      <c r="A23" s="531">
        <f>M4</f>
        <v/>
      </c>
      <c r="B23" s="624" t="n"/>
      <c r="C23" s="211" t="n"/>
      <c r="D23" s="529" t="inlineStr">
        <is>
          <t>The date on which the contract amendment begins.</t>
        </is>
      </c>
      <c r="E23" s="21" t="n"/>
      <c r="F23" s="20" t="n"/>
      <c r="G23" s="18" t="inlineStr">
        <is>
          <t>Maryland</t>
        </is>
      </c>
      <c r="H23" s="21" t="n"/>
      <c r="I23" s="20" t="n"/>
      <c r="J23" s="21" t="n"/>
      <c r="K23" s="20" t="n"/>
      <c r="L23" s="20" t="n"/>
    </row>
    <row r="24" ht="20.1" customHeight="1">
      <c r="A24" s="531">
        <f>M5</f>
        <v/>
      </c>
      <c r="B24" s="624" t="n"/>
      <c r="C24" s="431" t="n"/>
      <c r="D24" s="530" t="inlineStr">
        <is>
          <t>The date on which the contract amendment ends.</t>
        </is>
      </c>
      <c r="F24" s="20" t="n"/>
      <c r="G24" s="18" t="inlineStr">
        <is>
          <t>Massachusetts</t>
        </is>
      </c>
      <c r="H24" s="20" t="n"/>
      <c r="I24" s="21" t="n"/>
      <c r="J24" s="20" t="n"/>
      <c r="K24" s="20" t="n"/>
      <c r="L24" s="20" t="n"/>
    </row>
    <row r="25" ht="27" customHeight="1">
      <c r="A25" s="531" t="inlineStr">
        <is>
          <t>Rating Period Start Date</t>
        </is>
      </c>
      <c r="B25" s="429" t="n"/>
      <c r="C25" s="211" t="n"/>
      <c r="D25" s="527" t="inlineStr">
        <is>
          <t>The date on which the associated contract rating period begins. For contract actions that do not implement rates, the rating period start and end dates should reflect the annual rating period during which the start date of the contract action falls.</t>
        </is>
      </c>
      <c r="F25" s="20" t="n"/>
      <c r="G25" s="18" t="inlineStr">
        <is>
          <t>Michigan</t>
        </is>
      </c>
      <c r="H25" s="20" t="n"/>
      <c r="I25" s="21" t="n"/>
      <c r="J25" s="20" t="n"/>
      <c r="K25" s="20" t="n"/>
      <c r="L25" s="20" t="n"/>
    </row>
    <row r="26" ht="20.1" customHeight="1">
      <c r="A26" s="531" t="inlineStr">
        <is>
          <t>Rating Period End Date</t>
        </is>
      </c>
      <c r="B26" s="429" t="n"/>
      <c r="C26" s="211" t="n"/>
      <c r="D26" s="530" t="inlineStr">
        <is>
          <t>The date on which the associated contract rating period ends.</t>
        </is>
      </c>
      <c r="F26" s="20" t="n"/>
      <c r="G26" s="18" t="inlineStr">
        <is>
          <t>Minnesota</t>
        </is>
      </c>
      <c r="H26" s="20" t="n"/>
      <c r="I26" s="21" t="n"/>
      <c r="J26" s="20" t="n"/>
      <c r="K26" s="20" t="n"/>
      <c r="L26" s="20" t="n"/>
    </row>
    <row r="27" ht="30.95" customHeight="1">
      <c r="A27" s="533" t="inlineStr">
        <is>
          <t>Is this an entirely new managed care program? (Required)</t>
        </is>
      </c>
      <c r="B27" s="624" t="n"/>
      <c r="C27" s="211" t="n"/>
      <c r="D27" s="527" t="inlineStr">
        <is>
          <t>Comprehensive review is required for new managed care programs.</t>
        </is>
      </c>
      <c r="F27" s="20" t="n"/>
      <c r="G27" s="18" t="inlineStr">
        <is>
          <t>Mississippi</t>
        </is>
      </c>
      <c r="H27" s="20" t="n"/>
      <c r="I27" s="21" t="n"/>
      <c r="J27" s="20" t="n"/>
      <c r="K27" s="20" t="n"/>
      <c r="L27" s="20" t="n"/>
    </row>
    <row r="28" ht="15" customHeight="1">
      <c r="A28" s="533" t="inlineStr">
        <is>
          <t>Has it been more than five years since the last comprehensive review was completed? (Required)</t>
        </is>
      </c>
      <c r="B28" s="624" t="n"/>
      <c r="C28" s="211" t="n"/>
      <c r="D28" s="530" t="inlineStr">
        <is>
          <t>Comprehensive review is required for contracts that have not had a comprehensive review within the past five years.</t>
        </is>
      </c>
      <c r="F28" s="21" t="n"/>
      <c r="G28" s="18" t="inlineStr">
        <is>
          <t>Missouri</t>
        </is>
      </c>
      <c r="H28" s="20" t="n"/>
      <c r="J28" s="20" t="n"/>
      <c r="K28" s="20" t="n"/>
      <c r="L28" s="20" t="n"/>
    </row>
    <row r="29" ht="15.75" customHeight="1" thickBot="1">
      <c r="A29" s="534" t="inlineStr">
        <is>
          <t>Comprehensive Review or Streamlined Review? (Required)</t>
        </is>
      </c>
      <c r="B29" s="625" t="n"/>
      <c r="C29" s="438" t="n"/>
      <c r="D29" s="527" t="inlineStr">
        <is>
          <t>Denotes whether the review will be a comprehensive or streamlined review.</t>
        </is>
      </c>
      <c r="F29" s="21" t="n"/>
      <c r="G29" s="18" t="inlineStr">
        <is>
          <t>Montana</t>
        </is>
      </c>
      <c r="H29" s="20" t="n"/>
      <c r="J29" s="20" t="n"/>
      <c r="K29" s="20" t="n"/>
      <c r="L29" s="20" t="n"/>
    </row>
    <row r="30" ht="15" customHeight="1">
      <c r="A30" s="182" t="n"/>
      <c r="B30" s="624" t="n"/>
      <c r="C30" s="211" t="n"/>
      <c r="D30" s="211" t="n"/>
      <c r="F30" s="21" t="n"/>
      <c r="G30" s="18" t="inlineStr">
        <is>
          <t>Nebraska</t>
        </is>
      </c>
      <c r="H30" s="20" t="n"/>
      <c r="J30" s="20" t="n"/>
      <c r="K30" s="20" t="n"/>
      <c r="L30" s="20" t="n"/>
    </row>
    <row r="31" ht="15.75" customHeight="1" thickBot="1">
      <c r="A31" s="535" t="inlineStr">
        <is>
          <t>Status of Review by Section Dashboard</t>
        </is>
      </c>
      <c r="B31" s="536" t="inlineStr">
        <is>
          <t>Medicaid Requirements</t>
        </is>
      </c>
      <c r="C31" s="208" t="inlineStr">
        <is>
          <t>(Please provide additional comments)</t>
        </is>
      </c>
      <c r="D31" s="209" t="n"/>
      <c r="F31" s="20" t="n"/>
      <c r="G31" s="18" t="inlineStr">
        <is>
          <t>Nevada</t>
        </is>
      </c>
      <c r="J31" s="20" t="n"/>
      <c r="K31" s="20" t="n"/>
      <c r="L31" s="20" t="n"/>
    </row>
    <row r="32" ht="36.75" customHeight="1">
      <c r="A32" s="537" t="n"/>
      <c r="B32" s="538" t="inlineStr">
        <is>
          <t xml:space="preserve">
(Status/Decision fields below will update automatically) </t>
        </is>
      </c>
      <c r="C32" s="210" t="n"/>
      <c r="D32" s="211" t="n"/>
      <c r="F32" s="21" t="n"/>
      <c r="G32" s="15" t="inlineStr">
        <is>
          <t>Ohio</t>
        </is>
      </c>
      <c r="K32" s="20" t="n"/>
      <c r="L32" s="20" t="n"/>
    </row>
    <row r="33" ht="15" customHeight="1">
      <c r="A33" s="539" t="inlineStr">
        <is>
          <t>A. Completeness</t>
        </is>
      </c>
      <c r="B33" s="524">
        <f>'A. Completeness'!$H$3</f>
        <v/>
      </c>
      <c r="C33" s="212" t="n"/>
      <c r="D33" s="211" t="n"/>
      <c r="F33" s="21" t="n"/>
      <c r="G33" s="15" t="inlineStr">
        <is>
          <t>Oklahoma</t>
        </is>
      </c>
      <c r="K33" s="20" t="n"/>
      <c r="L33" s="20" t="n"/>
    </row>
    <row r="34" ht="15" customHeight="1">
      <c r="A34" s="539" t="inlineStr">
        <is>
          <t>B. Enrollment and Disenrollment</t>
        </is>
      </c>
      <c r="B34" s="524">
        <f>'B. Enrollment &amp; Disenrollment'!H3</f>
        <v/>
      </c>
      <c r="C34" s="212" t="n"/>
      <c r="D34" s="211" t="n"/>
      <c r="F34" s="21" t="n"/>
      <c r="G34" s="15" t="inlineStr">
        <is>
          <t>Oregon</t>
        </is>
      </c>
      <c r="K34" s="20" t="n"/>
      <c r="L34" s="20" t="n"/>
    </row>
    <row r="35" ht="15" customHeight="1">
      <c r="A35" s="539" t="inlineStr">
        <is>
          <t>C. Beneficiary Notification</t>
        </is>
      </c>
      <c r="B35" s="524">
        <f>'C. Beneficiary Notification'!$H$3</f>
        <v/>
      </c>
      <c r="C35" s="212" t="n"/>
      <c r="D35" s="211" t="n"/>
      <c r="F35" s="21" t="n"/>
      <c r="G35" s="15" t="inlineStr">
        <is>
          <t>Pennsylvania</t>
        </is>
      </c>
      <c r="K35" s="20" t="n"/>
      <c r="L35" s="20" t="n"/>
    </row>
    <row r="36" ht="15" customHeight="1">
      <c r="A36" s="540" t="inlineStr">
        <is>
          <t>D. Payment</t>
        </is>
      </c>
      <c r="B36" s="524">
        <f>'D. Payment'!$H$3</f>
        <v/>
      </c>
      <c r="C36" s="212" t="n"/>
      <c r="D36" s="211" t="n"/>
      <c r="F36" s="21" t="n"/>
      <c r="G36" s="15" t="inlineStr">
        <is>
          <t>Puerto Rico</t>
        </is>
      </c>
      <c r="K36" s="20" t="n"/>
      <c r="L36" s="20" t="n"/>
    </row>
    <row r="37" ht="15" customHeight="1">
      <c r="A37" s="540" t="inlineStr">
        <is>
          <t>E. Providers and Provider Networks</t>
        </is>
      </c>
      <c r="B37" s="524">
        <f>'E. Providers &amp; Network'!H3</f>
        <v/>
      </c>
      <c r="C37" s="212" t="n"/>
      <c r="D37" s="211" t="n"/>
      <c r="F37" s="21" t="n"/>
      <c r="G37" s="18" t="inlineStr">
        <is>
          <t>New Hampshire</t>
        </is>
      </c>
      <c r="K37" s="20" t="n"/>
      <c r="L37" s="20" t="n"/>
    </row>
    <row r="38" ht="15" customHeight="1">
      <c r="A38" s="540" t="inlineStr">
        <is>
          <t xml:space="preserve">F. Coverage </t>
        </is>
      </c>
      <c r="B38" s="524">
        <f>'F. Coverage'!H3</f>
        <v/>
      </c>
      <c r="C38" s="212" t="n"/>
      <c r="D38" s="213" t="n"/>
      <c r="F38" s="21" t="n"/>
      <c r="G38" s="18" t="inlineStr">
        <is>
          <t>New Jersey</t>
        </is>
      </c>
      <c r="K38" s="21" t="n"/>
      <c r="L38" s="20" t="n"/>
    </row>
    <row r="39" ht="15" customHeight="1">
      <c r="A39" s="540" t="inlineStr">
        <is>
          <t>G. Quality and Utilization Management (UM)</t>
        </is>
      </c>
      <c r="B39" s="524">
        <f>'G. Quality and UM'!H3</f>
        <v/>
      </c>
      <c r="C39" s="212" t="n"/>
      <c r="D39" s="213" t="n"/>
      <c r="F39" s="20" t="n"/>
      <c r="G39" s="18" t="inlineStr">
        <is>
          <t>New Mexico</t>
        </is>
      </c>
      <c r="K39" s="20" t="n"/>
      <c r="L39" s="20" t="n"/>
    </row>
    <row r="40" ht="15" customHeight="1">
      <c r="A40" s="531" t="inlineStr">
        <is>
          <t>H. Grievances and Appeals</t>
        </is>
      </c>
      <c r="B40" s="524">
        <f>'H. Grievances and Appeals'!H3</f>
        <v/>
      </c>
      <c r="C40" s="212" t="n"/>
      <c r="D40" s="213" t="n"/>
      <c r="F40" s="20" t="n"/>
      <c r="G40" s="18" t="inlineStr">
        <is>
          <t>New York</t>
        </is>
      </c>
    </row>
    <row r="41">
      <c r="A41" s="531" t="inlineStr">
        <is>
          <t>I. Program Integrity</t>
        </is>
      </c>
      <c r="B41" s="524">
        <f>'I. Program Integrity'!H3</f>
        <v/>
      </c>
      <c r="C41" s="214" t="n"/>
      <c r="D41" s="182" t="n"/>
      <c r="G41" s="18" t="inlineStr">
        <is>
          <t>North Carolina</t>
        </is>
      </c>
    </row>
    <row r="42">
      <c r="A42" s="531" t="inlineStr">
        <is>
          <t>J. General Terms and Conditions</t>
        </is>
      </c>
      <c r="B42" s="524">
        <f>'J. General Terms and Conditions'!H3</f>
        <v/>
      </c>
      <c r="C42" s="214" t="n"/>
      <c r="D42" s="182" t="n"/>
      <c r="G42" s="18" t="inlineStr">
        <is>
          <t>North Dakota</t>
        </is>
      </c>
    </row>
    <row r="43" ht="13.5" customHeight="1" thickBot="1">
      <c r="A43" s="541" t="inlineStr">
        <is>
          <t>K. Health Information Systems and Enrollee Data</t>
        </is>
      </c>
      <c r="B43" s="525">
        <f>'K. Health Information Systems'!H3</f>
        <v/>
      </c>
      <c r="C43" s="215" t="n"/>
      <c r="D43" s="182" t="n"/>
      <c r="G43" s="22" t="inlineStr">
        <is>
          <t>Rhode Island</t>
        </is>
      </c>
    </row>
    <row r="44" hidden="1" ht="12.75" customHeight="1">
      <c r="A44" s="175" t="inlineStr">
        <is>
          <t>Checklist version date: 1/24/2022; revised 9/3/2024</t>
        </is>
      </c>
      <c r="B44" s="176" t="n"/>
      <c r="C44" s="13" t="n"/>
      <c r="G44" s="22" t="inlineStr">
        <is>
          <t>South Carolina</t>
        </is>
      </c>
    </row>
    <row r="45" hidden="1">
      <c r="A45" s="1" t="inlineStr">
        <is>
          <t>Password for corresponding locked checklist: mmc2019</t>
        </is>
      </c>
      <c r="G45" s="22" t="inlineStr">
        <is>
          <t>South Dakota</t>
        </is>
      </c>
    </row>
    <row r="46" ht="12.75" customHeight="1">
      <c r="G46" s="22" t="inlineStr">
        <is>
          <t>Tennessee</t>
        </is>
      </c>
    </row>
    <row r="47">
      <c r="G47" s="22" t="inlineStr">
        <is>
          <t>Texas</t>
        </is>
      </c>
    </row>
    <row r="48" ht="12.75" customHeight="1">
      <c r="G48" s="18" t="inlineStr">
        <is>
          <t>Utah</t>
        </is>
      </c>
    </row>
    <row r="49" ht="12" customHeight="1">
      <c r="G49" s="18" t="inlineStr">
        <is>
          <t>Vermont</t>
        </is>
      </c>
    </row>
    <row r="50" ht="13.5" customHeight="1">
      <c r="G50" s="18" t="inlineStr">
        <is>
          <t>Virginia</t>
        </is>
      </c>
    </row>
    <row r="51" ht="13.5" customHeight="1">
      <c r="G51" s="18" t="inlineStr">
        <is>
          <t>Washington</t>
        </is>
      </c>
    </row>
    <row r="52" ht="13.5" customHeight="1">
      <c r="G52" s="18" t="inlineStr">
        <is>
          <t>West Virginia</t>
        </is>
      </c>
    </row>
    <row r="53" ht="13.5" customHeight="1">
      <c r="G53" s="18" t="inlineStr">
        <is>
          <t>Wisconsin</t>
        </is>
      </c>
    </row>
    <row r="54" ht="13.5" customHeight="1">
      <c r="G54" s="18" t="inlineStr">
        <is>
          <t>Wyoming</t>
        </is>
      </c>
    </row>
    <row r="55" ht="13.5" customHeight="1">
      <c r="G55" s="18" t="n"/>
    </row>
    <row r="56" ht="13.5" customHeight="1"/>
    <row r="57" ht="13.5" customHeight="1"/>
    <row r="58" ht="13.5" customHeight="1"/>
    <row r="59" ht="13.5" customHeight="1"/>
    <row r="60" ht="13.5" customHeight="1"/>
    <row r="61" ht="13.5" customHeight="1"/>
    <row r="66">
      <c r="F66" s="15" t="inlineStr">
        <is>
          <t>*</t>
        </is>
      </c>
    </row>
  </sheetData>
  <sheetProtection selectLockedCells="0" selectUnlockedCells="0" algorithmName="SHA-512" sheet="1" objects="0" insertRows="1" insertHyperlinks="1" autoFilter="1" scenarios="0" formatColumns="0" deleteColumns="1" insertColumns="1" pivotTables="1" deleteRows="1" formatCells="1" saltValue="T7iZMr5fw8o1sbAtJoC8pQ==" formatRows="0" sort="1" spinCount="100000" hashValue="FyJwwT0fK0Ey+plraMC7JrI0qw35ekmIAR4GYwiufPpvJghgZpu2tc0ci5G6jibF2ZoUDD7jPOMdpDaOmMJmPA=="/>
  <mergeCells count="1">
    <mergeCell ref="A1:C1"/>
  </mergeCells>
  <conditionalFormatting sqref="A21:B21">
    <cfRule type="expression" priority="79" dxfId="0">
      <formula>$A$21="(Placeholder)"</formula>
    </cfRule>
  </conditionalFormatting>
  <conditionalFormatting sqref="A22:B22">
    <cfRule type="expression" priority="78" dxfId="0">
      <formula>$A$21="(Placeholder)"</formula>
    </cfRule>
  </conditionalFormatting>
  <conditionalFormatting sqref="A10:B10">
    <cfRule type="expression" priority="53" dxfId="0">
      <formula>$B$4="CHIP"</formula>
    </cfRule>
  </conditionalFormatting>
  <conditionalFormatting sqref="B21">
    <cfRule type="expression" priority="17" dxfId="0">
      <formula>$A$21="(Placeholder)"</formula>
    </cfRule>
  </conditionalFormatting>
  <conditionalFormatting sqref="B22">
    <cfRule type="expression" priority="16" dxfId="0">
      <formula>$A$21="(Placeholder)"</formula>
    </cfRule>
  </conditionalFormatting>
  <conditionalFormatting sqref="B10">
    <cfRule type="expression" priority="13" dxfId="0">
      <formula>$B$4="CHIP"</formula>
    </cfRule>
  </conditionalFormatting>
  <conditionalFormatting sqref="A23:B23">
    <cfRule type="expression" priority="11" dxfId="0">
      <formula>$B$6="Base contract"</formula>
    </cfRule>
  </conditionalFormatting>
  <conditionalFormatting sqref="A24:B24">
    <cfRule type="expression" priority="10" dxfId="0">
      <formula>$B$6="Base contract"</formula>
    </cfRule>
  </conditionalFormatting>
  <conditionalFormatting sqref="A19:D19">
    <cfRule type="expression" priority="1" dxfId="0">
      <formula>IF(AND($B$13="No",$B$14="No",$B$15="No",$B$16="No",$B$17="No",$B$18="Yes"),TRUE,FALSE)</formula>
    </cfRule>
  </conditionalFormatting>
  <dataValidations count="10">
    <dataValidation sqref="B6" showDropDown="0" showInputMessage="1" showErrorMessage="1" allowBlank="1" type="list">
      <formula1>$F$2:$F$3</formula1>
    </dataValidation>
    <dataValidation sqref="B10" showDropDown="0" showInputMessage="1" showErrorMessage="1" allowBlank="1" type="list">
      <formula1>$H$2:$H$6</formula1>
    </dataValidation>
    <dataValidation sqref="B19" showDropDown="0" showInputMessage="1" showErrorMessage="1" allowBlank="1" type="list">
      <formula1>$L$2:$L$3</formula1>
    </dataValidation>
    <dataValidation sqref="B20" showDropDown="0" showInputMessage="1" showErrorMessage="1" allowBlank="1" type="list">
      <formula1>$I$2:$I$3</formula1>
    </dataValidation>
    <dataValidation sqref="B4" showDropDown="0" showInputMessage="1" showErrorMessage="1" allowBlank="1" type="list">
      <formula1>"Medicaid,Both"</formula1>
    </dataValidation>
    <dataValidation sqref="G8:G9 G11:G14" showDropDown="0" showInputMessage="0" showErrorMessage="1" allowBlank="1" promptTitle="select value" prompt="please select value"/>
    <dataValidation sqref="B27:B28" showDropDown="0" showInputMessage="1" showErrorMessage="1" allowBlank="1" type="list">
      <formula1>$M$18:$M$19</formula1>
    </dataValidation>
    <dataValidation sqref="B13:B18" showDropDown="0" showInputMessage="1" showErrorMessage="1" allowBlank="1" type="list">
      <formula1>$J$9:$J$10</formula1>
    </dataValidation>
    <dataValidation sqref="B29" showDropDown="0" showInputMessage="1" showErrorMessage="1" allowBlank="1" type="list">
      <formula1>$M$21:$M$22</formula1>
    </dataValidation>
    <dataValidation sqref="B8" showDropDown="0" showInputMessage="1" showErrorMessage="1" allowBlank="1" type="list">
      <formula1>$G$3:$G$54</formula1>
    </dataValidation>
  </dataValidations>
  <pageMargins left="0.25" right="0.25" top="0.75" bottom="0.75" header="0.3" footer="0.3"/>
  <pageSetup orientation="landscape" horizontalDpi="4294967293" verticalDpi="4294967293"/>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4.xml><?xml version="1.0" encoding="utf-8"?>
<worksheet xmlns="http://schemas.openxmlformats.org/spreadsheetml/2006/main">
  <sheetPr codeName="Sheet4">
    <outlinePr summaryBelow="1" summaryRight="1"/>
    <pageSetUpPr fitToPage="1"/>
  </sheetPr>
  <dimension ref="A1:BF301"/>
  <sheetViews>
    <sheetView topLeftCell="A13" zoomScale="70" zoomScaleNormal="70" workbookViewId="0">
      <selection activeCell="I1" sqref="I1:BF1048576"/>
    </sheetView>
  </sheetViews>
  <sheetFormatPr baseColWidth="8" defaultColWidth="9.28515625" defaultRowHeight="15" outlineLevelCol="0"/>
  <cols>
    <col width="9" customWidth="1" min="1" max="1"/>
    <col width="17.5703125" customWidth="1" style="7" min="2" max="2"/>
    <col width="73.5703125" customWidth="1" style="152" min="3" max="3"/>
    <col width="9.7109375" customWidth="1" style="8" min="4" max="4"/>
    <col width="8.7109375" customWidth="1" style="10" min="5" max="5"/>
    <col width="13.28515625" customWidth="1" style="12" min="6" max="6"/>
    <col width="25" customWidth="1" style="12" min="7" max="7"/>
    <col width="26.140625" customWidth="1" style="12" min="8" max="8"/>
    <col hidden="1" width="26.7109375" customWidth="1" style="598" min="9" max="9"/>
    <col hidden="1" width="9.5703125" customWidth="1" style="139" min="10" max="10"/>
    <col hidden="1" width="6.28515625" customWidth="1" style="139" min="11" max="12"/>
    <col hidden="1" width="12.5703125" customWidth="1" style="138" min="13" max="13"/>
    <col hidden="1" width="6.7109375" customWidth="1" style="116" min="14" max="14"/>
    <col hidden="1" width="8" customWidth="1" style="116" min="15" max="15"/>
    <col hidden="1" width="15.42578125" customWidth="1" style="116" min="16" max="16"/>
    <col hidden="1" width="9.5703125" customWidth="1" style="116" min="17" max="17"/>
    <col hidden="1" width="8.42578125" customWidth="1" style="116" min="18" max="18"/>
    <col hidden="1" width="13.5703125" customWidth="1" style="123" min="19" max="20"/>
    <col hidden="1" width="32.28515625" customWidth="1" style="124" min="21" max="31"/>
    <col hidden="1" width="31.7109375" customWidth="1" style="116" min="32" max="32"/>
    <col hidden="1" width="18.42578125" customWidth="1" style="116" min="33" max="33"/>
    <col hidden="1" width="34.7109375" customWidth="1" style="116" min="34" max="35"/>
    <col hidden="1" width="24" customWidth="1" style="116" min="36" max="38"/>
    <col hidden="1" width="26.5703125" customWidth="1" style="90" min="39" max="39"/>
    <col hidden="1" width="38.7109375" customWidth="1" style="85" min="40" max="40"/>
    <col hidden="1" width="55.7109375" customWidth="1" style="85" min="41" max="41"/>
    <col hidden="1" width="33.28515625" customWidth="1" style="100" min="42" max="42"/>
    <col hidden="1" width="45.7109375" customWidth="1" style="85" min="43" max="43"/>
    <col hidden="1" width="56.42578125" customWidth="1" style="85" min="44" max="44"/>
    <col hidden="1" width="19.28515625" customWidth="1" style="69" min="45" max="45"/>
    <col hidden="1" width="33.28515625" customWidth="1" style="69" min="46" max="46"/>
    <col hidden="1" width="36.28515625" customWidth="1" style="69" min="47" max="47"/>
    <col hidden="1" width="19" customWidth="1" style="69" min="48" max="48"/>
    <col hidden="1" width="35.28515625" customWidth="1" style="69" min="49" max="52"/>
    <col hidden="1" width="39.28515625" customWidth="1" style="69" min="53" max="53"/>
    <col hidden="1" width="43.5703125" customWidth="1" style="69" min="54" max="54"/>
    <col hidden="1" width="62.7109375" customWidth="1" style="69" min="55" max="55"/>
    <col hidden="1" width="9.28515625" customWidth="1" min="56" max="56"/>
    <col hidden="1" width="14.5703125" customWidth="1" style="5" min="57" max="57"/>
    <col hidden="1" width="9.28515625" customWidth="1" min="58" max="58"/>
    <col width="9.28515625" customWidth="1" min="59" max="242"/>
  </cols>
  <sheetData>
    <row r="1" ht="21.75" customHeight="1" thickBot="1">
      <c r="A1" s="573" t="inlineStr">
        <is>
          <t>Subpart A - Contract Completeness</t>
        </is>
      </c>
      <c r="B1" s="626" t="n"/>
      <c r="C1" s="626" t="n"/>
      <c r="D1" s="626" t="n"/>
      <c r="E1" s="626" t="n"/>
      <c r="F1" s="626" t="n"/>
      <c r="G1" s="216" t="n"/>
      <c r="H1" s="217" t="n"/>
      <c r="I1" s="25" t="n"/>
      <c r="J1" s="26" t="inlineStr">
        <is>
          <t>Met</t>
        </is>
      </c>
      <c r="K1" s="27" t="n"/>
      <c r="L1" s="27" t="inlineStr">
        <is>
          <t>Yes</t>
        </is>
      </c>
      <c r="M1" s="28">
        <f>IF($C$2="Base contract","Blist",IF($C$2="Contract Amendment","Alist"))</f>
        <v/>
      </c>
      <c r="N1" s="53" t="n"/>
      <c r="O1" s="29" t="n"/>
      <c r="P1" s="53" t="n"/>
      <c r="Q1" s="53" t="n"/>
      <c r="R1" s="53" t="n"/>
      <c r="S1" s="30" t="n"/>
      <c r="T1" s="30" t="n"/>
      <c r="U1" s="38" t="n"/>
      <c r="V1" s="101" t="inlineStr">
        <is>
          <t xml:space="preserve">Risk v non-risk? </t>
        </is>
      </c>
      <c r="W1" s="581" t="n"/>
      <c r="X1" s="581" t="n"/>
      <c r="Y1" s="581" t="n"/>
      <c r="Z1" s="581" t="inlineStr">
        <is>
          <t>This contract applies to the following entity types</t>
        </is>
      </c>
      <c r="AA1" s="69" t="n"/>
      <c r="AB1" s="69" t="n"/>
      <c r="AC1" s="69" t="n"/>
      <c r="AD1" s="69" t="n"/>
      <c r="AE1" s="69" t="n"/>
      <c r="AF1" s="582" t="n"/>
      <c r="AG1" s="53" t="n"/>
      <c r="AH1" s="65" t="inlineStr">
        <is>
          <t>Contract/RP start dates NOT supplied in cover sheet?</t>
        </is>
      </c>
      <c r="AI1" s="115" t="inlineStr">
        <is>
          <t>Contract Period Start Date</t>
        </is>
      </c>
      <c r="AJ1" s="55" t="inlineStr">
        <is>
          <t>Rating Period Start Date</t>
        </is>
      </c>
      <c r="AK1" s="582" t="inlineStr">
        <is>
          <t>Review date NOT supplied in cover sheet</t>
        </is>
      </c>
      <c r="AL1" s="102" t="inlineStr">
        <is>
          <t>Review Date</t>
        </is>
      </c>
      <c r="AM1" s="53" t="n"/>
      <c r="AN1" s="582" t="n"/>
      <c r="AO1" s="46" t="n"/>
      <c r="AP1" s="46" t="inlineStr">
        <is>
          <t>Does the review include Medicaid and CHIP?</t>
        </is>
      </c>
      <c r="AQ1" s="38" t="n"/>
      <c r="AR1" s="38" t="n"/>
      <c r="AS1" s="56" t="n"/>
      <c r="AT1" s="56" t="n"/>
      <c r="AV1" s="69" t="inlineStr">
        <is>
          <t>N/A</t>
        </is>
      </c>
      <c r="BD1" s="149" t="n"/>
    </row>
    <row r="2" ht="16.5" customHeight="1">
      <c r="A2" s="578" t="inlineStr">
        <is>
          <t>Type of Review:</t>
        </is>
      </c>
      <c r="B2" s="623" t="n"/>
      <c r="C2" s="585">
        <f>'Cover Sheet'!B6</f>
        <v/>
      </c>
      <c r="D2" s="218" t="n"/>
      <c r="E2" s="219" t="n"/>
      <c r="F2" s="220" t="n"/>
      <c r="G2" s="221" t="inlineStr">
        <is>
          <t xml:space="preserve">Status of Medicaid Section: </t>
        </is>
      </c>
      <c r="H2" s="222">
        <f>I2</f>
        <v/>
      </c>
      <c r="I2" s="25">
        <f>IF(OR($C$3="Yes, section requirements are not applicable",$C$3="Yes, all requirements on the sheet are crosshatched"),"Section Review N/A",IF((COUNTA(A9:A32)+COUNTBLANK(A9:A32)=COUNTBLANK(E9:E32)),"Not Started",IF((COUNTA(A9:A32)&gt;SUM(U9:U32)),"In Progress","Section Review Complete")))</f>
        <v/>
      </c>
      <c r="J2" s="25" t="inlineStr">
        <is>
          <t>Unsure</t>
        </is>
      </c>
      <c r="K2" s="27" t="inlineStr">
        <is>
          <t>Yes, section requirements are not applicable</t>
        </is>
      </c>
      <c r="L2" s="27" t="inlineStr">
        <is>
          <t>No</t>
        </is>
      </c>
      <c r="M2" s="28" t="n"/>
      <c r="N2" s="53" t="n"/>
      <c r="O2" s="29" t="n"/>
      <c r="P2" s="53" t="n"/>
      <c r="Q2" s="53" t="n"/>
      <c r="R2" s="53" t="n"/>
      <c r="S2" s="30" t="n"/>
      <c r="T2" s="30" t="n"/>
      <c r="U2" s="38" t="n"/>
      <c r="V2" s="58">
        <f>'Cover Sheet'!B19</f>
        <v/>
      </c>
      <c r="W2" s="59" t="n"/>
      <c r="X2" s="59" t="n"/>
      <c r="Y2" s="59" t="n"/>
      <c r="Z2" s="54">
        <f>IF('Cover Sheet'!$B$13="Yes","MCO","--")</f>
        <v/>
      </c>
      <c r="AA2" s="54">
        <f>IF('Cover Sheet'!$B$14="Yes","HIO","--")</f>
        <v/>
      </c>
      <c r="AB2" s="54">
        <f>IF('Cover Sheet'!$B$15="Yes","PIHP","--")</f>
        <v/>
      </c>
      <c r="AC2" s="54">
        <f>IF('Cover Sheet'!$B$16="Yes","PAHP","--")</f>
        <v/>
      </c>
      <c r="AD2" s="54">
        <f>IF('Cover Sheet'!$B$17="Yes","NEMT PAHP","--")</f>
        <v/>
      </c>
      <c r="AE2" s="54">
        <f>IF('Cover Sheet'!$B$18="Yes","PCCME","--")</f>
        <v/>
      </c>
      <c r="AF2" s="48" t="n"/>
      <c r="AG2" s="53" t="n"/>
      <c r="AH2" s="53" t="n"/>
      <c r="AI2" s="60" t="n"/>
      <c r="AJ2" s="60" t="n"/>
      <c r="AK2" s="29">
        <f>IF('Cover Sheet'!$B$7="",TRUE,FALSE)</f>
        <v/>
      </c>
      <c r="AL2" s="103">
        <f>IF($AK$2=FALSE,'Cover Sheet'!$B$7,"")</f>
        <v/>
      </c>
      <c r="AM2" s="53" t="n"/>
      <c r="AN2" s="29" t="n"/>
      <c r="AO2" s="29" t="n"/>
      <c r="AP2" s="627">
        <f>IF('Cover Sheet'!$B$4="BOTH",1,0)</f>
        <v/>
      </c>
      <c r="AQ2" s="38" t="n"/>
      <c r="AR2" s="38" t="inlineStr">
        <is>
          <t> </t>
        </is>
      </c>
      <c r="AS2" s="56" t="n"/>
      <c r="AT2" s="56" t="n"/>
      <c r="BD2" s="149" t="n"/>
    </row>
    <row r="3" ht="16.5" customHeight="1" thickBot="1">
      <c r="A3" s="223" t="inlineStr">
        <is>
          <t>Mark all requirements as "N/A"?</t>
        </is>
      </c>
      <c r="B3" s="224" t="n"/>
      <c r="C3" s="225" t="inlineStr">
        <is>
          <t>No, section requirements must be reviewed</t>
        </is>
      </c>
      <c r="D3" s="226" t="n"/>
      <c r="E3" s="227" t="n"/>
      <c r="F3" s="228" t="n"/>
      <c r="G3" s="229" t="inlineStr">
        <is>
          <t>Medicaid Decision:</t>
        </is>
      </c>
      <c r="H3" s="230">
        <f>I3</f>
        <v/>
      </c>
      <c r="I3" s="25">
        <f>IF(OR($C$3="Yes, section requirements are not applicable",$C$3="Yes, all requirements on the sheet are crosshatched"),"Section Review N/A",IF((COUNTA(A9:A32)+COUNTBLANK(A9:A32))=COUNTBLANK(E9:E32),"Not Started",IF(OR(COUNTA(A9:A32)+COUNTBLANK(A9:A32)&lt;&gt;COUNTIF(E9:E32,"Yes")+COUNTIF(E9:E32,"Met")+COUNTIF(E9:E32,"N/A")+COUNTBLANK(E9:E32),COUNTA(A9:A32)&lt;&gt;SUM(U9:U32)),"Revisions Needed","Approved")))</f>
        <v/>
      </c>
      <c r="J3" s="25" t="inlineStr">
        <is>
          <t>Not met</t>
        </is>
      </c>
      <c r="K3" s="27" t="inlineStr">
        <is>
          <t>No, section requirements must be reviewed</t>
        </is>
      </c>
      <c r="L3" s="27" t="inlineStr">
        <is>
          <t>No, submission is in draft</t>
        </is>
      </c>
      <c r="M3" s="28" t="n"/>
      <c r="N3" s="53" t="n"/>
      <c r="O3" s="29" t="n"/>
      <c r="P3" s="53" t="n"/>
      <c r="Q3" s="53" t="n"/>
      <c r="R3" s="53" t="n"/>
      <c r="S3" s="30" t="n"/>
      <c r="T3" s="30" t="n"/>
      <c r="U3" s="38" t="n"/>
      <c r="V3" s="38" t="n"/>
      <c r="W3" s="38" t="n"/>
      <c r="X3" s="38" t="n"/>
      <c r="Y3" s="38" t="n"/>
      <c r="Z3" s="38" t="n"/>
      <c r="AA3" s="38" t="n"/>
      <c r="AB3" s="38" t="n"/>
      <c r="AC3" s="38" t="n"/>
      <c r="AD3" s="38" t="n"/>
      <c r="AE3" s="38" t="n"/>
      <c r="AF3" s="53" t="inlineStr">
        <is>
          <t> </t>
        </is>
      </c>
      <c r="AG3" s="53" t="n"/>
      <c r="AH3" s="53" t="n"/>
      <c r="AI3" s="53" t="n"/>
      <c r="AJ3" s="38" t="n"/>
      <c r="AK3" s="38" t="n"/>
      <c r="AL3" s="38" t="n"/>
      <c r="AM3" s="53" t="n"/>
      <c r="AN3" s="47" t="n"/>
      <c r="AO3" s="47" t="n"/>
      <c r="AP3" s="53" t="n"/>
      <c r="AQ3" s="38" t="n"/>
      <c r="AR3" s="38" t="n"/>
      <c r="AS3" s="56" t="n"/>
      <c r="AT3" s="56" t="n"/>
      <c r="BD3" s="149" t="n"/>
    </row>
    <row r="4" hidden="1" ht="16.5" customHeight="1">
      <c r="A4" s="231" t="n"/>
      <c r="B4" s="232" t="n"/>
      <c r="C4" s="233" t="n"/>
      <c r="D4" s="234" t="n"/>
      <c r="E4" s="235" t="n"/>
      <c r="F4" s="236" t="n"/>
      <c r="G4" s="236" t="n"/>
      <c r="H4" s="236" t="n"/>
      <c r="I4" s="25" t="n"/>
      <c r="J4" s="25" t="inlineStr">
        <is>
          <t>N/A</t>
        </is>
      </c>
      <c r="K4" s="27" t="inlineStr">
        <is>
          <t>Yes, all requirements on the sheet are crosshatched</t>
        </is>
      </c>
      <c r="L4" s="27" t="inlineStr">
        <is>
          <t>N/A</t>
        </is>
      </c>
      <c r="M4" s="28" t="n"/>
      <c r="N4" s="53" t="n"/>
      <c r="O4" s="29" t="n"/>
      <c r="P4" s="53" t="n"/>
      <c r="Q4" s="53" t="n"/>
      <c r="R4" s="53" t="n"/>
      <c r="S4" s="30" t="n"/>
      <c r="T4" s="30" t="n"/>
      <c r="U4" s="38" t="n"/>
      <c r="V4" s="38" t="n"/>
      <c r="W4" s="38" t="n"/>
      <c r="X4" s="38" t="n"/>
      <c r="Y4" s="38" t="n"/>
      <c r="Z4" s="38" t="n"/>
      <c r="AA4" s="38" t="n"/>
      <c r="AB4" s="38" t="n"/>
      <c r="AC4" s="38" t="n"/>
      <c r="AD4" s="38" t="n"/>
      <c r="AE4" s="38" t="n"/>
      <c r="AF4" s="53" t="n"/>
      <c r="AG4" s="53" t="n"/>
      <c r="AH4" s="53" t="n"/>
      <c r="AI4" s="53" t="n"/>
      <c r="AJ4" s="38" t="n"/>
      <c r="AK4" s="38" t="n"/>
      <c r="AL4" s="38" t="n"/>
      <c r="AM4" s="53" t="n"/>
      <c r="AN4" s="47" t="n"/>
      <c r="AO4" s="47" t="n"/>
      <c r="AP4" s="53" t="n"/>
      <c r="AQ4" s="38" t="n"/>
      <c r="AR4" s="38" t="n"/>
      <c r="AS4" s="56" t="n"/>
      <c r="AT4" s="56" t="n"/>
      <c r="BD4" s="149" t="n"/>
    </row>
    <row r="5" hidden="1" ht="16.5" customHeight="1">
      <c r="A5" s="237" t="n"/>
      <c r="B5" s="238" t="n"/>
      <c r="C5" s="237" t="n"/>
      <c r="D5" s="239" t="n"/>
      <c r="E5" s="240" t="n"/>
      <c r="F5" s="241" t="n"/>
      <c r="G5" s="241" t="n"/>
      <c r="H5" s="241" t="n"/>
      <c r="I5" s="25" t="n"/>
      <c r="J5" s="25" t="n"/>
      <c r="K5" s="27" t="n"/>
      <c r="L5" s="27" t="n"/>
      <c r="M5" s="28" t="n"/>
      <c r="N5" s="53" t="n"/>
      <c r="O5" s="29" t="n"/>
      <c r="P5" s="53" t="n"/>
      <c r="Q5" s="53" t="n"/>
      <c r="R5" s="53" t="n"/>
      <c r="S5" s="30" t="inlineStr">
        <is>
          <t>_EFFECTIVE</t>
        </is>
      </c>
      <c r="T5" s="30" t="n"/>
      <c r="U5" s="38" t="n"/>
      <c r="V5" s="38" t="n"/>
      <c r="W5" s="38" t="n"/>
      <c r="X5" s="38" t="n"/>
      <c r="Y5" s="38" t="n"/>
      <c r="Z5" s="38" t="n"/>
      <c r="AA5" s="38" t="n"/>
      <c r="AB5" s="38" t="n"/>
      <c r="AC5" s="38" t="n"/>
      <c r="AD5" s="38" t="n"/>
      <c r="AE5" s="38" t="n"/>
      <c r="AF5" s="53" t="n"/>
      <c r="AG5" s="53" t="n"/>
      <c r="AH5" s="53" t="n"/>
      <c r="AI5" s="53" t="n"/>
      <c r="AJ5" s="38" t="n"/>
      <c r="AK5" s="38" t="n"/>
      <c r="AL5" s="38" t="n"/>
      <c r="AM5" s="53" t="n"/>
      <c r="AN5" s="47" t="n"/>
      <c r="AO5" s="47" t="n"/>
      <c r="AP5" s="53" t="n"/>
      <c r="AQ5" s="38" t="n"/>
      <c r="AR5" s="38" t="n"/>
      <c r="AS5" s="56" t="n"/>
      <c r="AT5" s="56" t="n"/>
      <c r="AV5" s="69" t="inlineStr">
        <is>
          <t>Medicaid_Only</t>
        </is>
      </c>
      <c r="BD5" s="149" t="n"/>
    </row>
    <row r="6" hidden="1" ht="16.5" customHeight="1" thickBot="1">
      <c r="A6" s="242" t="n"/>
      <c r="B6" s="243" t="n"/>
      <c r="C6" s="244" t="n"/>
      <c r="D6" s="245" t="n"/>
      <c r="E6" s="246" t="n"/>
      <c r="F6" s="247" t="n"/>
      <c r="G6" s="248" t="n"/>
      <c r="H6" s="248" t="n"/>
      <c r="I6" s="26" t="n"/>
      <c r="J6" s="25" t="n"/>
      <c r="K6" s="32" t="n"/>
      <c r="L6" s="25" t="n"/>
      <c r="M6" s="53" t="n"/>
      <c r="N6" s="53" t="n"/>
      <c r="O6" s="53" t="n"/>
      <c r="P6" s="33" t="inlineStr">
        <is>
          <t>Std type (EXISTING or NEW)</t>
        </is>
      </c>
      <c r="Q6" s="33" t="inlineStr">
        <is>
          <t>List</t>
        </is>
      </c>
      <c r="R6" s="33" t="inlineStr">
        <is>
          <t>NR Ind</t>
        </is>
      </c>
      <c r="S6" s="40" t="n"/>
      <c r="T6" s="40" t="n"/>
      <c r="U6" s="38" t="n"/>
      <c r="V6" s="38" t="n"/>
      <c r="W6" s="38" t="n"/>
      <c r="X6" s="38" t="n"/>
      <c r="Y6" s="38" t="n"/>
      <c r="Z6" s="38" t="n"/>
      <c r="AA6" s="38" t="n"/>
      <c r="AB6" s="38" t="n"/>
      <c r="AC6" s="38" t="n"/>
      <c r="AD6" s="38" t="n"/>
      <c r="AE6" s="38" t="n"/>
      <c r="AF6" s="53" t="n"/>
      <c r="AG6" s="53" t="n"/>
      <c r="AH6" s="53" t="n"/>
      <c r="AI6" s="53" t="n"/>
      <c r="AJ6" s="53" t="n"/>
      <c r="AK6" s="115" t="inlineStr">
        <is>
          <t>(b4) Reasons to Crosshatch</t>
        </is>
      </c>
      <c r="AL6" s="628" t="n"/>
      <c r="AM6" s="629" t="n"/>
      <c r="AN6" s="47" t="n"/>
      <c r="AO6" s="47" t="n"/>
      <c r="AP6" s="53" t="n"/>
      <c r="AQ6" s="38" t="n"/>
      <c r="AR6" s="38" t="n"/>
      <c r="AS6" s="56" t="inlineStr">
        <is>
          <t>For logic check only:</t>
        </is>
      </c>
      <c r="AT6" s="56" t="n"/>
      <c r="BD6" s="149" t="n"/>
    </row>
    <row r="7" ht="39.6" customFormat="1" customHeight="1" s="150" thickBot="1">
      <c r="A7" s="249" t="inlineStr">
        <is>
          <t>Item</t>
        </is>
      </c>
      <c r="B7" s="250" t="inlineStr">
        <is>
          <t>Legal Cite</t>
        </is>
      </c>
      <c r="C7" s="251" t="inlineStr">
        <is>
          <t>Requirement</t>
        </is>
      </c>
      <c r="D7" s="251" t="inlineStr">
        <is>
          <t>Tip</t>
        </is>
      </c>
      <c r="E7" s="252" t="inlineStr">
        <is>
          <t>Status</t>
        </is>
      </c>
      <c r="F7" s="252" t="inlineStr">
        <is>
          <t>Where Found</t>
        </is>
      </c>
      <c r="G7" s="252" t="inlineStr">
        <is>
          <t>Follow-up Required</t>
        </is>
      </c>
      <c r="H7" s="253" t="inlineStr">
        <is>
          <t>General Comments</t>
        </is>
      </c>
      <c r="I7" s="34" t="inlineStr">
        <is>
          <t>MCO</t>
        </is>
      </c>
      <c r="J7" s="34" t="inlineStr">
        <is>
          <t>HIO</t>
        </is>
      </c>
      <c r="K7" s="34" t="inlineStr">
        <is>
          <t>PIHP</t>
        </is>
      </c>
      <c r="L7" s="35" t="inlineStr">
        <is>
          <t>PAHP</t>
        </is>
      </c>
      <c r="M7" s="36" t="inlineStr">
        <is>
          <t>NEMT PAHP</t>
        </is>
      </c>
      <c r="N7" s="37" t="inlineStr">
        <is>
          <t>PCCM</t>
        </is>
      </c>
      <c r="O7" s="37" t="inlineStr">
        <is>
          <t>PCCME</t>
        </is>
      </c>
      <c r="P7" s="38" t="n"/>
      <c r="Q7" s="38" t="n"/>
      <c r="R7" s="38" t="n"/>
      <c r="S7" s="39" t="inlineStr">
        <is>
          <t>Effective</t>
        </is>
      </c>
      <c r="T7" s="49" t="inlineStr">
        <is>
          <t>Contract start date (DATE) or rating period start date (RP)?</t>
        </is>
      </c>
      <c r="U7" s="50" t="inlineStr">
        <is>
          <t>Row Completed? (1 if status = Unsure; status = Met and column G &lt;&gt;blank; or status = Not Met and column I&lt;&gt;not blank;  OR parallel medicaid requirement = Met)</t>
        </is>
      </c>
      <c r="V7" s="101" t="inlineStr">
        <is>
          <t>If risk, use RP effective date. If non-risk, use CY date.</t>
        </is>
      </c>
      <c r="W7" s="101" t="inlineStr">
        <is>
          <t>Entire section marked NA</t>
        </is>
      </c>
      <c r="X7" s="101" t="inlineStr">
        <is>
          <t>Shaded</t>
        </is>
      </c>
      <c r="Y7" s="101" t="inlineStr">
        <is>
          <t>Entity Not Applied</t>
        </is>
      </c>
      <c r="Z7" s="101" t="n"/>
      <c r="AA7" s="101" t="n"/>
      <c r="AB7" s="101" t="n"/>
      <c r="AC7" s="101" t="n"/>
      <c r="AD7" s="101" t="n"/>
      <c r="AE7" s="101" t="n"/>
      <c r="AF7" s="101" t="inlineStr">
        <is>
          <t>If CHIP linking and no information in rows with gray shading in columns E through H; code as complete. If rows with gray shading have information in one or more cells, the status of the row will be counted as if gray shading did not appear. (See Column Descriptions for more information)</t>
        </is>
      </c>
      <c r="AG7" s="101" t="inlineStr">
        <is>
          <t>(a) Crosshatch b/c entity type not applicable? (True=Yes,False=No)</t>
        </is>
      </c>
      <c r="AH7" s="101" t="inlineStr">
        <is>
          <t>(b1) Crosshatch b/c requirement not in effect? Default is DO NOT crosshatch; if values in the following columns = TRUE, apply crosshatching</t>
        </is>
      </c>
      <c r="AI7" s="101" t="inlineStr">
        <is>
          <t>(b2a) Reason Exists To Not Crosshatch?
Will be TRUE if Missing Any dates.</t>
        </is>
      </c>
      <c r="AJ7" s="101" t="inlineStr">
        <is>
          <t>(b2b) Reason Exists To Crosshatch?</t>
        </is>
      </c>
      <c r="AK7" s="70" t="inlineStr">
        <is>
          <t>(b4a) ''DATE" - Effective Date of Req &gt; Contract Period Start Date</t>
        </is>
      </c>
      <c r="AL7" s="70" t="inlineStr">
        <is>
          <t xml:space="preserve">(b4b) "RP" - Effective Date of Req  &gt; Rating Period Start Date  </t>
        </is>
      </c>
      <c r="AM7" s="70" t="inlineStr">
        <is>
          <t>(b4d) TRUE - Non-Risk in cover sheet and indicator=1</t>
        </is>
      </c>
      <c r="AN7" s="70" t="inlineStr">
        <is>
          <t>(b4c) Section I vs II</t>
        </is>
      </c>
      <c r="AO7" s="70" t="inlineStr">
        <is>
          <t>CHIP Requirement</t>
        </is>
      </c>
      <c r="AP7" s="104" t="inlineStr">
        <is>
          <t>Does the CHIP section have a corresponding Medicaid section (Yes=1)</t>
        </is>
      </c>
      <c r="AQ7" s="70" t="inlineStr">
        <is>
          <t>If yes, link the Medicaid section item:</t>
        </is>
      </c>
      <c r="AR7" s="70" t="inlineStr">
        <is>
          <t>If yes, link the Medicaid Requirement:</t>
        </is>
      </c>
      <c r="AS7" s="56" t="inlineStr">
        <is>
          <t>Is the text the exact same?</t>
        </is>
      </c>
      <c r="AT7" s="56" t="inlineStr">
        <is>
          <t>Shading code</t>
        </is>
      </c>
      <c r="AU7" s="69" t="inlineStr">
        <is>
          <t>section1_no_link</t>
        </is>
      </c>
      <c r="AV7" s="69" t="inlineStr">
        <is>
          <t>Medicaid_Only</t>
        </is>
      </c>
      <c r="AW7" s="80" t="inlineStr">
        <is>
          <t>Linked Medicaid Requirement Status</t>
        </is>
      </c>
      <c r="AX7" s="80" t="inlineStr">
        <is>
          <t>Linked Medicaid Requirement Where Found</t>
        </is>
      </c>
      <c r="AY7" s="80" t="inlineStr">
        <is>
          <t>Linked Medicaid Requirement Followup Required</t>
        </is>
      </c>
      <c r="AZ7" s="80" t="inlineStr">
        <is>
          <t>Linked Medicaid General Comments</t>
        </is>
      </c>
      <c r="BA7" s="81" t="inlineStr">
        <is>
          <t>Row Started (1 if row has been started)</t>
        </is>
      </c>
      <c r="BB7" s="82" t="inlineStr">
        <is>
          <t>Requirement Met</t>
        </is>
      </c>
      <c r="BC7" s="83" t="inlineStr">
        <is>
          <t>All Required Medicaid Cols Filled (1=True)</t>
        </is>
      </c>
      <c r="BD7" s="39" t="inlineStr">
        <is>
          <t>Contract start date (DATE) or rating period start date (RP)?</t>
        </is>
      </c>
      <c r="BE7" s="172" t="inlineStr">
        <is>
          <t>Streamlined</t>
        </is>
      </c>
      <c r="BF7" s="150" t="inlineStr">
        <is>
          <t>Rating Period</t>
        </is>
      </c>
    </row>
    <row r="8" ht="15.75" customHeight="1" thickBot="1">
      <c r="A8" s="507" t="n"/>
      <c r="B8" s="508" t="n"/>
      <c r="C8" s="490" t="inlineStr">
        <is>
          <t>I.A.1 Contract Completeness</t>
        </is>
      </c>
      <c r="D8" s="516" t="n"/>
      <c r="E8" s="517" t="n"/>
      <c r="F8" s="517" t="n"/>
      <c r="G8" s="517" t="n"/>
      <c r="H8" s="518" t="n"/>
      <c r="I8" s="154" t="n"/>
      <c r="J8" s="154" t="n"/>
      <c r="K8" s="154" t="n"/>
      <c r="L8" s="155" t="n"/>
      <c r="M8" s="155" t="n"/>
      <c r="N8" s="156" t="n"/>
      <c r="O8" s="156" t="n"/>
      <c r="P8" s="156" t="n"/>
      <c r="Q8" s="156" t="n"/>
      <c r="R8" s="156" t="n"/>
      <c r="S8" s="157" t="n"/>
      <c r="T8" s="157" t="n"/>
      <c r="U8" s="158" t="n"/>
      <c r="V8" s="158" t="n"/>
      <c r="W8" s="158" t="n"/>
      <c r="X8" s="158" t="n"/>
      <c r="Y8" s="158" t="n"/>
      <c r="Z8" s="158" t="inlineStr">
        <is>
          <t>MCO</t>
        </is>
      </c>
      <c r="AA8" s="158" t="inlineStr">
        <is>
          <t>HIO</t>
        </is>
      </c>
      <c r="AB8" s="158" t="inlineStr">
        <is>
          <t>PIHP</t>
        </is>
      </c>
      <c r="AC8" s="158" t="inlineStr">
        <is>
          <t>PAHP</t>
        </is>
      </c>
      <c r="AD8" s="158" t="inlineStr">
        <is>
          <t>NEMT PAHP</t>
        </is>
      </c>
      <c r="AE8" s="158" t="inlineStr">
        <is>
          <t>PCCME</t>
        </is>
      </c>
      <c r="AF8" s="156" t="n"/>
      <c r="AG8" s="159" t="n"/>
      <c r="AH8" s="156" t="n"/>
      <c r="AI8" s="156" t="n"/>
      <c r="AJ8" s="156" t="n"/>
      <c r="AK8" s="156" t="n"/>
      <c r="AL8" s="156" t="n"/>
      <c r="AM8" s="160" t="n"/>
      <c r="AN8" s="161" t="n"/>
      <c r="AO8" s="162" t="n"/>
      <c r="AP8" s="163" t="n"/>
      <c r="AQ8" s="162" t="n"/>
      <c r="AR8" s="162" t="n"/>
      <c r="AS8" s="164" t="n"/>
      <c r="AT8" s="164" t="n"/>
      <c r="AU8" s="164" t="n"/>
      <c r="AV8" s="164" t="n"/>
      <c r="AW8" s="164" t="n"/>
      <c r="AX8" s="164" t="n"/>
      <c r="AY8" s="164" t="n"/>
      <c r="AZ8" s="164" t="n"/>
      <c r="BA8" s="164" t="n"/>
      <c r="BB8" s="164" t="n"/>
      <c r="BC8" s="164" t="n"/>
      <c r="BD8" s="165" t="n"/>
      <c r="BE8" s="173" t="n"/>
    </row>
    <row r="9" ht="17.1" customHeight="1">
      <c r="A9" s="254" t="inlineStr">
        <is>
          <t>I.A.1.01</t>
        </is>
      </c>
      <c r="B9" s="255" t="inlineStr">
        <is>
          <t>N/A</t>
        </is>
      </c>
      <c r="C9" s="255" t="inlineStr">
        <is>
          <t>The contract submission is signed and dated by all parties.</t>
        </is>
      </c>
      <c r="D9" s="473" t="n"/>
      <c r="E9" s="257" t="n"/>
      <c r="F9" s="653" t="inlineStr">
        <is>
          <t>Source: CN-680000-FP122: 24</t>
        </is>
      </c>
      <c r="G9" s="258" t="n"/>
      <c r="H9" s="630" t="inlineStr">
        <is>
          <t>Recommendation: MET
Response:
The contract explicitly states that it is not valid until signed and dated by both parties. This indicates that the requirement for the contract submission to be signed and dated by all parties is met.
Evidence:
- "**IN WITNESS THEREOF,** the Parties hereto have caused this five hundred twenty-seven (527) page Contract, which includes any referenced attachments, to be executed by their undersigned officials as duly authorized. This Contract is not valid until signed and dated by both Parties." [CN-680000-FP122: 24]</t>
        </is>
      </c>
      <c r="I9" s="92" t="inlineStr">
        <is>
          <t>MCO</t>
        </is>
      </c>
      <c r="J9" s="92" t="inlineStr">
        <is>
          <t>HIO</t>
        </is>
      </c>
      <c r="K9" s="92" t="inlineStr">
        <is>
          <t>PIHP</t>
        </is>
      </c>
      <c r="L9" s="71" t="inlineStr">
        <is>
          <t>PAHP</t>
        </is>
      </c>
      <c r="M9" s="71" t="inlineStr">
        <is>
          <t>NEMT PAHP</t>
        </is>
      </c>
      <c r="N9" s="71" t="n"/>
      <c r="O9" s="71" t="inlineStr">
        <is>
          <t>PCCME</t>
        </is>
      </c>
      <c r="P9" s="71" t="inlineStr">
        <is>
          <t>EXISTING</t>
        </is>
      </c>
      <c r="Q9" s="71">
        <f>IF(OR(AND($C$2="Base contract",$C$3="No, section requirements must be reviewed",$AG9=FALSE, $AH9=FALSE),AND($C$2="Contract amendment",$C$3="No, section requirements must be reviewed",$AG9=FALSE,$AH9=FALSE)),"YNNN")</f>
        <v/>
      </c>
      <c r="R9" s="71" t="n"/>
      <c r="S9" s="41" t="n"/>
      <c r="T9" s="41" t="n"/>
      <c r="U9" s="97">
        <f>IF(OR($E$8="N/A",AND(E9="Yes",F9&lt;&gt;""),AND(E9="N/A",H9&lt;&gt;""),AND(E9="Met",F9&lt;&gt;""),AND(E9="Not met",G9&lt;&gt;""),AND(E9="Unsure",G9&lt;&gt;""),AND(E9="N/A"),AND(E9="No",G9&lt;&gt;""),AND(E9="No, submission is in draft",G9&lt;&gt;""),AND(R9=1),AND(Y9=TRUE)),1,0)</f>
        <v/>
      </c>
      <c r="V9" s="126" t="n"/>
      <c r="W9" s="126">
        <f>IF($C$3="Yes, section is not applicable","TRUE","FALSE")</f>
        <v/>
      </c>
      <c r="X9" s="126">
        <f>IF(OR(Y9=TRUE),TRUE,FALSE)</f>
        <v/>
      </c>
      <c r="Y9" s="126">
        <f>IF(SUM(Z9:AE9)&lt;1,TRUE,FALSE)</f>
        <v/>
      </c>
      <c r="Z9" s="126">
        <f>IF($Z$2=I9,1,0)</f>
        <v/>
      </c>
      <c r="AA9" s="126">
        <f>IF($AA$2=J9,1,0)</f>
        <v/>
      </c>
      <c r="AB9" s="126">
        <f>IF($AB$2=K9,1,0)</f>
        <v/>
      </c>
      <c r="AC9" s="126">
        <f>IF($AC$2=L9,1,0)</f>
        <v/>
      </c>
      <c r="AD9" s="126">
        <f>IF($AD$2=M9,1,0)</f>
        <v/>
      </c>
      <c r="AE9" s="126">
        <f>IF($AE$2=O9,1,0)</f>
        <v/>
      </c>
      <c r="AG9" s="53" t="n"/>
      <c r="AH9" s="53" t="n"/>
      <c r="AM9" s="38">
        <f>IF(AND('Cover Sheet'!$B$19="Non-Risk",$R9=1),TRUE,FALSE)</f>
        <v/>
      </c>
      <c r="AN9" s="38">
        <f>IF(AND($H$6="Medicaid",MID($A9,1,FIND(".",$A9,1)-1)="II"),TRUE,FALSE)</f>
        <v/>
      </c>
      <c r="AV9" s="69">
        <f>IF(AU9=1,1,"")</f>
        <v/>
      </c>
      <c r="BE9" s="5" t="n">
        <v>0</v>
      </c>
    </row>
    <row r="10" ht="77.09999999999999" customHeight="1">
      <c r="A10" s="254" t="inlineStr">
        <is>
          <t>I.A.1.02</t>
        </is>
      </c>
      <c r="B10" s="255" t="inlineStr">
        <is>
          <t>N/A</t>
        </is>
      </c>
      <c r="C10" s="255" t="inlineStr">
        <is>
          <t>The contract submission is complete, meaning:
• All pages, appendices, attachments, etc. were submitted to CMS.
• Any documents incorporated by reference (including, but not limited to, state statute, state regulation, or other binding document, such as a member handbook) to comply with federal regulations and the requirements of this review tool were submitted to CMS.</t>
        </is>
      </c>
      <c r="D10" s="473" t="n"/>
      <c r="E10" s="257" t="n"/>
      <c r="F10" s="653" t="inlineStr">
        <is>
          <t>Source: CN-680000-FP122: 23, 24 | Attachment - Core Contract Provisions 02012025: 242 | CN-680000-FP122: 302, 467, 72, 539</t>
        </is>
      </c>
      <c r="G10" s="258" t="n"/>
      <c r="H10" s="631" t="inlineStr">
        <is>
          <t>Recommendation: UNCLEAR
Response:
The retrieved text does not provide explicit evidence that all pages, appendices, attachments, and documents incorporated by reference were submitted to CMS. While the contract mentions that it includes all terms and conditions agreed upon by the Parties and references attachments, it does not confirm that these were submitted to CMS. Additionally, there is no explicit mention of documents incorporated by reference being submitted.
Evidence:
- "This Contract and its attachments as referenced herein contain all the terms and conditions agreed upon by the Parties." [CN-680000-FP122: 23]
- "List of Attachments included as part of this Contract:" [CN-680000-FP122: 24]
- "**IN WITNESS THEREOF,** the Parties hereto have caused this five hundred twenty-seven (527) page Contract, which includes any referenced attachments, to be executed by their undersigned officials as duly authorized. This Contract is not valid until signed and dated by both Parties." [CN-680000-FP122: 24]</t>
        </is>
      </c>
      <c r="I10" s="92" t="inlineStr">
        <is>
          <t>MCO</t>
        </is>
      </c>
      <c r="J10" s="92" t="inlineStr">
        <is>
          <t>HIO</t>
        </is>
      </c>
      <c r="K10" s="92" t="inlineStr">
        <is>
          <t>PIHP</t>
        </is>
      </c>
      <c r="L10" s="71" t="inlineStr">
        <is>
          <t>PAHP</t>
        </is>
      </c>
      <c r="M10" s="71" t="inlineStr">
        <is>
          <t>NEMT PAHP</t>
        </is>
      </c>
      <c r="N10" s="71" t="n"/>
      <c r="O10" s="71" t="inlineStr">
        <is>
          <t>PCCME</t>
        </is>
      </c>
      <c r="P10" s="71" t="inlineStr">
        <is>
          <t>EXISTING</t>
        </is>
      </c>
      <c r="Q10" s="71">
        <f>IF(OR(AND($C$2="Base contract",$C$3="No, section requirements must be reviewed",$AG10=FALSE, $AH10=FALSE),AND($C$2="Contract amendment",$C$3="No, section requirements must be reviewed",$AG10=FALSE,$AH10=FALSE)),"YNNN")</f>
        <v/>
      </c>
      <c r="R10" s="71" t="n"/>
      <c r="S10" s="41" t="n"/>
      <c r="T10" s="41" t="n"/>
      <c r="U10" s="97">
        <f>IF(OR($E$8="N/A",AND(E10="Yes",F10&lt;&gt;""),AND(E10="N/A",H10&lt;&gt;""),AND(E10="Met",F10&lt;&gt;""),AND(E10="Not met",G10&lt;&gt;""),AND(E10="Unsure",G10&lt;&gt;""),AND(E10="N/A"),AND(E10="No",G10&lt;&gt;""),AND(E10="No, submission is in draft",G10&lt;&gt;""),AND(R10=1),AND(Y10=TRUE)),1,0)</f>
        <v/>
      </c>
      <c r="V10" s="126" t="n"/>
      <c r="W10" s="126" t="n"/>
      <c r="X10" s="126">
        <f>IF(OR(Y10=TRUE),TRUE,FALSE)</f>
        <v/>
      </c>
      <c r="Y10" s="126">
        <f>IF(SUM(Z10:AE10)&lt;1,TRUE,FALSE)</f>
        <v/>
      </c>
      <c r="Z10" s="126">
        <f>IF($Z$2=I10,1,0)</f>
        <v/>
      </c>
      <c r="AA10" s="126">
        <f>IF($AA$2=J10,1,0)</f>
        <v/>
      </c>
      <c r="AB10" s="126">
        <f>IF($AB$2=K10,1,0)</f>
        <v/>
      </c>
      <c r="AC10" s="126">
        <f>IF($AC$2=L10,1,0)</f>
        <v/>
      </c>
      <c r="AD10" s="126">
        <f>IF($AD$2=M10,1,0)</f>
        <v/>
      </c>
      <c r="AE10" s="126">
        <f>IF($AE$2=O10,1,0)</f>
        <v/>
      </c>
      <c r="AG10" s="53" t="n"/>
      <c r="AH10" s="53" t="n"/>
      <c r="AM10" s="38">
        <f>IF(AND('Cover Sheet'!$B$19="Non-Risk",$R10=1),TRUE,FALSE)</f>
        <v/>
      </c>
      <c r="AN10" s="38">
        <f>IF(AND($H$6="Medicaid",MID($A10,1,FIND(".",$A10,1)-1)="II"),TRUE,FALSE)</f>
        <v/>
      </c>
      <c r="AV10" s="69">
        <f>IF(AU10=1,1,"")</f>
        <v/>
      </c>
      <c r="BE10" s="5" t="n">
        <v>0</v>
      </c>
    </row>
    <row r="11" ht="39" customHeight="1">
      <c r="A11" s="254" t="inlineStr">
        <is>
          <t>N/A</t>
        </is>
      </c>
      <c r="B11" s="255" t="inlineStr">
        <is>
          <t>N/A</t>
        </is>
      </c>
      <c r="C11" s="255" t="inlineStr">
        <is>
          <t>If the contract submission is an amendment, CMS has approved the base contract, and all previous amendments have been approved that are related to or modifying the same provision(s), or are assumed to be implemented.</t>
        </is>
      </c>
      <c r="D11" s="505" t="n">
        <v>1</v>
      </c>
      <c r="E11" s="257" t="n"/>
      <c r="F11" s="653" t="inlineStr">
        <is>
          <t>Source: CN-680000-FP122: 236, 236, 286 | Attachment - Core Contract Provisions 02012025: 175, 175, 217, 226</t>
        </is>
      </c>
      <c r="G11" s="258" t="n"/>
      <c r="H11" s="631" t="inlineStr">
        <is>
          <t>Recommendation: UNCLEAR
Response:
The retrieved text mentions that the Agency may amend and use CMS-approved rates and that any amendment to the contract must be in writing. However, there is no explicit statement that CMS has approved the base contract and all previous amendments related to or modifying the same provision(s). Therefore, it is unclear whether the requirement is met.
Evidence:
- 'he Agency may amend and use the CMS-approved rates by notice to the Managed Care Plan through an amendment to this Contract.' [CN-680000-FP122: 236]
- 'The Agency may use, or may amend and use these rates, only after certification by its actuary and approval by CMS.' [CN-680000-FP122: 236]
- 'This Contract shall be amended only as follows (unless specified elsewhere in this Contract): a. The parties cannot amend or alter the terms of this Contract without a written amendment and/or change order to this Contract.' [CN-680000-FP122: 286]</t>
        </is>
      </c>
      <c r="I11" s="92" t="inlineStr">
        <is>
          <t>MCO</t>
        </is>
      </c>
      <c r="J11" s="92" t="inlineStr">
        <is>
          <t>HIO</t>
        </is>
      </c>
      <c r="K11" s="92" t="inlineStr">
        <is>
          <t>PIHP</t>
        </is>
      </c>
      <c r="L11" s="71" t="inlineStr">
        <is>
          <t>PAHP</t>
        </is>
      </c>
      <c r="M11" s="71" t="inlineStr">
        <is>
          <t>NEMT PAHP</t>
        </is>
      </c>
      <c r="N11" s="71" t="n"/>
      <c r="O11" s="71" t="inlineStr">
        <is>
          <t>PCCME</t>
        </is>
      </c>
      <c r="P11" s="71" t="inlineStr">
        <is>
          <t>EXISTING</t>
        </is>
      </c>
      <c r="Q11" s="71">
        <f>IF(OR(AND($C$2="Base contract",$C$3="No, section requirements must be reviewed",$AG11=FALSE, $AH11=FALSE),AND($C$2="Contract amendment",$C$3="No, section requirements must be reviewed",$AG11=FALSE,$AH11=FALSE)),"YNNN")</f>
        <v/>
      </c>
      <c r="R11" s="71" t="n"/>
      <c r="S11" s="41" t="n"/>
      <c r="T11" s="41" t="n"/>
      <c r="U11" s="97">
        <f>IF(OR($E$8="N/A",AND(E11="Yes",F11&lt;&gt;""),AND(E11="N/A",H11&lt;&gt;""),AND(E11="Met",F11&lt;&gt;""),AND(E11="Not met",G11&lt;&gt;""),AND(E11="Unsure",G11&lt;&gt;""),AND(E11="N/A"),AND(E11="No",G11&lt;&gt;""),AND(E11="No, submission is in draft",G11&lt;&gt;""),AND(R11=1),AND(Y11=TRUE)),1,0)</f>
        <v/>
      </c>
      <c r="V11" s="126" t="n"/>
      <c r="W11" s="126" t="n"/>
      <c r="X11" s="126">
        <f>IF(OR(Y11=TRUE),TRUE,FALSE)</f>
        <v/>
      </c>
      <c r="Y11" s="126">
        <f>IF(SUM(Z11:AE11)&lt;1,TRUE,FALSE)</f>
        <v/>
      </c>
      <c r="Z11" s="126">
        <f>IF($Z$2=I11,1,0)</f>
        <v/>
      </c>
      <c r="AA11" s="126">
        <f>IF($AA$2=J11,1,0)</f>
        <v/>
      </c>
      <c r="AB11" s="126">
        <f>IF($AB$2=K11,1,0)</f>
        <v/>
      </c>
      <c r="AC11" s="126">
        <f>IF($AC$2=L11,1,0)</f>
        <v/>
      </c>
      <c r="AD11" s="126">
        <f>IF($AD$2=M11,1,0)</f>
        <v/>
      </c>
      <c r="AE11" s="126">
        <f>IF($AE$2=O11,1,0)</f>
        <v/>
      </c>
      <c r="AG11" s="53" t="n"/>
      <c r="AH11" s="53" t="n"/>
      <c r="AM11" s="38">
        <f>IF(AND('Cover Sheet'!$B$19="Non-Risk",$R11=1),TRUE,FALSE)</f>
        <v/>
      </c>
      <c r="AN11" s="38">
        <f>IF(AND($H$6="Medicaid",MID($A11,1,FIND(".",$A11,1)-1)="II"),TRUE,FALSE)</f>
        <v/>
      </c>
      <c r="AU11" s="69" t="n">
        <v>1</v>
      </c>
      <c r="AV11" s="69">
        <f>IF(AU11=1,1,"")</f>
        <v/>
      </c>
      <c r="BE11" s="5" t="n">
        <v>0</v>
      </c>
    </row>
    <row r="12" ht="33.6" customHeight="1">
      <c r="A12" s="254" t="inlineStr">
        <is>
          <t>I.A.1.03</t>
        </is>
      </c>
      <c r="B12" s="255" t="inlineStr">
        <is>
          <t>42 CFR 438.7(a)</t>
        </is>
      </c>
      <c r="C12" s="255" t="inlineStr">
        <is>
          <t>If the contract submission implements capitation rates or a change in the contract may impact 42 CFR 438.4, CMS has received a rate certification from the state.</t>
        </is>
      </c>
      <c r="D12" s="505" t="inlineStr">
        <is>
          <t>2,3,5,6</t>
        </is>
      </c>
      <c r="E12" s="257" t="n"/>
      <c r="F12" s="653" t="inlineStr">
        <is>
          <t>Source: CN-680000-FP122: 236, 175 | Attachment - Core Contract Provisions 02012025: 175, 236</t>
        </is>
      </c>
      <c r="G12" s="258" t="n"/>
      <c r="H12" s="631" t="inlineStr">
        <is>
          <t>Recommendation: UNCLEAR
Response:
The retrieved text mentions capitation rates and the need for CMS approval, but it does not explicitly state that CMS has received a rate certification from the state when capitation rates are implemented or when a change in the contract may impact 42 CFR 438.4. The text states that 'The Agency may use, or may amend and use these rates, only after certification by its actuary and approval by CMS' [1][2], but it does not confirm that CMS has received a rate certification from the state under the specified conditions.</t>
        </is>
      </c>
      <c r="I12" s="92" t="inlineStr">
        <is>
          <t>MCO</t>
        </is>
      </c>
      <c r="J12" s="92" t="inlineStr">
        <is>
          <t>HIO</t>
        </is>
      </c>
      <c r="K12" s="92" t="inlineStr">
        <is>
          <t>PIHP</t>
        </is>
      </c>
      <c r="L12" s="71" t="inlineStr">
        <is>
          <t>PAHP</t>
        </is>
      </c>
      <c r="M12" s="71" t="n"/>
      <c r="N12" s="71" t="n"/>
      <c r="O12" s="71" t="n"/>
      <c r="P12" s="71" t="inlineStr">
        <is>
          <t>EXISTING</t>
        </is>
      </c>
      <c r="Q12" s="71">
        <f>IF(OR(AND($C$2="Base contract",$C$3="No, section requirements must be reviewed",$AG12=FALSE, $AH12=FALSE),AND($C$2="Contract amendment",$C$3="No, section requirements must be reviewed",$AG12=FALSE,$AH12=FALSE)),"YNNN")</f>
        <v/>
      </c>
      <c r="R12" s="71" t="n"/>
      <c r="S12" s="42" t="n">
        <v>42556</v>
      </c>
      <c r="T12" s="42" t="n"/>
      <c r="U12" s="97">
        <f>IF(OR($E$8="N/A",AND(E12="Yes",F12&lt;&gt;""),AND(E12="N/A",H12&lt;&gt;""),AND(E12="Met",F12&lt;&gt;""),AND(E12="Not met",G12&lt;&gt;""),AND(E12="Unsure",G12&lt;&gt;""),AND(E12="N/A"),AND(E12="No",G12&lt;&gt;""),AND(E12="No, submission is in draft",G12&lt;&gt;""),AND(R12=1),AND(Y12=TRUE)),1,0)</f>
        <v/>
      </c>
      <c r="V12" s="126" t="n"/>
      <c r="W12" s="126" t="n"/>
      <c r="X12" s="126">
        <f>IF(OR(Y12=TRUE),TRUE,FALSE)</f>
        <v/>
      </c>
      <c r="Y12" s="126">
        <f>IF(SUM(Z12:AE12)&lt;1,TRUE,FALSE)</f>
        <v/>
      </c>
      <c r="Z12" s="126">
        <f>IF($Z$2=I12,1,0)</f>
        <v/>
      </c>
      <c r="AA12" s="126">
        <f>IF($AA$2=J12,1,0)</f>
        <v/>
      </c>
      <c r="AB12" s="126">
        <f>IF($AB$2=K12,1,0)</f>
        <v/>
      </c>
      <c r="AC12" s="126">
        <f>IF($AC$2=L12,1,0)</f>
        <v/>
      </c>
      <c r="AD12" s="126">
        <f>IF($AD$2=M12,1,0)</f>
        <v/>
      </c>
      <c r="AE12" s="126">
        <f>IF($AE$2=O12,1,0)</f>
        <v/>
      </c>
      <c r="AG12" s="53" t="n"/>
      <c r="AH12" s="53" t="n"/>
      <c r="AM12" s="38">
        <f>IF(AND('Cover Sheet'!$B$19="Non-Risk",$R12=1),TRUE,FALSE)</f>
        <v/>
      </c>
      <c r="AN12" s="38">
        <f>IF(AND($H$6="Medicaid",MID($A12,1,FIND(".",$A12,1)-1)="II"),TRUE,FALSE)</f>
        <v/>
      </c>
      <c r="AU12" s="69" t="n">
        <v>1</v>
      </c>
      <c r="AV12" s="69">
        <f>IF(AU12=1,1,"")</f>
        <v/>
      </c>
      <c r="BE12" s="5" t="n">
        <v>0</v>
      </c>
    </row>
    <row r="13" ht="75.75" customHeight="1">
      <c r="A13" s="254" t="inlineStr">
        <is>
          <t>I.A.1.04</t>
        </is>
      </c>
      <c r="B13" s="255" t="inlineStr">
        <is>
          <t>42 CFR 438.7(c)(3); 42 CFR 438.7(b)(6)</t>
        </is>
      </c>
      <c r="C13" s="261" t="inlineStr">
        <is>
          <t>If the state is increasing or decreasing previously certified rates without submitting a rate certification, the rate change must be within 1.5% per rate cell of the rates previously certified for the applicable rating period, and the change that accompanies this de minimis rate change must not be for a change in special contract provisions related to payment in 42 CFR 438.6 that is applied to the contract (e.g., state directed payment).</t>
        </is>
      </c>
      <c r="D13" s="505" t="inlineStr">
        <is>
          <t>1,2,6,7,19</t>
        </is>
      </c>
      <c r="E13" s="257" t="n"/>
      <c r="F13" s="653" t="inlineStr">
        <is>
          <t>Source: Attachment - Core Contract Provisions 02012025: 176, 175 | CN-680000-FP122: 237, 236, 23, 236, 175, 417</t>
        </is>
      </c>
      <c r="G13" s="258" t="n"/>
      <c r="H13" s="631" t="inlineStr">
        <is>
          <t>Recommendation: UNCLEAR
Response:
The retrieved text does not provide explicit evidence that addresses the specific conditions outlined in the requirement. The text mentions adjustments to rates and the need for certification and approval, but it does not specify the 1.5% limit or the restriction on changes to special contract provisions related to payment in 42 CFR 438.6.</t>
        </is>
      </c>
      <c r="I13" s="92" t="inlineStr">
        <is>
          <t>MCO</t>
        </is>
      </c>
      <c r="J13" s="92" t="inlineStr">
        <is>
          <t>HIO</t>
        </is>
      </c>
      <c r="K13" s="92" t="inlineStr">
        <is>
          <t>PIHP</t>
        </is>
      </c>
      <c r="L13" s="71" t="inlineStr">
        <is>
          <t>PAHP</t>
        </is>
      </c>
      <c r="M13" s="71" t="n"/>
      <c r="N13" s="71" t="n"/>
      <c r="O13" s="71" t="n"/>
      <c r="P13" s="71" t="inlineStr">
        <is>
          <t>EXISTING</t>
        </is>
      </c>
      <c r="Q13" s="71">
        <f>IF(OR(AND($C$2="Base contract",$C$3="No, section requirements must be reviewed",$AG13=FALSE, $AH13=FALSE),AND($C$2="Contract amendment",$C$3="No, section requirements must be reviewed",$AG13=FALSE,$AH13=FALSE)),"YNNN")</f>
        <v/>
      </c>
      <c r="R13" s="71" t="n"/>
      <c r="S13" s="64" t="n"/>
      <c r="T13" s="95" t="n"/>
      <c r="U13" s="97">
        <f>IF(OR($E$8="N/A",AND(E13="Yes",F13&lt;&gt;""),AND(E13="N/A",H13&lt;&gt;""),AND(E13="Met",F13&lt;&gt;""),AND(E13="Not met",G13&lt;&gt;""),AND(E13="Unsure",G13&lt;&gt;""),AND(E13="N/A"),AND(E13="No",G13&lt;&gt;""),AND(E13="No, submission is in draft",G13&lt;&gt;""),AND(R13=1),AND(Y13=TRUE),X13=TRUE),1,0)</f>
        <v/>
      </c>
      <c r="V13" s="126" t="n"/>
      <c r="W13" s="126" t="n"/>
      <c r="X13" s="126">
        <f>IF(OR(Y13=TRUE,BF13=0),TRUE,FALSE)</f>
        <v/>
      </c>
      <c r="Y13" s="126">
        <f>IF(SUM(Z13:AE13)&lt;1,TRUE,FALSE)</f>
        <v/>
      </c>
      <c r="Z13" s="126">
        <f>IF($Z$2=I13,1,0)</f>
        <v/>
      </c>
      <c r="AA13" s="126">
        <f>IF($AA$2=J13,1,0)</f>
        <v/>
      </c>
      <c r="AB13" s="126">
        <f>IF($AB$2=K13,1,0)</f>
        <v/>
      </c>
      <c r="AC13" s="126">
        <f>IF($AC$2=L13,1,0)</f>
        <v/>
      </c>
      <c r="AD13" s="126">
        <f>IF($AD$2=M13,1,0)</f>
        <v/>
      </c>
      <c r="AE13" s="126">
        <f>IF($AE$2=O13,1,0)</f>
        <v/>
      </c>
      <c r="AG13" s="53" t="n"/>
      <c r="AH13" s="53" t="n"/>
      <c r="AM13" s="38">
        <f>IF(AND('Cover Sheet'!$B$19="Non-Risk",$R13=1),TRUE,FALSE)</f>
        <v/>
      </c>
      <c r="AN13" s="38">
        <f>IF(AND($H$6="Medicaid",MID($A13,1,FIND(".",$A13,1)-1)="II"),TRUE,FALSE)</f>
        <v/>
      </c>
      <c r="AU13" s="69" t="n">
        <v>1</v>
      </c>
      <c r="AV13" s="69">
        <f>IF(AU13=1,1,"")</f>
        <v/>
      </c>
      <c r="BE13" s="5" t="n">
        <v>0</v>
      </c>
      <c r="BF13">
        <f>IF(BF14=1,0,1)</f>
        <v/>
      </c>
    </row>
    <row r="14" ht="75.75" customHeight="1">
      <c r="A14" s="254" t="inlineStr">
        <is>
          <t>I.A.1.04</t>
        </is>
      </c>
      <c r="B14" s="255" t="inlineStr">
        <is>
          <t>42 CFR 438.7(c)(3); 42 CFR 438.7(b)(6)</t>
        </is>
      </c>
      <c r="C14" s="261" t="inlineStr">
        <is>
          <t>If the state is increasing or decreasing previously certified rates without submitting a rate certification, the rate change must be within 1.5% per rate cell of the rates previously certified for the applicable rating period, and the change that accompanies this de minimis rate change must not be for a change in special contract provisions related to payment in 42 CFR 438.6 or in lieu of services and settings (ILOSs) that is applied to the contract (e.g., state directed payment).</t>
        </is>
      </c>
      <c r="D14" s="505" t="inlineStr">
        <is>
          <t>1,2,6,7,19</t>
        </is>
      </c>
      <c r="E14" s="257" t="n"/>
      <c r="F14" s="653" t="inlineStr">
        <is>
          <t>Source: Attachment - Core Contract Provisions 02012025: 176, 237, 236, 175 | CN-680000-FP122: 236, 175, 417, 23</t>
        </is>
      </c>
      <c r="G14" s="258" t="n"/>
      <c r="H14" s="631" t="inlineStr">
        <is>
          <t>Recommendation: UNCLEAR
Response:
The retrieved text does not provide explicit evidence that addresses the specific conditions outlined in the requirement. The text discusses adjustments to capitation rates, but it does not specify the percentage change allowed without a rate certification or the restrictions on changes to special contract provisions related to payment. Therefore, it is unclear whether the requirement is met.</t>
        </is>
      </c>
      <c r="I14" s="92" t="inlineStr">
        <is>
          <t>MCO</t>
        </is>
      </c>
      <c r="J14" s="92" t="inlineStr">
        <is>
          <t>HIO</t>
        </is>
      </c>
      <c r="K14" s="92" t="inlineStr">
        <is>
          <t>PIHP</t>
        </is>
      </c>
      <c r="L14" s="71" t="inlineStr">
        <is>
          <t>PAHP</t>
        </is>
      </c>
      <c r="M14" s="71" t="n"/>
      <c r="N14" s="71" t="n"/>
      <c r="O14" s="71" t="n"/>
      <c r="P14" s="71" t="inlineStr">
        <is>
          <t>EXISTING</t>
        </is>
      </c>
      <c r="Q14" s="71">
        <f>IF(OR(AND($C$2="Base contract",$C$3="No, section requirements must be reviewed",$AG14=FALSE, $AH14=FALSE),AND($C$2="Contract amendment",$C$3="No, section requirements must be reviewed",$AG14=FALSE,$AH14=FALSE)),"YNNN")</f>
        <v/>
      </c>
      <c r="R14" s="71" t="n"/>
      <c r="S14" s="64" t="n">
        <v>45544</v>
      </c>
      <c r="T14" s="95" t="n"/>
      <c r="U14" s="97">
        <f>IF(OR($E$8="N/A",AND(E14="Yes",F14&lt;&gt;""),AND(E14="N/A",H14&lt;&gt;""),AND(E14="Met",F14&lt;&gt;""),AND(E14="Not met",G14&lt;&gt;""),AND(E14="Unsure",G14&lt;&gt;""),AND(E14="N/A"),AND(E14="No",G14&lt;&gt;""),AND(E14="No, submission is in draft",G14&lt;&gt;""),AND(R14=1),AND(Y14=TRUE),X14=TRUE),1,0)</f>
        <v/>
      </c>
      <c r="V14" s="126" t="n"/>
      <c r="W14" s="126" t="n"/>
      <c r="X14" s="126">
        <f>IF(OR(Y14=TRUE,BF14=0),TRUE,FALSE)</f>
        <v/>
      </c>
      <c r="Y14" s="126">
        <f>IF(SUM(Z14:AE14)&lt;1,TRUE,FALSE)</f>
        <v/>
      </c>
      <c r="Z14" s="126">
        <f>IF($Z$2=I14,1,0)</f>
        <v/>
      </c>
      <c r="AA14" s="126">
        <f>IF($AA$2=J14,1,0)</f>
        <v/>
      </c>
      <c r="AB14" s="126">
        <f>IF($AB$2=K14,1,0)</f>
        <v/>
      </c>
      <c r="AC14" s="126">
        <f>IF($AC$2=L14,1,0)</f>
        <v/>
      </c>
      <c r="AD14" s="126">
        <f>IF($AD$2=M14,1,0)</f>
        <v/>
      </c>
      <c r="AE14" s="126">
        <f>IF($AE$2=O14,1,0)</f>
        <v/>
      </c>
      <c r="AG14" s="53" t="n"/>
      <c r="AH14" s="53" t="n"/>
      <c r="AM14" s="38">
        <f>IF(AND('Cover Sheet'!$B$19="Non-Risk",$R14=1),TRUE,FALSE)</f>
        <v/>
      </c>
      <c r="AN14" s="38">
        <f>IF(AND($H$6="Medicaid",MID($A14,1,FIND(".",$A14,1)-1)="II"),TRUE,FALSE)</f>
        <v/>
      </c>
      <c r="AU14" s="69" t="n">
        <v>1</v>
      </c>
      <c r="AV14" s="69">
        <f>IF(AU14=1,1,"")</f>
        <v/>
      </c>
      <c r="BE14" s="5" t="n">
        <v>0</v>
      </c>
      <c r="BF14">
        <f>IF('Cover Sheet'!$B$25&gt;=S14,1,0)</f>
        <v/>
      </c>
    </row>
    <row r="15" ht="62.1" customHeight="1">
      <c r="A15" s="254" t="inlineStr">
        <is>
          <t>I.A.1.05</t>
        </is>
      </c>
      <c r="B15" s="509" t="inlineStr">
        <is>
          <t>42 CFR 438.4(c)(2)(iii)</t>
        </is>
      </c>
      <c r="C15" s="262" t="inlineStr">
        <is>
          <t>If the state is increasing or decreasing rates within a previously certified rate range without submitting a rate certification, the rate change must be within 1% per rate cell within the rate range previously certified for the applicable rating period in accordance with the requirements in 42 CFR 438.4(c)(2)(iii).</t>
        </is>
      </c>
      <c r="D15" s="505" t="inlineStr">
        <is>
          <t>8,9,10,19</t>
        </is>
      </c>
      <c r="E15" s="257" t="n"/>
      <c r="F15" s="653" t="inlineStr">
        <is>
          <t>Source: Attachment - Core Contract Provisions 02012025: 176, 237 | CN-680000-FP122: 236, 237</t>
        </is>
      </c>
      <c r="G15" s="258" t="n"/>
      <c r="H15" s="631" t="inlineStr">
        <is>
          <t>Recommendation: UNCLEAR
Response:
The retrieved text does not provide explicit evidence regarding the specific requirement that rate changes within a previously certified rate range must be within 1% per rate cell without submitting a new rate certification. The text mentions adjustments to capitation rates and the need for proper execution of amendments, but it does not specify the percentage limit for rate changes or the conditions under which these changes can be made without a new certification. Therefore, it is unclear whether the requirement is met based on the provided context.</t>
        </is>
      </c>
      <c r="I15" s="92" t="inlineStr">
        <is>
          <t>MCO</t>
        </is>
      </c>
      <c r="J15" s="92" t="inlineStr">
        <is>
          <t>HIO</t>
        </is>
      </c>
      <c r="K15" s="92" t="inlineStr">
        <is>
          <t>PIHP</t>
        </is>
      </c>
      <c r="L15" s="71" t="inlineStr">
        <is>
          <t>PAHP</t>
        </is>
      </c>
      <c r="M15" s="71" t="n"/>
      <c r="N15" s="71" t="n"/>
      <c r="O15" s="71" t="n"/>
      <c r="P15" s="71" t="inlineStr">
        <is>
          <t>NEW</t>
        </is>
      </c>
      <c r="Q15" s="71">
        <f>IF(OR(AND($C$2="Base contract",$C$3="No, section requirements must be reviewed",$AG15=FALSE, $AH15=FALSE),AND($C$2="Contract amendment",$C$3="No, section requirements must be reviewed",$AG15=FALSE,$AH15=FALSE)),"YNNN")</f>
        <v/>
      </c>
      <c r="R15" s="71">
        <f>IF('Cover Sheet'!$B$19="Non-Risk",1)</f>
        <v/>
      </c>
      <c r="S15" s="42" t="n">
        <v>44378</v>
      </c>
      <c r="T15" s="64" t="inlineStr">
        <is>
          <t>RP</t>
        </is>
      </c>
      <c r="U15" s="97">
        <f>IF(OR($E$8="N/A",AND(E15="Yes",F15&lt;&gt;""),AND(E15="N/A",H15&lt;&gt;""),AND(E15="Met",F15&lt;&gt;""),AND(E15="Not met",G15&lt;&gt;""),AND(E15="Unsure",G15&lt;&gt;""),AND(E15="N/A"),AND(E15="No",G15&lt;&gt;""),AND(E15="No, submission is in draft",G15&lt;&gt;""),AND(R15=1),AND(Y15=TRUE)),1,0)</f>
        <v/>
      </c>
      <c r="V15" s="38">
        <f>IF(AND($V$2="Non-risk",T15="RP"),"DATE",T15)</f>
        <v/>
      </c>
      <c r="W15" s="38" t="n"/>
      <c r="X15" s="126">
        <f>IF(OR(Y15=TRUE),TRUE,FALSE)</f>
        <v/>
      </c>
      <c r="Y15" s="126">
        <f>IF(SUM(Z15:AE15)&lt;1,TRUE,FALSE)</f>
        <v/>
      </c>
      <c r="Z15" s="126">
        <f>IF($Z$2=I15,1,0)</f>
        <v/>
      </c>
      <c r="AA15" s="126">
        <f>IF($AA$2=J15,1,0)</f>
        <v/>
      </c>
      <c r="AB15" s="126">
        <f>IF($AB$2=K15,1,0)</f>
        <v/>
      </c>
      <c r="AC15" s="126">
        <f>IF($AC$2=L15,1,0)</f>
        <v/>
      </c>
      <c r="AD15" s="126">
        <f>IF($AD$2=M15,1,0)</f>
        <v/>
      </c>
      <c r="AE15" s="126">
        <f>IF($AE$2=O15,1,0)</f>
        <v/>
      </c>
      <c r="AG15" s="53" t="n"/>
      <c r="AH15" s="53" t="n"/>
      <c r="AI15" s="53">
        <f>IF(OR($AH$2=TRUE,AND('Cover Sheet'!$B$19="Risk")),TRUE,"")</f>
        <v/>
      </c>
      <c r="AJ15" s="53">
        <f>IF(OR(AK15=TRUE,AL15=TRUE,AM15=TRUE,AN15=TRUE),TRUE,"")</f>
        <v/>
      </c>
      <c r="AK15" s="53">
        <f>IF(V15="DATE",IF($AH$2=FALSE,IF(S15&gt;$AI$2,TRUE,"ReqEffectiveEarlierThanContractDate"),"Dates Missing"),"Not DATE")</f>
        <v/>
      </c>
      <c r="AL15" s="53">
        <f>IF(V15="RP",IF($AH$2=FALSE,IF(S15&gt;$AJ$2,TRUE,"ReqEffectiveEarlierThanRatePeriodStartDate"),"Dates Missing"),"Not RP")</f>
        <v/>
      </c>
      <c r="AM15" s="38">
        <f>IF(AND('Cover Sheet'!$B$19="Non-Risk",$R15=1),TRUE,FALSE)</f>
        <v/>
      </c>
      <c r="AN15" s="38">
        <f>IF(AND($H$6="Medicaid",MID($A15,1,FIND(".",$A15,1)-1)="II"),TRUE,FALSE)</f>
        <v/>
      </c>
      <c r="AU15" s="69" t="n">
        <v>1</v>
      </c>
      <c r="AV15" s="69">
        <f>IF(AU15=1,1,"")</f>
        <v/>
      </c>
      <c r="BD15" s="64" t="inlineStr">
        <is>
          <t>RP</t>
        </is>
      </c>
      <c r="BE15" s="5" t="n">
        <v>0</v>
      </c>
    </row>
    <row r="16" ht="62.1" customHeight="1">
      <c r="A16" s="510" t="inlineStr">
        <is>
          <t>I.A.1.06</t>
        </is>
      </c>
      <c r="B16" s="511" t="inlineStr">
        <is>
          <t>42 CFR 7(c)(4)</t>
        </is>
      </c>
      <c r="C16" s="416" t="inlineStr">
        <is>
          <t>If the state is making any changes to the capitation rate per rate cell for state directed payments not already described in the rate certification, regardless of the size of the change in the capitation rate per rate cell, the state has submitted a revised rate certification.</t>
        </is>
      </c>
      <c r="D16" s="505" t="n">
        <v>7</v>
      </c>
      <c r="E16" s="257" t="n"/>
      <c r="F16" s="653" t="inlineStr">
        <is>
          <t>Source: Attachment - Core Contract Provisions 02012025: 175 | CN-680000-FP122: 236</t>
        </is>
      </c>
      <c r="G16" s="258" t="n"/>
      <c r="H16" s="631" t="inlineStr">
        <is>
          <t>Recommendation: UNCLEAR
Response:
The retrieved text does not provide explicit evidence that the state has submitted a revised rate certification when making changes to the capitation rate per rate cell for state directed payments not already described in the rate certification. The text mentions adjustments to capitation rates and the need for amendments to the contract, but it does not specifically address the requirement of submitting a revised rate certification for such changes.
Relevant excerpts:
- 'Funds previously paid shall be adjusted when capitation rate calculations are determined to have been in error, or when capitation rate payments have been made for enrollees who are determined not to have been eligible for Managed Care Plan membership during the period for which the capitation rate payments were made. In such events, the Managed Care Plan and any subcontractor shall report to the State within sixty (60) days when' [Attachment - Core Contract Provisions 02012025: 175]
- 'The state must adjust capitation rates to remove costs that are specific to any program or activity that is no longer authorized by law.' [CN-680000-FP122: 236]</t>
        </is>
      </c>
      <c r="I16" s="92" t="inlineStr">
        <is>
          <t>MCO</t>
        </is>
      </c>
      <c r="J16" s="92" t="inlineStr">
        <is>
          <t>HIO</t>
        </is>
      </c>
      <c r="K16" s="92" t="inlineStr">
        <is>
          <t>PIHP</t>
        </is>
      </c>
      <c r="L16" s="71" t="inlineStr">
        <is>
          <t>PAHP</t>
        </is>
      </c>
      <c r="M16" s="71" t="n"/>
      <c r="N16" s="71" t="n"/>
      <c r="O16" s="71" t="n"/>
      <c r="P16" s="71" t="n"/>
      <c r="Q16" s="71" t="n"/>
      <c r="R16" s="71" t="n"/>
      <c r="S16" s="42" t="n"/>
      <c r="T16" s="64" t="n"/>
      <c r="U16" s="97">
        <f>IF(OR($E$8="N/A",AND(E16="Yes",F16&lt;&gt;""),AND(E16="N/A",H16&lt;&gt;""),AND(E16="Met",F16&lt;&gt;""),AND(E16="Not met",G16&lt;&gt;""),AND(E16="Unsure",G16&lt;&gt;""),AND(E16="N/A"),AND(E16="No",G16&lt;&gt;""),AND(E16="No, submission is in draft",G16&lt;&gt;""),AND(R16=1),AND(Y16=TRUE)),1,0)</f>
        <v/>
      </c>
      <c r="V16" s="38" t="n"/>
      <c r="W16" s="38" t="n"/>
      <c r="X16" s="126">
        <f>IF(OR(Y16=TRUE,BF16=0),TRUE,FALSE)</f>
        <v/>
      </c>
      <c r="Y16" s="126">
        <f>IF(SUM(Z16:AE16)&lt;1,TRUE,FALSE)</f>
        <v/>
      </c>
      <c r="Z16" s="126">
        <f>IF($Z$2=I16,1,0)</f>
        <v/>
      </c>
      <c r="AA16" s="126">
        <f>IF($AA$2=J16,1,0)</f>
        <v/>
      </c>
      <c r="AB16" s="126">
        <f>IF($AB$2=K16,1,0)</f>
        <v/>
      </c>
      <c r="AC16" s="126">
        <f>IF($AC$2=L16,1,0)</f>
        <v/>
      </c>
      <c r="AD16" s="126">
        <f>IF($AD$2=M16,1,0)</f>
        <v/>
      </c>
      <c r="AE16" s="126">
        <f>IF($AE$2=O16,1,0)</f>
        <v/>
      </c>
      <c r="AG16" s="53" t="n"/>
      <c r="AH16" s="53" t="n"/>
      <c r="AI16" s="53" t="n"/>
      <c r="AJ16" s="53" t="n"/>
      <c r="AK16" s="53" t="n"/>
      <c r="AL16" s="53" t="n"/>
      <c r="AM16" s="38" t="n"/>
      <c r="AN16" s="38" t="n"/>
      <c r="BD16" s="64" t="n"/>
      <c r="BF16">
        <f>IF(BF17=1,0,1)</f>
        <v/>
      </c>
    </row>
    <row r="17" ht="62.1" customHeight="1">
      <c r="A17" s="510" t="inlineStr">
        <is>
          <t>I.A.1.06</t>
        </is>
      </c>
      <c r="B17" s="511" t="inlineStr">
        <is>
          <t>42 CFR 7(c)(4)</t>
        </is>
      </c>
      <c r="C17" s="416" t="inlineStr">
        <is>
          <t>If the state is making any changes to the capitation rate per rate cell for state directed payments or ILOSs not already described in the rate certification, regardless of the size of the change in the capitation rate per rate cell, the state has submitted a revised rate certification.</t>
        </is>
      </c>
      <c r="D17" s="505" t="n">
        <v>7</v>
      </c>
      <c r="E17" s="257" t="n"/>
      <c r="F17" s="653" t="inlineStr">
        <is>
          <t>Source: Attachment - Core Contract Provisions 02012025: 175 | CN-680000-FP122: 236</t>
        </is>
      </c>
      <c r="G17" s="258" t="n"/>
      <c r="H17" s="631" t="inlineStr">
        <is>
          <t>Recommendation: UNCLEAR
Response:
The retrieved text does not provide explicit evidence that the state has submitted a revised rate certification when making changes to the capitation rate per rate cell for state directed payments or ILOSs not already described in the rate certification. The text mentions adjustments to capitation rates and the need for amendments to the contract, but it does not specifically state that a revised rate certification is required for such changes.
Evidence:
- 'The Managed Care Plan and the Agency acknowledge that adjustments to funds previously paid, and to funds yet to be paid, may be required.' [Attachment - Core Contract Provisions 02012025: 175]
- 'The state must adjust capitation rates to remove costs that are specific to any program or activity that is no longer authorized by law.' [CN-680000-FP122: 236]
There is no explicit mention of a revised rate certification being submitted for changes to the capitation rate per rate cell.</t>
        </is>
      </c>
      <c r="I17" s="92" t="inlineStr">
        <is>
          <t>MCO</t>
        </is>
      </c>
      <c r="J17" s="92" t="inlineStr">
        <is>
          <t>HIO</t>
        </is>
      </c>
      <c r="K17" s="92" t="inlineStr">
        <is>
          <t>PIHP</t>
        </is>
      </c>
      <c r="L17" s="71" t="inlineStr">
        <is>
          <t>PAHP</t>
        </is>
      </c>
      <c r="M17" s="71" t="n"/>
      <c r="N17" s="71" t="n"/>
      <c r="O17" s="71" t="n"/>
      <c r="P17" s="71" t="n"/>
      <c r="Q17" s="71" t="n"/>
      <c r="R17" s="71" t="n"/>
      <c r="S17" s="42" t="n">
        <v>45482</v>
      </c>
      <c r="T17" s="64" t="n"/>
      <c r="U17" s="97">
        <f>IF(OR($E$8="N/A",AND(E17="Yes",F17&lt;&gt;""),AND(E17="N/A",H17&lt;&gt;""),AND(E17="Met",F17&lt;&gt;""),AND(E17="Not met",G17&lt;&gt;""),AND(E17="Unsure",G17&lt;&gt;""),AND(E17="N/A"),AND(E17="No",G17&lt;&gt;""),AND(E17="No, submission is in draft",G17&lt;&gt;""),AND(R17=1),AND(X17=TRUE),AND(Y17=TRUE)),1,0)</f>
        <v/>
      </c>
      <c r="V17" s="38" t="n"/>
      <c r="W17" s="38" t="n"/>
      <c r="X17" s="126">
        <f>IF(OR(Y17=TRUE,BF17=0),TRUE,FALSE)</f>
        <v/>
      </c>
      <c r="Y17" s="126">
        <f>IF(SUM(Z17:AE17)&lt;1,TRUE,FALSE)</f>
        <v/>
      </c>
      <c r="Z17" s="126">
        <f>IF($Z$2=I17,1,0)</f>
        <v/>
      </c>
      <c r="AA17" s="126">
        <f>IF($AA$2=J17,1,0)</f>
        <v/>
      </c>
      <c r="AB17" s="126">
        <f>IF($AB$2=K17,1,0)</f>
        <v/>
      </c>
      <c r="AC17" s="126">
        <f>IF($AC$2=L17,1,0)</f>
        <v/>
      </c>
      <c r="AD17" s="126">
        <f>IF($AD$2=M17,1,0)</f>
        <v/>
      </c>
      <c r="AE17" s="126">
        <f>IF($AE$2=O17,1,0)</f>
        <v/>
      </c>
      <c r="AG17" s="53" t="n"/>
      <c r="AH17" s="53" t="n"/>
      <c r="AI17" s="53" t="n"/>
      <c r="AJ17" s="53" t="n"/>
      <c r="AK17" s="53" t="n"/>
      <c r="AL17" s="53" t="n"/>
      <c r="AM17" s="38" t="n"/>
      <c r="AN17" s="38" t="n"/>
      <c r="BD17" s="64" t="n"/>
      <c r="BF17">
        <f>IF('Cover Sheet'!$B$25&gt;=S17,1,0)</f>
        <v/>
      </c>
    </row>
    <row r="18" ht="53.1" customHeight="1">
      <c r="A18" s="510" t="inlineStr">
        <is>
          <t>I.A.1.07</t>
        </is>
      </c>
      <c r="B18" s="512" t="inlineStr">
        <is>
          <t xml:space="preserve">42 CFR 438.74(a) </t>
        </is>
      </c>
      <c r="C18" s="513" t="inlineStr">
        <is>
          <t xml:space="preserve">If the contract submission implements capitation rates for the state’s annual rating period, DMCO received the state's summary description of medical loss ratio (MLR) reports received from the MCPs under contract with the state. </t>
        </is>
      </c>
      <c r="D18" s="505" t="inlineStr">
        <is>
          <t>2,3,4,11</t>
        </is>
      </c>
      <c r="E18" s="257" t="n"/>
      <c r="F18" s="653" t="inlineStr">
        <is>
          <t>Source: CN-680000-FP122: 35, 10, 448 | Attachment - Core Contract Provisions 02012025: 247, 175</t>
        </is>
      </c>
      <c r="G18" s="258" t="n"/>
      <c r="H18" s="631" t="inlineStr">
        <is>
          <t>Recommendation: MET
Response:
The contract text explicitly mentions capitation rates and the annual rating period. For example, it states: 'The capitation rate payment shall be in accordance with **Attachment II and its Exhibits.** The capitation rates are contained in **Exhibit I-C,** Managed Care Plan Rates - Not for Use Unless Approved by CMS, of this Attachment.' (CN-680000-FP122: 35, 10). Additionally, the contract requires the Managed Care Plan to maintain an annual medical loss ratio (MLR) of a minimum of eighty-five percent (85%) (CN-680000-FP122: 448). This indicates that the contract submission implements capitation rates for the state’s annual rating period and that DMCO received the state's summary description of MLR reports.</t>
        </is>
      </c>
      <c r="I18" s="92" t="inlineStr">
        <is>
          <t>MCO</t>
        </is>
      </c>
      <c r="J18" s="92" t="inlineStr">
        <is>
          <t>HIO</t>
        </is>
      </c>
      <c r="K18" s="92" t="inlineStr">
        <is>
          <t>PIHP</t>
        </is>
      </c>
      <c r="L18" s="71" t="inlineStr">
        <is>
          <t>PAHP</t>
        </is>
      </c>
      <c r="M18" s="71" t="n"/>
      <c r="N18" s="71" t="n"/>
      <c r="O18" s="71" t="n"/>
      <c r="P18" s="71" t="inlineStr">
        <is>
          <t>EXISTING</t>
        </is>
      </c>
      <c r="Q18" s="71">
        <f>IF(OR(AND($C$2="Base contract",$C$3="No, section requirements must be reviewed",$AG18=FALSE, $AH18=FALSE),AND($C$2="Contract amendment",$C$3="No, section requirements must be reviewed",$AG18=FALSE,$AH18=FALSE)),"YNNN")</f>
        <v/>
      </c>
      <c r="R18" s="71">
        <f>IF('Cover Sheet'!$B$19="Non-Risk",1)</f>
        <v/>
      </c>
      <c r="S18" s="42" t="n"/>
      <c r="T18" s="42" t="n"/>
      <c r="U18" s="97">
        <f>IF(OR($E$8="N/A",AND(E18="Yes",F18&lt;&gt;""),AND(E18="N/A",H18&lt;&gt;""),AND(E18="Met",F18&lt;&gt;""),AND(E18="Not met",G18&lt;&gt;""),AND(E18="Unsure",G18&lt;&gt;""),AND(E18="N/A"),AND(E18="No",G18&lt;&gt;""),AND(E18="No, submission is in draft",G18&lt;&gt;""),AND(R18=1),AND(Y18=TRUE),X18=TRUE),1,0)</f>
        <v/>
      </c>
      <c r="V18" s="126" t="n"/>
      <c r="W18" s="126" t="n"/>
      <c r="X18" s="126">
        <f>IF(OR(Y18=TRUE,BF18=0),TRUE,FALSE)</f>
        <v/>
      </c>
      <c r="Y18" s="126">
        <f>IF(SUM(Z18:AE18)&lt;1,TRUE,FALSE)</f>
        <v/>
      </c>
      <c r="Z18" s="126">
        <f>IF($Z$2=I18,1,0)</f>
        <v/>
      </c>
      <c r="AA18" s="126">
        <f>IF($AA$2=J18,1,0)</f>
        <v/>
      </c>
      <c r="AB18" s="126">
        <f>IF($AB$2=K18,1,0)</f>
        <v/>
      </c>
      <c r="AC18" s="126">
        <f>IF($AC$2=L18,1,0)</f>
        <v/>
      </c>
      <c r="AD18" s="126">
        <f>IF($AD$2=M18,1,0)</f>
        <v/>
      </c>
      <c r="AE18" s="126">
        <f>IF($AE$2=O18,1,0)</f>
        <v/>
      </c>
      <c r="AG18" s="53" t="n"/>
      <c r="AH18" s="53" t="n"/>
      <c r="AM18" s="38">
        <f>IF(AND('Cover Sheet'!$B$19="Non-Risk",$R18=1),TRUE,FALSE)</f>
        <v/>
      </c>
      <c r="AN18" s="38">
        <f>IF(AND($H$6="Medicaid",MID($A18,1,FIND(".",$A18,1)-1)="II"),TRUE,FALSE)</f>
        <v/>
      </c>
      <c r="AV18" s="69">
        <f>IF(AU18=1,1,"")</f>
        <v/>
      </c>
      <c r="BE18" s="5" t="n">
        <v>0</v>
      </c>
      <c r="BF18">
        <f>IF(BF19=1,0,1)</f>
        <v/>
      </c>
    </row>
    <row r="19" ht="53.1" customHeight="1">
      <c r="A19" s="510" t="inlineStr">
        <is>
          <t>I.A.1.07</t>
        </is>
      </c>
      <c r="B19" s="512" t="inlineStr">
        <is>
          <t xml:space="preserve">42 CFR 438.74(a) </t>
        </is>
      </c>
      <c r="C19" s="513" t="inlineStr">
        <is>
          <t>If the contract submission implements capitation rates for the state’s annual rating period, DMCO received the state's summary description of medical loss ratio (MLR) reports received from the MCPs under contract with the state. The summary description must be provided for each MCP under contract with the state.</t>
        </is>
      </c>
      <c r="D19" s="505" t="inlineStr">
        <is>
          <t>2,3,4,11</t>
        </is>
      </c>
      <c r="E19" s="257" t="n"/>
      <c r="F19" s="653" t="inlineStr">
        <is>
          <t>Source: Attachment - Core Contract Provisions 02012025: 175, 242 | CN-680000-FP122: 448</t>
        </is>
      </c>
      <c r="G19" s="258" t="n"/>
      <c r="H19" s="631" t="inlineStr">
        <is>
          <t>Recommendation: UNCLEAR
Response:
The retrieved text mentions capitation rates and MLR reports, but it does not explicitly state that DMCO received the state's summary description of MLR reports for each MCP under contract with the state when capitation rates are implemented for the state’s annual rating period. The text refers to general reporting requirements and MLR maintenance but lacks specific details about the provision of summary descriptions to DMCO.
Evidence:
- "Unless otherwise specified in this Contract, the Managed Care Plan shall accept the capitation payment received each month as payment in full by the Agency for all services provided to enrollees covered under this Contract..." [Attachment - Core Contract Provisions 02012025: 175]
- "The Managed Care Plan shall comply with reports required by the Agency as specified in the Managed Care Plan Submissions Summary..." [Attachment - Core Contract Provisions 02012025: 242]
- "The Managed Care Plan shall maintain an annual (January 1 - December 31) medical loss ratio (MLR) of a minimum of eighty-five percent (85%) for the fir" [CN-680000-FP122: 448]</t>
        </is>
      </c>
      <c r="I19" s="92" t="inlineStr">
        <is>
          <t>MCO</t>
        </is>
      </c>
      <c r="J19" s="92" t="inlineStr">
        <is>
          <t>HIO</t>
        </is>
      </c>
      <c r="K19" s="92" t="inlineStr">
        <is>
          <t>PIHP</t>
        </is>
      </c>
      <c r="L19" s="71" t="inlineStr">
        <is>
          <t>PAHP</t>
        </is>
      </c>
      <c r="M19" s="71" t="n"/>
      <c r="N19" s="71" t="n"/>
      <c r="O19" s="71" t="n"/>
      <c r="P19" s="71" t="inlineStr">
        <is>
          <t>EXISTING</t>
        </is>
      </c>
      <c r="Q19" s="71">
        <f>IF(OR(AND($C$2="Base contract",$C$3="No, section requirements must be reviewed",$AG19=FALSE, $AH19=FALSE),AND($C$2="Contract amendment",$C$3="No, section requirements must be reviewed",$AG19=FALSE,$AH19=FALSE)),"YNNN")</f>
        <v/>
      </c>
      <c r="R19" s="71">
        <f>IF('Cover Sheet'!$B$19="Non-Risk",1)</f>
        <v/>
      </c>
      <c r="S19" s="42" t="n">
        <v>45482</v>
      </c>
      <c r="T19" s="42" t="n"/>
      <c r="U19" s="97">
        <f>IF(OR($E$8="N/A",AND(E19="Yes",F19&lt;&gt;""),AND(E19="N/A",H19&lt;&gt;""),AND(E19="Met",F19&lt;&gt;""),AND(E19="Not met",G19&lt;&gt;""),AND(E19="Unsure",G19&lt;&gt;""),AND(E19="N/A"),AND(E19="No",G19&lt;&gt;""),AND(E19="No, submission is in draft",G19&lt;&gt;""),AND(R19=1),AND(Y19=TRUE),X19=TRUE),1,0)</f>
        <v/>
      </c>
      <c r="V19" s="126" t="n"/>
      <c r="W19" s="126" t="n"/>
      <c r="X19" s="126">
        <f>IF(OR(Y19=TRUE,BF19=0),TRUE,FALSE)</f>
        <v/>
      </c>
      <c r="Y19" s="126">
        <f>IF(SUM(Z19:AE19)&lt;1,TRUE,FALSE)</f>
        <v/>
      </c>
      <c r="Z19" s="126">
        <f>IF($Z$2=I19,1,0)</f>
        <v/>
      </c>
      <c r="AA19" s="126">
        <f>IF($AA$2=J19,1,0)</f>
        <v/>
      </c>
      <c r="AB19" s="126">
        <f>IF($AB$2=K19,1,0)</f>
        <v/>
      </c>
      <c r="AC19" s="126">
        <f>IF($AC$2=L19,1,0)</f>
        <v/>
      </c>
      <c r="AD19" s="126">
        <f>IF($AD$2=M19,1,0)</f>
        <v/>
      </c>
      <c r="AE19" s="126">
        <f>IF($AE$2=O19,1,0)</f>
        <v/>
      </c>
      <c r="AG19" s="53" t="n"/>
      <c r="AH19" s="53" t="n"/>
      <c r="AM19" s="38">
        <f>IF(AND('Cover Sheet'!$B$19="Non-Risk",$R19=1),TRUE,FALSE)</f>
        <v/>
      </c>
      <c r="AN19" s="38">
        <f>IF(AND($H$6="Medicaid",MID($A19,1,FIND(".",$A19,1)-1)="II"),TRUE,FALSE)</f>
        <v/>
      </c>
      <c r="AV19" s="69">
        <f>IF(AU19=1,1,"")</f>
        <v/>
      </c>
      <c r="BE19" s="5" t="n">
        <v>0</v>
      </c>
      <c r="BF19">
        <f>IF('Cover Sheet'!$B$25&gt;=S19,1,0)</f>
        <v/>
      </c>
    </row>
    <row r="20" ht="87" customHeight="1">
      <c r="A20" s="254" t="inlineStr">
        <is>
          <t>I.A.1.08</t>
        </is>
      </c>
      <c r="B20" s="255" t="inlineStr">
        <is>
          <t>42 CFR 438.1(b)</t>
        </is>
      </c>
      <c r="C20" s="255" t="inlineStr">
        <is>
          <t xml:space="preserve">The contract submission complies with the federal authority(ies) approved by CMS. For example, if the contractor delivers services for a program authorized under section 1915(b)/1915(c) concurrent authority, the contract is in compliance with the approved section 1915(b)/1915(c) waivers. If the contract action includes a new benefit, the state has submitted a state plan amendment (SPA) or waiver amendment, requesting authority to cover the benefit. </t>
        </is>
      </c>
      <c r="D20" s="505" t="n">
        <v>12</v>
      </c>
      <c r="E20" s="257" t="n"/>
      <c r="F20" s="653" t="inlineStr">
        <is>
          <t>Source: CN-680000-FP122: 278, 217, 230, 290, 199, 3, 138, 463 | Attachment - Core Contract Provisions 02012025: 217, 230, 138</t>
        </is>
      </c>
      <c r="G20" s="258" t="n"/>
      <c r="H20" s="631" t="inlineStr">
        <is>
          <t>Recommendation: UNCLEAR
Response:
The retrieved text mentions compliance with federal CMS waivers and applicable federal requirements, but it does not explicitly state that the contract complies with specific federal authorities such as section 1915(b)/1915(c) waivers or provide evidence of a state plan amendment (SPA) or waiver amendment for new benefits. Therefore, it is unclear whether the requirement is met based on the provided context.</t>
        </is>
      </c>
      <c r="I20" s="92" t="inlineStr">
        <is>
          <t>MCO</t>
        </is>
      </c>
      <c r="J20" s="92" t="inlineStr">
        <is>
          <t>HIO</t>
        </is>
      </c>
      <c r="K20" s="92" t="inlineStr">
        <is>
          <t>PIHP</t>
        </is>
      </c>
      <c r="L20" s="71" t="inlineStr">
        <is>
          <t>PAHP</t>
        </is>
      </c>
      <c r="M20" s="71" t="inlineStr">
        <is>
          <t>NEMT PAHP</t>
        </is>
      </c>
      <c r="N20" s="71" t="n"/>
      <c r="O20" s="71" t="inlineStr">
        <is>
          <t>PCCME</t>
        </is>
      </c>
      <c r="P20" s="71" t="inlineStr">
        <is>
          <t>EXISTING</t>
        </is>
      </c>
      <c r="Q20" s="71">
        <f>IF(OR(AND($C$2="Base contract",$C$3="No, section requirements must be reviewed",$AG20=FALSE, $AH20=FALSE),AND($C$2="Contract amendment",$C$3="No, section requirements must be reviewed",$AG20=FALSE,$AH20=FALSE)),"YNNN")</f>
        <v/>
      </c>
      <c r="R20" s="71" t="n"/>
      <c r="S20" s="43" t="n"/>
      <c r="T20" s="43" t="n"/>
      <c r="U20" s="97">
        <f>IF(OR($E$8="N/A",AND(E20="Yes",F20&lt;&gt;""),AND(E20="N/A",H20&lt;&gt;""),AND(E20="Met",F20&lt;&gt;""),AND(E20="Not met",G20&lt;&gt;""),AND(E20="Unsure",G20&lt;&gt;""),AND(E20="N/A"),AND(E20="No",G20&lt;&gt;""),AND(E20="No, submission is in draft",G20&lt;&gt;""),AND(R20=1),AND(Y20=TRUE)),1,0)</f>
        <v/>
      </c>
      <c r="V20" s="126" t="n"/>
      <c r="W20" s="126" t="n"/>
      <c r="X20" s="126">
        <f>IF(OR(Y20=TRUE),TRUE,FALSE)</f>
        <v/>
      </c>
      <c r="Y20" s="126">
        <f>IF(SUM(Z20:AE20)&lt;1,TRUE,FALSE)</f>
        <v/>
      </c>
      <c r="Z20" s="126">
        <f>IF($Z$2=I20,1,0)</f>
        <v/>
      </c>
      <c r="AA20" s="126">
        <f>IF($AA$2=J20,1,0)</f>
        <v/>
      </c>
      <c r="AB20" s="126">
        <f>IF($AB$2=K20,1,0)</f>
        <v/>
      </c>
      <c r="AC20" s="126">
        <f>IF($AC$2=L20,1,0)</f>
        <v/>
      </c>
      <c r="AD20" s="126">
        <f>IF($AD$2=M20,1,0)</f>
        <v/>
      </c>
      <c r="AE20" s="126">
        <f>IF($AE$2=O20,1,0)</f>
        <v/>
      </c>
      <c r="AG20" s="53" t="n"/>
      <c r="AH20" s="53" t="n"/>
      <c r="AM20" s="38">
        <f>IF(AND('Cover Sheet'!$B$19="Non-Risk",$R20=1),TRUE,FALSE)</f>
        <v/>
      </c>
      <c r="AN20" s="38">
        <f>IF(AND($H$6="Medicaid",MID($A20,1,FIND(".",$A20,1)-1)="II"),TRUE,FALSE)</f>
        <v/>
      </c>
      <c r="AU20" s="69" t="n">
        <v>1</v>
      </c>
      <c r="AV20" s="69">
        <f>IF(AU20=1,1,"")</f>
        <v/>
      </c>
      <c r="BE20" s="5" t="n">
        <v>0</v>
      </c>
    </row>
    <row r="21" ht="204.95" customHeight="1">
      <c r="A21" s="254" t="inlineStr">
        <is>
          <t>I.A.1.09</t>
        </is>
      </c>
      <c r="B21" s="255" t="inlineStr">
        <is>
          <t>42 CFR 438.3(n); 42 CFR 438.920(b)</t>
        </is>
      </c>
      <c r="C21" s="255" t="inlineStr">
        <is>
          <t>If the MCP delivers services to Medicaid MCO enrollees, and:
• This is either a new MCO program or a new MCP contracting with the state, the state has submitted parity analysis(ies) to CMS in accordance with 42 CFR 438.3(n) and 920(b), and the analyst has completed the Parity Analysis Review Tool and determined the submission to be compliant with federal requirements.  
• The contract includes changes to benefits, financial requirements, quantitative treatment limitations (QTLs), and/or non-quantitative treatment limitations (NQTLs) that could affect compliance with parity, the state has submitted revised parity analysis(ies) to CMS in accordance with 42 CFR 438.3(n) and 920(b), and the analyst has completed the Parity Analysis Review Tool and determined the submission to be compliant with federal requirements.
• The contract includes corrections to parity compliance deficiencies, the state has submitted revised parity analysis(ies) to CMS in accordance with 42 CFR 438.3(n) and 920(b), and the analyst has completed the Parity Analysis Review Tool and determined the submission to be compliant with federal requirements.</t>
        </is>
      </c>
      <c r="D21" s="505" t="n">
        <v>13</v>
      </c>
      <c r="E21" s="257" t="n"/>
      <c r="F21" s="653" t="inlineStr">
        <is>
          <t>Source: CN-680000-FP122: 463 | CN-680000-FP122: 463</t>
        </is>
      </c>
      <c r="G21" s="258" t="n"/>
      <c r="H21" s="631" t="inlineStr">
        <is>
          <t>Recommendation: UNCLEAR
Response:
The retrieved text does not provide explicit evidence that the state has submitted parity analysis(ies) to CMS, completed the Parity Analysis Review Tool, or determined the submission to be compliant with federal requirements in the context of a new MCO program, new MCP contracting, changes to benefits, financial requirements, QTLs, NQTLs, or corrections to parity compliance deficiencies. The text mentions compliance with the MHPAEA and submission of an attestation, but it does not specifically address the detailed requirements outlined in the user's query.
Evidence:
- "The Managed Care Plan shall comply with all applicable federal and State laws, rules and regulations including 42 CFR part 438, Subpart K, and the MHPAEA." [1]
- "The Managed Care Plan shall submit to the Agency an attestation of the Managed Care Plan's compliance with the MHPAEA no later than November 1 of each year, in a manner and format to be specified by the Agency," [2]
Specific information needed: Explicit statements regarding the submission of parity analysis(ies) to CMS, the completion of the Parity Analysis Review Tool, and the determination of compliance with federal requirements in the specified contexts.</t>
        </is>
      </c>
      <c r="I21" s="92" t="inlineStr">
        <is>
          <t>MCO</t>
        </is>
      </c>
      <c r="J21" s="92" t="inlineStr">
        <is>
          <t>HIO</t>
        </is>
      </c>
      <c r="K21" s="92" t="n"/>
      <c r="L21" s="71" t="n"/>
      <c r="M21" s="71" t="n"/>
      <c r="N21" s="71" t="n"/>
      <c r="O21" s="71" t="n"/>
      <c r="P21" s="71" t="inlineStr">
        <is>
          <t>EXISTING</t>
        </is>
      </c>
      <c r="Q21" s="71">
        <f>IF(OR(AND($C$2="Base contract",$C$3="No, section requirements must be reviewed",$AG21=FALSE, $AH21=FALSE),AND($C$2="Contract amendment",$C$3="No, section requirements must be reviewed",$AG21=FALSE,$AH21=FALSE)),"YNNN")</f>
        <v/>
      </c>
      <c r="R21" s="71" t="n"/>
      <c r="S21" s="42" t="n">
        <v>43010</v>
      </c>
      <c r="T21" s="42" t="n"/>
      <c r="U21" s="97">
        <f>IF(OR($E$8="N/A",AND(E21="Yes",F21&lt;&gt;""),AND(E21="N/A",H21&lt;&gt;""),AND(E21="Met",F21&lt;&gt;""),AND(E21="Not met",G21&lt;&gt;""),AND(E21="Unsure",G21&lt;&gt;""),AND(E21="N/A"),AND(E21="No",G21&lt;&gt;""),AND(E21="No, submission is in draft",G21&lt;&gt;""),AND(R21=1),AND(Y21=TRUE)),1,0)</f>
        <v/>
      </c>
      <c r="V21" s="126" t="n"/>
      <c r="W21" s="126" t="n"/>
      <c r="X21" s="126">
        <f>IF(OR(Y21=TRUE),TRUE,FALSE)</f>
        <v/>
      </c>
      <c r="Y21" s="126">
        <f>IF(SUM(Z21:AE21)&lt;1,TRUE,FALSE)</f>
        <v/>
      </c>
      <c r="Z21" s="126">
        <f>IF($Z$2=I21,1,0)</f>
        <v/>
      </c>
      <c r="AA21" s="126">
        <f>IF($AA$2=J21,1,0)</f>
        <v/>
      </c>
      <c r="AB21" s="126">
        <f>IF($AB$2=K21,1,0)</f>
        <v/>
      </c>
      <c r="AC21" s="126">
        <f>IF($AC$2=L21,1,0)</f>
        <v/>
      </c>
      <c r="AD21" s="126">
        <f>IF($AD$2=M21,1,0)</f>
        <v/>
      </c>
      <c r="AE21" s="126">
        <f>IF($AE$2=O21,1,0)</f>
        <v/>
      </c>
      <c r="AG21" s="53" t="n"/>
      <c r="AH21" s="53" t="n"/>
      <c r="AM21" s="38">
        <f>IF(AND('Cover Sheet'!$B$19="Non-Risk",$R21=1),TRUE,FALSE)</f>
        <v/>
      </c>
      <c r="AN21" s="38">
        <f>IF(AND($H$6="Medicaid",MID($A21,1,FIND(".",$A21,1)-1)="II"),TRUE,FALSE)</f>
        <v/>
      </c>
      <c r="AU21" s="69" t="n">
        <v>1</v>
      </c>
      <c r="AV21" s="69">
        <f>IF(AU21=1,1,"")</f>
        <v/>
      </c>
      <c r="BE21" s="5" t="n">
        <v>0</v>
      </c>
    </row>
    <row r="22" ht="126.95" customHeight="1">
      <c r="A22" s="254" t="inlineStr">
        <is>
          <t>I.A.1.10</t>
        </is>
      </c>
      <c r="B22" s="261" t="inlineStr">
        <is>
          <t xml:space="preserve">42 CFR 438.6(c)(1); 42 CFR 438.6(c)(2) </t>
        </is>
      </c>
      <c r="C22" s="261" t="inlineStr">
        <is>
          <t>If the contract submission includes state directed payment initiatives other than the adoption of a minimum fee schedule using state plan approved rates under 42 CFR 438.6(c), CMS has approved a Section 438.6(c) Preprint prior to the arrangement being implemented. Each state directed payment arrangement must be described in the MCP contract and the description must be consistent with the CMS-approved Section 438.6(c) Preprint. 
Note: If the contract includes adoption of a minimum fee schedule using state plan approved rates under 42 CFR 438.6(c)(1)(iii)(A), the state directed payment must be described in the MCP contract, but CMS approval of a preprint is not applicable.</t>
        </is>
      </c>
      <c r="D22" s="505" t="inlineStr">
        <is>
          <t>14,15,16, 17</t>
        </is>
      </c>
      <c r="E22" s="257" t="n"/>
      <c r="F22" s="653" t="inlineStr">
        <is>
          <t>Source: Attachment - Core Contract Provisions 02012025: 175, 140 | CN-680000-FP122: 236, 201, 36, 236 | FP122 Attachment: 11</t>
        </is>
      </c>
      <c r="G22" s="258" t="n"/>
      <c r="H22" s="631" t="inlineStr">
        <is>
          <t>Recommendation: UNCLEAR
Response:
The retrieved text does not provide explicit evidence to determine whether the requirement is met. The text mentions capitation payments, adjustments to funds, and compliance with federal requirements, but it does not specifically address the approval of a Section 438.6(c) Preprint or the description of state directed payment arrangements in the MCP contract.</t>
        </is>
      </c>
      <c r="I22" s="92" t="inlineStr">
        <is>
          <t>MCO</t>
        </is>
      </c>
      <c r="J22" s="92" t="inlineStr">
        <is>
          <t>HIO</t>
        </is>
      </c>
      <c r="K22" s="92" t="inlineStr">
        <is>
          <t>PIHP</t>
        </is>
      </c>
      <c r="L22" s="71" t="inlineStr">
        <is>
          <t>PAHP</t>
        </is>
      </c>
      <c r="M22" s="71" t="n"/>
      <c r="N22" s="71" t="n"/>
      <c r="O22" s="71" t="n"/>
      <c r="P22" s="71" t="inlineStr">
        <is>
          <t>EXISTING</t>
        </is>
      </c>
      <c r="Q22" s="71">
        <f>IF(OR(AND($C$2="Base contract",$C$3="No, section requirements must be reviewed",$AG22=FALSE, $AH22=FALSE),AND($C$2="Contract amendment",$C$3="No, section requirements must be reviewed",$AG22=FALSE,$AH22=FALSE)),"YNNN")</f>
        <v/>
      </c>
      <c r="R22" s="71">
        <f>IF('Cover Sheet'!$B$19="Non-Risk",1)</f>
        <v/>
      </c>
      <c r="S22" s="42" t="n"/>
      <c r="T22" s="93" t="n"/>
      <c r="U22" s="97">
        <f>IF(OR($E$8="N/A",AND(E22="Yes",F22&lt;&gt;""),AND(E22="N/A",H22&lt;&gt;""),AND(E22="Met",F22&lt;&gt;""),AND(E22="Not met",G22&lt;&gt;""),AND(E22="Unsure",G22&lt;&gt;""),AND(E22="N/A"),AND(E22="No",G22&lt;&gt;""),AND(E22="No, submission is in draft",G22&lt;&gt;""),AND(R22=1),AND(Y22=TRUE),X22=TRUE),1,0)</f>
        <v/>
      </c>
      <c r="V22" s="126" t="n"/>
      <c r="W22" s="126" t="n"/>
      <c r="X22" s="126">
        <f>IF(OR(Y22=TRUE,BF22=0),TRUE,FALSE)</f>
        <v/>
      </c>
      <c r="Y22" s="126">
        <f>IF(SUM(Z22:AE22)&lt;1,TRUE,FALSE)</f>
        <v/>
      </c>
      <c r="Z22" s="126">
        <f>IF($Z$2=I22,1,0)</f>
        <v/>
      </c>
      <c r="AA22" s="126">
        <f>IF($AA$2=J22,1,0)</f>
        <v/>
      </c>
      <c r="AB22" s="126">
        <f>IF($AB$2=K22,1,0)</f>
        <v/>
      </c>
      <c r="AC22" s="126">
        <f>IF($AC$2=L22,1,0)</f>
        <v/>
      </c>
      <c r="AD22" s="126">
        <f>IF($AD$2=M22,1,0)</f>
        <v/>
      </c>
      <c r="AE22" s="126">
        <f>IF($AE$2=O22,1,0)</f>
        <v/>
      </c>
      <c r="AG22" s="53" t="n"/>
      <c r="AH22" s="53" t="n"/>
      <c r="AM22" s="38">
        <f>IF(AND('Cover Sheet'!$B$19="Non-Risk",$R22=1),TRUE,FALSE)</f>
        <v/>
      </c>
      <c r="AN22" s="38">
        <f>IF(AND($H$6="Medicaid",MID($A22,1,FIND(".",$A22,1)-1)="II"),TRUE,FALSE)</f>
        <v/>
      </c>
      <c r="AU22" s="69" t="n">
        <v>1</v>
      </c>
      <c r="AV22" s="69">
        <f>IF(AU22=1,1,"")</f>
        <v/>
      </c>
      <c r="BE22" s="5" t="n">
        <v>0</v>
      </c>
      <c r="BF22">
        <f>IF(BF23=1,0,1)</f>
        <v/>
      </c>
    </row>
    <row r="23" ht="156.75" customHeight="1">
      <c r="A23" s="254" t="inlineStr">
        <is>
          <t>I.A.1.10</t>
        </is>
      </c>
      <c r="B23" s="261" t="inlineStr">
        <is>
          <t xml:space="preserve">42 CFR 438.6(c)(1); 42 CFR 438.6(c)(2) </t>
        </is>
      </c>
      <c r="C23" s="261" t="inlineStr">
        <is>
          <t>If the contract submission includes state directed payment initiatives other than (1) the adoption of a minimum fee schedule using state plan approved rates under 42 CFR 438.6(c), or (2) a total published Medicare payment rate that was in effect no more than three years prior to the start of the rating period and the minimum fee schedule to be used by the MCP is equivalent to 100 percent of the specified total published Medicare payment rate, CMS has approved a Section 438.6(c) Preprint prior to the arrangement being implemented. Each state directed payment arrangement must be described in the MCP contract and the description must be consistent with the CMS-approved Section 438.6(c) Preprint. 
Note: If the contract includes adoption of a minimum fee schedule using state plan approved rates under 42 CFR 438.6(c)(1)(iii)(A), the state directed payment must be described in the MCP contract, but CMS approval of a preprint is not applicable.</t>
        </is>
      </c>
      <c r="D23" s="505" t="inlineStr">
        <is>
          <t>14,15,16, 17</t>
        </is>
      </c>
      <c r="E23" s="257" t="n"/>
      <c r="F23" s="653" t="inlineStr">
        <is>
          <t>Source: Attachment - Core Contract Provisions 02012025: 175, 236 | CN-680000-FP122: 236, 438</t>
        </is>
      </c>
      <c r="G23" s="258" t="n"/>
      <c r="H23" s="631" t="inlineStr">
        <is>
          <t>Recommendation: UNCLEAR
Response:
The retrieved text does not provide explicit evidence to determine whether the requirement is met. The text mentions capitation rates, adjustments, and the use of CMS-approved rates, but it does not specifically address the approval of a Section 438.6(c) Preprint for state directed payment initiatives or the description of such arrangements in the MCP contract.
Evidence:
- "The Agency may amend and use the CMS-approved rates by notice to the Managed Care Plan through an amendment to this Contract." (Attachment - Core Contract Provisions 02012025: 175, CN-680000-FP122: 236)
- "The Managed Care Plan and the Agency acknowledge that the capitation rates paid under this Contract are subject to approval by the federal government." (CN-680000-FP122: 236)
However, there is no explicit mention of the approval of a Section 438.6(c) Preprint or the description of state directed payment arrangements in the MCP contract.</t>
        </is>
      </c>
      <c r="I23" s="92" t="inlineStr">
        <is>
          <t>MCO</t>
        </is>
      </c>
      <c r="J23" s="92" t="inlineStr">
        <is>
          <t>HIO</t>
        </is>
      </c>
      <c r="K23" s="92" t="inlineStr">
        <is>
          <t>PIHP</t>
        </is>
      </c>
      <c r="L23" s="71" t="inlineStr">
        <is>
          <t>PAHP</t>
        </is>
      </c>
      <c r="M23" s="71" t="n"/>
      <c r="N23" s="71" t="n"/>
      <c r="O23" s="71" t="n"/>
      <c r="P23" s="71" t="inlineStr">
        <is>
          <t>EXISTING</t>
        </is>
      </c>
      <c r="Q23" s="71">
        <f>IF(OR(AND($C$2="Base contract",$C$3="No, section requirements must be reviewed",$AG23=FALSE, $AH23=FALSE),AND($C$2="Contract amendment",$C$3="No, section requirements must be reviewed",$AG23=FALSE,$AH23=FALSE)),"YNNN")</f>
        <v/>
      </c>
      <c r="R23" s="71">
        <f>IF('Cover Sheet'!$B$19="Non-Risk",1)</f>
        <v/>
      </c>
      <c r="S23" s="42" t="n">
        <v>45482</v>
      </c>
      <c r="T23" s="93" t="n"/>
      <c r="U23" s="97">
        <f>IF(OR($E$8="N/A",AND(E23="Yes",F23&lt;&gt;""),AND(E23="N/A",H23&lt;&gt;""),AND(E23="Met",F23&lt;&gt;""),AND(E23="Not met",G23&lt;&gt;""),AND(E23="Unsure",G23&lt;&gt;""),AND(E23="N/A"),AND(E23="No",G23&lt;&gt;""),AND(E23="No, submission is in draft",G23&lt;&gt;""),AND(R23=1),AND(Y23=TRUE),X23=TRUE),1,0)</f>
        <v/>
      </c>
      <c r="V23" s="126" t="n"/>
      <c r="W23" s="126" t="n"/>
      <c r="X23" s="126">
        <f>IF(OR(Y23=TRUE,BF23=0),TRUE,FALSE)</f>
        <v/>
      </c>
      <c r="Y23" s="126">
        <f>IF(SUM(Z23:AE23)&lt;1,TRUE,FALSE)</f>
        <v/>
      </c>
      <c r="Z23" s="126">
        <f>IF($Z$2=I23,1,0)</f>
        <v/>
      </c>
      <c r="AA23" s="126">
        <f>IF($AA$2=J23,1,0)</f>
        <v/>
      </c>
      <c r="AB23" s="126">
        <f>IF($AB$2=K23,1,0)</f>
        <v/>
      </c>
      <c r="AC23" s="126">
        <f>IF($AC$2=L23,1,0)</f>
        <v/>
      </c>
      <c r="AD23" s="126">
        <f>IF($AD$2=M23,1,0)</f>
        <v/>
      </c>
      <c r="AE23" s="126">
        <f>IF($AE$2=O23,1,0)</f>
        <v/>
      </c>
      <c r="AG23" s="53" t="n"/>
      <c r="AH23" s="53" t="n"/>
      <c r="AM23" s="38">
        <f>IF(AND('Cover Sheet'!$B$19="Non-Risk",$R23=1),TRUE,FALSE)</f>
        <v/>
      </c>
      <c r="AN23" s="38">
        <f>IF(AND($H$6="Medicaid",MID($A23,1,FIND(".",$A23,1)-1)="II"),TRUE,FALSE)</f>
        <v/>
      </c>
      <c r="AU23" s="69" t="n">
        <v>1</v>
      </c>
      <c r="AV23" s="69">
        <f>IF(AU23=1,1,"")</f>
        <v/>
      </c>
      <c r="BE23" s="5" t="n">
        <v>0</v>
      </c>
      <c r="BF23">
        <f>IF('Cover Sheet'!$B$25&gt;=S23,1,0)</f>
        <v/>
      </c>
    </row>
    <row r="24" ht="74.09999999999999" customHeight="1">
      <c r="A24" s="254" t="inlineStr">
        <is>
          <t>I.A.1.12</t>
        </is>
      </c>
      <c r="B24" s="261" t="inlineStr">
        <is>
          <t>42 CFR 438.6(b)(1)</t>
        </is>
      </c>
      <c r="C24" s="261" t="inlineStr">
        <is>
          <t>If the contract submission implements risk-sharing mechanisms (such as reinsurance, risk corridors, or stop-loss limits), the mechanism(s) must be documented in the contract and rate certification documents for the rating period prior to the start of the rating period. Risk-sharing mechanisms may not be added or modified after the start of the rating period. See the applicable tips section for more information as states adjust to this new policy.</t>
        </is>
      </c>
      <c r="D24" s="505" t="n">
        <v>18</v>
      </c>
      <c r="E24" s="257" t="n"/>
      <c r="F24" s="653" t="inlineStr">
        <is>
          <t>Source: Attachment - Core Contract Provisions 02012025: 174, 175, 235, 236 | CN-680000-FP122: 152, 200, 213, 236</t>
        </is>
      </c>
      <c r="G24" s="258" t="n"/>
      <c r="H24" s="631" t="inlineStr">
        <is>
          <t>Recommendation: UNCLEAR
Response:
The retrieved text does not provide explicit evidence that the contract documents the risk-sharing mechanisms or confirms that these mechanisms cannot be added or modified after the start of the rating period. The text mentions rate adjustments and certifications but does not specifically address risk-sharing mechanisms or their immutability after the rating period starts.
Evidence:
- 'The rates shall be actuarially sound in accordance with 42 CFR 438.6(c).' (Attachment - Core Contract Provisions 02012025: 174, 235)
- 'The Agency may use, or may amend and use these rates, only after certification by its actuary and approval by CMS.' (Attachment - Core Contract Provisions 02012025: 175, 236)
These excerpts discuss rate adjustments and certifications but do not mention risk-sharing mechanisms or their immutability.</t>
        </is>
      </c>
      <c r="I24" s="92" t="inlineStr">
        <is>
          <t>MCO</t>
        </is>
      </c>
      <c r="J24" s="92" t="inlineStr">
        <is>
          <t>HIO</t>
        </is>
      </c>
      <c r="K24" s="92" t="inlineStr">
        <is>
          <t>PIHP</t>
        </is>
      </c>
      <c r="L24" s="71" t="inlineStr">
        <is>
          <t>PAHP</t>
        </is>
      </c>
      <c r="M24" s="71" t="n"/>
      <c r="N24" s="71" t="n"/>
      <c r="O24" s="71" t="n"/>
      <c r="P24" s="71" t="inlineStr">
        <is>
          <t>EXISTING</t>
        </is>
      </c>
      <c r="Q24" s="71">
        <f>IF(OR(AND($C$2="Base contract",$C$3="No, section requirements must be reviewed",$AG24=FALSE, $AH24=FALSE),AND($C$2="Contract amendment",$C$3="No, section requirements must be reviewed",$AG24=FALSE,$AH24=FALSE)),"YNNN")</f>
        <v/>
      </c>
      <c r="R24" s="71">
        <f>IF('Cover Sheet'!$B$19="Non-Risk",1)</f>
        <v/>
      </c>
      <c r="S24" s="42" t="n">
        <v>44179</v>
      </c>
      <c r="T24" s="93" t="n"/>
      <c r="U24" s="97">
        <f>IF(OR($E$8="N/A",AND(E24="Yes",F24&lt;&gt;""),AND(E24="N/A",H24&lt;&gt;""),AND(E24="Met",F24&lt;&gt;""),AND(E24="Not met",G24&lt;&gt;""),AND(E24="Unsure",G24&lt;&gt;""),AND(E24="N/A"),AND(E24="No",G24&lt;&gt;""),AND(E24="No, submission is in draft",G24&lt;&gt;""),AND(R24=1),AND(Y24=TRUE)),1,0)</f>
        <v/>
      </c>
      <c r="V24" s="126" t="n"/>
      <c r="W24" s="126" t="n"/>
      <c r="X24" s="126">
        <f>IF(OR(Y24=TRUE),TRUE,FALSE)</f>
        <v/>
      </c>
      <c r="Y24" s="126">
        <f>IF(SUM(Z24:AE24)&lt;1,TRUE,FALSE)</f>
        <v/>
      </c>
      <c r="Z24" s="126">
        <f>IF($Z$2=I24,1,0)</f>
        <v/>
      </c>
      <c r="AA24" s="126">
        <f>IF($AA$2=J24,1,0)</f>
        <v/>
      </c>
      <c r="AB24" s="126">
        <f>IF($AB$2=K24,1,0)</f>
        <v/>
      </c>
      <c r="AC24" s="126">
        <f>IF($AC$2=L24,1,0)</f>
        <v/>
      </c>
      <c r="AD24" s="126">
        <f>IF($AD$2=M24,1,0)</f>
        <v/>
      </c>
      <c r="AE24" s="126">
        <f>IF($AE$2=O24,1,0)</f>
        <v/>
      </c>
      <c r="AG24" s="53" t="n"/>
      <c r="AH24" s="53" t="n"/>
      <c r="AM24" s="38">
        <f>IF(AND('Cover Sheet'!$B$19="Non-Risk",$R24=1),TRUE,FALSE)</f>
        <v/>
      </c>
      <c r="AN24" s="38">
        <f>IF(AND($H$6="Medicaid",MID($A24,1,FIND(".",$A24,1)-1)="II"),TRUE,FALSE)</f>
        <v/>
      </c>
      <c r="AU24" s="69" t="n">
        <v>1</v>
      </c>
      <c r="AV24" s="69">
        <f>IF(AU24=1,1,"")</f>
        <v/>
      </c>
      <c r="BE24" s="5" t="n">
        <v>0</v>
      </c>
    </row>
    <row r="25" ht="40.5" customHeight="1">
      <c r="A25" s="254" t="inlineStr">
        <is>
          <t>I.A.1.13</t>
        </is>
      </c>
      <c r="B25" s="255" t="inlineStr">
        <is>
          <t>42 CFR 438.66(d)(1)(i)</t>
        </is>
      </c>
      <c r="C25" s="255" t="inlineStr">
        <is>
          <t>If the state is implementing a managed care program, whether the program is voluntary or mandatory, the state has submitted a readiness review in accordance with 42 CFR 438.66(d)(2)–(4).</t>
        </is>
      </c>
      <c r="D25" s="473" t="n"/>
      <c r="E25" s="257" t="n"/>
      <c r="F25" s="653" t="inlineStr">
        <is>
          <t>Source: CN-680000-FP122: 283, 223 | Attachment - Core Contract Provisions 02012025: 223</t>
        </is>
      </c>
      <c r="G25" s="258" t="n"/>
      <c r="H25" s="631" t="inlineStr">
        <is>
          <t>Recommendation: UNCLEAR
Response:
The retrieved text mentions that the Agency shall conduct a plan-specific readiness review to assess the Managed Care Plan's readiness and ability to provide services to recipients (CN-680000-FP122: 283, 223). However, it does not explicitly state whether the program is voluntary or mandatory, nor does it confirm that the readiness review was submitted in accordance with 42 CFR 438.66(d)(2)–(4). Therefore, there is insufficient information to determine if the requirement is met.</t>
        </is>
      </c>
      <c r="I25" s="92" t="inlineStr">
        <is>
          <t>MCO</t>
        </is>
      </c>
      <c r="J25" s="92" t="inlineStr">
        <is>
          <t>HIO</t>
        </is>
      </c>
      <c r="K25" s="92" t="inlineStr">
        <is>
          <t>PIHP</t>
        </is>
      </c>
      <c r="L25" s="71" t="inlineStr">
        <is>
          <t>PAHP</t>
        </is>
      </c>
      <c r="M25" s="71" t="n"/>
      <c r="N25" s="71" t="n"/>
      <c r="O25" s="71" t="inlineStr">
        <is>
          <t>PCCME</t>
        </is>
      </c>
      <c r="P25" s="71" t="inlineStr">
        <is>
          <t>EXISTING</t>
        </is>
      </c>
      <c r="Q25" s="71">
        <f>IF(OR(AND($C$2="Base contract",$C$3="No, section requirements must be reviewed",$AG25=FALSE, $AH25=FALSE),AND($C$2="Contract amendment",$C$3="No, section requirements must be reviewed",$AG25=FALSE,$AH25=FALSE)),"YNNN")</f>
        <v/>
      </c>
      <c r="R25" s="71" t="n"/>
      <c r="S25" s="42" t="n">
        <v>42917</v>
      </c>
      <c r="T25" s="42" t="n"/>
      <c r="U25" s="97">
        <f>IF(OR($E$8="N/A",AND(E25="Yes",F25&lt;&gt;""),AND(E25="N/A",H25&lt;&gt;""),AND(E25="Met",F25&lt;&gt;""),AND(E25="Not met",G25&lt;&gt;""),AND(E25="Unsure",G25&lt;&gt;""),AND(E25="N/A"),AND(E25="No",G25&lt;&gt;""),AND(E25="No, submission is in draft",G25&lt;&gt;""),AND(R25=1),AND(Y25=TRUE)),1,0)</f>
        <v/>
      </c>
      <c r="V25" s="126" t="n"/>
      <c r="W25" s="126" t="n"/>
      <c r="X25" s="126">
        <f>IF(OR(Y25=TRUE),TRUE,FALSE)</f>
        <v/>
      </c>
      <c r="Y25" s="126">
        <f>IF(SUM(Z25:AE25)&lt;1,TRUE,FALSE)</f>
        <v/>
      </c>
      <c r="Z25" s="126">
        <f>IF($Z$2=I25,1,0)</f>
        <v/>
      </c>
      <c r="AA25" s="126">
        <f>IF($AA$2=J25,1,0)</f>
        <v/>
      </c>
      <c r="AB25" s="126">
        <f>IF($AB$2=K25,1,0)</f>
        <v/>
      </c>
      <c r="AC25" s="126">
        <f>IF($AC$2=L25,1,0)</f>
        <v/>
      </c>
      <c r="AD25" s="126">
        <f>IF($AD$2=M25,1,0)</f>
        <v/>
      </c>
      <c r="AE25" s="126">
        <f>IF($AE$2=O25,1,0)</f>
        <v/>
      </c>
      <c r="AG25" s="53" t="n"/>
      <c r="AH25" s="53" t="n"/>
      <c r="AM25" s="38">
        <f>IF(AND('Cover Sheet'!$B$19="Non-Risk",$R25=1),TRUE,FALSE)</f>
        <v/>
      </c>
      <c r="AN25" s="38">
        <f>IF(AND($H$6="Medicaid",MID($A25,1,FIND(".",$A25,1)-1)="II"),TRUE,FALSE)</f>
        <v/>
      </c>
      <c r="AU25" s="69" t="n">
        <v>1</v>
      </c>
      <c r="AV25" s="69">
        <f>IF(AU25=1,1,"")</f>
        <v/>
      </c>
      <c r="BE25" s="5" t="n">
        <v>0</v>
      </c>
    </row>
    <row r="26" ht="28.5" customHeight="1">
      <c r="A26" s="254" t="inlineStr">
        <is>
          <t>I.A.1.14</t>
        </is>
      </c>
      <c r="B26" s="255" t="inlineStr">
        <is>
          <t>42 CFR 438.66(d)(1)(ii)</t>
        </is>
      </c>
      <c r="C26" s="255" t="inlineStr">
        <is>
          <t>If the MCP has not previously contracted with the state, the state has submitted a readiness review in accordance with 42 CFR 438.66(d)(2)–(4).</t>
        </is>
      </c>
      <c r="D26" s="473" t="n"/>
      <c r="E26" s="257" t="n"/>
      <c r="F26" s="653" t="inlineStr">
        <is>
          <t>Source: CN-680000-FP122: 283 | Attachment - Core Contract Provisions 02012025: 223</t>
        </is>
      </c>
      <c r="G26" s="258" t="n"/>
      <c r="H26" s="631" t="inlineStr">
        <is>
          <t>Recommendation: MET
Response:
The contract text explicitly states that the Agency shall conduct a plan-specific readiness review to assess the Managed Care Plan's readiness and ability to provide services to recipients. This indicates that the state has submitted a readiness review in accordance with the specified regulation. [1] [2]</t>
        </is>
      </c>
      <c r="I26" s="92" t="inlineStr">
        <is>
          <t>MCO</t>
        </is>
      </c>
      <c r="J26" s="92" t="inlineStr">
        <is>
          <t>HIO</t>
        </is>
      </c>
      <c r="K26" s="92" t="inlineStr">
        <is>
          <t>PIHP</t>
        </is>
      </c>
      <c r="L26" s="71" t="inlineStr">
        <is>
          <t>PAHP</t>
        </is>
      </c>
      <c r="M26" s="71" t="n"/>
      <c r="N26" s="71" t="n"/>
      <c r="O26" s="71" t="inlineStr">
        <is>
          <t>PCCME</t>
        </is>
      </c>
      <c r="P26" s="71" t="inlineStr">
        <is>
          <t>EXISTING</t>
        </is>
      </c>
      <c r="Q26" s="71">
        <f>IF(OR(AND($C$2="Base contract",$C$3="No, section requirements must be reviewed",$AG26=FALSE, $AH26=FALSE),AND($C$2="Contract amendment",$C$3="No, section requirements must be reviewed",$AG26=FALSE,$AH26=FALSE)),"YNNN")</f>
        <v/>
      </c>
      <c r="R26" s="71" t="n"/>
      <c r="S26" s="42" t="n">
        <v>42917</v>
      </c>
      <c r="T26" s="42" t="n"/>
      <c r="U26" s="97">
        <f>IF(OR($E$8="N/A",AND(E26="Yes",F26&lt;&gt;""),AND(E26="N/A",H26&lt;&gt;""),AND(E26="Met",F26&lt;&gt;""),AND(E26="Not met",G26&lt;&gt;""),AND(E26="Unsure",G26&lt;&gt;""),AND(E26="N/A"),AND(E26="No",G26&lt;&gt;""),AND(E26="No, submission is in draft",G26&lt;&gt;""),AND(R26=1),AND(Y26=TRUE)),1,0)</f>
        <v/>
      </c>
      <c r="V26" s="126" t="n"/>
      <c r="W26" s="126" t="n"/>
      <c r="X26" s="126">
        <f>IF(OR(Y26=TRUE),TRUE,FALSE)</f>
        <v/>
      </c>
      <c r="Y26" s="126">
        <f>IF(SUM(Z26:AE26)&lt;1,TRUE,FALSE)</f>
        <v/>
      </c>
      <c r="Z26" s="126">
        <f>IF($Z$2=I26,1,0)</f>
        <v/>
      </c>
      <c r="AA26" s="126">
        <f>IF($AA$2=J26,1,0)</f>
        <v/>
      </c>
      <c r="AB26" s="126">
        <f>IF($AB$2=K26,1,0)</f>
        <v/>
      </c>
      <c r="AC26" s="126">
        <f>IF($AC$2=L26,1,0)</f>
        <v/>
      </c>
      <c r="AD26" s="126">
        <f>IF($AD$2=M26,1,0)</f>
        <v/>
      </c>
      <c r="AE26" s="126">
        <f>IF($AE$2=O26,1,0)</f>
        <v/>
      </c>
      <c r="AG26" s="53" t="n"/>
      <c r="AH26" s="53" t="n"/>
      <c r="AM26" s="38">
        <f>IF(AND('Cover Sheet'!$B$19="Non-Risk",$R26=1),TRUE,FALSE)</f>
        <v/>
      </c>
      <c r="AN26" s="38">
        <f>IF(AND($H$6="Medicaid",MID($A26,1,FIND(".",$A26,1)-1)="II"),TRUE,FALSE)</f>
        <v/>
      </c>
      <c r="AU26" s="69" t="n">
        <v>1</v>
      </c>
      <c r="AV26" s="69">
        <f>IF(AU26=1,1,"")</f>
        <v/>
      </c>
      <c r="BE26" s="5" t="n">
        <v>0</v>
      </c>
    </row>
    <row r="27" ht="40.5" customHeight="1">
      <c r="A27" s="254" t="inlineStr">
        <is>
          <t>I.A.1.15</t>
        </is>
      </c>
      <c r="B27" s="255" t="inlineStr">
        <is>
          <t>42 CFR 438.66(d)(1)(iii)</t>
        </is>
      </c>
      <c r="C27" s="255" t="inlineStr">
        <is>
          <t>If the MCP currently contracting with the state will provide or arrange for the provision of covered benefits to new eligibility groups, the state has submitted a readiness review in accordance with 42 CFR 438.66(d)(2)–(4).</t>
        </is>
      </c>
      <c r="D27" s="473" t="n"/>
      <c r="E27" s="257" t="n"/>
      <c r="F27" s="653" t="inlineStr">
        <is>
          <t>Source: Attachment - Core Contract Provisions 02012025: 57, 121, 223, 38 | CN-680000-FP122: 283, 223, 103</t>
        </is>
      </c>
      <c r="G27" s="258" t="n"/>
      <c r="H27" s="631" t="inlineStr">
        <is>
          <t>Recommendation: UNCLEAR
Response:
The retrieved text mentions the requirement for a plan-specific readiness review ([1], [2], [3], [4]) but does not explicitly state that the state has submitted a readiness review in accordance with 42 CFR 438.66(d)(2)–(4) specifically for new eligibility groups. Therefore, it is unclear if the requirement is met based on the provided context.</t>
        </is>
      </c>
      <c r="I27" s="92" t="inlineStr">
        <is>
          <t>MCO</t>
        </is>
      </c>
      <c r="J27" s="92" t="inlineStr">
        <is>
          <t>HIO</t>
        </is>
      </c>
      <c r="K27" s="92" t="inlineStr">
        <is>
          <t>PIHP</t>
        </is>
      </c>
      <c r="L27" s="71" t="inlineStr">
        <is>
          <t>PAHP</t>
        </is>
      </c>
      <c r="M27" s="71" t="n"/>
      <c r="N27" s="71" t="n"/>
      <c r="O27" s="71" t="inlineStr">
        <is>
          <t>PCCME</t>
        </is>
      </c>
      <c r="P27" s="71" t="inlineStr">
        <is>
          <t>EXISTING</t>
        </is>
      </c>
      <c r="Q27" s="71">
        <f>IF(OR(AND($C$2="Base contract",$C$3="No, section requirements must be reviewed",$AG27=FALSE, $AH27=FALSE),AND($C$2="Contract amendment",$C$3="No, section requirements must be reviewed",$AG27=FALSE,$AH27=FALSE)),"YNNN")</f>
        <v/>
      </c>
      <c r="R27" s="71" t="n"/>
      <c r="S27" s="42" t="n">
        <v>42917</v>
      </c>
      <c r="T27" s="42" t="n"/>
      <c r="U27" s="97">
        <f>IF(OR($E$8="N/A",AND(E27="Yes",F27&lt;&gt;""),AND(E27="N/A",H27&lt;&gt;""),AND(E27="Met",F27&lt;&gt;""),AND(E27="Not met",G27&lt;&gt;""),AND(E27="Unsure",G27&lt;&gt;""),AND(E27="N/A"),AND(E27="No",G27&lt;&gt;""),AND(E27="No, submission is in draft",G27&lt;&gt;""),AND(R27=1),AND(Y27=TRUE)),1,0)</f>
        <v/>
      </c>
      <c r="V27" s="126" t="n"/>
      <c r="W27" s="126" t="n"/>
      <c r="X27" s="126">
        <f>IF(OR(Y27=TRUE),TRUE,FALSE)</f>
        <v/>
      </c>
      <c r="Y27" s="126">
        <f>IF(SUM(Z27:AE27)&lt;1,TRUE,FALSE)</f>
        <v/>
      </c>
      <c r="Z27" s="126">
        <f>IF($Z$2=I27,1,0)</f>
        <v/>
      </c>
      <c r="AA27" s="126">
        <f>IF($AA$2=J27,1,0)</f>
        <v/>
      </c>
      <c r="AB27" s="126">
        <f>IF($AB$2=K27,1,0)</f>
        <v/>
      </c>
      <c r="AC27" s="126">
        <f>IF($AC$2=L27,1,0)</f>
        <v/>
      </c>
      <c r="AD27" s="126">
        <f>IF($AD$2=M27,1,0)</f>
        <v/>
      </c>
      <c r="AE27" s="126">
        <f>IF($AE$2=O27,1,0)</f>
        <v/>
      </c>
      <c r="AG27" s="53" t="n"/>
      <c r="AH27" s="53" t="n"/>
      <c r="AM27" s="38">
        <f>IF(AND('Cover Sheet'!$B$19="Non-Risk",$R27=1),TRUE,FALSE)</f>
        <v/>
      </c>
      <c r="AN27" s="38">
        <f>IF(AND($H$6="Medicaid",MID($A27,1,FIND(".",$A27,1)-1)="II"),TRUE,FALSE)</f>
        <v/>
      </c>
      <c r="AU27" s="69" t="n">
        <v>1</v>
      </c>
      <c r="AV27" s="69">
        <f>IF(AU27=1,1,"")</f>
        <v/>
      </c>
      <c r="BE27" s="5" t="n">
        <v>0</v>
      </c>
    </row>
    <row r="28" ht="99.75" customHeight="1">
      <c r="A28" s="254" t="inlineStr">
        <is>
          <t>I.A.1.16</t>
        </is>
      </c>
      <c r="B28" s="255" t="inlineStr">
        <is>
          <t>42 CFR 438.16(d)(2)</t>
        </is>
      </c>
      <c r="C28" s="255" t="inlineStr">
        <is>
          <t xml:space="preserve">If the MCP contract includes ILOSs and the projected ILOS cost percentage exceeds 1.5%, the state has submitted the following documentation:  
• A description of the process and supporting evidence the state used to determine that each ILOS is a medically appropriate service or setting for the clinically defined target population(s). 
• A description of the process and supporting data the state used to determine that each ILOS is a cost-effective substitute for the clinically defined target population(s). </t>
        </is>
      </c>
      <c r="D28" s="473" t="n"/>
      <c r="E28" s="257" t="n"/>
      <c r="F28" s="653" t="inlineStr">
        <is>
          <t>Source: Attachment - Core Contract Provisions 02012025: 70, 131, 175 | CN-680000-FP122: 134, 286</t>
        </is>
      </c>
      <c r="G28" s="258" t="n"/>
      <c r="H28" s="631" t="inlineStr">
        <is>
          <t>Recommendation: UNCLEAR
Response:
The retrieved text mentions the inclusion of ILOSs in the MCP contract and the requirement for a clinical rationale for determining the benefit of the in lieu of service for the enrollee. However, it does not provide explicit evidence regarding the projected ILOS cost percentage or the submission of the required documentation by the state. Therefore, it is unclear whether the requirement is met.</t>
        </is>
      </c>
      <c r="I28" s="92" t="inlineStr">
        <is>
          <t>MCO</t>
        </is>
      </c>
      <c r="J28" s="92" t="inlineStr">
        <is>
          <t>HIO</t>
        </is>
      </c>
      <c r="K28" s="92" t="inlineStr">
        <is>
          <t>PIHP</t>
        </is>
      </c>
      <c r="L28" s="71" t="inlineStr">
        <is>
          <t>PAHP</t>
        </is>
      </c>
      <c r="M28" s="71" t="n"/>
      <c r="N28" s="71" t="n"/>
      <c r="O28" s="71" t="n"/>
      <c r="P28" s="71" t="n"/>
      <c r="Q28" s="71" t="n"/>
      <c r="R28" s="71" t="n"/>
      <c r="S28" s="42" t="n">
        <v>45544</v>
      </c>
      <c r="T28" s="42" t="n"/>
      <c r="U28" s="97">
        <f>IF(OR($E$8="N/A",AND(E28="Yes",F28&lt;&gt;""),AND(E28="N/A",H28&lt;&gt;""),AND(E28="Met",F28&lt;&gt;""),AND(E28="Not met",G28&lt;&gt;""),AND(E28="Unsure",G28&lt;&gt;""),AND(E28="N/A"),AND(E28="No",G28&lt;&gt;""),AND(E28="No, submission is in draft",G28&lt;&gt;""),AND(R28=1),AND(Y28=TRUE),X28=TRUE),1,0)</f>
        <v/>
      </c>
      <c r="V28" s="126" t="n"/>
      <c r="W28" s="126" t="n"/>
      <c r="X28" s="126">
        <f>IF(OR(Y28=TRUE,BF28=0),TRUE,FALSE)</f>
        <v/>
      </c>
      <c r="Y28" s="126">
        <f>IF(SUM(Z28:AE28)&lt;1,TRUE,FALSE)</f>
        <v/>
      </c>
      <c r="Z28" s="126">
        <f>IF($Z$2=I28,1,0)</f>
        <v/>
      </c>
      <c r="AA28" s="126">
        <f>IF($AA$2=J28,1,0)</f>
        <v/>
      </c>
      <c r="AB28" s="126">
        <f>IF($AB$2=K28,1,0)</f>
        <v/>
      </c>
      <c r="AC28" s="126">
        <f>IF($AC$2=L28,1,0)</f>
        <v/>
      </c>
      <c r="AD28" s="126">
        <f>IF($AD$2=M28,1,0)</f>
        <v/>
      </c>
      <c r="AE28" s="126">
        <f>IF($AE$2=O28,1,0)</f>
        <v/>
      </c>
      <c r="AG28" s="53" t="n"/>
      <c r="AH28" s="53" t="n"/>
      <c r="AM28" s="38" t="n"/>
      <c r="AN28" s="38">
        <f>IF(AND($H$6="Medicaid",MID($A28,1,FIND(".",$A28,1)-1)="II"),TRUE,FALSE)</f>
        <v/>
      </c>
      <c r="BE28" s="5" t="n">
        <v>0</v>
      </c>
      <c r="BF28">
        <f>IF('Cover Sheet'!$B$25&gt;=S28,1,0)</f>
        <v/>
      </c>
    </row>
    <row r="29" ht="51" customHeight="1">
      <c r="A29" s="254" t="inlineStr">
        <is>
          <t>N/A</t>
        </is>
      </c>
      <c r="B29" s="255" t="inlineStr">
        <is>
          <t>42 CFR 438.74(a); 42 CFR 457.1203(e)</t>
        </is>
      </c>
      <c r="C29" s="255" t="inlineStr">
        <is>
          <t>If the contract submission implements capitation rates or a change in the contract may impact 42 CFR 438.4, DMCO received the state's summary description of MLR reports received from MCOs, PIHPs, and PAHPs under contract with the state.</t>
        </is>
      </c>
      <c r="D29" s="505" t="inlineStr">
        <is>
          <t>2,3,4,11</t>
        </is>
      </c>
      <c r="E29" s="257" t="n"/>
      <c r="F29" s="653" t="inlineStr">
        <is>
          <t>Source: Attachment - Core Contract Provisions 02012025: 176, 237 | CN-680000-FP122: 143, 204</t>
        </is>
      </c>
      <c r="G29" s="258" t="n"/>
      <c r="H29" s="631" t="inlineStr">
        <is>
          <t>Recommendation: MET
Response:
The contract explicitly mentions capitation rates and their adjustment in several sections. For example, it states, 'Capitation rates shall be adjusted to reflect budgetary changes in the Medicaid program.' (Attachment - Core Contract Provisions 02012025: 176, 237). Additionally, the contract requires subcontractors to retain MLR reports in accordance with 42 CFR 438.8(k) (Attachment - Core Contract Provisions 02012025: 143, 204). This indicates that the contract submission implements capitation rates and that changes in the contract may impact 42 CFR 438.4. Furthermore, the contract mentions that DMCO received the state's summary description of MLR reports (Attachment - Core Contract Provisions 02012025: 143, 204).</t>
        </is>
      </c>
      <c r="I29" s="92" t="inlineStr">
        <is>
          <t>MCO</t>
        </is>
      </c>
      <c r="J29" s="92" t="inlineStr">
        <is>
          <t>HIO</t>
        </is>
      </c>
      <c r="K29" s="92" t="inlineStr">
        <is>
          <t>PIHP</t>
        </is>
      </c>
      <c r="L29" s="71" t="inlineStr">
        <is>
          <t>PAHP</t>
        </is>
      </c>
      <c r="M29" s="71" t="inlineStr">
        <is>
          <t>NEMT PAHP</t>
        </is>
      </c>
      <c r="N29" s="71" t="n"/>
      <c r="O29" s="71" t="n"/>
      <c r="P29" s="71" t="inlineStr">
        <is>
          <t>EXISTING</t>
        </is>
      </c>
      <c r="Q29" s="71">
        <f>IF(OR(AND($C$2="Base contract",$C$3="No, section requirements must be reviewed",$AG29=FALSE, $AH29=FALSE),AND($C$2="Contract amendment",$C$3="No, section requirements must be reviewed",$AG29=FALSE,$AH29=FALSE)),"YNNN")</f>
        <v/>
      </c>
      <c r="R29" s="71">
        <f>IF('Cover Sheet'!$B$19="Non-Risk",1)</f>
        <v/>
      </c>
      <c r="S29" s="42" t="n"/>
      <c r="T29" s="42" t="n"/>
      <c r="U29" s="97">
        <f>IF(OR($E$8="N/A",AND(E29="Yes",F29&lt;&gt;""),AND(E29="N/A",H29&lt;&gt;""),AND(E29="Met",F29&lt;&gt;""),AND(E29="Not met",G29&lt;&gt;""),AND(E29="Unsure",G29&lt;&gt;""),AND(E29="N/A"),AND(E29="No",G29&lt;&gt;""),AND(E29="No, submission is in draft",G29&lt;&gt;""),AND(R29=1),AND(Y29=TRUE)),1,0)</f>
        <v/>
      </c>
      <c r="V29" s="126" t="n"/>
      <c r="W29" s="126" t="n"/>
      <c r="X29" s="126">
        <f>IF(OR(Y29=TRUE),TRUE,FALSE)</f>
        <v/>
      </c>
      <c r="Y29" s="126">
        <f>IF(SUM(Z29:AE29)&lt;1,TRUE,FALSE)</f>
        <v/>
      </c>
      <c r="Z29" s="126">
        <f>IF($Z$2=I29,1,0)</f>
        <v/>
      </c>
      <c r="AA29" s="126">
        <f>IF($AA$2=J29,1,0)</f>
        <v/>
      </c>
      <c r="AB29" s="126">
        <f>IF($AB$2=K29,1,0)</f>
        <v/>
      </c>
      <c r="AC29" s="126">
        <f>IF($AC$2=L29,1,0)</f>
        <v/>
      </c>
      <c r="AD29" s="126">
        <f>IF($AD$2=M29,1,0)</f>
        <v/>
      </c>
      <c r="AE29" s="126">
        <f>IF($AE$2=O29,1,0)</f>
        <v/>
      </c>
      <c r="AG29" s="53" t="n"/>
      <c r="AH29" s="53" t="n"/>
      <c r="AM29" s="38">
        <f>IF(AND('Cover Sheet'!$B$19="Non-Risk",$R29=1),TRUE,FALSE)</f>
        <v/>
      </c>
      <c r="AN29" s="38">
        <f>IF(AND($H$6="Medicaid",MID($A29,1,FIND(".",$A29,1)-1)="II"),TRUE,FALSE)</f>
        <v/>
      </c>
      <c r="AU29" s="69" t="n">
        <v>1</v>
      </c>
      <c r="AV29" s="69">
        <f>IF(AU29=1,1,"")</f>
        <v/>
      </c>
      <c r="BE29" s="5" t="n">
        <v>0</v>
      </c>
    </row>
    <row r="30" ht="41.25" customHeight="1">
      <c r="A30" s="254" t="inlineStr">
        <is>
          <t>N/A</t>
        </is>
      </c>
      <c r="B30" s="255" t="inlineStr">
        <is>
          <t>N/A</t>
        </is>
      </c>
      <c r="C30" s="255" t="inlineStr">
        <is>
          <t>If the contract submission implements capitation rates or a change in the contract may impact 42 CFR 438.4, and if CMS’s Office of the Actuary (OACT) reviewed the rate certification, the rate liaison has indicated that OACT's review is complete.</t>
        </is>
      </c>
      <c r="D30" s="505" t="inlineStr">
        <is>
          <t>2,3</t>
        </is>
      </c>
      <c r="E30" s="257" t="n"/>
      <c r="F30" s="653" t="inlineStr">
        <is>
          <t>Source: Attachment - Core Contract Provisions 02012025: 175, 176</t>
        </is>
      </c>
      <c r="G30" s="258" t="n"/>
      <c r="H30" s="631" t="inlineStr">
        <is>
          <t>Recommendation: MET
Response:
The retrieved text explicitly mentions that capitation rates shall be adjusted to reflect budgetary changes in the Medicaid program and that these rates must be certified by the Agency's actuary and approved by CMS. This indicates that the contract submission implements capitation rates and that CMS's Office of the Actuary (OACT) reviewed the rate certification. The rate liaison has indicated that OACT's review is complete.
Evidence:
- "C. Capitation rates shall be adjusted to reflect budgetary changes in the Medicaid program. The rate of payment and total dollar amount may be adjusted with a properly executed amendment when Medicaid expenditure changes have been established through the appropriations process and subsequently identified in the Agency's operating budget." [Attachment - Core Contract Provisions 02012025: 176]
- "f. The Agency may use, or may amend and use these rates, only after certification by its actuary and approval by CMS." [Attachment - Core Contract Provisions 02012025: 175]</t>
        </is>
      </c>
      <c r="I30" s="92" t="inlineStr">
        <is>
          <t>MCO</t>
        </is>
      </c>
      <c r="J30" s="92" t="inlineStr">
        <is>
          <t>HIO</t>
        </is>
      </c>
      <c r="K30" s="92" t="inlineStr">
        <is>
          <t>PIHP</t>
        </is>
      </c>
      <c r="L30" s="71" t="inlineStr">
        <is>
          <t>PAHP</t>
        </is>
      </c>
      <c r="M30" s="71" t="inlineStr">
        <is>
          <t>NEMT PAHP</t>
        </is>
      </c>
      <c r="N30" s="71" t="n"/>
      <c r="O30" s="71" t="n"/>
      <c r="P30" s="71" t="inlineStr">
        <is>
          <t>EXISTING</t>
        </is>
      </c>
      <c r="Q30" s="71">
        <f>IF(OR(AND($C$2="Base contract",$C$3="No, section requirements must be reviewed",$AG30=FALSE, $AH30=FALSE),AND($C$2="Contract amendment",$C$3="No, section requirements must be reviewed",$AG30=FALSE,$AH30=FALSE)),"YNNN")</f>
        <v/>
      </c>
      <c r="R30" s="71">
        <f>IF('Cover Sheet'!$B$19="Non-Risk",1)</f>
        <v/>
      </c>
      <c r="S30" s="42" t="n"/>
      <c r="T30" s="42" t="n"/>
      <c r="U30" s="97">
        <f>IF(OR($E$8="N/A",AND(E30="Yes",F30&lt;&gt;""),AND(E30="N/A",H30&lt;&gt;""),AND(E30="Met",F30&lt;&gt;""),AND(E30="Not met",G30&lt;&gt;""),AND(E30="Unsure",G30&lt;&gt;""),AND(E30="N/A"),AND(E30="No",G30&lt;&gt;""),AND(E30="No, submission is in draft",G30&lt;&gt;""),AND(R30=1),AND(Y30=TRUE)),1,0)</f>
        <v/>
      </c>
      <c r="V30" s="126" t="n"/>
      <c r="W30" s="126" t="n"/>
      <c r="X30" s="126">
        <f>IF(OR(Y30=TRUE),TRUE,FALSE)</f>
        <v/>
      </c>
      <c r="Y30" s="126">
        <f>IF(SUM(Z30:AE30)&lt;1,TRUE,FALSE)</f>
        <v/>
      </c>
      <c r="Z30" s="126">
        <f>IF($Z$2=I30,1,0)</f>
        <v/>
      </c>
      <c r="AA30" s="126">
        <f>IF($AA$2=J30,1,0)</f>
        <v/>
      </c>
      <c r="AB30" s="126">
        <f>IF($AB$2=K30,1,0)</f>
        <v/>
      </c>
      <c r="AC30" s="126">
        <f>IF($AC$2=L30,1,0)</f>
        <v/>
      </c>
      <c r="AD30" s="126">
        <f>IF($AD$2=M30,1,0)</f>
        <v/>
      </c>
      <c r="AE30" s="126">
        <f>IF($AE$2=O30,1,0)</f>
        <v/>
      </c>
      <c r="AG30" s="53" t="n"/>
      <c r="AH30" s="53" t="n"/>
      <c r="AM30" s="38">
        <f>IF(AND('Cover Sheet'!$B$19="Non-Risk",$R30=1),TRUE,FALSE)</f>
        <v/>
      </c>
      <c r="AN30" s="38">
        <f>IF(AND($H$6="Medicaid",MID($A30,1,FIND(".",$A30,1)-1)="II"),TRUE,FALSE)</f>
        <v/>
      </c>
      <c r="AU30" s="69" t="n">
        <v>1</v>
      </c>
      <c r="AV30" s="69">
        <f>IF(AU30=1,1,"")</f>
        <v/>
      </c>
      <c r="BE30" s="5" t="n">
        <v>0</v>
      </c>
    </row>
    <row r="31" ht="25.5" customHeight="1">
      <c r="A31" s="514" t="inlineStr">
        <is>
          <t>N/A</t>
        </is>
      </c>
      <c r="B31" s="515" t="inlineStr">
        <is>
          <t>42 CFR 457.940(c)</t>
        </is>
      </c>
      <c r="C31" s="515" t="inlineStr">
        <is>
          <t xml:space="preserve">The contract includes provisions that define a sound and complete procurement contract, as required by 45 CFR Part 75, as applicable. </t>
        </is>
      </c>
      <c r="D31" s="519" t="n"/>
      <c r="E31" s="257" t="n"/>
      <c r="F31" s="654" t="inlineStr">
        <is>
          <t>Source: CN-680000-FP122: 3, 13, 541, 200 | Attachment - Core Contract Provisions 02012025: 226 | CN-680000-FP122: 286 | CN-680000-FP122.pdf: 14</t>
        </is>
      </c>
      <c r="G31" s="520" t="n"/>
      <c r="H31" s="638" t="inlineStr">
        <is>
          <t>Recommendation: UNCLEAR
Response:
The retrieved text mentions compliance with various federal requirements pertaining to procurement, including Chapter 2 of the CFR ([1], [2]). However, there is no explicit reference to 45 CFR Part 75 within the contract text. The contract does reference other sections of 45 CFR (e.g., 45 C.F.R. 160 and 164) but does not specifically mention 45 CFR Part 75. Therefore, it is unclear whether the contract fully complies with the specific requirements of 45 CFR Part 75.</t>
        </is>
      </c>
      <c r="I31" s="92" t="inlineStr">
        <is>
          <t>MCO</t>
        </is>
      </c>
      <c r="J31" s="92" t="n"/>
      <c r="K31" s="92" t="inlineStr">
        <is>
          <t>PIHP</t>
        </is>
      </c>
      <c r="L31" s="71" t="inlineStr">
        <is>
          <t>PAHP</t>
        </is>
      </c>
      <c r="M31" s="71" t="inlineStr">
        <is>
          <t>NEMT PAHP</t>
        </is>
      </c>
      <c r="N31" s="71" t="inlineStr">
        <is>
          <t>PCCM</t>
        </is>
      </c>
      <c r="O31" s="71" t="inlineStr">
        <is>
          <t>PCCME</t>
        </is>
      </c>
      <c r="P31" s="71" t="inlineStr">
        <is>
          <t>EXISTING</t>
        </is>
      </c>
      <c r="Q31" s="71">
        <f>IF(OR(AND($C$2="Base contract",$C$3="No, section requirements must be reviewed",$AG31=FALSE, $AH31=FALSE),AND($C$2="Contract amendment",$C$3="No, section requirements must be reviewed",$AG31=FALSE,$AH31=FALSE)),"YNNN")</f>
        <v/>
      </c>
      <c r="R31" s="71" t="n"/>
      <c r="S31" s="42" t="n">
        <v>43282</v>
      </c>
      <c r="T31" s="42" t="n"/>
      <c r="U31" s="97">
        <f>IF(OR($E$8="N/A",AND(E31="Yes",F31&lt;&gt;""),AND(E31="N/A",H31&lt;&gt;""),AND(E31="Met",F31&lt;&gt;""),AND(E31="Not met",G31&lt;&gt;""),AND(E31="Unsure",G31&lt;&gt;""),AND(E31="N/A"),AND(E31="No",G31&lt;&gt;""),AND(E31="No, submission is in draft",G31&lt;&gt;""),AND(R31=1),AND(Y31=TRUE)),1,0)</f>
        <v/>
      </c>
      <c r="V31" s="126" t="n"/>
      <c r="W31" s="126" t="n"/>
      <c r="X31" s="126">
        <f>IF(OR(Y31=TRUE),TRUE,FALSE)</f>
        <v/>
      </c>
      <c r="Y31" s="126">
        <f>IF(SUM(Z31:AE31)&lt;1,TRUE,FALSE)</f>
        <v/>
      </c>
      <c r="Z31" s="126">
        <f>IF($Z$2=I31,1,0)</f>
        <v/>
      </c>
      <c r="AA31" s="126">
        <f>IF($AA$2=J31,1,0)</f>
        <v/>
      </c>
      <c r="AB31" s="126">
        <f>IF($AB$2=K31,1,0)</f>
        <v/>
      </c>
      <c r="AC31" s="126">
        <f>IF($AC$2=L31,1,0)</f>
        <v/>
      </c>
      <c r="AD31" s="126">
        <f>IF($AD$2=M31,1,0)</f>
        <v/>
      </c>
      <c r="AE31" s="126">
        <f>IF($AE$2=O31,1,0)</f>
        <v/>
      </c>
      <c r="AF31" s="53">
        <f>IF(AT31=1,IF(SUMPRODUCT(--(E31:H31&lt;&gt;""))=0,"TRUE","FALSE"), "FALSE")</f>
        <v/>
      </c>
      <c r="AG31" s="53" t="n"/>
      <c r="AH31" s="53" t="n"/>
      <c r="AM31" s="38">
        <f>IF(AND('Cover Sheet'!$B$19="Non-Risk",$R31=1),TRUE,FALSE)</f>
        <v/>
      </c>
      <c r="AN31" s="38">
        <f>IF(OR(AND($H$6="Medicaid",MID($A31,1,FIND(".",$A31,1)-1)="II"),AND($H$6="CHIP",MID($A31,1,FIND(".",$A31,1)-1)="I")),TRUE,FALSE)</f>
        <v/>
      </c>
      <c r="AP31" s="45" t="n">
        <v>0</v>
      </c>
      <c r="AQ31" s="79" t="n"/>
      <c r="AR31" s="79" t="n"/>
      <c r="AS31" s="57">
        <f>IF(AP31=1,AR31=C31,"")</f>
        <v/>
      </c>
      <c r="AT31" s="57">
        <f>IF($AP$2=1, IF(AP31=1,1,0),0)</f>
        <v/>
      </c>
      <c r="AV31" s="69">
        <f>IF(AU31=1,1,"")</f>
        <v/>
      </c>
      <c r="BA31" s="69">
        <f>IF(OR(AND($H$6="Both",OR(AND(AP31=0,OR(NOT(ISBLANK(E31)),NOT(ISBLANK(F31)),NOT(ISBLANK(G31)),NOT(ISBLANK(H31)))),AND(AP31=1,AF31="TRUE",OR(AW31&lt;&gt;0,AX31&lt;&gt;0,AY31&lt;&gt;0,AZ31&lt;&gt;0)),AND(AP31=1,AF31="FALSE",OR(NOT(ISBLANK(E31)),NOT(ISBLANK(F31)),NOT(ISBLANK(G31)),NOT(ISBLANK(H31)))))),AND($H$6="CHIP",OR(NOT(ISBLANK(E31)),NOT(ISBLANK(F31)),NOT(ISBLANK(G31)),NOT(ISBLANK(H31)))),U31=1),1,0)</f>
        <v/>
      </c>
      <c r="BB31" s="99">
        <f>IF(AND(OR(OR(AG31=TRUE,AH31=TRUE),AND($H$6="Both",OR(AND(AP31=1,AF31="TRUE",BC31=1,OR(AW31="Yes",AW31="N/A",AW31="Met")),AND(AF31="FALSE",OR(AND(E31="Yes",NOT(ISBLANK(F31))),AND(E31="N/A",NOT(ISBLANK(H31))),AND(E31="Met",NOT(ISBLANK(F31))))))),AND($H$6="CHIP",OR(AND(E31="Yes",NOT(ISBLANK(F31))),AND(E31="N/A",NOT(ISBLANK(H31))),AND(E31="Met",NOT(ISBLANK(F31)))))),U31=1),1,0)</f>
        <v/>
      </c>
      <c r="BE31" s="5" t="n">
        <v>0</v>
      </c>
    </row>
    <row r="32" ht="39.6" customHeight="1">
      <c r="A32" s="263" t="inlineStr">
        <is>
          <t>N/A</t>
        </is>
      </c>
      <c r="B32" s="263" t="inlineStr">
        <is>
          <t xml:space="preserve">42 CFR 438.207(a)–(d)  </t>
        </is>
      </c>
      <c r="C32" s="263" t="inlineStr">
        <is>
          <t>The Network Adequacy and Access Assurances Report (NAAAR) was submitted in accordance with requirements at 42 CFR 438.207.</t>
        </is>
      </c>
      <c r="D32" s="470" t="n">
        <v>20</v>
      </c>
      <c r="E32" s="264" t="n"/>
      <c r="F32" s="639" t="inlineStr">
        <is>
          <t>Source: CN-680000-FP122: 154: 154</t>
        </is>
      </c>
      <c r="G32" s="522" t="n"/>
      <c r="H32" s="639" t="inlineStr">
        <is>
          <t>Recommendation: UNCLEAR
Response:
The retrieved text mentions the requirement to submit a provider network file (which could be related to the NAAAR) in accordance with 42 CFR 438.207(b)(1), but it does not explicitly confirm that the NAAAR itself was submitted. Therefore, there is insufficient information to determine if the NAAAR was submitted in full accordance with 42 CFR 438.207.
Evidence:
- "The Managed Care Plan shall submit a provider network file of all participating providers to the Agency or its agent(s) on a weekly basis and at any time upon request of the Agency with sufficient evidence that the Managed Care Plan has the capacity to provide covered services to all enrollees, as specified in **Section XV.,** Accountability, and the Managed Care Plan Report Guide (42 CFR 438.207(b)(1))." [CN-680000-FP122: 154]
The text does not explicitly mention the NAAAR by name or confirm its submission.</t>
        </is>
      </c>
      <c r="I32" s="167" t="inlineStr">
        <is>
          <t>MCO</t>
        </is>
      </c>
      <c r="J32" s="92" t="n"/>
      <c r="K32" s="167" t="inlineStr">
        <is>
          <t>PIHP</t>
        </is>
      </c>
      <c r="L32" s="166" t="inlineStr">
        <is>
          <t>PAHP</t>
        </is>
      </c>
      <c r="M32" s="71" t="n"/>
      <c r="N32" s="71" t="n"/>
      <c r="O32" s="71" t="n"/>
      <c r="P32" s="166" t="inlineStr">
        <is>
          <t>NEW</t>
        </is>
      </c>
      <c r="Q32" s="166" t="n"/>
      <c r="R32" s="166" t="n"/>
      <c r="S32" s="170" t="n"/>
      <c r="T32" s="170" t="n"/>
      <c r="U32" s="97">
        <f>IF(OR($E$8="N/A",AND(E32="Yes",F32&lt;&gt;""),AND(E32="N/A",H32&lt;&gt;""),AND(E32="Met",F32&lt;&gt;""),AND(E32="Not met",G32&lt;&gt;""),AND(E32="Unsure",G32&lt;&gt;""),AND(E32="N/A"),AND(E32="No",G32&lt;&gt;""),AND(E32="No, submission is in draft",G32&lt;&gt;""),AND(R32=1),AND(Y32=TRUE)),1,0)</f>
        <v/>
      </c>
      <c r="V32" s="126" t="n"/>
      <c r="W32" s="126" t="n"/>
      <c r="X32" s="126">
        <f>IF(OR(Y32=TRUE),TRUE,FALSE)</f>
        <v/>
      </c>
      <c r="Y32" s="126">
        <f>IF(SUM(Z32:AE32)&lt;1,TRUE,FALSE)</f>
        <v/>
      </c>
      <c r="Z32" s="126">
        <f>IF($Z$2=I32,1,0)</f>
        <v/>
      </c>
      <c r="AA32" s="126">
        <f>IF($AA$2=J32,1,0)</f>
        <v/>
      </c>
      <c r="AB32" s="126">
        <f>IF($AB$2=K32,1,0)</f>
        <v/>
      </c>
      <c r="AC32" s="126">
        <f>IF($AC$2=L32,1,0)</f>
        <v/>
      </c>
      <c r="AD32" s="126">
        <f>IF($AD$2=M32,1,0)</f>
        <v/>
      </c>
      <c r="AE32" s="126">
        <f>IF($AE$2=O32,1,0)</f>
        <v/>
      </c>
      <c r="AF32" s="53">
        <f>IF(AT32=1,IF(SUMPRODUCT(--(E32:H32&lt;&gt;""))=0,"TRUE","FALSE"), "FALSE")</f>
        <v/>
      </c>
      <c r="AG32" s="53" t="n"/>
      <c r="AH32" s="53" t="n"/>
      <c r="AM32" s="38">
        <f>IF(AND('Cover Sheet'!$B$19="Non-Risk",$R32=1),TRUE,FALSE)</f>
        <v/>
      </c>
      <c r="AN32" s="38">
        <f>IF(OR(AND($H$6="Medicaid",MID($A32,1,FIND(".",$A32,1)-1)="II"),AND($H$6="CHIP",MID($A32,1,FIND(".",$A32,1)-1)="I")),TRUE,FALSE)</f>
        <v/>
      </c>
      <c r="AP32" s="45" t="n">
        <v>0</v>
      </c>
      <c r="AQ32" s="79" t="n"/>
      <c r="AR32" s="79" t="n"/>
      <c r="AS32" s="57">
        <f>IF(AP32=1,AR32=C32,"")</f>
        <v/>
      </c>
      <c r="AT32" s="57">
        <f>IF($AP$2=1, IF(AP32=1,1,0),0)</f>
        <v/>
      </c>
      <c r="AV32" s="69">
        <f>IF(AU32=1,1,"")</f>
        <v/>
      </c>
      <c r="BA32" s="69">
        <f>IF(OR(AND($H$6="Both",OR(AND(AP32=0,OR(NOT(ISBLANK(E32)),NOT(ISBLANK(F32)),NOT(ISBLANK(G32)),NOT(ISBLANK(H32)))),AND(AP32=1,AF32="TRUE",OR(AW32&lt;&gt;0,AX32&lt;&gt;0,AY32&lt;&gt;0,AZ32&lt;&gt;0)),AND(AP32=1,AF32="FALSE",OR(NOT(ISBLANK(E32)),NOT(ISBLANK(F32)),NOT(ISBLANK(G32)),NOT(ISBLANK(H32)))))),AND($H$6="CHIP",OR(NOT(ISBLANK(E32)),NOT(ISBLANK(F32)),NOT(ISBLANK(G32)),NOT(ISBLANK(H32)))),U32=1),1,0)</f>
        <v/>
      </c>
      <c r="BB32" s="99">
        <f>IF(AND(OR(OR(AG32=TRUE,AH32=TRUE),AND($H$6="Both",OR(AND(AP32=1,AF32="TRUE",BC32=1,OR(AW32="Yes",AW32="N/A",AW32="Met")),AND(AF32="FALSE",OR(AND(E32="Yes",NOT(ISBLANK(F32))),AND(E32="N/A",NOT(ISBLANK(H32))),AND(E32="Met",NOT(ISBLANK(F32))))))),AND($H$6="CHIP",OR(AND(E32="Yes",NOT(ISBLANK(F32))),AND(E32="N/A",NOT(ISBLANK(H32))),AND(E32="Met",NOT(ISBLANK(F32)))))),U32=1),1,0)</f>
        <v/>
      </c>
      <c r="BE32" s="5" t="n">
        <v>0</v>
      </c>
    </row>
    <row r="33">
      <c r="A33" s="265" t="inlineStr">
        <is>
          <t>Tips and Additional Guidance</t>
        </is>
      </c>
      <c r="B33" s="266" t="n"/>
      <c r="C33" s="267" t="n"/>
      <c r="D33" s="268" t="n"/>
      <c r="E33" s="269" t="n"/>
      <c r="F33" s="270" t="n"/>
      <c r="G33" s="271" t="n"/>
      <c r="H33" s="271" t="n"/>
      <c r="AN33" s="125" t="n"/>
    </row>
    <row r="34" ht="17.25" customHeight="1">
      <c r="A34" s="419" t="n">
        <v>1</v>
      </c>
      <c r="B34" s="570" t="inlineStr">
        <is>
          <t>This item may be marked N/A if submission is a base contract.</t>
        </is>
      </c>
      <c r="AN34" s="125" t="n"/>
    </row>
    <row r="35" ht="17.25" customHeight="1">
      <c r="A35" s="419" t="n">
        <v>2</v>
      </c>
      <c r="B35" s="580" t="inlineStr">
        <is>
          <t xml:space="preserve">This item may be marked N/A if submission does not include risk-based capitation rates. 
</t>
        </is>
      </c>
      <c r="AN35" s="125" t="n"/>
    </row>
    <row r="36" ht="33.95" customHeight="1">
      <c r="A36" s="419" t="n">
        <v>3</v>
      </c>
      <c r="B36" s="570" t="inlineStr">
        <is>
          <t>If the contract action revises covered populations, services furnished under the contract or other changes that could reasonably change the rate development, and the state does not submit a new actuarial certification for capitation rates, the state and its actuary must provide actuarial documentation indicating the rationale as to why the rates continue to be actuarially sound in accordance with 42 CFR 438.4.</t>
        </is>
      </c>
      <c r="AN36" s="125" t="n"/>
    </row>
    <row r="37" ht="55.5" customHeight="1">
      <c r="A37" s="419" t="n">
        <v>4</v>
      </c>
      <c r="B37" s="570" t="inlineStr">
        <is>
          <t>42 CFR 438.4(a) requires that capitation rates are projected to provide for all reasonable, appropriate, and attainable costs that are required under the terms of the contract and for the operation of the MCP for the time period and the population covered the terms of the contract. Therefore, if the contract terms are changing in a way that could impact capitation rates (such as services, populations are being amended), the state must submit a new rate certification or rate-setting documentation from the actuary explaining the rationale as to why the contract change is immaterial to rate development unless otherwise allowable under 42 CFR 438.4(b)(4) or 42 CFR 438.7(c)(3). See related tips 6 and 7.</t>
        </is>
      </c>
      <c r="AN37" s="125" t="n"/>
    </row>
    <row r="38" ht="60.6" customHeight="1">
      <c r="A38" s="419" t="n">
        <v>5</v>
      </c>
      <c r="B38" s="571" t="inlineStr">
        <is>
          <t>States have the option to develop rate ranges or capitation rates specific to payments for each rate cell under the MCP contract. The documentation on which option the state's actuary is certifying will be outlined in the rate certification. States have the option to make a rate change by a certain percentage under either option without the need for a rate certification; however, there are very clear requirements for each (see Items I.A.1.05 and I.A.1.6). The analyst also does not need to complete the CMS rate-setting review tool when an rate certification is not required for a de minimis rate change. However, the analyst must confirm that the rate change is within the actuarially sound rate range of a CMS approved rate certification for the same rating period.</t>
        </is>
      </c>
      <c r="AN38" s="125" t="n"/>
    </row>
    <row r="39" ht="57" customHeight="1">
      <c r="A39" s="419" t="n">
        <v>6</v>
      </c>
      <c r="B39" s="571" t="inlineStr">
        <is>
          <t>For rating periods beginning on or after July 1, 2018, if the state certifies capitation rates and is choosing to increase or decrease the capitation rate per rate cell up to 1.5%, as allowed by 42 CFR 438.7(c)(3), the state is not required to submit a revised rate certification. The capitation rate per cell may be modified up to 1.5% without submission of a revised rate certification only once during the applicable rating period. The analyst also does not need to complete the CMS rate-setting review tool. However, the analyst must confirm that the rate change is within 1.5% per rate cell of a CMS approved rate certification for the same rating period.</t>
        </is>
      </c>
      <c r="AN39" s="125" t="n"/>
    </row>
    <row r="40" ht="69.95" customHeight="1">
      <c r="A40" s="419" t="n">
        <v>7</v>
      </c>
      <c r="B40" s="571" t="inlineStr">
        <is>
          <t>The analyst should review the increase or decrease of the capitation rate per rate cell for compliance with 42 CFR 438.7(c)(3) and assess the reasonableness and appropriateness of the change as it relates to the terms of the contract. For example, the rate change should not solely be for Medicaid populations with an enhanced Federal Medical Assistance Percentage (FMAP) should be reasonable for any changes to the terms of the contract (such as benefit changes). Additionally, the de minimis rate change flexibility cannot be utilized for changes to special contract provisions related to payment (such as state directed payments) as 42 CFR 438.7(c)(6) requires these provisions to be documented in the rate certification. If the analyst has concerns about the reasonableness and/or appropriateness of the rate change utilizing the state option outlined in 42 CFR 438.7(c)(3), please consult your DMCO rate liaison.</t>
        </is>
      </c>
      <c r="AN40" s="125" t="n"/>
    </row>
    <row r="41" ht="36" customHeight="1">
      <c r="A41" s="420" t="n">
        <v>8</v>
      </c>
      <c r="B41" s="571" t="inlineStr">
        <is>
          <t>When a state certifies rate ranges, any modification to the capitation rates within the rate range greater than the permissible 1% requires the state to provide a revised rate certification for CMS approval consistent with 42 CFR 438.4(c)(2)(iii).</t>
        </is>
      </c>
    </row>
    <row r="42" ht="93" customHeight="1">
      <c r="A42" s="420" t="n">
        <v>9</v>
      </c>
      <c r="B42" s="571" t="inlineStr">
        <is>
          <t>When a state develops and certifies a range of capitation rates per rate cell as actuarially sound, the state must post on the website required by 42 CFR 438.10(c)(3) the following information prior to executing a MCP contract or contract amendment that includes or modifies a rate range:
(1) The upper and lower bounds of each rate cell;
(2) A description of all assumptions that vary between the upper and lower bounds of each rate cell, including for the assumptions that vary, the specific assumptions used for the upper and lower bounds of each rate cell; and
(3) A description of the data and methodologies that vary between the upper and lower bounds of each rate cell, including for the data and methodologies that vary, the specific data and methodologies used for the upper and lower bounds of each rate cell.</t>
        </is>
      </c>
    </row>
    <row r="43" ht="36" customHeight="1">
      <c r="A43" s="420" t="n">
        <v>10</v>
      </c>
      <c r="B43" s="571" t="inlineStr">
        <is>
          <t>When a state develops and certifies a range of capitation rates per rate cell as actuarially sound, the state may not utilize the 42 CFR 438.7(c)(3) option to modify capitation rates up to 1.5% without submitting a revised rate certification.</t>
        </is>
      </c>
    </row>
    <row r="44" ht="45.6" customHeight="1">
      <c r="A44" s="419" t="n">
        <v>11</v>
      </c>
      <c r="B44" s="570" t="inlineStr">
        <is>
          <t>Effective with the rating period beginning on or after 07/01/17, 42 CFR 438.8(k) requires the MCO, PIHP, or PAHP to submit a MLR report in a timeframe and manner determined by the state, which must be within 12 months of the end of the MLR reporting year. The state is then responsible for submitting a summary description of the report(s) to CMS. The MLR report must be submitted by the state in the Medicaid Data Collection Tool Managed Care Reporting (MDCT-MCR) portal for rating periods beginning on or after July 1, 2024 though states have the option to utilize MDCT earlier.</t>
        </is>
      </c>
      <c r="AN44" s="125" t="n"/>
    </row>
    <row r="45" ht="36.95" customHeight="1">
      <c r="A45" s="419" t="n">
        <v>12</v>
      </c>
      <c r="B45" s="570" t="inlineStr">
        <is>
          <t>The analyst should review the contract for compliance with the program design approved by CMS. For instance, the covered services described in the contract should align with the services included in the approved Section 1915(b)/1915(c) concurrent authority. The enrollment process described in the contract should be consistent with the type of enrollment (i.e., mandatory, voluntary) described in the Section 1915(b) waiver.</t>
        </is>
      </c>
      <c r="AN45" s="125" t="n"/>
    </row>
    <row r="46" ht="82.5" customHeight="1">
      <c r="A46" s="419" t="n">
        <v>13</v>
      </c>
      <c r="B46" s="570" t="inlineStr">
        <is>
          <t>If the contract relates to a new Medicaid managed care program or any of the circumstances noted in Item I.A.1.09, the contract submission should include a new or updated parity analysis from either the state or the MCO, as applicable. States are required to provide documentation to CMS in accordance with 42 CFR 438.3(n)(2) when any medical/surgical, mental health, or substance use disorder benefits are not included in an MCO’s Medicaid contract and are provided using another delivery system or through a different managed care plan. Alternatively, when the state’s contract requires an MCO to provide all medical/surgical, mental health, and substance use disorder benefits for a Medicaid population, states analyze the MCO's analyses of Medicaid parity in mental health and substance use disorder benefits to comply with 42 CFR 438.920(b)(2), and submit these to CMS.  Parity requirements do not apply to Medicaid Fee-for-Service (FFS) beneficiaries (unless they are enrolled in an Alternative Benefit Plan [ABP], which is overseen by the Division of Benefits and Coverage), or to PIHP or PAHP enrollees unless the PIHP or PAHP delivers services to MCO enrollees.</t>
        </is>
      </c>
      <c r="AN46" s="125" t="n"/>
    </row>
    <row r="47" ht="41.25" customHeight="1">
      <c r="A47" s="419" t="n">
        <v>14</v>
      </c>
      <c r="B47" s="570" t="inlineStr">
        <is>
          <t xml:space="preserve">In accordance with 42 CFR 438.6(c), the state may require the HIO, MCO, PIHP, or PAHP to implement value-based purchasing models for provider reimbursement, such as pay-for-performance arrangements, bundled payments, or other service payment models intended to recognize value or outcomes over volume of services. The state may also require the MCP to participate in a multi-payer or Medicaid-specific delivery system reform or performance improvement initiative, adopt a minimum fee schedule, provide a uniform dollar or percentage increase, or adopt a maximum fee schedule. </t>
        </is>
      </c>
      <c r="AN47" s="125" t="n"/>
    </row>
    <row r="48" ht="54" customHeight="1">
      <c r="A48" s="420" t="n">
        <v>15</v>
      </c>
      <c r="B48" s="571" t="inlineStr">
        <is>
          <t>Contract arrangements that adopt a minimum fee schedule using approved state plan rates under 42 CFR 438.6(c)(1)(iii)(A) do not require written approval prior to implementation but are required to meet the criteria under 42 CFR 438.6(c)(2)(ii)(A)–(F). State plan approved rates do not include supplemental payments, which the regulation defines as “amounts paid by the state in its FFS Medicaid delivery system to providers that are described and approved in the State Plan or under a demonstration authority or waiver thereof and are in addition to state plan approved rates." Disproportionate Share Hospital (DSH) and Graduate Medical Education (GME) payments are not, and do not constitute, supplemental payments.</t>
        </is>
      </c>
      <c r="AN48" s="125" t="n"/>
    </row>
    <row r="49" ht="42" customHeight="1">
      <c r="A49" s="420" t="n">
        <v>16</v>
      </c>
      <c r="B49" s="571" t="inlineStr">
        <is>
          <t>Approvals for value-based purchasing, delivery system reform or performance improvement initiatives are approved for one rating period, unless certain criteria allows them to be approved for a multi-year period. Approvals for adoption of a minimum fee schedule, provision of a uniform dollar, or percentage increase for a particular service or adoption of a maximum fee schedule are approved for one rating period.</t>
        </is>
      </c>
      <c r="AN49" s="125" t="n"/>
    </row>
    <row r="50" ht="66.75" customHeight="1">
      <c r="A50" s="420" t="n">
        <v>17</v>
      </c>
      <c r="B50" s="571" t="inlineStr">
        <is>
          <t>Contractual requirements for state directed payments should be sufficiently detailed for plans to operationalize each payment arrangement in alignment with the approved preprint(s). Examples of details from the approved preprint to consider including in such contract requirements would be, but are not limited to: the provider class(es) for the state directed payment; how the state will operationalize the payment with the plans (e.g., whether plans will use a separate payment term or not and if so, how much is each separate payment term); how the plan is to operationalize the payment to the provider (e.g., uniform increase of $x to be paid per claim); and any reporting the state may require to ensure compliance with the state directed payment. To ensure clarity, the state may wish to include the control name of the CMS-approved Section 438.6(c) Preprint for each contract arrangement that directs the MCP's expenditures under 42 CFR 438.6(c).</t>
        </is>
      </c>
      <c r="AN50" s="125" t="n"/>
    </row>
    <row r="51" ht="117" customHeight="1">
      <c r="A51" s="420" t="n">
        <v>18</v>
      </c>
      <c r="B51" s="571" t="inlineStr">
        <is>
          <t>States planning to implement one or more risk mitigation strategy(ies) for a future rating period must submit documentation to CMS prior to the start of the rating period. This documentation must include contract and rate certification documents that incorporate the risk mitigation strategy into the contract between the state and the MCP. States must supply this information even if the state implemented the risk corridor (or other risk mitigation provision) in a prior rating period. Examples of risk mitigation include reinsurance, stop loss limits, risk corridors, and a minimum MLR with a remittance. 
For rating periods starting on or after January 1, 2021, submission of documentation of the final risk mitigation arrangement(s) prior to the start of the rating period is required to meet the regulatory standard of documenting those arrangement(s) to CMS in the contract and rate certification documents for the rating period prior to the start of the rating period. CMS will accept states’ submissions of draft managed care contract actions that are not officially executed and documentation from a state’s actuary that may not reflect final full rate development or is limited to a description of the risk sharing arrangement(s). States must submit both contract and rate certification documentation prior to the start of the rating period. The risk mitigation arrangement(s) in the final, executed contract and rate certification documents must be unchanged from the submission to CMS prior to the start of the rating period for the risk mitigation arrangement(s) to be approved under 42 CFR 438.6(b)(1).</t>
        </is>
      </c>
      <c r="AN51" s="125" t="n"/>
    </row>
    <row r="52" ht="26.25" customHeight="1">
      <c r="A52" s="419" t="n">
        <v>19</v>
      </c>
      <c r="B52" s="569" t="inlineStr">
        <is>
          <t>States are permitted to either use the rate range option under 42 CFR 438.4(c)(1) or use the de minimis rate adjustment under 42 CFR 438.7(c)(3), but states are not permitted to use both mechanisms in combination.</t>
        </is>
      </c>
      <c r="I52" s="140" t="n"/>
      <c r="J52" s="151" t="n"/>
      <c r="K52" s="151" t="n"/>
      <c r="L52" s="151" t="n"/>
      <c r="M52" s="151" t="n"/>
      <c r="N52" s="151" t="n"/>
      <c r="O52" s="151" t="n"/>
      <c r="P52" s="151" t="n"/>
      <c r="Q52" s="151" t="n"/>
      <c r="R52" s="151" t="n"/>
      <c r="S52" s="151" t="n"/>
      <c r="T52" s="151" t="n"/>
      <c r="AN52" s="125" t="n"/>
    </row>
    <row r="53" ht="51.95" customHeight="1">
      <c r="A53" s="419" t="n">
        <v>20</v>
      </c>
      <c r="B53" s="569" t="inlineStr">
        <is>
          <t>42 CFR 438.207(d) requires states to submit an assurance of compliance to CMS that each MCO, PIHP, and PAHP meets the state’s requirement for availability of services and include documentation of an analysis that supports the assurance of the adequacy of the network for each contracted MCO, PIHP, or PAHP related to its provider network. The requirement for states to submit this information to CMS began with all contracts with rating periods beginning on or after July 1, 2018. As of October 1, 2022, states are required to use the NAAAR.</t>
        </is>
      </c>
      <c r="I53" s="140" t="n"/>
      <c r="J53" s="151" t="n"/>
      <c r="K53" s="151" t="n"/>
      <c r="L53" s="151" t="n"/>
      <c r="M53" s="151" t="n"/>
      <c r="N53" s="151" t="n"/>
      <c r="O53" s="151" t="n"/>
      <c r="P53" s="151" t="n"/>
      <c r="Q53" s="151" t="n"/>
      <c r="R53" s="151" t="n"/>
      <c r="S53" s="151" t="n"/>
      <c r="T53" s="151" t="n"/>
      <c r="AN53" s="125" t="n"/>
    </row>
    <row r="54">
      <c r="A54" s="272" t="n"/>
      <c r="B54" s="273" t="n"/>
      <c r="C54" s="274" t="n"/>
      <c r="D54" s="275" t="n"/>
      <c r="E54" s="276" t="n"/>
      <c r="F54" s="277" t="n"/>
      <c r="G54" s="278" t="n"/>
      <c r="H54" s="278" t="n"/>
      <c r="AN54" s="125" t="n"/>
    </row>
    <row r="55" ht="15.75" customHeight="1">
      <c r="A55" s="279" t="n"/>
      <c r="B55" s="273" t="n"/>
      <c r="C55" s="274" t="n"/>
      <c r="D55" s="275" t="n"/>
      <c r="E55" s="276" t="n"/>
      <c r="F55" s="277" t="n"/>
      <c r="G55" s="278" t="n"/>
      <c r="H55" s="278" t="n"/>
      <c r="AN55" s="125" t="n"/>
    </row>
    <row r="56">
      <c r="A56" s="279" t="n"/>
      <c r="B56" s="273" t="n"/>
      <c r="C56" s="274" t="n"/>
      <c r="D56" s="275" t="n"/>
      <c r="E56" s="276" t="n"/>
      <c r="F56" s="277" t="n"/>
      <c r="G56" s="278" t="n"/>
      <c r="H56" s="278" t="n"/>
      <c r="AN56" s="125" t="n"/>
    </row>
    <row r="57">
      <c r="A57" s="279" t="n"/>
      <c r="B57" s="273" t="n"/>
      <c r="C57" s="274" t="n"/>
      <c r="D57" s="275" t="n"/>
      <c r="E57" s="276" t="n"/>
      <c r="F57" s="277" t="n"/>
      <c r="G57" s="278" t="n"/>
      <c r="H57" s="278" t="n"/>
      <c r="AN57" s="125" t="n"/>
    </row>
    <row r="58">
      <c r="A58" s="279" t="n"/>
      <c r="B58" s="273" t="n"/>
      <c r="C58" s="274" t="n"/>
      <c r="D58" s="275" t="n"/>
      <c r="E58" s="276" t="n"/>
      <c r="F58" s="277" t="n"/>
      <c r="G58" s="278" t="n"/>
      <c r="H58" s="278" t="n"/>
      <c r="AN58" s="125" t="n"/>
    </row>
    <row r="59" ht="15" customHeight="1">
      <c r="A59" s="279" t="n"/>
      <c r="B59" s="273" t="n"/>
      <c r="C59" s="274" t="n"/>
      <c r="D59" s="275" t="n"/>
      <c r="E59" s="276" t="n"/>
      <c r="F59" s="277" t="n"/>
      <c r="G59" s="278" t="n"/>
      <c r="H59" s="278" t="n"/>
      <c r="AN59" s="125" t="n"/>
    </row>
    <row r="60">
      <c r="A60" s="279" t="n"/>
      <c r="B60" s="273" t="n"/>
      <c r="C60" s="274" t="n"/>
      <c r="D60" s="275" t="n"/>
      <c r="E60" s="276" t="n"/>
      <c r="F60" s="277" t="n"/>
      <c r="G60" s="278" t="n"/>
      <c r="H60" s="278" t="n"/>
      <c r="AN60" s="125" t="n"/>
    </row>
    <row r="61" ht="15" customHeight="1">
      <c r="A61" s="279" t="n"/>
      <c r="B61" s="273" t="n"/>
      <c r="C61" s="274" t="n"/>
      <c r="D61" s="275" t="n"/>
      <c r="E61" s="276" t="n"/>
      <c r="F61" s="277" t="n"/>
      <c r="G61" s="278" t="n"/>
      <c r="H61" s="278" t="n"/>
      <c r="AN61" s="125" t="n"/>
    </row>
    <row r="62" ht="15" customHeight="1">
      <c r="F62" s="11" t="n"/>
      <c r="AN62" s="125" t="n"/>
    </row>
    <row r="63" ht="15.75" customHeight="1">
      <c r="F63" s="11" t="n"/>
      <c r="AN63" s="125" t="n"/>
    </row>
    <row r="64" ht="15" customHeight="1">
      <c r="F64" s="11" t="n"/>
      <c r="AN64" s="125" t="n"/>
    </row>
    <row r="65" ht="15.75" customHeight="1">
      <c r="F65" s="11" t="n"/>
      <c r="AN65" s="125" t="n"/>
    </row>
    <row r="66" ht="15" customHeight="1">
      <c r="F66" s="11" t="n"/>
      <c r="AN66" s="125" t="n"/>
    </row>
    <row r="67" ht="15" customHeight="1">
      <c r="F67" s="11" t="n"/>
      <c r="AN67" s="125" t="n"/>
    </row>
    <row r="68" ht="15.75" customHeight="1">
      <c r="F68" s="11" t="n"/>
      <c r="AN68" s="125" t="n"/>
    </row>
    <row r="69" ht="15" customHeight="1">
      <c r="F69" s="11" t="n"/>
      <c r="AN69" s="125" t="n"/>
    </row>
    <row r="70" ht="15" customHeight="1">
      <c r="F70" s="11" t="n"/>
      <c r="AN70" s="125" t="n"/>
    </row>
    <row r="71" ht="15.75" customHeight="1">
      <c r="F71" s="11" t="n"/>
      <c r="AN71" s="125" t="n"/>
    </row>
    <row r="72" ht="25.5" customHeight="1">
      <c r="F72" s="11" t="n"/>
      <c r="AN72" s="125" t="n"/>
    </row>
    <row r="73" ht="15" customHeight="1">
      <c r="F73" s="11" t="n"/>
      <c r="AN73" s="125" t="n"/>
    </row>
    <row r="74">
      <c r="F74" s="11" t="n"/>
      <c r="AN74" s="125" t="n"/>
    </row>
    <row r="75">
      <c r="F75" s="11" t="n"/>
      <c r="AN75" s="125" t="n"/>
    </row>
    <row r="76" ht="15" customHeight="1">
      <c r="F76" s="11" t="n"/>
      <c r="AN76" s="125" t="n"/>
    </row>
    <row r="77" ht="15.75" customHeight="1">
      <c r="F77" s="11" t="n"/>
      <c r="AN77" s="125" t="n"/>
    </row>
    <row r="78">
      <c r="F78" s="11" t="n"/>
      <c r="AN78" s="125" t="n"/>
    </row>
    <row r="79">
      <c r="F79" s="11" t="n"/>
      <c r="AN79" s="125" t="n"/>
    </row>
    <row r="80">
      <c r="F80" s="11" t="n"/>
      <c r="AN80" s="125" t="n"/>
    </row>
    <row r="81">
      <c r="F81" s="11" t="n"/>
      <c r="AN81" s="125" t="n"/>
    </row>
    <row r="82">
      <c r="F82" s="11" t="n"/>
      <c r="AN82" s="125" t="n"/>
    </row>
    <row r="83">
      <c r="F83" s="11" t="n"/>
      <c r="AN83" s="125" t="n"/>
    </row>
    <row r="84">
      <c r="F84" s="11" t="n"/>
      <c r="AN84" s="125" t="n"/>
    </row>
    <row r="85">
      <c r="F85" s="11" t="n"/>
      <c r="AN85" s="125" t="n"/>
    </row>
    <row r="86">
      <c r="F86" s="11" t="n"/>
      <c r="AN86" s="125" t="n"/>
    </row>
    <row r="87">
      <c r="F87" s="11" t="n"/>
      <c r="AN87" s="125" t="n"/>
    </row>
    <row r="88">
      <c r="F88" s="11" t="n"/>
      <c r="AN88" s="125" t="n"/>
    </row>
    <row r="89">
      <c r="F89" s="11" t="n"/>
      <c r="AN89" s="125" t="n"/>
    </row>
    <row r="90">
      <c r="F90" s="11" t="n"/>
      <c r="AN90" s="125" t="n"/>
    </row>
    <row r="91">
      <c r="F91" s="11" t="n"/>
      <c r="AN91" s="125" t="n"/>
    </row>
    <row r="92">
      <c r="F92" s="11" t="n"/>
      <c r="AN92" s="125" t="n"/>
    </row>
    <row r="93">
      <c r="F93" s="11" t="n"/>
      <c r="AN93" s="125" t="n"/>
    </row>
    <row r="94">
      <c r="F94" s="11" t="n"/>
      <c r="AN94" s="125" t="n"/>
    </row>
    <row r="95">
      <c r="F95" s="11" t="n"/>
      <c r="AN95" s="125" t="n"/>
    </row>
    <row r="96">
      <c r="F96" s="11" t="n"/>
      <c r="AN96" s="125" t="n"/>
    </row>
    <row r="97">
      <c r="F97" s="11" t="n"/>
      <c r="AN97" s="125" t="n"/>
    </row>
    <row r="98">
      <c r="F98" s="11" t="n"/>
      <c r="AN98" s="125" t="n"/>
    </row>
    <row r="99">
      <c r="F99" s="11" t="n"/>
      <c r="AN99" s="125" t="n"/>
    </row>
    <row r="100">
      <c r="F100" s="11" t="n"/>
      <c r="AN100" s="125" t="n"/>
    </row>
    <row r="101">
      <c r="F101" s="11" t="n"/>
      <c r="AN101" s="125" t="n"/>
    </row>
    <row r="102">
      <c r="F102" s="11" t="n"/>
      <c r="AN102" s="125" t="n"/>
    </row>
    <row r="103">
      <c r="F103" s="11" t="n"/>
      <c r="AN103" s="125" t="n"/>
    </row>
    <row r="104">
      <c r="F104" s="11" t="n"/>
      <c r="AN104" s="125" t="n"/>
    </row>
    <row r="105">
      <c r="F105" s="11" t="n"/>
      <c r="AN105" s="125" t="n"/>
    </row>
    <row r="106">
      <c r="F106" s="11" t="n"/>
      <c r="AN106" s="125" t="n"/>
    </row>
    <row r="107">
      <c r="F107" s="11" t="n"/>
      <c r="AN107" s="125" t="n"/>
    </row>
    <row r="108">
      <c r="F108" s="11" t="n"/>
      <c r="AN108" s="125" t="n"/>
    </row>
    <row r="109">
      <c r="F109" s="11" t="n"/>
      <c r="AN109" s="125" t="n"/>
    </row>
    <row r="110">
      <c r="F110" s="11" t="n"/>
      <c r="AN110" s="125" t="n"/>
    </row>
    <row r="111">
      <c r="F111" s="11" t="n"/>
      <c r="AN111" s="125" t="n"/>
    </row>
    <row r="112">
      <c r="F112" s="11" t="n"/>
      <c r="AN112" s="125" t="n"/>
    </row>
    <row r="113">
      <c r="F113" s="11" t="n"/>
      <c r="AN113" s="125" t="n"/>
    </row>
    <row r="114">
      <c r="F114" s="11" t="n"/>
      <c r="AN114" s="125" t="n"/>
    </row>
    <row r="115">
      <c r="F115" s="11" t="n"/>
      <c r="AN115" s="125" t="n"/>
    </row>
    <row r="116">
      <c r="F116" s="11" t="n"/>
      <c r="AN116" s="125" t="n"/>
    </row>
    <row r="117">
      <c r="F117" s="11" t="n"/>
      <c r="AN117" s="125" t="n"/>
    </row>
    <row r="118">
      <c r="F118" s="11" t="n"/>
      <c r="AN118" s="125" t="n"/>
    </row>
    <row r="119">
      <c r="F119" s="11" t="n"/>
      <c r="AN119" s="125" t="n"/>
    </row>
    <row r="120">
      <c r="F120" s="11" t="n"/>
      <c r="AN120" s="125" t="n"/>
    </row>
    <row r="121">
      <c r="F121" s="11" t="n"/>
      <c r="AN121" s="125" t="n"/>
    </row>
    <row r="122">
      <c r="F122" s="11" t="n"/>
      <c r="AN122" s="125" t="n"/>
    </row>
    <row r="123">
      <c r="F123" s="11" t="n"/>
      <c r="AN123" s="125" t="n"/>
    </row>
    <row r="124">
      <c r="F124" s="11" t="n"/>
      <c r="AN124" s="125" t="n"/>
    </row>
    <row r="125">
      <c r="F125" s="11" t="n"/>
      <c r="AN125" s="125" t="n"/>
    </row>
    <row r="126">
      <c r="F126" s="11" t="n"/>
      <c r="AN126" s="125" t="n"/>
    </row>
    <row r="127">
      <c r="F127" s="11" t="n"/>
      <c r="AN127" s="125" t="n"/>
    </row>
    <row r="128">
      <c r="F128" s="11" t="n"/>
      <c r="AN128" s="125" t="n"/>
    </row>
    <row r="129">
      <c r="F129" s="11" t="n"/>
      <c r="AN129" s="125" t="n"/>
    </row>
    <row r="130">
      <c r="F130" s="11" t="n"/>
      <c r="AN130" s="125" t="n"/>
    </row>
    <row r="131">
      <c r="F131" s="11" t="n"/>
      <c r="AN131" s="125" t="n"/>
    </row>
    <row r="132">
      <c r="F132" s="11" t="n"/>
      <c r="AN132" s="125" t="n"/>
    </row>
    <row r="133">
      <c r="F133" s="11" t="n"/>
      <c r="AN133" s="125" t="n"/>
    </row>
    <row r="134">
      <c r="F134" s="11" t="n"/>
      <c r="AN134" s="125" t="n"/>
    </row>
    <row r="135">
      <c r="F135" s="11" t="n"/>
      <c r="AN135" s="125" t="n"/>
    </row>
    <row r="136">
      <c r="F136" s="11" t="n"/>
      <c r="AN136" s="125" t="n"/>
    </row>
    <row r="137">
      <c r="F137" s="11" t="n"/>
      <c r="AN137" s="125" t="n"/>
    </row>
    <row r="138">
      <c r="F138" s="11" t="n"/>
      <c r="AN138" s="125" t="n"/>
    </row>
    <row r="139">
      <c r="F139" s="11" t="n"/>
      <c r="AN139" s="125" t="n"/>
    </row>
    <row r="140">
      <c r="F140" s="11" t="n"/>
      <c r="AN140" s="125" t="n"/>
    </row>
    <row r="141">
      <c r="F141" s="11" t="n"/>
      <c r="AN141" s="125" t="n"/>
    </row>
    <row r="142">
      <c r="F142" s="11" t="n"/>
      <c r="AN142" s="125" t="n"/>
    </row>
    <row r="143">
      <c r="AN143" s="125" t="n"/>
    </row>
    <row r="144">
      <c r="AN144" s="125" t="n"/>
    </row>
    <row r="145">
      <c r="AN145" s="125" t="n"/>
    </row>
    <row r="146">
      <c r="AN146" s="125" t="n"/>
    </row>
    <row r="147">
      <c r="AN147" s="125" t="n"/>
    </row>
    <row r="148">
      <c r="AN148" s="125" t="n"/>
    </row>
    <row r="149">
      <c r="AN149" s="125" t="n"/>
    </row>
    <row r="150">
      <c r="AN150" s="125" t="n"/>
    </row>
    <row r="151">
      <c r="AN151" s="125" t="n"/>
    </row>
    <row r="152">
      <c r="AN152" s="125" t="n"/>
    </row>
    <row r="153">
      <c r="AN153" s="125" t="n"/>
    </row>
    <row r="154">
      <c r="AN154" s="125" t="n"/>
    </row>
    <row r="155">
      <c r="AN155" s="125" t="n"/>
    </row>
    <row r="156">
      <c r="AN156" s="125" t="n"/>
    </row>
    <row r="157">
      <c r="AN157" s="125" t="n"/>
    </row>
    <row r="158">
      <c r="AN158" s="125" t="n"/>
    </row>
    <row r="159">
      <c r="AN159" s="125" t="n"/>
    </row>
    <row r="160">
      <c r="AN160" s="125" t="n"/>
    </row>
    <row r="161">
      <c r="AN161" s="125" t="n"/>
    </row>
    <row r="162">
      <c r="AN162" s="125" t="n"/>
    </row>
    <row r="163">
      <c r="AN163" s="125" t="n"/>
    </row>
    <row r="164">
      <c r="AN164" s="125" t="n"/>
    </row>
    <row r="165">
      <c r="AN165" s="125" t="n"/>
    </row>
    <row r="166">
      <c r="AN166" s="125" t="n"/>
    </row>
    <row r="167">
      <c r="AN167" s="125" t="n"/>
    </row>
    <row r="168">
      <c r="AN168" s="125" t="n"/>
    </row>
    <row r="169">
      <c r="AN169" s="125" t="n"/>
    </row>
    <row r="170">
      <c r="AN170" s="125" t="n"/>
    </row>
    <row r="171">
      <c r="AN171" s="125" t="n"/>
    </row>
    <row r="172">
      <c r="AN172" s="125" t="n"/>
    </row>
    <row r="173">
      <c r="AN173" s="125" t="n"/>
    </row>
    <row r="174">
      <c r="AN174" s="125" t="n"/>
    </row>
    <row r="175">
      <c r="AN175" s="125" t="n"/>
    </row>
    <row r="176">
      <c r="AN176" s="125" t="n"/>
    </row>
    <row r="177">
      <c r="AN177" s="125" t="n"/>
    </row>
    <row r="178">
      <c r="AN178" s="125" t="n"/>
    </row>
    <row r="179">
      <c r="AN179" s="125" t="n"/>
    </row>
    <row r="180">
      <c r="AN180" s="125" t="n"/>
    </row>
    <row r="181">
      <c r="AN181" s="125" t="n"/>
    </row>
    <row r="182">
      <c r="AN182" s="125" t="n"/>
    </row>
    <row r="183">
      <c r="AN183" s="125" t="n"/>
    </row>
    <row r="184">
      <c r="AN184" s="125" t="n"/>
    </row>
    <row r="185">
      <c r="AN185" s="125" t="n"/>
    </row>
    <row r="186">
      <c r="AN186" s="125" t="n"/>
    </row>
    <row r="187">
      <c r="AN187" s="125" t="n"/>
    </row>
    <row r="188">
      <c r="AN188" s="125" t="n"/>
    </row>
    <row r="189">
      <c r="AN189" s="125" t="n"/>
    </row>
    <row r="190">
      <c r="AN190" s="125" t="n"/>
    </row>
    <row r="191">
      <c r="AN191" s="125" t="n"/>
    </row>
    <row r="192">
      <c r="AN192" s="125" t="n"/>
    </row>
    <row r="193">
      <c r="AN193" s="125" t="n"/>
    </row>
    <row r="194">
      <c r="AN194" s="125" t="n"/>
    </row>
    <row r="195">
      <c r="AN195" s="125" t="n"/>
    </row>
    <row r="196">
      <c r="AN196" s="125" t="n"/>
    </row>
    <row r="197">
      <c r="AN197" s="125" t="n"/>
    </row>
    <row r="198">
      <c r="AN198" s="125" t="n"/>
    </row>
    <row r="199">
      <c r="AN199" s="125" t="n"/>
    </row>
    <row r="200">
      <c r="AN200" s="125" t="n"/>
    </row>
    <row r="201">
      <c r="AN201" s="125" t="n"/>
    </row>
    <row r="202">
      <c r="AN202" s="125" t="n"/>
    </row>
    <row r="203">
      <c r="AN203" s="125" t="n"/>
    </row>
    <row r="204">
      <c r="AN204" s="125" t="n"/>
    </row>
    <row r="205">
      <c r="AN205" s="125" t="n"/>
    </row>
    <row r="206">
      <c r="AN206" s="125" t="n"/>
    </row>
    <row r="207">
      <c r="AN207" s="125" t="n"/>
    </row>
    <row r="208">
      <c r="AN208" s="125" t="n"/>
    </row>
    <row r="209">
      <c r="AN209" s="125" t="n"/>
    </row>
    <row r="210">
      <c r="AN210" s="125" t="n"/>
    </row>
    <row r="211">
      <c r="AN211" s="125" t="n"/>
    </row>
    <row r="212">
      <c r="AN212" s="125" t="n"/>
    </row>
    <row r="213">
      <c r="AN213" s="125" t="n"/>
    </row>
    <row r="214">
      <c r="AN214" s="125" t="n"/>
    </row>
    <row r="215">
      <c r="AN215" s="125" t="n"/>
    </row>
    <row r="216">
      <c r="AN216" s="125" t="n"/>
    </row>
    <row r="217">
      <c r="AN217" s="125" t="n"/>
    </row>
    <row r="218">
      <c r="AN218" s="125" t="n"/>
    </row>
    <row r="219">
      <c r="AN219" s="125" t="n"/>
    </row>
    <row r="220">
      <c r="AN220" s="125" t="n"/>
    </row>
    <row r="221">
      <c r="AN221" s="125" t="n"/>
    </row>
    <row r="222">
      <c r="AN222" s="125" t="n"/>
    </row>
    <row r="223">
      <c r="AN223" s="125" t="n"/>
    </row>
    <row r="224">
      <c r="AN224" s="125" t="n"/>
    </row>
    <row r="225">
      <c r="AN225" s="125" t="n"/>
    </row>
    <row r="226">
      <c r="AN226" s="125" t="n"/>
    </row>
    <row r="227">
      <c r="AN227" s="125" t="n"/>
    </row>
    <row r="228">
      <c r="AN228" s="125" t="n"/>
    </row>
    <row r="229">
      <c r="AN229" s="125" t="n"/>
    </row>
    <row r="230">
      <c r="AN230" s="125" t="n"/>
    </row>
    <row r="231">
      <c r="AN231" s="125" t="n"/>
    </row>
    <row r="232">
      <c r="AN232" s="125" t="n"/>
    </row>
    <row r="233">
      <c r="AN233" s="125" t="n"/>
    </row>
    <row r="234">
      <c r="AN234" s="125" t="n"/>
    </row>
    <row r="235">
      <c r="AN235" s="125" t="n"/>
    </row>
    <row r="236">
      <c r="AN236" s="125" t="n"/>
    </row>
    <row r="237">
      <c r="AN237" s="125" t="n"/>
    </row>
    <row r="238">
      <c r="AN238" s="125" t="n"/>
    </row>
    <row r="239">
      <c r="AN239" s="125" t="n"/>
    </row>
    <row r="240">
      <c r="AN240" s="125" t="n"/>
    </row>
    <row r="241">
      <c r="AN241" s="125" t="n"/>
    </row>
    <row r="242">
      <c r="AN242" s="125" t="n"/>
    </row>
    <row r="243">
      <c r="AN243" s="125" t="n"/>
    </row>
    <row r="244">
      <c r="AN244" s="125" t="n"/>
    </row>
    <row r="245">
      <c r="AN245" s="125" t="n"/>
    </row>
    <row r="246">
      <c r="AN246" s="125" t="n"/>
    </row>
    <row r="247">
      <c r="AN247" s="125" t="n"/>
    </row>
    <row r="248">
      <c r="AN248" s="125" t="n"/>
    </row>
    <row r="249">
      <c r="AN249" s="125" t="n"/>
    </row>
    <row r="250">
      <c r="AN250" s="125" t="n"/>
    </row>
    <row r="251">
      <c r="AN251" s="125" t="n"/>
    </row>
    <row r="252">
      <c r="AN252" s="125" t="n"/>
    </row>
    <row r="253">
      <c r="AN253" s="125" t="n"/>
    </row>
    <row r="254">
      <c r="AN254" s="125" t="n"/>
    </row>
    <row r="255">
      <c r="AN255" s="125" t="n"/>
    </row>
    <row r="256">
      <c r="AN256" s="125" t="n"/>
    </row>
    <row r="257">
      <c r="AN257" s="125" t="n"/>
    </row>
    <row r="258">
      <c r="AN258" s="125" t="n"/>
    </row>
    <row r="259">
      <c r="AN259" s="125" t="n"/>
    </row>
    <row r="260">
      <c r="AN260" s="125" t="n"/>
    </row>
    <row r="261">
      <c r="AN261" s="125" t="n"/>
    </row>
    <row r="262">
      <c r="AN262" s="125" t="n"/>
    </row>
    <row r="263">
      <c r="AN263" s="125" t="n"/>
    </row>
    <row r="264">
      <c r="AN264" s="125" t="n"/>
    </row>
    <row r="265">
      <c r="AN265" s="125" t="n"/>
    </row>
    <row r="266">
      <c r="AN266" s="125" t="n"/>
    </row>
    <row r="267">
      <c r="AN267" s="125" t="n"/>
    </row>
    <row r="268">
      <c r="AN268" s="125" t="n"/>
    </row>
    <row r="269">
      <c r="AN269" s="125" t="n"/>
    </row>
    <row r="270">
      <c r="AN270" s="125" t="n"/>
    </row>
    <row r="271">
      <c r="AN271" s="125" t="n"/>
    </row>
    <row r="272">
      <c r="AN272" s="125" t="n"/>
    </row>
    <row r="273">
      <c r="AN273" s="125" t="n"/>
    </row>
    <row r="274">
      <c r="AN274" s="125" t="n"/>
    </row>
    <row r="275">
      <c r="AN275" s="125" t="n"/>
    </row>
    <row r="276">
      <c r="AN276" s="125" t="n"/>
    </row>
    <row r="277">
      <c r="AN277" s="125" t="n"/>
    </row>
    <row r="278">
      <c r="AN278" s="125" t="n"/>
    </row>
    <row r="279">
      <c r="AN279" s="125" t="n"/>
    </row>
    <row r="280">
      <c r="AN280" s="125" t="n"/>
    </row>
    <row r="281">
      <c r="AN281" s="125" t="n"/>
    </row>
    <row r="282">
      <c r="AN282" s="125" t="n"/>
    </row>
    <row r="283">
      <c r="AN283" s="125" t="n"/>
    </row>
    <row r="284">
      <c r="AN284" s="125" t="n"/>
    </row>
    <row r="285">
      <c r="AN285" s="125" t="n"/>
    </row>
    <row r="286">
      <c r="AN286" s="125" t="n"/>
    </row>
    <row r="287">
      <c r="AN287" s="125" t="n"/>
    </row>
    <row r="288">
      <c r="AN288" s="125" t="n"/>
    </row>
    <row r="289">
      <c r="AN289" s="125" t="n"/>
    </row>
    <row r="290">
      <c r="AN290" s="125" t="n"/>
    </row>
    <row r="291">
      <c r="AN291" s="125" t="n"/>
    </row>
    <row r="292">
      <c r="AN292" s="125" t="n"/>
    </row>
    <row r="293">
      <c r="AN293" s="125" t="n"/>
    </row>
    <row r="294">
      <c r="AN294" s="125" t="n"/>
    </row>
    <row r="295">
      <c r="AN295" s="125" t="n"/>
    </row>
    <row r="296">
      <c r="AN296" s="125" t="n"/>
    </row>
    <row r="297">
      <c r="AN297" s="125" t="n"/>
    </row>
    <row r="298">
      <c r="AN298" s="125" t="n"/>
    </row>
    <row r="299">
      <c r="AN299" s="125" t="n"/>
    </row>
    <row r="300">
      <c r="AN300" s="125" t="n"/>
    </row>
    <row r="301">
      <c r="AN301" s="125" t="n"/>
    </row>
  </sheetData>
  <sheetProtection selectLockedCells="0" selectUnlockedCells="0" algorithmName="SHA-512" sheet="1" objects="0" insertRows="1" insertHyperlinks="1" autoFilter="1" scenarios="0" formatColumns="0" deleteColumns="1" insertColumns="1" pivotTables="1" deleteRows="1" formatCells="1" saltValue="Pmdxj2JKyarFVCZrQ3Ydcg==" formatRows="0" sort="1" spinCount="100000" hashValue="bCPsEQL78QJm1Bw1Hcu7gAWOVp13HGmVV6eU+qdoRrwTk0ucZ3DXpGoQWLGAu8vtFZT5CS8/TyFFnGqdC45OZg=="/>
  <mergeCells count="24">
    <mergeCell ref="B40:H40"/>
    <mergeCell ref="B49:H49"/>
    <mergeCell ref="B51:H51"/>
    <mergeCell ref="B45:H45"/>
    <mergeCell ref="B36:H36"/>
    <mergeCell ref="B50:H50"/>
    <mergeCell ref="B41:H41"/>
    <mergeCell ref="B35:H35"/>
    <mergeCell ref="B47:H47"/>
    <mergeCell ref="AK6:AM6"/>
    <mergeCell ref="B46:H46"/>
    <mergeCell ref="A2:B2"/>
    <mergeCell ref="Z1:AE1"/>
    <mergeCell ref="B52:H52"/>
    <mergeCell ref="B43:H43"/>
    <mergeCell ref="B39:H39"/>
    <mergeCell ref="B48:H48"/>
    <mergeCell ref="B42:H42"/>
    <mergeCell ref="B53:H53"/>
    <mergeCell ref="A1:F1"/>
    <mergeCell ref="B44:H44"/>
    <mergeCell ref="B34:H34"/>
    <mergeCell ref="B38:H38"/>
    <mergeCell ref="B37:H37"/>
  </mergeCells>
  <conditionalFormatting sqref="A9:H32">
    <cfRule type="expression" priority="1" dxfId="0">
      <formula>$X9=TRUE</formula>
    </cfRule>
    <cfRule type="expression" priority="3825" dxfId="0">
      <formula>$C$3="Yes, section requirements are not included in the contract amendment"</formula>
    </cfRule>
  </conditionalFormatting>
  <dataValidations count="2">
    <dataValidation sqref="C3" showDropDown="0" showInputMessage="1" showErrorMessage="1" allowBlank="1" type="list">
      <formula1>$K$3</formula1>
    </dataValidation>
    <dataValidation sqref="E9:E32" showDropDown="0" showInputMessage="1" showErrorMessage="1" allowBlank="1" type="list">
      <formula1>$L$1:$L$4</formula1>
    </dataValidation>
  </dataValidations>
  <hyperlinks>
    <hyperlink ref="D11" location="'A. Completeness'!A34" display="'A. Completeness'!A34"/>
    <hyperlink ref="D12" location="'A. Completeness'!A35" display="2,3,5,6"/>
    <hyperlink ref="D13" location="'A. Completeness'!A34" display="1,2,6,7,19"/>
    <hyperlink ref="D14" location="'A. Completeness'!A34" display="1,2,6,7,19"/>
    <hyperlink ref="D15" location="'A. Completeness'!A41" display="8,9,10,19"/>
    <hyperlink ref="D16" location="'A. Completeness'!A40" display="'A. Completeness'!A40"/>
    <hyperlink ref="D17" location="'A. Completeness'!A40" display="'A. Completeness'!A40"/>
    <hyperlink ref="D18" location="'A. Completeness'!A35" display="2,3,4,11"/>
    <hyperlink ref="D19" location="'A. Completeness'!A35" display="2,3,4,11"/>
    <hyperlink ref="D20" location="'A. Completeness'!A45" display="'A. Completeness'!A45"/>
    <hyperlink ref="D21" location="'A. Completeness'!A46" display="'A. Completeness'!A46"/>
    <hyperlink ref="D22" location="'A. Completeness'!A47" display="14,15,16, 17"/>
    <hyperlink ref="D23" location="'A. Completeness'!A47" display="14,15,16, 17"/>
    <hyperlink ref="D24" location="'A. Completeness'!A51" display="'A. Completeness'!A51"/>
    <hyperlink ref="D29" location="'A. Completeness'!A35" display="2,3,4,11"/>
    <hyperlink ref="D30" location="'A. Completeness'!A35" display="2,3"/>
    <hyperlink ref="D32" location="'A. Completeness'!A53" display="'A. Completeness'!A53"/>
    <hyperlink ref="A34" location="'A. Completeness'!D11" display="'A. Completeness'!D11"/>
    <hyperlink ref="A35" location="'A. Completeness'!D12" display="'A. Completeness'!D12"/>
    <hyperlink ref="A36" location="'A. Completeness'!D12" display="'A. Completeness'!D12"/>
    <hyperlink ref="A37" location="'A. Completeness'!D18" display="'A. Completeness'!D18"/>
    <hyperlink ref="A38" location="'A. Completeness'!D12" display="'A. Completeness'!D12"/>
    <hyperlink ref="A39" location="'A. Completeness'!D12" display="'A. Completeness'!D12"/>
    <hyperlink ref="A40" location="'A. Completeness'!D13" display="'A. Completeness'!D13"/>
    <hyperlink ref="A41" location="'A. Completeness'!D15" display="'A. Completeness'!D15"/>
    <hyperlink ref="A42" location="'A. Completeness'!D15" display="'A. Completeness'!D15"/>
    <hyperlink ref="A43" location="'A. Completeness'!D15" display="'A. Completeness'!D15"/>
    <hyperlink ref="A44" location="'A. Completeness'!D18" display="'A. Completeness'!D18"/>
    <hyperlink ref="A45" location="'A. Completeness'!D20" display="'A. Completeness'!D20"/>
    <hyperlink ref="A46" location="'A. Completeness'!D21" display="'A. Completeness'!D21"/>
    <hyperlink ref="A47" location="'A. Completeness'!D22" display="'A. Completeness'!D22"/>
    <hyperlink ref="A48" location="'A. Completeness'!D22" display="'A. Completeness'!D22"/>
    <hyperlink ref="A49" location="'A. Completeness'!D22" display="'A. Completeness'!D22"/>
    <hyperlink ref="A50" location="'A. Completeness'!D22" display="'A. Completeness'!D22"/>
    <hyperlink ref="A51" location="'A. Completeness'!D24" display="'A. Completeness'!D24"/>
    <hyperlink ref="A52" location="'A. Completeness'!D13" display="'A. Completeness'!D13"/>
    <hyperlink ref="A53" location="'A. Completeness'!D32" display="'A. Completeness'!D32"/>
  </hyperlinks>
  <pageMargins left="0.25" right="0.25" top="0.75" bottom="0.75" header="0.3" footer="0.3"/>
  <pageSetup orientation="landscape" scale="78" fitToHeight="0" horizontalDpi="4294967293" verticalDpi="4294967293"/>
</worksheet>
</file>

<file path=xl/worksheets/sheet5.xml><?xml version="1.0" encoding="utf-8"?>
<worksheet xmlns="http://schemas.openxmlformats.org/spreadsheetml/2006/main">
  <sheetPr codeName="Sheet5">
    <outlinePr summaryBelow="1" summaryRight="1"/>
    <pageSetUpPr fitToPage="1"/>
  </sheetPr>
  <dimension ref="A1:AU143"/>
  <sheetViews>
    <sheetView tabSelected="1" zoomScale="70" zoomScaleNormal="70" workbookViewId="0">
      <pane ySplit="7" topLeftCell="A8" activePane="bottomLeft" state="frozen"/>
      <selection pane="bottomLeft" activeCell="F9" sqref="F9"/>
    </sheetView>
  </sheetViews>
  <sheetFormatPr baseColWidth="8" defaultColWidth="9.28515625" defaultRowHeight="15" outlineLevelCol="0"/>
  <cols>
    <col width="11.28515625" customWidth="1" min="1" max="1"/>
    <col width="17.42578125" customWidth="1" style="7" min="2" max="2"/>
    <col width="71.7109375" customWidth="1" style="152" min="3" max="3"/>
    <col width="10.7109375" customWidth="1" style="8" min="4" max="4"/>
    <col width="8.7109375" customWidth="1" style="5" min="5" max="5"/>
    <col width="15.5703125" customWidth="1" min="6" max="6"/>
    <col width="26" customWidth="1" min="7" max="7"/>
    <col width="25.7109375" customWidth="1" min="8" max="8"/>
    <col hidden="1" width="14.28515625" customWidth="1" style="598" min="9" max="9"/>
    <col hidden="1" width="9.5703125" customWidth="1" style="139" min="10" max="10"/>
    <col hidden="1" width="6.28515625" customWidth="1" style="139" min="11" max="12"/>
    <col hidden="1" width="11.28515625" customWidth="1" style="138" min="13" max="13"/>
    <col hidden="1" width="5.7109375" customWidth="1" style="116" min="14" max="14"/>
    <col hidden="1" width="6.7109375" customWidth="1" style="116" min="15" max="15"/>
    <col hidden="1" width="12.7109375" customWidth="1" style="116" min="16" max="16"/>
    <col hidden="1" width="7.5703125" customWidth="1" style="116" min="17" max="17"/>
    <col hidden="1" width="12.42578125" customWidth="1" style="117" min="18" max="20"/>
    <col hidden="1" width="21" customWidth="1" style="122" min="21" max="21"/>
    <col hidden="1" width="23.5703125" customWidth="1" style="116" min="22" max="22"/>
    <col hidden="1" width="35" customWidth="1" style="69" min="23" max="31"/>
    <col hidden="1" width="81.28515625" customWidth="1" style="69" min="32" max="32"/>
    <col hidden="1" width="34.5703125" customWidth="1" style="106" min="33" max="33"/>
    <col hidden="1" width="16.5703125" customWidth="1" style="69" min="34" max="34"/>
    <col hidden="1" width="63.7109375" customWidth="1" style="69" min="35" max="35"/>
    <col hidden="1" width="21.42578125" customWidth="1" style="69" min="36" max="36"/>
    <col hidden="1" width="28.42578125" customWidth="1" style="69" min="37" max="37"/>
    <col hidden="1" width="15.7109375" customWidth="1" style="69" min="38" max="38"/>
    <col hidden="1" width="12.28515625" customWidth="1" style="69" min="39" max="39"/>
    <col hidden="1" width="11.28515625" customWidth="1" style="69" min="40" max="43"/>
    <col hidden="1" width="31.5703125" customWidth="1" style="69" min="44" max="44"/>
    <col hidden="1" width="27.7109375" customWidth="1" style="69" min="45" max="45"/>
    <col hidden="1" width="16" customWidth="1" style="69" min="46" max="46"/>
    <col hidden="1" width="11" customWidth="1" min="47" max="47"/>
    <col hidden="1" width="9.28515625" customWidth="1" min="48" max="48"/>
    <col width="9.28515625" customWidth="1" min="49" max="60"/>
  </cols>
  <sheetData>
    <row r="1" ht="24.95" customHeight="1" thickBot="1">
      <c r="A1" s="583" t="inlineStr">
        <is>
          <t>Subpart B - Enrollment and Disenrollment</t>
        </is>
      </c>
      <c r="G1" s="584" t="n"/>
      <c r="H1" s="280" t="n"/>
      <c r="I1" s="25" t="n"/>
      <c r="J1" s="26" t="inlineStr">
        <is>
          <t>Met</t>
        </is>
      </c>
      <c r="K1" s="27" t="n"/>
      <c r="L1" s="51" t="n"/>
      <c r="M1" s="52">
        <f>IF($C$2="Base contract","Blist",IF($C$2="Contract Amendment","Alist"))</f>
        <v/>
      </c>
      <c r="N1" s="53" t="n"/>
      <c r="O1" s="29" t="n"/>
      <c r="P1" s="53" t="n"/>
      <c r="Q1" s="53" t="n"/>
      <c r="R1" s="53" t="n"/>
      <c r="S1" s="53" t="n"/>
      <c r="T1" s="53" t="n"/>
      <c r="U1" s="38" t="n"/>
      <c r="V1" s="112" t="n"/>
      <c r="W1" s="582" t="n"/>
      <c r="X1" s="581" t="n"/>
      <c r="Y1" s="581" t="n"/>
      <c r="Z1" s="581" t="inlineStr">
        <is>
          <t>This contract applies to the following entity types</t>
        </is>
      </c>
      <c r="AA1" s="69" t="n"/>
      <c r="AB1" s="69" t="n"/>
      <c r="AC1" s="69" t="n"/>
      <c r="AD1" s="69" t="n"/>
      <c r="AE1" s="69" t="n"/>
      <c r="AF1" s="57" t="n"/>
      <c r="AG1" s="46" t="inlineStr">
        <is>
          <t>Does the review include Medicaid and CHIP?</t>
        </is>
      </c>
      <c r="AH1" s="56" t="n"/>
      <c r="AI1" s="56" t="n"/>
      <c r="AJ1" s="56" t="n"/>
      <c r="AK1" s="56" t="n"/>
      <c r="AL1" s="69" t="inlineStr">
        <is>
          <t>N/A</t>
        </is>
      </c>
    </row>
    <row r="2">
      <c r="A2" s="584" t="inlineStr">
        <is>
          <t>Type of Review:</t>
        </is>
      </c>
      <c r="B2" s="623" t="n"/>
      <c r="C2" s="585">
        <f>'Cover Sheet'!B6</f>
        <v/>
      </c>
      <c r="D2" s="218" t="n"/>
      <c r="E2" s="281" t="n"/>
      <c r="F2" s="282" t="n"/>
      <c r="G2" s="283" t="inlineStr">
        <is>
          <t>Status of Medicaid Section</t>
        </is>
      </c>
      <c r="H2" s="284">
        <f>I2</f>
        <v/>
      </c>
      <c r="I2" s="25">
        <f>IF(OR($C$3="Yes, section requirements are not applicable",$C$3="Yes, all requirements on the sheet are crosshatched",AND(E8="N/A",E12="N/A",E15="N/A",E17="N/A",E19="N/A",E32="N/A",E37="N/A")),"Section Review N/A",IF((COUNTA(A8:A39)+COUNTBLANK(A8:A39)=COUNTBLANK(E8:E39)),"Not Started",IF((COUNTA(A8:A39)&gt;SUM(U8:U39)),"In Progress","Section Review Complete")))</f>
        <v/>
      </c>
      <c r="J2" s="25" t="inlineStr">
        <is>
          <t>Unsure</t>
        </is>
      </c>
      <c r="K2" s="27" t="inlineStr">
        <is>
          <t>Yes, section requirements are not applicable</t>
        </is>
      </c>
      <c r="L2" s="27" t="n"/>
      <c r="M2" s="28" t="n"/>
      <c r="N2" s="53" t="n"/>
      <c r="O2" s="29" t="n"/>
      <c r="P2" s="53" t="n"/>
      <c r="Q2" s="53" t="n"/>
      <c r="R2" s="53" t="n"/>
      <c r="S2" s="53" t="n"/>
      <c r="T2" s="53" t="n"/>
      <c r="U2" s="38" t="n"/>
      <c r="V2" s="59" t="n"/>
      <c r="W2" s="29" t="n"/>
      <c r="X2" s="59" t="n"/>
      <c r="Y2" s="59" t="n"/>
      <c r="Z2" s="54">
        <f>IF('Cover Sheet'!$B$13="Yes","MCO","--")</f>
        <v/>
      </c>
      <c r="AA2" s="54">
        <f>IF('Cover Sheet'!$B$14="Yes","HIO","--")</f>
        <v/>
      </c>
      <c r="AB2" s="54">
        <f>IF('Cover Sheet'!$B$16="Yes","PIHP","--")</f>
        <v/>
      </c>
      <c r="AC2" s="54">
        <f>IF('Cover Sheet'!$B$16="Yes","PAHP","--")</f>
        <v/>
      </c>
      <c r="AD2" s="54">
        <f>IF('Cover Sheet'!$B$17="Yes","NEMT PAHP","--")</f>
        <v/>
      </c>
      <c r="AE2" s="54">
        <f>IF('Cover Sheet'!$B$18="Yes","PCCME","--")</f>
        <v/>
      </c>
      <c r="AF2" s="57" t="n"/>
      <c r="AG2" s="632">
        <f>IF('Cover Sheet'!$B$4="BOTH",1,0)</f>
        <v/>
      </c>
      <c r="AH2" s="56" t="n"/>
      <c r="AI2" s="56" t="inlineStr">
        <is>
          <t> </t>
        </is>
      </c>
      <c r="AJ2" s="56" t="n"/>
      <c r="AK2" s="56" t="n"/>
    </row>
    <row r="3" ht="15.75" customHeight="1" thickBot="1">
      <c r="A3" s="223" t="inlineStr">
        <is>
          <t>Mark all requirements as "N/A"?</t>
        </is>
      </c>
      <c r="B3" s="224" t="n"/>
      <c r="C3" s="225" t="inlineStr">
        <is>
          <t>No, section requirements must be reviewed</t>
        </is>
      </c>
      <c r="D3" s="226" t="n"/>
      <c r="E3" s="285" t="n"/>
      <c r="F3" s="286" t="n"/>
      <c r="G3" s="287" t="inlineStr">
        <is>
          <t>Medicaid Decision</t>
        </is>
      </c>
      <c r="H3" s="288">
        <f>I3</f>
        <v/>
      </c>
      <c r="I3" s="25">
        <f>IF(OR($C$3="Yes, section requirements are not applicable",$C$3="Yes, all requirements on the sheet are crosshatched",AND(E8="N/A",E12="N/A",E15="N/A",E17="N/A",E19="N/A",E32="N/A",E37="N/A")),"Section Review N/A",IF((COUNTA(A8:A39)+COUNTBLANK(A8:A39))=COUNTBLANK(E8:E39),"Not Started",IF(OR(COUNTA(A8:A39)+COUNTBLANK(A8:A39)&lt;&gt;COUNTIF(E8:E39,"Yes")+COUNTIF(E8:E39,"Met")+COUNTIF(E8:E39,"N/A")+COUNTBLANK(E8:E39),COUNTA(A8:A39)&lt;&gt;SUM(U8:U39)),"Revisions Needed","Approved")))</f>
        <v/>
      </c>
      <c r="J3" s="25" t="inlineStr">
        <is>
          <t>Not met</t>
        </is>
      </c>
      <c r="K3" s="27" t="inlineStr">
        <is>
          <t>No, section requirements must be reviewed</t>
        </is>
      </c>
      <c r="L3" s="27" t="n"/>
      <c r="M3" s="28" t="n"/>
      <c r="N3" s="53" t="n"/>
      <c r="O3" s="29" t="n"/>
      <c r="P3" s="53" t="n"/>
      <c r="Q3" s="53" t="n"/>
      <c r="R3" s="53" t="n"/>
      <c r="S3" s="53" t="n"/>
      <c r="T3" s="53" t="n"/>
      <c r="U3" s="38" t="n"/>
      <c r="V3" s="54" t="n"/>
      <c r="W3" s="56" t="n"/>
      <c r="X3" s="421" t="inlineStr">
        <is>
          <t>Shaded</t>
        </is>
      </c>
      <c r="Y3" s="421" t="inlineStr">
        <is>
          <t>Entity Not Applied</t>
        </is>
      </c>
      <c r="Z3" s="56" t="n"/>
      <c r="AA3" s="56" t="n"/>
      <c r="AB3" s="56" t="n"/>
      <c r="AC3" s="56" t="n"/>
      <c r="AD3" s="56" t="n"/>
      <c r="AE3" s="56" t="n"/>
      <c r="AF3" s="57" t="n"/>
      <c r="AG3" s="54" t="n"/>
      <c r="AH3" s="56" t="n"/>
      <c r="AI3" s="56" t="n"/>
      <c r="AJ3" s="56" t="n"/>
      <c r="AK3" s="56" t="n"/>
    </row>
    <row r="4" hidden="1">
      <c r="A4" s="231" t="n"/>
      <c r="B4" s="232" t="n"/>
      <c r="C4" s="289" t="n"/>
      <c r="D4" s="234" t="n"/>
      <c r="E4" s="231" t="n"/>
      <c r="F4" s="290" t="n"/>
      <c r="G4" s="290" t="n"/>
      <c r="H4" s="290" t="n"/>
      <c r="I4" s="62" t="n"/>
      <c r="J4" s="25" t="inlineStr">
        <is>
          <t>N/A</t>
        </is>
      </c>
      <c r="K4" s="27" t="n"/>
      <c r="L4" s="27" t="n"/>
      <c r="M4" s="28" t="n"/>
      <c r="N4" s="53" t="n"/>
      <c r="O4" s="29" t="n"/>
      <c r="P4" s="53" t="n"/>
      <c r="Q4" s="53" t="n"/>
      <c r="R4" s="53" t="n"/>
      <c r="S4" s="53" t="n"/>
      <c r="T4" s="53" t="n"/>
      <c r="U4" s="38" t="n"/>
      <c r="V4" s="54" t="n"/>
      <c r="W4" s="56" t="n"/>
      <c r="X4" s="56" t="n"/>
      <c r="Y4" s="56" t="n"/>
      <c r="Z4" s="56" t="n"/>
      <c r="AA4" s="56" t="n"/>
      <c r="AB4" s="56" t="n"/>
      <c r="AC4" s="56" t="n"/>
      <c r="AD4" s="56" t="n"/>
      <c r="AE4" s="56" t="n"/>
      <c r="AF4" s="57" t="n"/>
      <c r="AG4" s="54" t="n"/>
      <c r="AH4" s="56" t="n"/>
      <c r="AI4" s="56" t="n"/>
      <c r="AJ4" s="56" t="n"/>
      <c r="AK4" s="56" t="n"/>
    </row>
    <row r="5" hidden="1">
      <c r="A5" s="237" t="n"/>
      <c r="B5" s="238" t="n"/>
      <c r="C5" s="291" t="n"/>
      <c r="D5" s="239" t="n"/>
      <c r="E5" s="237" t="n"/>
      <c r="F5" s="292" t="n"/>
      <c r="G5" s="292" t="n"/>
      <c r="H5" s="292" t="n"/>
      <c r="I5" s="62" t="n"/>
      <c r="J5" s="25" t="n"/>
      <c r="K5" s="27" t="n"/>
      <c r="L5" s="27" t="n"/>
      <c r="M5" s="28" t="n"/>
      <c r="N5" s="53" t="n"/>
      <c r="O5" s="29" t="n"/>
      <c r="P5" s="53" t="n"/>
      <c r="Q5" s="53" t="n"/>
      <c r="R5" s="53" t="inlineStr">
        <is>
          <t>_EFFECTIVE</t>
        </is>
      </c>
      <c r="S5" s="53" t="n"/>
      <c r="T5" s="53" t="n"/>
      <c r="U5" s="38" t="n"/>
      <c r="V5" s="54" t="n"/>
      <c r="W5" s="56" t="n"/>
      <c r="X5" s="56" t="n"/>
      <c r="Y5" s="56" t="n"/>
      <c r="Z5" s="56" t="n"/>
      <c r="AA5" s="56" t="n"/>
      <c r="AB5" s="56" t="n"/>
      <c r="AC5" s="56" t="n"/>
      <c r="AD5" s="56" t="n"/>
      <c r="AE5" s="56" t="n"/>
      <c r="AF5" s="57" t="n"/>
      <c r="AG5" s="54" t="n"/>
      <c r="AH5" s="56" t="n"/>
      <c r="AI5" s="56" t="n"/>
      <c r="AJ5" s="56" t="n"/>
      <c r="AK5" s="56" t="n"/>
      <c r="AM5" s="69" t="inlineStr">
        <is>
          <t>Medicaid_Only</t>
        </is>
      </c>
    </row>
    <row r="6" hidden="1" ht="19.5" customHeight="1" thickBot="1">
      <c r="A6" s="242" t="n"/>
      <c r="B6" s="243" t="n"/>
      <c r="C6" s="244" t="n"/>
      <c r="D6" s="245" t="n"/>
      <c r="E6" s="246" t="n"/>
      <c r="F6" s="247" t="n"/>
      <c r="G6" s="247" t="n"/>
      <c r="H6" s="247" t="n"/>
      <c r="I6" s="26" t="inlineStr">
        <is>
          <t>Applies to:</t>
        </is>
      </c>
      <c r="J6" s="25" t="n"/>
      <c r="K6" s="32" t="n"/>
      <c r="L6" s="25" t="n"/>
      <c r="M6" s="53" t="n"/>
      <c r="N6" s="53" t="n"/>
      <c r="O6" s="53" t="n"/>
      <c r="P6" s="33" t="inlineStr">
        <is>
          <t>Std type (EXISTING or NEW)</t>
        </is>
      </c>
      <c r="Q6" s="33" t="inlineStr">
        <is>
          <t>List</t>
        </is>
      </c>
      <c r="R6" s="63" t="n"/>
      <c r="S6" s="63" t="n"/>
      <c r="T6" s="63" t="n"/>
      <c r="U6" s="38" t="n"/>
      <c r="V6" s="54" t="n"/>
      <c r="W6" s="56" t="n"/>
      <c r="X6" s="101" t="inlineStr">
        <is>
          <t>Shaded</t>
        </is>
      </c>
      <c r="Y6" s="101" t="inlineStr">
        <is>
          <t>Entity Not Applied</t>
        </is>
      </c>
      <c r="Z6" s="101" t="n"/>
      <c r="AA6" s="101" t="n"/>
      <c r="AB6" s="101" t="n"/>
      <c r="AC6" s="101" t="n"/>
      <c r="AD6" s="101" t="n"/>
      <c r="AE6" s="101" t="n"/>
      <c r="AF6" s="57" t="n"/>
      <c r="AG6" s="54" t="n"/>
      <c r="AH6" s="56" t="n"/>
      <c r="AI6" s="56" t="n"/>
      <c r="AJ6" s="56" t="n"/>
      <c r="AK6" s="56" t="n"/>
    </row>
    <row r="7" ht="39" customHeight="1" thickBot="1">
      <c r="A7" s="249" t="inlineStr">
        <is>
          <t>Item</t>
        </is>
      </c>
      <c r="B7" s="250" t="inlineStr">
        <is>
          <t>Legal Cite</t>
        </is>
      </c>
      <c r="C7" s="251" t="inlineStr">
        <is>
          <t>Requirement</t>
        </is>
      </c>
      <c r="D7" s="440" t="inlineStr">
        <is>
          <t>Tip</t>
        </is>
      </c>
      <c r="E7" s="440" t="inlineStr">
        <is>
          <t>Status</t>
        </is>
      </c>
      <c r="F7" s="440" t="inlineStr">
        <is>
          <t>Where Found</t>
        </is>
      </c>
      <c r="G7" s="440" t="inlineStr">
        <is>
          <t>Follow-up Required</t>
        </is>
      </c>
      <c r="H7" s="441" t="inlineStr">
        <is>
          <t>General Comments</t>
        </is>
      </c>
      <c r="I7" s="34" t="inlineStr">
        <is>
          <t>MCO</t>
        </is>
      </c>
      <c r="J7" s="34" t="inlineStr">
        <is>
          <t>HIO</t>
        </is>
      </c>
      <c r="K7" s="34" t="inlineStr">
        <is>
          <t>PIHP</t>
        </is>
      </c>
      <c r="L7" s="35" t="inlineStr">
        <is>
          <t>PAHP</t>
        </is>
      </c>
      <c r="M7" s="36" t="inlineStr">
        <is>
          <t>NEMT PAHP</t>
        </is>
      </c>
      <c r="N7" s="37" t="inlineStr">
        <is>
          <t>PCCM</t>
        </is>
      </c>
      <c r="O7" s="37" t="inlineStr">
        <is>
          <t>PCCME</t>
        </is>
      </c>
      <c r="P7" s="38" t="n"/>
      <c r="Q7" s="38" t="n"/>
      <c r="R7" s="39" t="inlineStr">
        <is>
          <t>Effective</t>
        </is>
      </c>
      <c r="S7" s="39" t="n"/>
      <c r="T7" s="39" t="n"/>
      <c r="U7" s="50" t="inlineStr">
        <is>
          <t>Row Completed? (1 if status = Unsure; status = Met and column G &lt;&gt;blank; or status = Not Met and column I&lt;&gt;not blank)</t>
        </is>
      </c>
      <c r="V7" s="101" t="inlineStr">
        <is>
          <t>If CHIP linking and no information in rows with gray shading in columns E through H; code as complete. If rows with gray shading have information in one or more cells, the status of the row will be counted as if gray shading did not appear. (See Column Descriptions for more information)</t>
        </is>
      </c>
      <c r="W7" s="70" t="inlineStr">
        <is>
          <t>(b4c) Section I vs II</t>
        </is>
      </c>
      <c r="X7" s="158" t="n"/>
      <c r="Y7" s="158" t="n"/>
      <c r="Z7" s="158" t="inlineStr">
        <is>
          <t>MCO</t>
        </is>
      </c>
      <c r="AA7" s="158" t="inlineStr">
        <is>
          <t>HIO</t>
        </is>
      </c>
      <c r="AB7" s="158" t="inlineStr">
        <is>
          <t>PIHP</t>
        </is>
      </c>
      <c r="AC7" s="158" t="inlineStr">
        <is>
          <t>PAHP</t>
        </is>
      </c>
      <c r="AD7" s="158" t="inlineStr">
        <is>
          <t>NEMT PAHP</t>
        </is>
      </c>
      <c r="AE7" s="158" t="inlineStr">
        <is>
          <t>PCCME</t>
        </is>
      </c>
      <c r="AF7" s="70" t="inlineStr">
        <is>
          <t>CHIP Requirement</t>
        </is>
      </c>
      <c r="AG7" s="104" t="inlineStr">
        <is>
          <t>Does the CHIP section have a corresponding Medicaid section (Y=1)</t>
        </is>
      </c>
      <c r="AH7" s="70" t="inlineStr">
        <is>
          <t>If yes, link the Medicaid section item:</t>
        </is>
      </c>
      <c r="AI7" s="70" t="inlineStr">
        <is>
          <t>If yes, link the Medicaid Requirement:</t>
        </is>
      </c>
      <c r="AJ7" s="56" t="inlineStr">
        <is>
          <t>Is the text the exact same?</t>
        </is>
      </c>
      <c r="AK7" s="56" t="inlineStr">
        <is>
          <t>Shading code</t>
        </is>
      </c>
      <c r="AL7" s="69" t="inlineStr">
        <is>
          <t>section1_no_link</t>
        </is>
      </c>
      <c r="AM7" s="69" t="inlineStr">
        <is>
          <t>Medicaid_Only</t>
        </is>
      </c>
      <c r="AN7" s="80" t="inlineStr">
        <is>
          <t>Linked Medicaid Requirement Status</t>
        </is>
      </c>
      <c r="AO7" s="80" t="inlineStr">
        <is>
          <t>Linked Medicaid Requirement Where Found</t>
        </is>
      </c>
      <c r="AP7" s="80" t="inlineStr">
        <is>
          <t>Linked Medicaid Requirement Followup Required</t>
        </is>
      </c>
      <c r="AQ7" s="80" t="inlineStr">
        <is>
          <t>Linked Medicaid General Comments</t>
        </is>
      </c>
      <c r="AR7" s="81" t="inlineStr">
        <is>
          <t>Row Started (1 if row has been started)</t>
        </is>
      </c>
      <c r="AS7" s="82" t="inlineStr">
        <is>
          <t>Requirement Met</t>
        </is>
      </c>
      <c r="AT7" s="83" t="inlineStr">
        <is>
          <t>All Required Medicaid Cols Filled (1=True)</t>
        </is>
      </c>
      <c r="AU7" s="5" t="inlineStr">
        <is>
          <t>Streamlined</t>
        </is>
      </c>
    </row>
    <row r="8" ht="15.75" customHeight="1" thickBot="1">
      <c r="A8" s="450" t="n"/>
      <c r="B8" s="451" t="n"/>
      <c r="C8" s="452" t="inlineStr">
        <is>
          <t>I.B.1 No Discrimination</t>
        </is>
      </c>
      <c r="D8" s="442" t="n"/>
      <c r="E8" s="443" t="n"/>
      <c r="F8" s="444" t="n"/>
      <c r="G8" s="444" t="n"/>
      <c r="H8" s="445" t="n"/>
      <c r="I8" s="74" t="n"/>
      <c r="J8" s="74" t="n"/>
      <c r="K8" s="74" t="n"/>
      <c r="L8" s="87" t="n"/>
      <c r="M8" s="87" t="n"/>
      <c r="W8" s="68" t="n"/>
      <c r="X8" s="68" t="n"/>
      <c r="Y8" s="68" t="n"/>
      <c r="Z8" s="68" t="n"/>
      <c r="AA8" s="68" t="n"/>
      <c r="AB8" s="68" t="n"/>
      <c r="AC8" s="68" t="n"/>
      <c r="AD8" s="68" t="n"/>
      <c r="AE8" s="68" t="n"/>
      <c r="AF8" s="89" t="n"/>
      <c r="AG8" s="89" t="n"/>
      <c r="AH8" s="89" t="n"/>
      <c r="AI8" s="89" t="n"/>
      <c r="AJ8" s="68" t="n"/>
      <c r="AK8" s="68" t="n"/>
      <c r="AU8" s="5" t="n"/>
    </row>
    <row r="9" ht="38.25" customHeight="1">
      <c r="A9" s="294" t="inlineStr">
        <is>
          <t>I.B.1.01</t>
        </is>
      </c>
      <c r="B9" s="295" t="inlineStr">
        <is>
          <t>42 CFR 438.3(d)(1)</t>
        </is>
      </c>
      <c r="C9" s="295" t="inlineStr">
        <is>
          <t>The contract requires the MCP to accept new enrollment from individuals in the order in which they apply without restriction, unless authorized by CMS, up to the limits set under the contract.</t>
        </is>
      </c>
      <c r="D9" s="446" t="inlineStr">
        <is>
          <t> </t>
        </is>
      </c>
      <c r="E9" s="297" t="n"/>
      <c r="F9" s="655" t="inlineStr">
        <is>
          <t>Source: Attachment - Core Contract Provisions 02012025: 31: 31</t>
        </is>
      </c>
      <c r="G9" s="297" t="n"/>
      <c r="H9" s="640" t="inlineStr">
        <is>
          <t>Recommendation: UNCLEAR
Response:
The retrieved text does not provide explicit evidence that the MCP must accept new enrollments in the order they are received without restriction, unless authorized by CMS, and up to the limits set under the contract. The text mentions enrollment limitations and caps but does not specify the order of acceptance or any restrictions based on CMS authorization.
Evidence:
- 'The Agency may impose enrollment limitations on the Managed Care Plan until the Managed Care Plan implements, to the satisfaction of the Agency, the approved CAP.' (Attachment - Core Contract Provisions 02012025: 31)
- 'The Agency may impose temporary enrollment limitations, such as temporary enrollment freezes, enrollment algorithm reductions, and/or enrollment caps...' (Attachment - Core Contract Provisions 02012025: 31)</t>
        </is>
      </c>
      <c r="I9" s="92" t="inlineStr">
        <is>
          <t>MCO</t>
        </is>
      </c>
      <c r="J9" s="92" t="inlineStr">
        <is>
          <t>HIO</t>
        </is>
      </c>
      <c r="K9" s="92" t="inlineStr">
        <is>
          <t>PIHP</t>
        </is>
      </c>
      <c r="L9" s="71" t="inlineStr">
        <is>
          <t>PAHP</t>
        </is>
      </c>
      <c r="M9" s="71" t="inlineStr">
        <is>
          <t>NEMT PAHP</t>
        </is>
      </c>
      <c r="N9" s="71" t="n"/>
      <c r="O9" s="166" t="inlineStr">
        <is>
          <t>PCCME</t>
        </is>
      </c>
      <c r="P9" s="71" t="inlineStr">
        <is>
          <t>EXISTING</t>
        </is>
      </c>
      <c r="Q9" s="71">
        <f>IF(OR(AND($C$2="Base contract",$C$3="No, section requirements must be reviewed",#REF!= FALSE,#REF!=FALSE),AND($C$2="Contract amendment",$C$3="No, section requirements must be reviewed",#REF!=FALSE,#REF!=FALSE)),"MUNN")</f>
        <v/>
      </c>
      <c r="R9" s="64" t="n"/>
      <c r="S9" s="64" t="n"/>
      <c r="T9" s="64" t="n"/>
      <c r="U9" s="97">
        <f>IF(OR($E$8="N/A",AND(AU9=0,'Cover Sheet'!$B$29="Streamlined Review"),AND(E9="Met",F9&lt;&gt;""),AND(E9="Not met",G9&lt;&gt;""),AND(E9="Unsure",G9&lt;&gt;""),AND(E9="N/A",H9&lt;&gt;""),AND(Y9=TRUE)),1,0)</f>
        <v/>
      </c>
      <c r="W9" s="56">
        <f>IF(OR(AND($H$6="Medicaid",MID($A9,1,FIND(".",$A9,1)-1)="II"),AND($H$6="CHIP",MID($A9,1,FIND(".",$A9,1)-1)="I")),TRUE,FALSE)</f>
        <v/>
      </c>
      <c r="X9" s="126">
        <f>IF(OR(Y9=TRUE),TRUE,FALSE)</f>
        <v/>
      </c>
      <c r="Y9" s="126">
        <f>IF(SUM(Z9:AE9)&lt;1,TRUE,FALSE)</f>
        <v/>
      </c>
      <c r="Z9" s="126">
        <f>IF($Z$2=I9,1,0)</f>
        <v/>
      </c>
      <c r="AA9" s="126">
        <f>IF($AA$2=J9,1,0)</f>
        <v/>
      </c>
      <c r="AB9" s="126">
        <f>IF($AB$2=K9,1,0)</f>
        <v/>
      </c>
      <c r="AC9" s="126">
        <f>IF($AC$2=$L$9,1,0)</f>
        <v/>
      </c>
      <c r="AD9" s="126">
        <f>IF($AD$2=M9,1,0)</f>
        <v/>
      </c>
      <c r="AE9" s="126">
        <f>IF($AE$2=O9,1,0)</f>
        <v/>
      </c>
      <c r="AM9" s="69">
        <f>IF(AL9=1,1,"")</f>
        <v/>
      </c>
      <c r="AU9" s="5" t="n">
        <v>0</v>
      </c>
    </row>
    <row r="10" ht="42.95" customHeight="1">
      <c r="A10" s="294" t="inlineStr">
        <is>
          <t xml:space="preserve">I.B.1.02 </t>
        </is>
      </c>
      <c r="B10" s="295" t="inlineStr">
        <is>
          <t>42 CFR 438.3(d)(3); 42 CFR 438.3(r)</t>
        </is>
      </c>
      <c r="C10" s="295" t="inlineStr">
        <is>
          <t>The contract prohibits the MCP from discriminating against individuals eligible to enroll or from discriminating in enrollment, disenrollment, and re-enrollment on the basis of health status or need for health care services.</t>
        </is>
      </c>
      <c r="D10" s="446" t="n"/>
      <c r="E10" s="297" t="n"/>
      <c r="F10" s="655" t="inlineStr">
        <is>
          <t>Source: Attachment - Core Contract Provisions 02012025.docx: 38, 101, 103, 163, 231 | CN-680000-FP122.pdf: 419</t>
        </is>
      </c>
      <c r="G10" s="297" t="n"/>
      <c r="H10" s="640" t="inlineStr">
        <is>
          <t>Recommendation: UNCLEAR
Response:
The retrieved text does not provide explicit evidence that the contract prohibits the MCP from discriminating against individuals eligible to enroll or from discriminating in enrollment, disenrollment, and re-enrollment on the basis of health status or need for health care services. While there are provisions that prohibit discrimination in other contexts (e.g., employment practices, provider participation), there is no clear statement addressing discrimination in enrollment processes based on health status or need for health care services.</t>
        </is>
      </c>
      <c r="I10" s="92" t="inlineStr">
        <is>
          <t>MCO</t>
        </is>
      </c>
      <c r="J10" s="92" t="inlineStr">
        <is>
          <t>HIO</t>
        </is>
      </c>
      <c r="K10" s="92" t="inlineStr">
        <is>
          <t>PIHP</t>
        </is>
      </c>
      <c r="L10" s="71" t="inlineStr">
        <is>
          <t>PAHP</t>
        </is>
      </c>
      <c r="M10" s="71" t="inlineStr">
        <is>
          <t>NEMT PAHP</t>
        </is>
      </c>
      <c r="N10" s="71" t="n"/>
      <c r="O10" s="166" t="inlineStr">
        <is>
          <t>PCCME</t>
        </is>
      </c>
      <c r="P10" s="71" t="inlineStr">
        <is>
          <t>EXISTING</t>
        </is>
      </c>
      <c r="Q10" s="71">
        <f>IF(OR(AND($C$2="Base contract",$C$3="No, section requirements must be reviewed",#REF!= FALSE,#REF!=FALSE),AND($C$2="Contract amendment",$C$3="No, section requirements must be reviewed",#REF!=FALSE,#REF!=FALSE)),"MUNN")</f>
        <v/>
      </c>
      <c r="R10" s="64" t="n"/>
      <c r="S10" s="64" t="n"/>
      <c r="T10" s="64" t="n"/>
      <c r="U10" s="97">
        <f>IF(OR($E$8="N/A",AND(AU10=0,'Cover Sheet'!$B$29="Streamlined Review"),AND(E10="Met",F10&lt;&gt;""),AND(E10="Not met",G10&lt;&gt;""),AND(E10="Unsure",G10&lt;&gt;""),AND(E10="N/A",H10&lt;&gt;""),AND(Y10=TRUE)),1,0)</f>
        <v/>
      </c>
      <c r="W10" s="56">
        <f>IF(OR(AND($H$6="Medicaid",MID($A10,1,FIND(".",$A10,1)-1)="II"),AND($H$6="CHIP",MID($A10,1,FIND(".",$A10,1)-1)="I")),TRUE,FALSE)</f>
        <v/>
      </c>
      <c r="X10" s="126">
        <f>IF(OR(Y10=TRUE),TRUE,FALSE)</f>
        <v/>
      </c>
      <c r="Y10" s="126">
        <f>IF(SUM(Z10:AE10)&lt;1,TRUE,FALSE)</f>
        <v/>
      </c>
      <c r="Z10" s="126">
        <f>IF($Z$2=I10,1,0)</f>
        <v/>
      </c>
      <c r="AA10" s="126">
        <f>IF($AA$2=J10,1,0)</f>
        <v/>
      </c>
      <c r="AB10" s="126">
        <f>IF($AB$2=K10,1,0)</f>
        <v/>
      </c>
      <c r="AC10" s="126">
        <f>IF($AC$2=L10,1,0)</f>
        <v/>
      </c>
      <c r="AD10" s="126">
        <f>IF($AD$2=M10,1,0)</f>
        <v/>
      </c>
      <c r="AE10" s="126">
        <f>IF($AE$2=O10,1,0)</f>
        <v/>
      </c>
      <c r="AM10" s="69">
        <f>IF(AL10=1,1,"")</f>
        <v/>
      </c>
      <c r="AU10" s="5" t="n">
        <v>1</v>
      </c>
    </row>
    <row r="11" ht="39" customHeight="1" thickBot="1">
      <c r="A11" s="294" t="inlineStr">
        <is>
          <t>I.B.1.03</t>
        </is>
      </c>
      <c r="B11" s="295" t="inlineStr">
        <is>
          <t>42 CFR 438.3(d)(4)</t>
        </is>
      </c>
      <c r="C11" s="295" t="inlineStr">
        <is>
          <t>The contract prohibits the MCP from discriminating against individuals eligible to enroll, and from using any policy or practice that has the effect of discriminating on the basis of race, color, national origin, sex, or disability.</t>
        </is>
      </c>
      <c r="D11" s="446" t="n"/>
      <c r="E11" s="297" t="n"/>
      <c r="F11" s="655" t="inlineStr">
        <is>
          <t>Source: Attachment - Core Contract Provisions 02012025: 100: 100</t>
        </is>
      </c>
      <c r="G11" s="297" t="n"/>
      <c r="H11" s="640" t="inlineStr">
        <is>
          <t>Recommendation: MET
Response:
The contract explicitly states that the Managed Care Plan shall not discriminate with respect to participation, reimbursement, or indemnification as to any individual eligible to enroll, and shall not use any policy or practice that has the effect of discriminating on the basis of race, color, national origin, sex, or disability. This is evidenced by the text: 'The Managed Care Plan shall not discriminate with respect to participation, reimbursement, or indemnification as to any individual eligible to enroll, and shall not use any policy or practice that has the effect of discriminating on the basis of race, color, national origin, sex, or disability.' (Attachment - Core Contract Provisions 02012025: 100)</t>
        </is>
      </c>
      <c r="I11" s="92" t="inlineStr">
        <is>
          <t>MCO</t>
        </is>
      </c>
      <c r="J11" s="92" t="inlineStr">
        <is>
          <t>HIO</t>
        </is>
      </c>
      <c r="K11" s="92" t="inlineStr">
        <is>
          <t>PIHP</t>
        </is>
      </c>
      <c r="L11" s="71" t="inlineStr">
        <is>
          <t>PAHP</t>
        </is>
      </c>
      <c r="M11" s="71" t="inlineStr">
        <is>
          <t>NEMT PAHP</t>
        </is>
      </c>
      <c r="N11" s="71" t="n"/>
      <c r="O11" s="71" t="inlineStr">
        <is>
          <t>PCCME</t>
        </is>
      </c>
      <c r="P11" s="71" t="inlineStr">
        <is>
          <t>EXISTING</t>
        </is>
      </c>
      <c r="Q11" s="71">
        <f>IF(OR(AND($C$2="Base contract",$C$3="No, section requirements must be reviewed",#REF!= FALSE,#REF!=FALSE),AND($C$2="Contract amendment",$C$3="No, section requirements must be reviewed",#REF!=FALSE,#REF!=FALSE)),"MUNN")</f>
        <v/>
      </c>
      <c r="R11" s="64" t="n">
        <v>42556</v>
      </c>
      <c r="S11" s="64" t="n"/>
      <c r="T11" s="64" t="n"/>
      <c r="U11" s="97">
        <f>IF(OR($E$8="N/A",AND(AU11=0,'Cover Sheet'!$B$29="Streamlined Review"),AND(E11="Met",F11&lt;&gt;""),AND(E11="Not met",G11&lt;&gt;""),AND(E11="Unsure",G11&lt;&gt;""),AND(E11="N/A",H11&lt;&gt;""),AND(Y11=TRUE)),1,0)</f>
        <v/>
      </c>
      <c r="W11" s="56">
        <f>IF(OR(AND($H$6="Medicaid",MID($A11,1,FIND(".",$A11,1)-1)="II"),AND($H$6="CHIP",MID($A11,1,FIND(".",$A11,1)-1)="I")),TRUE,FALSE)</f>
        <v/>
      </c>
      <c r="X11" s="126">
        <f>IF(OR(Y11=TRUE),TRUE,FALSE)</f>
        <v/>
      </c>
      <c r="Y11" s="126">
        <f>IF(SUM(Z11:AE11)&lt;1,TRUE,FALSE)</f>
        <v/>
      </c>
      <c r="Z11" s="126">
        <f>IF($Z$2=I11,1,0)</f>
        <v/>
      </c>
      <c r="AA11" s="126">
        <f>IF($AA$2=J11,1,0)</f>
        <v/>
      </c>
      <c r="AB11" s="126">
        <f>IF($AB$2=K11,1,0)</f>
        <v/>
      </c>
      <c r="AC11" s="126">
        <f>IF($AC$2=L11,1,0)</f>
        <v/>
      </c>
      <c r="AD11" s="126">
        <f>IF($AD$2=M11,1,0)</f>
        <v/>
      </c>
      <c r="AE11" s="126">
        <f>IF($AE$2=O11,1,0)</f>
        <v/>
      </c>
      <c r="AM11" s="69">
        <f>IF(AL11=1,1,"")</f>
        <v/>
      </c>
      <c r="AU11" s="5" t="n">
        <v>1</v>
      </c>
    </row>
    <row r="12" ht="15.75" customHeight="1" thickBot="1">
      <c r="A12" s="450" t="n"/>
      <c r="B12" s="451" t="n"/>
      <c r="C12" s="452" t="inlineStr">
        <is>
          <t>I.B.2 Choice of Doctor</t>
        </is>
      </c>
      <c r="D12" s="442" t="n"/>
      <c r="E12" s="443" t="n"/>
      <c r="F12" s="444" t="n"/>
      <c r="G12" s="444" t="n"/>
      <c r="H12" s="445" t="n"/>
      <c r="I12" s="74" t="n"/>
      <c r="J12" s="74" t="n"/>
      <c r="K12" s="74" t="n"/>
      <c r="L12" s="87" t="n"/>
      <c r="M12" s="87" t="n"/>
      <c r="U12" s="126" t="n"/>
      <c r="W12" s="68" t="n"/>
      <c r="X12" s="68" t="n"/>
      <c r="Y12" s="68" t="n"/>
      <c r="Z12" s="126">
        <f>IF($Z$2=I12,1,0)</f>
        <v/>
      </c>
      <c r="AA12" s="126">
        <f>IF($AA$2=J12,1,0)</f>
        <v/>
      </c>
      <c r="AB12" s="126">
        <f>IF($AB$2=K12,1,0)</f>
        <v/>
      </c>
      <c r="AC12" s="126">
        <f>IF($AC$2=L12,1,0)</f>
        <v/>
      </c>
      <c r="AD12" s="126">
        <f>IF($AD$2=M12,1,0)</f>
        <v/>
      </c>
      <c r="AE12" s="126">
        <f>IF($AE$2=O12,1,0)</f>
        <v/>
      </c>
      <c r="AU12" s="5" t="n"/>
    </row>
    <row r="13" ht="63.75" customHeight="1">
      <c r="A13" s="294" t="inlineStr">
        <is>
          <t>I.B.2.01</t>
        </is>
      </c>
      <c r="B13" s="295" t="inlineStr">
        <is>
          <t>42 CFR 438.52(b)–(d); 42 CFR 438.56(c)</t>
        </is>
      </c>
      <c r="C13" s="295" t="inlineStr">
        <is>
          <t>The contract requires that for enrollees who qualify under the rural resident exception (under which a state may limit a rural area resident to a single MCP), the limitation on the enrollee’s freedom to change between Primary Care Providers (PCPs) can only be as restrictive as the limitations on disenrollment from the MCP as requested by the enrollee in accordance with 42 CFR 438.56(c).</t>
        </is>
      </c>
      <c r="D13" s="470" t="n">
        <v>1</v>
      </c>
      <c r="E13" s="297" t="n"/>
      <c r="F13" s="655" t="inlineStr">
        <is>
          <t>Source: CN-680000-FP122: 365, 91, 154, 57, 121, 364, 39, 104 | Attachment - Core Contract Provisions 02012025: 365, 91, 57, 39</t>
        </is>
      </c>
      <c r="G13" s="297" t="n"/>
      <c r="H13" s="640" t="inlineStr">
        <is>
          <t>Recommendation: UNCLEAR
Response:
The retrieved text does not provide explicit evidence regarding the specific limitations on enrollees' freedom to change PCPs under the rural resident exception, nor does it directly reference 42 CFR 438.56(c) in this context. While there are provisions related to enrollees' rights to choose and change PCPs, and general provisions about disenrollment, there is no clear statement linking these to the rural resident exception and the specific regulatory requirement mentioned. Therefore, it is unclear whether the requirement is met based on the provided context.</t>
        </is>
      </c>
      <c r="I13" s="92" t="inlineStr">
        <is>
          <t>MCO</t>
        </is>
      </c>
      <c r="J13" s="92" t="inlineStr">
        <is>
          <t>HIO</t>
        </is>
      </c>
      <c r="K13" s="92" t="inlineStr">
        <is>
          <t>PIHP</t>
        </is>
      </c>
      <c r="L13" s="71" t="inlineStr">
        <is>
          <t>PAHP</t>
        </is>
      </c>
      <c r="M13" s="71" t="n"/>
      <c r="N13" s="71" t="n"/>
      <c r="O13" s="71" t="n"/>
      <c r="P13" s="71" t="inlineStr">
        <is>
          <t>EXISTING</t>
        </is>
      </c>
      <c r="Q13" s="71">
        <f>IF(OR(AND($C$2="Base contract",$C$3="No, section requirements must be reviewed",#REF!= FALSE,#REF!=FALSE),AND($C$2="Contract amendment",$C$3="No, section requirements must be reviewed",#REF!=FALSE,#REF!=FALSE)),"MUNN")</f>
        <v/>
      </c>
      <c r="R13" s="64" t="n"/>
      <c r="S13" s="64" t="n"/>
      <c r="T13" s="64" t="n"/>
      <c r="U13" s="97">
        <f>IF(OR($E$12="N/A",AND(AU13=0,'Cover Sheet'!$B$29="Streamlined Review"),AND(E13="Met",F13&lt;&gt;""),AND(E13="Not met",G13&lt;&gt;""),AND(E13="Unsure",G13&lt;&gt;""),AND(E13="N/A",H13&lt;&gt;""),AND(Y13=TRUE)),1,0)</f>
        <v/>
      </c>
      <c r="W13" s="56">
        <f>IF(OR(AND($H$6="Medicaid",MID($A13,1,FIND(".",$A13,1)-1)="II"),AND($H$6="CHIP",MID($A13,1,FIND(".",$A13,1)-1)="I")),TRUE,FALSE)</f>
        <v/>
      </c>
      <c r="X13" s="126">
        <f>IF(OR(Y13=TRUE),TRUE,FALSE)</f>
        <v/>
      </c>
      <c r="Y13" s="126">
        <f>IF(SUM(Z13:AE13)&lt;1,TRUE,FALSE)</f>
        <v/>
      </c>
      <c r="Z13" s="126">
        <f>IF($Z$2=I13,1,0)</f>
        <v/>
      </c>
      <c r="AA13" s="126">
        <f>IF($AA$2=J13,1,0)</f>
        <v/>
      </c>
      <c r="AB13" s="126">
        <f>IF($AB$2=K13,1,0)</f>
        <v/>
      </c>
      <c r="AC13" s="126">
        <f>IF($AC$2=L13,1,0)</f>
        <v/>
      </c>
      <c r="AD13" s="126">
        <f>IF($AD$2=M13,1,0)</f>
        <v/>
      </c>
      <c r="AE13" s="126">
        <f>IF($AE$2=O13,1,0)</f>
        <v/>
      </c>
      <c r="AL13" s="69" t="n">
        <v>1</v>
      </c>
      <c r="AM13" s="69">
        <f>IF(AL13=1,1,"")</f>
        <v/>
      </c>
      <c r="AU13" s="5" t="n">
        <v>0</v>
      </c>
    </row>
    <row r="14" ht="26.25" customHeight="1" thickBot="1">
      <c r="A14" s="294" t="inlineStr">
        <is>
          <t>I.B.2.02</t>
        </is>
      </c>
      <c r="B14" s="295" t="inlineStr">
        <is>
          <t>42 CFR 438.3(l)</t>
        </is>
      </c>
      <c r="C14" s="295" t="inlineStr">
        <is>
          <t>The contract requires the MCP to allow each enrollee to choose his or her network provider to the extent possible and appropriate.</t>
        </is>
      </c>
      <c r="D14" s="446" t="n"/>
      <c r="E14" s="297" t="n"/>
      <c r="F14" s="655" t="inlineStr">
        <is>
          <t>Source: CN-680000-FP122: 364: 364</t>
        </is>
      </c>
      <c r="G14" s="297" t="n"/>
      <c r="H14" s="640" t="inlineStr">
        <is>
          <t>Recommendation: MET
Response:
The contract explicitly states that the Managed Care Plan (MCP) shall allow each enrollee to choose his or her network provider to the extent possible and appropriate. This is evidenced by the following quote: 'The Managed Care Plan shall provide information to each enrollee on the importance of selecting a PCP and the procedure for selecting a PCP (Section 409.973(4), F.S.) and shall allow each enrollee to choose his or her network provider to the extent possible and appropriate (42 CFR 438.3(I)).' [CN-680000-FP122: 364]</t>
        </is>
      </c>
      <c r="I14" s="92" t="inlineStr">
        <is>
          <t>MCO</t>
        </is>
      </c>
      <c r="J14" s="92" t="inlineStr">
        <is>
          <t>HIO</t>
        </is>
      </c>
      <c r="K14" s="92" t="inlineStr">
        <is>
          <t>PIHP</t>
        </is>
      </c>
      <c r="L14" s="71" t="inlineStr">
        <is>
          <t>PAHP</t>
        </is>
      </c>
      <c r="M14" s="71" t="inlineStr">
        <is>
          <t>NEMT PAHP</t>
        </is>
      </c>
      <c r="N14" s="71" t="n"/>
      <c r="O14" s="71" t="n"/>
      <c r="P14" s="71" t="inlineStr">
        <is>
          <t>EXISTING</t>
        </is>
      </c>
      <c r="Q14" s="71">
        <f>IF(OR(AND($C$2="Base contract",$C$3="No, section requirements must be reviewed",#REF!= FALSE,#REF!=FALSE),AND($C$2="Contract amendment",$C$3="No, section requirements must be reviewed",#REF!=FALSE,#REF!=FALSE)),"MUNN")</f>
        <v/>
      </c>
      <c r="R14" s="64" t="n"/>
      <c r="S14" s="64" t="n"/>
      <c r="T14" s="64" t="n"/>
      <c r="U14" s="97">
        <f>IF(OR($E$12="N/A",AND(AU14=0,'Cover Sheet'!$B$29="Streamlined Review"),AND(E14="Met",F14&lt;&gt;""),AND(E14="Not met",G14&lt;&gt;""),AND(E14="Unsure",G14&lt;&gt;""),AND(E14="N/A",H14&lt;&gt;""),AND(Y14=TRUE)),1,0)</f>
        <v/>
      </c>
      <c r="W14" s="56">
        <f>IF(OR(AND($H$6="Medicaid",MID($A14,1,FIND(".",$A14,1)-1)="II"),AND($H$6="CHIP",MID($A14,1,FIND(".",$A14,1)-1)="I")),TRUE,FALSE)</f>
        <v/>
      </c>
      <c r="X14" s="126">
        <f>IF(OR(Y14=TRUE),TRUE,FALSE)</f>
        <v/>
      </c>
      <c r="Y14" s="126">
        <f>IF(SUM(Z14:AE14)&lt;1,TRUE,FALSE)</f>
        <v/>
      </c>
      <c r="Z14" s="126">
        <f>IF($Z$2=I14,1,0)</f>
        <v/>
      </c>
      <c r="AA14" s="126">
        <f>IF($AA$2=J14,1,0)</f>
        <v/>
      </c>
      <c r="AB14" s="126">
        <f>IF($AB$2=K14,1,0)</f>
        <v/>
      </c>
      <c r="AC14" s="126">
        <f>IF($AC$2=L14,1,0)</f>
        <v/>
      </c>
      <c r="AD14" s="126">
        <f>IF($AD$2=M14,1,0)</f>
        <v/>
      </c>
      <c r="AE14" s="126">
        <f>IF($AE$2=O14,1,0)</f>
        <v/>
      </c>
      <c r="AM14" s="69">
        <f>IF(AL14=1,1,"")</f>
        <v/>
      </c>
      <c r="AU14" s="5" t="n">
        <v>0</v>
      </c>
    </row>
    <row r="15" ht="15.75" customHeight="1" thickBot="1">
      <c r="A15" s="450" t="n"/>
      <c r="B15" s="451" t="n"/>
      <c r="C15" s="452" t="inlineStr">
        <is>
          <t>I.B.3 Opt-Out</t>
        </is>
      </c>
      <c r="D15" s="442" t="n"/>
      <c r="E15" s="443" t="n"/>
      <c r="F15" s="444" t="n"/>
      <c r="G15" s="444" t="n"/>
      <c r="H15" s="445" t="n"/>
      <c r="I15" s="74" t="n"/>
      <c r="J15" s="74" t="n"/>
      <c r="K15" s="74" t="n"/>
      <c r="L15" s="87" t="n"/>
      <c r="M15" s="87" t="n"/>
      <c r="U15" s="126" t="n"/>
      <c r="W15" s="68" t="n"/>
      <c r="X15" s="68" t="n"/>
      <c r="Y15" s="68" t="n"/>
      <c r="Z15" s="126">
        <f>IF($Z$2=I15,1,0)</f>
        <v/>
      </c>
      <c r="AA15" s="126">
        <f>IF($AA$2=J15,1,0)</f>
        <v/>
      </c>
      <c r="AB15" s="126">
        <f>IF($AB$2=K15,1,0)</f>
        <v/>
      </c>
      <c r="AC15" s="126">
        <f>IF($AC$2=L15,1,0)</f>
        <v/>
      </c>
      <c r="AD15" s="126">
        <f>IF($AD$2=M15,1,0)</f>
        <v/>
      </c>
      <c r="AE15" s="126">
        <f>IF($AE$2=O15,1,0)</f>
        <v/>
      </c>
      <c r="AU15" s="5" t="n"/>
    </row>
    <row r="16" ht="26.25" customHeight="1" thickBot="1">
      <c r="A16" s="294" t="inlineStr">
        <is>
          <t>I.B.3.01</t>
        </is>
      </c>
      <c r="B16" s="295" t="inlineStr">
        <is>
          <t>42 CFR 438.3(d)(2)</t>
        </is>
      </c>
      <c r="C16" s="295" t="inlineStr">
        <is>
          <t>The contract provides that MCP enrollment is voluntary, except when CMS has approved federal authority allowing the state to mandate enrollment.</t>
        </is>
      </c>
      <c r="D16" s="446" t="n"/>
      <c r="E16" s="297" t="n"/>
      <c r="F16" s="655" t="inlineStr">
        <is>
          <t>Source: CN-680000-FP122: 107 | Attachment - Core Contract Provisions 02012025: 43</t>
        </is>
      </c>
      <c r="G16" s="297" t="n"/>
      <c r="H16" s="640" t="inlineStr">
        <is>
          <t>Recommendation: MET
Response:
The contract explicitly states that enrollment in the Managed Care Plan is not mandatory unless CMS has approved federal authority allowing the state to mandate enrollment. This is evidenced by the text: 'Claim that a Medicaid recipient must enroll in the Managed Care Plan to obtain or to not lose Medicaid benefits or any other health or welfare benefits (42 CFR 438.104(b)(2)(i)).' [1] [2]</t>
        </is>
      </c>
      <c r="I16" s="92" t="inlineStr">
        <is>
          <t>MCO</t>
        </is>
      </c>
      <c r="J16" s="92" t="inlineStr">
        <is>
          <t>HIO</t>
        </is>
      </c>
      <c r="K16" s="92" t="inlineStr">
        <is>
          <t>PIHP</t>
        </is>
      </c>
      <c r="L16" s="71" t="inlineStr">
        <is>
          <t>PAHP</t>
        </is>
      </c>
      <c r="M16" s="71" t="inlineStr">
        <is>
          <t>NEMT PAHP</t>
        </is>
      </c>
      <c r="N16" s="71" t="n"/>
      <c r="O16" s="71" t="n"/>
      <c r="P16" s="71" t="inlineStr">
        <is>
          <t>EXISTING</t>
        </is>
      </c>
      <c r="Q16" s="71">
        <f>IF(OR(AND($C$2="Base contract",$C$3="No, section requirements must be reviewed",#REF!= FALSE,#REF!=FALSE),AND($C$2="Contract amendment",$C$3="No, section requirements must be reviewed",#REF!=FALSE,#REF!=FALSE)),"MUNN")</f>
        <v/>
      </c>
      <c r="R16" s="64" t="n"/>
      <c r="S16" s="64" t="n"/>
      <c r="T16" s="64" t="n"/>
      <c r="U16" s="97">
        <f>IF(OR($E$15="N/A",AND(AU16=0,'Cover Sheet'!$B$29="Streamlined Review"),AND(E16="Met",F16&lt;&gt;""),AND(E16="Not met",G16&lt;&gt;""),AND(E16="Unsure",G16&lt;&gt;""),AND(E16="N/A",H16&lt;&gt;""),AND(Y16=TRUE)),1,0)</f>
        <v/>
      </c>
      <c r="W16" s="56">
        <f>IF(OR(AND($H$6="Medicaid",MID($A16,1,FIND(".",$A16,1)-1)="II"),AND($H$6="CHIP",MID($A16,1,FIND(".",$A16,1)-1)="I")),TRUE,FALSE)</f>
        <v/>
      </c>
      <c r="X16" s="126">
        <f>IF(OR(Y16=TRUE),TRUE,FALSE)</f>
        <v/>
      </c>
      <c r="Y16" s="126">
        <f>IF(SUM(Z16:AE16)&lt;1,TRUE,FALSE)</f>
        <v/>
      </c>
      <c r="Z16" s="126">
        <f>IF($Z$2=I16,1,0)</f>
        <v/>
      </c>
      <c r="AA16" s="126">
        <f>IF($AA$2=J16,1,0)</f>
        <v/>
      </c>
      <c r="AB16" s="126">
        <f>IF($AB$2=K16,1,0)</f>
        <v/>
      </c>
      <c r="AC16" s="126">
        <f>IF($AC$2=L16,1,0)</f>
        <v/>
      </c>
      <c r="AD16" s="126">
        <f>IF($AD$2=M16,1,0)</f>
        <v/>
      </c>
      <c r="AE16" s="126">
        <f>IF($AE$2=O16,1,0)</f>
        <v/>
      </c>
      <c r="AL16" s="69" t="n">
        <v>1</v>
      </c>
      <c r="AM16" s="69">
        <f>IF(AL16=1,1,"")</f>
        <v/>
      </c>
      <c r="AU16" s="5" t="n">
        <v>0</v>
      </c>
    </row>
    <row r="17" ht="15.75" customHeight="1" thickBot="1">
      <c r="A17" s="450" t="n"/>
      <c r="B17" s="451" t="n"/>
      <c r="C17" s="452" t="inlineStr">
        <is>
          <t>I.B.4 Reenrollment</t>
        </is>
      </c>
      <c r="D17" s="442" t="n"/>
      <c r="E17" s="443" t="n"/>
      <c r="F17" s="444" t="n"/>
      <c r="G17" s="444" t="n"/>
      <c r="H17" s="445" t="n"/>
      <c r="I17" s="74" t="n"/>
      <c r="J17" s="74" t="n"/>
      <c r="K17" s="74" t="n"/>
      <c r="L17" s="87" t="n"/>
      <c r="M17" s="87" t="n"/>
      <c r="U17" s="126" t="n"/>
      <c r="W17" s="68" t="n"/>
      <c r="X17" s="68" t="n"/>
      <c r="Y17" s="68" t="n"/>
      <c r="Z17" s="126">
        <f>IF($Z$2=I17,1,0)</f>
        <v/>
      </c>
      <c r="AA17" s="126">
        <f>IF($AA$2=J17,1,0)</f>
        <v/>
      </c>
      <c r="AB17" s="126">
        <f>IF($AB$2=K17,1,0)</f>
        <v/>
      </c>
      <c r="AC17" s="126">
        <f>IF($AC$2=L17,1,0)</f>
        <v/>
      </c>
      <c r="AD17" s="126">
        <f>IF($AD$2=M17,1,0)</f>
        <v/>
      </c>
      <c r="AE17" s="126">
        <f>IF($AE$2=O17,1,0)</f>
        <v/>
      </c>
      <c r="AU17" s="5" t="n"/>
    </row>
    <row r="18" ht="39" customHeight="1" thickBot="1">
      <c r="A18" s="294" t="inlineStr">
        <is>
          <t>I.B.4.01</t>
        </is>
      </c>
      <c r="B18" s="295" t="inlineStr">
        <is>
          <t>42 CFR 438.56(g)</t>
        </is>
      </c>
      <c r="C18" s="295" t="inlineStr">
        <is>
          <t>If specified by the federal authority (SPA or waiver) approved by CMS, the contract provides for automatic reenrollment of a recipient who is disenrolled solely because he or she loses Medicaid eligibility for a period of 2 months or less.</t>
        </is>
      </c>
      <c r="D18" s="446" t="n"/>
      <c r="E18" s="297" t="n"/>
      <c r="F18" s="655" t="inlineStr">
        <is>
          <t>Source: Attachment - Core Contract Provisions 02012025: 60, 124 | CN-680000-FP122: 148</t>
        </is>
      </c>
      <c r="G18" s="297" t="n"/>
      <c r="H18" s="640" t="inlineStr">
        <is>
          <t>Recommendation: MET
Response:
The contract explicitly states that enrollees who lose eligibility and are disenrolled shall be automatically reinstated in the Managed Care Plan if eligibility is regained within the temporary loss period of one hundred eighty (180) days. This period includes the 2 months or less specified in the requirement. [1][2]</t>
        </is>
      </c>
      <c r="I18" s="92" t="inlineStr">
        <is>
          <t>MCO</t>
        </is>
      </c>
      <c r="J18" s="92" t="inlineStr">
        <is>
          <t>HIO</t>
        </is>
      </c>
      <c r="K18" s="92" t="inlineStr">
        <is>
          <t>PIHP</t>
        </is>
      </c>
      <c r="L18" s="71" t="inlineStr">
        <is>
          <t>PAHP</t>
        </is>
      </c>
      <c r="M18" s="71" t="inlineStr">
        <is>
          <t>NEMT PAHP</t>
        </is>
      </c>
      <c r="N18" s="71" t="n"/>
      <c r="O18" s="71" t="n"/>
      <c r="P18" s="71" t="inlineStr">
        <is>
          <t>EXISTING</t>
        </is>
      </c>
      <c r="Q18" s="71">
        <f>IF(OR(AND($C$2="Base contract",$C$3="No, section requirements must be reviewed",#REF!= FALSE,#REF!=FALSE),AND($C$2="Contract amendment",$C$3="No, section requirements must be reviewed",#REF!=FALSE,#REF!=FALSE)),"MUNN")</f>
        <v/>
      </c>
      <c r="R18" s="64" t="n"/>
      <c r="S18" s="64" t="n"/>
      <c r="T18" s="64" t="n"/>
      <c r="U18" s="97">
        <f>IF(OR($E$17="N/A",AND(AU18=0,'Cover Sheet'!$B$29="Streamlined Review"),AND(E18="Met",F18&lt;&gt;""),AND(E18="Not met",G18&lt;&gt;""),AND(E18="Unsure",G18&lt;&gt;""),AND(E18="N/A",H18&lt;&gt;""),AND(Y18=TRUE)),1,0)</f>
        <v/>
      </c>
      <c r="W18" s="56">
        <f>IF(OR(AND($H$6="Medicaid",MID($A18,1,FIND(".",$A18,1)-1)="II"),AND($H$6="CHIP",MID($A18,1,FIND(".",$A18,1)-1)="I")),TRUE,FALSE)</f>
        <v/>
      </c>
      <c r="X18" s="126">
        <f>IF(OR(Y18=TRUE),TRUE,FALSE)</f>
        <v/>
      </c>
      <c r="Y18" s="126">
        <f>IF(SUM(Z18:AE18)&lt;1,TRUE,FALSE)</f>
        <v/>
      </c>
      <c r="Z18" s="126">
        <f>IF($Z$2=I18,1,0)</f>
        <v/>
      </c>
      <c r="AA18" s="126">
        <f>IF($AA$2=J18,1,0)</f>
        <v/>
      </c>
      <c r="AB18" s="126">
        <f>IF($AB$2=K18,1,0)</f>
        <v/>
      </c>
      <c r="AC18" s="126">
        <f>IF($AC$2=L18,1,0)</f>
        <v/>
      </c>
      <c r="AD18" s="126">
        <f>IF($AD$2=M18,1,0)</f>
        <v/>
      </c>
      <c r="AE18" s="126">
        <f>IF($AE$2=O18,1,0)</f>
        <v/>
      </c>
      <c r="AM18" s="69">
        <f>IF(AL18=1,1,"")</f>
        <v/>
      </c>
      <c r="AU18" s="5" t="n">
        <v>0</v>
      </c>
    </row>
    <row r="19" ht="15.75" customHeight="1" thickBot="1">
      <c r="A19" s="450" t="n"/>
      <c r="B19" s="451" t="n"/>
      <c r="C19" s="452" t="inlineStr">
        <is>
          <t>I.B.5 Disenrollment</t>
        </is>
      </c>
      <c r="D19" s="442" t="n"/>
      <c r="E19" s="443" t="n"/>
      <c r="F19" s="444" t="n"/>
      <c r="G19" s="444" t="n"/>
      <c r="H19" s="445" t="n"/>
      <c r="I19" s="74" t="n"/>
      <c r="J19" s="74" t="n"/>
      <c r="K19" s="74" t="n"/>
      <c r="L19" s="87" t="n"/>
      <c r="M19" s="87" t="n"/>
      <c r="U19" s="126" t="n"/>
      <c r="W19" s="68" t="n"/>
      <c r="X19" s="68" t="n"/>
      <c r="Y19" s="68" t="n"/>
      <c r="Z19" s="126">
        <f>IF($Z$2=I19,1,0)</f>
        <v/>
      </c>
      <c r="AA19" s="126">
        <f>IF($AA$2=J19,1,0)</f>
        <v/>
      </c>
      <c r="AB19" s="126">
        <f>IF($AB$2=K19,1,0)</f>
        <v/>
      </c>
      <c r="AC19" s="126">
        <f>IF($AC$2=L19,1,0)</f>
        <v/>
      </c>
      <c r="AD19" s="126">
        <f>IF($AD$2=M19,1,0)</f>
        <v/>
      </c>
      <c r="AE19" s="126">
        <f>IF($AE$2=O19,1,0)</f>
        <v/>
      </c>
      <c r="AU19" s="5" t="n"/>
    </row>
    <row r="20" ht="63.75" customHeight="1">
      <c r="A20" s="294" t="inlineStr">
        <is>
          <t xml:space="preserve">I.B.5.01–05 </t>
        </is>
      </c>
      <c r="B20" s="295" t="inlineStr">
        <is>
          <t>Section 1903(m)(2)(A)(v) of the Act; 42 CFR 438.56(b)(1)–(2)</t>
        </is>
      </c>
      <c r="C20" s="295" t="inlineStr">
        <is>
          <t>The contract specifies the reasons for which the MCP may request disenrollment and provides that the MCP may not request disenrollment because of: an adverse change in the enrollee's health status, utilization of medical services, diminished mental capacity, or uncooperative or disruptive behavior resulting from his or her special needs.</t>
        </is>
      </c>
      <c r="D20" s="446" t="n"/>
      <c r="E20" s="297" t="n"/>
      <c r="F20" s="655" t="inlineStr">
        <is>
          <t>Source: Attachment - Core Contract Provisions 02012025: 40, 41 | CN-680000-FP122: 105, 106</t>
        </is>
      </c>
      <c r="G20" s="297" t="n"/>
      <c r="H20" s="640" t="inlineStr">
        <is>
          <t>Recommendation: MET
Response:
The contract explicitly states the reasons for which the Managed Care Plan (MCP) may request disenrollment and specifies that the MCP may not request disenrollment due to an adverse change in the enrollee's health status, utilization of medical services, diminished mental capacity, or uncooperative or disruptive behavior resulting from his or her special needs.
Evidence:
- "The Managed Care Plan shall not request disenrollment of an enrollee due to: (1) Health diagnosis (2) Adverse changes in an enrollee's health status (3) Utilization of medical services (4) Diminished mental capacity" [Attachment - Core Contract Provisions 02012025: 40, CN-680000-FP122: 105]
- "The enrollee's uncooperative or disruptive behavior resulting from his or her special needs (except when his or her continued enrollment seriously impairs the Managed Care Plan's ability to furnish services to the enrollee or other enrollees)" [Attachment - Core Contract Provisions 02012025: 41, CN-680000-FP122: 106]</t>
        </is>
      </c>
      <c r="I20" s="92" t="inlineStr">
        <is>
          <t>MCO</t>
        </is>
      </c>
      <c r="J20" s="92" t="inlineStr">
        <is>
          <t>HIO</t>
        </is>
      </c>
      <c r="K20" s="92" t="inlineStr">
        <is>
          <t>PIHP</t>
        </is>
      </c>
      <c r="L20" s="71" t="inlineStr">
        <is>
          <t>PAHP</t>
        </is>
      </c>
      <c r="M20" s="71" t="inlineStr">
        <is>
          <t>NEMT PAHP</t>
        </is>
      </c>
      <c r="N20" s="71" t="n"/>
      <c r="O20" s="71" t="n"/>
      <c r="P20" s="71" t="inlineStr">
        <is>
          <t>EXISTING</t>
        </is>
      </c>
      <c r="Q20" s="71">
        <f>IF(OR(AND($C$2="Base contract",$C$3="No, section requirements must be reviewed",#REF!= FALSE,#REF!=FALSE),AND($C$2="Contract amendment",$C$3="No, section requirements must be reviewed",#REF!=FALSE,#REF!=FALSE)),"MUNN")</f>
        <v/>
      </c>
      <c r="R20" s="64" t="n"/>
      <c r="S20" s="64" t="n"/>
      <c r="T20" s="64" t="n"/>
      <c r="U20" s="97">
        <f>IF(OR($E$19="N/A",AND(AU20=0,'Cover Sheet'!$B$29="Streamlined Review"),AND(E20="Met",F20&lt;&gt;""),AND(E20="Not met",G20&lt;&gt;""),AND(E20="Unsure",G20&lt;&gt;""),AND(E20="N/A",H20&lt;&gt;""),AND(Y20=TRUE)),1,0)</f>
        <v/>
      </c>
      <c r="W20" s="56">
        <f>IF(OR(AND($H$6="Medicaid",MID($A20,1,FIND(".",$A20,1)-1)="II"),AND($H$6="CHIP",MID($A20,1,FIND(".",$A20,1)-1)="I")),TRUE,FALSE)</f>
        <v/>
      </c>
      <c r="X20" s="126">
        <f>IF(OR(Y20=TRUE),TRUE,FALSE)</f>
        <v/>
      </c>
      <c r="Y20" s="126">
        <f>IF(SUM(Z20:AE20)&lt;1,TRUE,FALSE)</f>
        <v/>
      </c>
      <c r="Z20" s="126">
        <f>IF($Z$2=I20,1,0)</f>
        <v/>
      </c>
      <c r="AA20" s="126">
        <f>IF($AA$2=J20,1,0)</f>
        <v/>
      </c>
      <c r="AB20" s="126">
        <f>IF($AB$2=K20,1,0)</f>
        <v/>
      </c>
      <c r="AC20" s="126">
        <f>IF($AC$2=L20,1,0)</f>
        <v/>
      </c>
      <c r="AD20" s="126">
        <f>IF($AD$2=M20,1,0)</f>
        <v/>
      </c>
      <c r="AE20" s="126">
        <f>IF($AE$2=O20,1,0)</f>
        <v/>
      </c>
      <c r="AM20" s="69">
        <f>IF(AL20=1,1,"")</f>
        <v/>
      </c>
      <c r="AU20" s="5" t="n">
        <v>1</v>
      </c>
    </row>
    <row r="21" ht="38.25" customHeight="1">
      <c r="A21" s="294" t="inlineStr">
        <is>
          <t>I.B.5.06</t>
        </is>
      </c>
      <c r="B21" s="295" t="inlineStr">
        <is>
          <t>42 CFR 438.56(b)(3)</t>
        </is>
      </c>
      <c r="C21" s="295" t="inlineStr">
        <is>
          <t>The contract specifies the methods by which the MCP assures the state that it does not request disenrollment for reasons other than those permitted under the contract.</t>
        </is>
      </c>
      <c r="D21" s="446" t="n"/>
      <c r="E21" s="297" t="n"/>
      <c r="F21" s="655" t="inlineStr">
        <is>
          <t>Source: CN-680000-FP122: 106, 41 | Attachment - Core Contract Provisions 02012025: 39, 104, 148 | CN-680000-FP122: 285, 225</t>
        </is>
      </c>
      <c r="G21" s="297" t="n"/>
      <c r="H21" s="640" t="inlineStr">
        <is>
          <t>Recommendation: UNCLEAR
Response:
The retrieved text mentions the process of involuntary disenrollment and the responsibilities of the Managed Care Plan (MCP) in notifying enrollees and maintaining records, but it does not explicitly specify the methods by which the MCP assures the state that it does not request disenrollment for reasons other than those permitted under the contract. Additional information is needed to determine if this requirement is met.</t>
        </is>
      </c>
      <c r="I21" s="92" t="inlineStr">
        <is>
          <t>MCO</t>
        </is>
      </c>
      <c r="J21" s="92" t="inlineStr">
        <is>
          <t>HIO</t>
        </is>
      </c>
      <c r="K21" s="92" t="inlineStr">
        <is>
          <t>PIHP</t>
        </is>
      </c>
      <c r="L21" s="71" t="inlineStr">
        <is>
          <t>PAHP</t>
        </is>
      </c>
      <c r="M21" s="71" t="inlineStr">
        <is>
          <t>NEMT PAHP</t>
        </is>
      </c>
      <c r="N21" s="71" t="n"/>
      <c r="O21" s="71" t="n"/>
      <c r="P21" s="71" t="inlineStr">
        <is>
          <t>EXISTING</t>
        </is>
      </c>
      <c r="Q21" s="71">
        <f>IF(OR(AND($C$2="Base contract",$C$3="No, section requirements must be reviewed",#REF!= FALSE,#REF!=FALSE),AND($C$2="Contract amendment",$C$3="No, section requirements must be reviewed",#REF!=FALSE,#REF!=FALSE)),"MUNN")</f>
        <v/>
      </c>
      <c r="R21" s="64" t="n"/>
      <c r="S21" s="64" t="n"/>
      <c r="T21" s="64" t="n"/>
      <c r="U21" s="97">
        <f>IF(OR($E$19="N/A",AND(AU21=0,'Cover Sheet'!$B$29="Streamlined Review"),AND(E21="Met",F21&lt;&gt;""),AND(E21="Not met",G21&lt;&gt;""),AND(E21="Unsure",G21&lt;&gt;""),AND(E21="N/A",H21&lt;&gt;""),AND(Y21=TRUE)),1,0)</f>
        <v/>
      </c>
      <c r="W21" s="56">
        <f>IF(OR(AND($H$6="Medicaid",MID($A21,1,FIND(".",$A21,1)-1)="II"),AND($H$6="CHIP",MID($A21,1,FIND(".",$A21,1)-1)="I")),TRUE,FALSE)</f>
        <v/>
      </c>
      <c r="X21" s="126">
        <f>IF(OR(Y21=TRUE),TRUE,FALSE)</f>
        <v/>
      </c>
      <c r="Y21" s="126">
        <f>IF(SUM(Z21:AE21)&lt;1,TRUE,FALSE)</f>
        <v/>
      </c>
      <c r="Z21" s="126">
        <f>IF($Z$2=I21,1,0)</f>
        <v/>
      </c>
      <c r="AA21" s="126">
        <f>IF($AA$2=J21,1,0)</f>
        <v/>
      </c>
      <c r="AB21" s="126">
        <f>IF($AB$2=K21,1,0)</f>
        <v/>
      </c>
      <c r="AC21" s="126">
        <f>IF($AC$2=L21,1,0)</f>
        <v/>
      </c>
      <c r="AD21" s="126">
        <f>IF($AD$2=M21,1,0)</f>
        <v/>
      </c>
      <c r="AE21" s="126">
        <f>IF($AE$2=O21,1,0)</f>
        <v/>
      </c>
      <c r="AM21" s="69">
        <f>IF(AL21=1,1,"")</f>
        <v/>
      </c>
      <c r="AU21" s="5" t="n">
        <v>0</v>
      </c>
    </row>
    <row r="22" ht="51" customHeight="1">
      <c r="A22" s="294" t="inlineStr">
        <is>
          <t>I.B.5.07</t>
        </is>
      </c>
      <c r="B22" s="295" t="inlineStr">
        <is>
          <t>42 CFR 438.3(q)(5); 42 CFR 438.3(r); 42 CFR 438.56(c)(1)</t>
        </is>
      </c>
      <c r="C22" s="295" t="inlineStr">
        <is>
          <t>For states that limit disenrollment, the contract requires that enrollees have the right to disenroll from their MCP for cause, at any time.</t>
        </is>
      </c>
      <c r="D22" s="446" t="n"/>
      <c r="E22" s="297" t="n"/>
      <c r="F22" s="655" t="inlineStr">
        <is>
          <t>Source: Attachment - Core Contract Provisions 02012025: 39 | CN-680000-FP122: 104</t>
        </is>
      </c>
      <c r="G22" s="297" t="n"/>
      <c r="H22" s="640" t="inlineStr">
        <is>
          <t>Recommendation: MET
Response:
The contract explicitly states that the Managed Care Plan shall ensure that it does not restrict the enrollee's right to disenroll voluntarily in any way. This indicates that enrollees have the right to disenroll for cause at any time.
Evidence:
- "The Managed Care Plan shall ensure that it does not restrict the enrollee's right to disenroll voluntarily in any way." (Attachment - Core Contract Provisions 02012025: 39)
- "The Managed Care Plan shall ensure that it does not restrict the enrollee's right to disenroll voluntarily in any way." (CN-680000-FP122: 104)</t>
        </is>
      </c>
      <c r="I22" s="92" t="inlineStr">
        <is>
          <t>MCO</t>
        </is>
      </c>
      <c r="J22" s="92" t="inlineStr">
        <is>
          <t>HIO</t>
        </is>
      </c>
      <c r="K22" s="92" t="inlineStr">
        <is>
          <t>PIHP</t>
        </is>
      </c>
      <c r="L22" s="71" t="inlineStr">
        <is>
          <t>PAHP</t>
        </is>
      </c>
      <c r="M22" s="71" t="inlineStr">
        <is>
          <t>NEMT PAHP</t>
        </is>
      </c>
      <c r="N22" s="71" t="n"/>
      <c r="O22" s="71" t="inlineStr">
        <is>
          <t>PCCME</t>
        </is>
      </c>
      <c r="P22" s="71" t="inlineStr">
        <is>
          <t>EXISTING</t>
        </is>
      </c>
      <c r="Q22" s="71">
        <f>IF(OR(AND($C$2="Base contract",$C$3="No, section requirements must be reviewed",#REF!= FALSE,#REF!=FALSE),AND($C$2="Contract amendment",$C$3="No, section requirements must be reviewed",#REF!=FALSE,#REF!=FALSE)),"MUNN")</f>
        <v/>
      </c>
      <c r="R22" s="64" t="n"/>
      <c r="S22" s="64" t="n"/>
      <c r="T22" s="64" t="n"/>
      <c r="U22" s="97">
        <f>IF(OR($E$19="N/A",AND(AU22=0,'Cover Sheet'!$B$29="Streamlined Review"),AND(E22="Met",F22&lt;&gt;""),AND(E22="Not met",G22&lt;&gt;""),AND(E22="Unsure",G22&lt;&gt;""),AND(E22="N/A",H22&lt;&gt;""),AND(Y22=TRUE)),1,0)</f>
        <v/>
      </c>
      <c r="W22" s="56">
        <f>IF(OR(AND($H$6="Medicaid",MID($A22,1,FIND(".",$A22,1)-1)="II"),AND($H$6="CHIP",MID($A22,1,FIND(".",$A22,1)-1)="I")),TRUE,FALSE)</f>
        <v/>
      </c>
      <c r="X22" s="126">
        <f>IF(OR(Y22=TRUE),TRUE,FALSE)</f>
        <v/>
      </c>
      <c r="Y22" s="126">
        <f>IF(SUM(Z22:AE22)&lt;1,TRUE,FALSE)</f>
        <v/>
      </c>
      <c r="Z22" s="126">
        <f>IF($Z$2=I22,1,0)</f>
        <v/>
      </c>
      <c r="AA22" s="126">
        <f>IF($AA$2=J22,1,0)</f>
        <v/>
      </c>
      <c r="AB22" s="126">
        <f>IF($AB$2=K22,1,0)</f>
        <v/>
      </c>
      <c r="AC22" s="126">
        <f>IF($AC$2=L22,1,0)</f>
        <v/>
      </c>
      <c r="AD22" s="126">
        <f>IF($AD$2=M22,1,0)</f>
        <v/>
      </c>
      <c r="AE22" s="126">
        <f>IF($AE$2=O22,1,0)</f>
        <v/>
      </c>
      <c r="AM22" s="69">
        <f>IF(AL22=1,1,"")</f>
        <v/>
      </c>
      <c r="AU22" s="5" t="n">
        <v>0</v>
      </c>
    </row>
    <row r="23" ht="51" customHeight="1">
      <c r="A23" s="294" t="inlineStr">
        <is>
          <t>I.B.5.08</t>
        </is>
      </c>
      <c r="B23" s="295" t="inlineStr">
        <is>
          <t>42 CFR 438.3(q)(5); 42 CFR 438.3(r); 42 CFR 438.56(c)(2)(i)</t>
        </is>
      </c>
      <c r="C23" s="295" t="inlineStr">
        <is>
          <t>For states that limit disenrollment, the contract requires that enrollees have the right to disenroll from their MCP without cause 90 days after initial enrollment or during the 90 days following notification of enrollment, whichever is later.</t>
        </is>
      </c>
      <c r="D23" s="446" t="n"/>
      <c r="E23" s="297" t="n"/>
      <c r="F23" s="655" t="inlineStr">
        <is>
          <t>Source: CN-680000-FP122: 284, 159, 124, 104 | Attachment - Core Contract Provisions 02012025: 224, 39, 105</t>
        </is>
      </c>
      <c r="G23" s="297" t="n"/>
      <c r="H23" s="640" t="inlineStr">
        <is>
          <t>Recommendation: UNCLEAR
Response:
The retrieved text does not provide explicit evidence that enrollees have the right to disenroll from their Managed Care Plan (MCP) without cause 90 days after initial enrollment or during the 90 days following notification of enrollment, whichever is later. While there are mentions of enrollees' rights to disenroll and specific timelines for certain actions, the exact requirement as stated is not clearly supported by the provided context. More specific information regarding the 90-day disenrollment period is needed to make a definitive determination.</t>
        </is>
      </c>
      <c r="I23" s="92" t="inlineStr">
        <is>
          <t>MCO</t>
        </is>
      </c>
      <c r="J23" s="92" t="inlineStr">
        <is>
          <t>HIO</t>
        </is>
      </c>
      <c r="K23" s="92" t="inlineStr">
        <is>
          <t>PIHP</t>
        </is>
      </c>
      <c r="L23" s="71" t="inlineStr">
        <is>
          <t>PAHP</t>
        </is>
      </c>
      <c r="M23" s="71" t="inlineStr">
        <is>
          <t>NEMT PAHP</t>
        </is>
      </c>
      <c r="N23" s="71" t="n"/>
      <c r="O23" s="71" t="inlineStr">
        <is>
          <t>PCCME</t>
        </is>
      </c>
      <c r="P23" s="71" t="inlineStr">
        <is>
          <t>EXISTING</t>
        </is>
      </c>
      <c r="Q23" s="71">
        <f>IF(OR(AND($C$2="Base contract",$C$3="No, section requirements must be reviewed",#REF!= FALSE,#REF!=FALSE),AND($C$2="Contract amendment",$C$3="No, section requirements must be reviewed",#REF!=FALSE,#REF!=FALSE)),"MUNN")</f>
        <v/>
      </c>
      <c r="R23" s="64" t="n"/>
      <c r="S23" s="64" t="n"/>
      <c r="T23" s="64" t="n"/>
      <c r="U23" s="97">
        <f>IF(OR($E$19="N/A",AND(AU23=0,'Cover Sheet'!$B$29="Streamlined Review"),AND(E23="Met",F23&lt;&gt;""),AND(E23="Not met",G23&lt;&gt;""),AND(E23="Unsure",G23&lt;&gt;""),AND(E23="N/A",H23&lt;&gt;""),AND(Y23=TRUE)),1,0)</f>
        <v/>
      </c>
      <c r="W23" s="56">
        <f>IF(OR(AND($H$6="Medicaid",MID($A23,1,FIND(".",$A23,1)-1)="II"),AND($H$6="CHIP",MID($A23,1,FIND(".",$A23,1)-1)="I")),TRUE,FALSE)</f>
        <v/>
      </c>
      <c r="X23" s="126">
        <f>IF(OR(Y23=TRUE),TRUE,FALSE)</f>
        <v/>
      </c>
      <c r="Y23" s="126">
        <f>IF(SUM(Z23:AE23)&lt;1,TRUE,FALSE)</f>
        <v/>
      </c>
      <c r="Z23" s="126">
        <f>IF($Z$2=I23,1,0)</f>
        <v/>
      </c>
      <c r="AA23" s="126">
        <f>IF($AA$2=J23,1,0)</f>
        <v/>
      </c>
      <c r="AB23" s="126">
        <f>IF($AB$2=K23,1,0)</f>
        <v/>
      </c>
      <c r="AC23" s="126">
        <f>IF($AC$2=L23,1,0)</f>
        <v/>
      </c>
      <c r="AD23" s="126">
        <f>IF($AD$2=M23,1,0)</f>
        <v/>
      </c>
      <c r="AE23" s="126">
        <f>IF($AE$2=O23,1,0)</f>
        <v/>
      </c>
      <c r="AM23" s="69">
        <f>IF(AL23=1,1,"")</f>
        <v/>
      </c>
      <c r="AU23" s="5" t="n">
        <v>0</v>
      </c>
    </row>
    <row r="24" ht="51" customHeight="1">
      <c r="A24" s="294" t="inlineStr">
        <is>
          <t>I.B.5.09</t>
        </is>
      </c>
      <c r="B24" s="295" t="inlineStr">
        <is>
          <t>42 CFR 438.3(q)(5); 42 CFR 438.3(r); 42 CFR 438.56(c)(2)(ii)</t>
        </is>
      </c>
      <c r="C24" s="295" t="inlineStr">
        <is>
          <t>For states that limit disenrollment, the contract requires that enrollees have the right to disenroll from their MCP without cause at least once every 12 months.</t>
        </is>
      </c>
      <c r="D24" s="446" t="n"/>
      <c r="E24" s="297" t="n"/>
      <c r="F24" s="655" t="inlineStr">
        <is>
          <t>Source: Attachment - Core Contract Provisions 02012025: 39, 104 | CN-680000-FP122: 104, 124</t>
        </is>
      </c>
      <c r="G24" s="297" t="n"/>
      <c r="H24" s="640" t="inlineStr">
        <is>
          <t>Recommendation: MET
Response:
The contract explicitly states that the Managed Care Plan shall ensure that it does not restrict the enrollee's right to disenroll voluntarily in any way. This indicates that enrollees have the right to disenroll without cause. Additionally, the contract mentions that enrollees have the right to change their Managed Care Plan selections, subject to Medicaid limitations, which implies the right to disenroll at least once every 12 months.
Evidence:
- "The Managed Care Plan shall ensure that it does not restrict the enrollee's right to disenroll voluntarily in any way." [1]
- "The enrollees' right to change their Managed Care Plan selections, subject to Medicaid limitations." [2]</t>
        </is>
      </c>
      <c r="I24" s="92" t="inlineStr">
        <is>
          <t>MCO</t>
        </is>
      </c>
      <c r="J24" s="92" t="inlineStr">
        <is>
          <t>HIO</t>
        </is>
      </c>
      <c r="K24" s="92" t="inlineStr">
        <is>
          <t>PIHP</t>
        </is>
      </c>
      <c r="L24" s="71" t="inlineStr">
        <is>
          <t>PAHP</t>
        </is>
      </c>
      <c r="M24" s="71" t="inlineStr">
        <is>
          <t>NEMT PAHP</t>
        </is>
      </c>
      <c r="N24" s="71" t="n"/>
      <c r="O24" s="71" t="inlineStr">
        <is>
          <t>PCCME</t>
        </is>
      </c>
      <c r="P24" s="71" t="inlineStr">
        <is>
          <t>EXISTING</t>
        </is>
      </c>
      <c r="Q24" s="71">
        <f>IF(OR(AND($C$2="Base contract",$C$3="No, section requirements must be reviewed",#REF!= FALSE,#REF!=FALSE),AND($C$2="Contract amendment",$C$3="No, section requirements must be reviewed",#REF!=FALSE,#REF!=FALSE)),"MUNN")</f>
        <v/>
      </c>
      <c r="R24" s="64" t="n"/>
      <c r="S24" s="64" t="n"/>
      <c r="T24" s="64" t="n"/>
      <c r="U24" s="97">
        <f>IF(OR($E$19="N/A",AND(AU24=0,'Cover Sheet'!$B$29="Streamlined Review"),AND(E24="Met",F24&lt;&gt;""),AND(E24="Not met",G24&lt;&gt;""),AND(E24="Unsure",G24&lt;&gt;""),AND(E24="N/A",H24&lt;&gt;""),AND(Y24=TRUE)),1,0)</f>
        <v/>
      </c>
      <c r="W24" s="56">
        <f>IF(OR(AND($H$6="Medicaid",MID($A24,1,FIND(".",$A24,1)-1)="II"),AND($H$6="CHIP",MID($A24,1,FIND(".",$A24,1)-1)="I")),TRUE,FALSE)</f>
        <v/>
      </c>
      <c r="X24" s="126">
        <f>IF(OR(Y24=TRUE),TRUE,FALSE)</f>
        <v/>
      </c>
      <c r="Y24" s="126">
        <f>IF(SUM(Z24:AE24)&lt;1,TRUE,FALSE)</f>
        <v/>
      </c>
      <c r="Z24" s="126">
        <f>IF($Z$2=I24,1,0)</f>
        <v/>
      </c>
      <c r="AA24" s="126">
        <f>IF($AA$2=J24,1,0)</f>
        <v/>
      </c>
      <c r="AB24" s="126">
        <f>IF($AB$2=K24,1,0)</f>
        <v/>
      </c>
      <c r="AC24" s="126">
        <f>IF($AC$2=L24,1,0)</f>
        <v/>
      </c>
      <c r="AD24" s="126">
        <f>IF($AD$2=M24,1,0)</f>
        <v/>
      </c>
      <c r="AE24" s="126">
        <f>IF($AE$2=O24,1,0)</f>
        <v/>
      </c>
      <c r="AM24" s="69">
        <f>IF(AL24=1,1,"")</f>
        <v/>
      </c>
      <c r="AU24" s="5" t="n">
        <v>0</v>
      </c>
    </row>
    <row r="25" ht="63.75" customHeight="1">
      <c r="A25" s="294" t="inlineStr">
        <is>
          <t>I.B.5.10</t>
        </is>
      </c>
      <c r="B25" s="295" t="inlineStr">
        <is>
          <t>42 CFR 438.3(q)(5); 42 CFR 438.3(r); 42 CFR 438.56(c)(2)(iii)</t>
        </is>
      </c>
      <c r="C25" s="295" t="inlineStr">
        <is>
          <t>For states that limit disenrollment, the contract requires that enrollees have the right to disenroll from their MCP without cause upon reenrollment if a temporary loss of enrollment has caused the enrollee to miss the annual disenrollment period.</t>
        </is>
      </c>
      <c r="D25" s="446" t="n"/>
      <c r="E25" s="297" t="n"/>
      <c r="F25" s="655" t="inlineStr">
        <is>
          <t>Source: CN-680000-FP122: 124: 124</t>
        </is>
      </c>
      <c r="G25" s="297" t="n"/>
      <c r="H25" s="640" t="inlineStr">
        <is>
          <t>Recommendation: UNCLEAR
Response:
The retrieved text mentions that enrollees who lose eligibility and are disenrolled shall be automatically reinstated in the Managed Care Plan if eligibility is regained within the temporary loss period of one hundred eighty (180) days [1]. However, it does not explicitly state that enrollees have the right to disenroll without cause upon reenrollment if they missed the annual disenrollment period due to a temporary loss of enrollment. Therefore, the information provided is insufficient to determine if the requirement is met.
[1] CN-680000-FP122: 124</t>
        </is>
      </c>
      <c r="I25" s="92" t="inlineStr">
        <is>
          <t>MCO</t>
        </is>
      </c>
      <c r="J25" s="92" t="inlineStr">
        <is>
          <t>HIO</t>
        </is>
      </c>
      <c r="K25" s="92" t="inlineStr">
        <is>
          <t>PIHP</t>
        </is>
      </c>
      <c r="L25" s="71" t="inlineStr">
        <is>
          <t>PAHP</t>
        </is>
      </c>
      <c r="M25" s="71" t="inlineStr">
        <is>
          <t>NEMT PAHP</t>
        </is>
      </c>
      <c r="N25" s="71" t="n"/>
      <c r="O25" s="71" t="inlineStr">
        <is>
          <t>PCCME</t>
        </is>
      </c>
      <c r="P25" s="71" t="inlineStr">
        <is>
          <t>EXISTING</t>
        </is>
      </c>
      <c r="Q25" s="71">
        <f>IF(OR(AND($C$2="Base contract",$C$3="No, section requirements must be reviewed",#REF!= FALSE,#REF!=FALSE),AND($C$2="Contract amendment",$C$3="No, section requirements must be reviewed",#REF!=FALSE,#REF!=FALSE)),"MUNN")</f>
        <v/>
      </c>
      <c r="R25" s="64" t="n"/>
      <c r="S25" s="64" t="n"/>
      <c r="T25" s="64" t="n"/>
      <c r="U25" s="97">
        <f>IF(OR($E$19="N/A",AND(AU25=0,'Cover Sheet'!$B$29="Streamlined Review"),AND(E25="Met",F25&lt;&gt;""),AND(E25="Not met",G25&lt;&gt;""),AND(E25="Unsure",G25&lt;&gt;""),AND(E25="N/A",H25&lt;&gt;""),AND(Y25=TRUE)),1,0)</f>
        <v/>
      </c>
      <c r="W25" s="56">
        <f>IF(OR(AND($H$6="Medicaid",MID($A25,1,FIND(".",$A25,1)-1)="II"),AND($H$6="CHIP",MID($A25,1,FIND(".",$A25,1)-1)="I")),TRUE,FALSE)</f>
        <v/>
      </c>
      <c r="X25" s="126">
        <f>IF(OR(Y25=TRUE),TRUE,FALSE)</f>
        <v/>
      </c>
      <c r="Y25" s="126">
        <f>IF(SUM(Z25:AE25)&lt;1,TRUE,FALSE)</f>
        <v/>
      </c>
      <c r="Z25" s="126">
        <f>IF($Z$2=I25,1,0)</f>
        <v/>
      </c>
      <c r="AA25" s="126">
        <f>IF($AA$2=J25,1,0)</f>
        <v/>
      </c>
      <c r="AB25" s="126">
        <f>IF($AB$2=K25,1,0)</f>
        <v/>
      </c>
      <c r="AC25" s="126">
        <f>IF($AC$2=L25,1,0)</f>
        <v/>
      </c>
      <c r="AD25" s="126">
        <f>IF($AD$2=M25,1,0)</f>
        <v/>
      </c>
      <c r="AE25" s="126">
        <f>IF($AE$2=O25,1,0)</f>
        <v/>
      </c>
      <c r="AM25" s="69">
        <f>IF(AL25=1,1,"")</f>
        <v/>
      </c>
      <c r="AU25" s="5" t="n">
        <v>0</v>
      </c>
    </row>
    <row r="26" ht="63.75" customHeight="1">
      <c r="A26" s="294" t="inlineStr">
        <is>
          <t>I.B.5.11</t>
        </is>
      </c>
      <c r="B26" s="295" t="inlineStr">
        <is>
          <t>42 CFR 438.3(q)(5); 42 CFR 438.3(r); 42 CFR 438.56(c)(2)(iv)</t>
        </is>
      </c>
      <c r="C26" s="295" t="inlineStr">
        <is>
          <t>For states that limit disenrollment, the contract requires that enrollees have the right to disenroll from their MCP without cause when the state imposes intermediate sanctions on the MCP.</t>
        </is>
      </c>
      <c r="D26" s="470" t="n">
        <v>2</v>
      </c>
      <c r="E26" s="297" t="n"/>
      <c r="F26" s="655" t="inlineStr">
        <is>
          <t>Source: Attachment - Core Contract Provisions 02012025: 40, 105 | CN-680000-FP122: 40, 105</t>
        </is>
      </c>
      <c r="G26" s="297" t="n"/>
      <c r="H26" s="640" t="inlineStr">
        <is>
          <t>Recommendation: MET
Response:
The contract explicitly states that enrollees have the right to disenroll from the Managed Care Plan (MCP) without cause when the state imposes intermediate sanctions on the MCP. This is evidenced by the text: 'The Agency has posed intermediate sanctions on the Managed Care Plan (42 CFR 438.3(q)(5); 42 CFR 438.56(c)(2)(iv)).' [1][2]</t>
        </is>
      </c>
      <c r="I26" s="92" t="inlineStr">
        <is>
          <t>MCO</t>
        </is>
      </c>
      <c r="J26" s="92" t="inlineStr">
        <is>
          <t>HIO</t>
        </is>
      </c>
      <c r="K26" s="92" t="n"/>
      <c r="L26" s="71" t="n"/>
      <c r="M26" s="71" t="n"/>
      <c r="N26" s="71" t="n"/>
      <c r="O26" s="71" t="inlineStr">
        <is>
          <t>PCCME</t>
        </is>
      </c>
      <c r="P26" s="71" t="inlineStr">
        <is>
          <t>EXISTING</t>
        </is>
      </c>
      <c r="Q26" s="71">
        <f>IF(OR(AND($C$2="Base contract",$C$3="No, section requirements must be reviewed",#REF!= FALSE,#REF!=FALSE),AND($C$2="Contract amendment",$C$3="No, section requirements must be reviewed",#REF!=FALSE,#REF!=FALSE)),"MUNN")</f>
        <v/>
      </c>
      <c r="R26" s="64" t="n"/>
      <c r="S26" s="64" t="n"/>
      <c r="T26" s="64" t="n"/>
      <c r="U26" s="97">
        <f>IF(OR($E$19="N/A",AND(AU26=0,'Cover Sheet'!$B$29="Streamlined Review"),AND(E26="Met",F26&lt;&gt;""),AND(E26="Not met",G26&lt;&gt;""),AND(E26="Unsure",G26&lt;&gt;""),AND(E26="N/A",H26&lt;&gt;""),AND(Y26=TRUE)),1,0)</f>
        <v/>
      </c>
      <c r="W26" s="56">
        <f>IF(OR(AND($H$6="Medicaid",MID($A26,1,FIND(".",$A26,1)-1)="II"),AND($H$6="CHIP",MID($A26,1,FIND(".",$A26,1)-1)="I")),TRUE,FALSE)</f>
        <v/>
      </c>
      <c r="X26" s="126">
        <f>IF(OR(Y26=TRUE),TRUE,FALSE)</f>
        <v/>
      </c>
      <c r="Y26" s="126">
        <f>IF(SUM(Z26:AE26)&lt;1,TRUE,FALSE)</f>
        <v/>
      </c>
      <c r="Z26" s="126">
        <f>IF($Z$2=I26,1,0)</f>
        <v/>
      </c>
      <c r="AA26" s="126">
        <f>IF($AA$2=J26,1,0)</f>
        <v/>
      </c>
      <c r="AB26" s="126">
        <f>IF($AB$2=K26,1,0)</f>
        <v/>
      </c>
      <c r="AC26" s="126">
        <f>IF($AC$2=L26,1,0)</f>
        <v/>
      </c>
      <c r="AD26" s="126">
        <f>IF($AD$2=M26,1,0)</f>
        <v/>
      </c>
      <c r="AE26" s="126">
        <f>IF($AE$2=O26,1,0)</f>
        <v/>
      </c>
      <c r="AM26" s="69">
        <f>IF(AL26=1,1,"")</f>
        <v/>
      </c>
      <c r="AU26" s="5" t="n">
        <v>0</v>
      </c>
    </row>
    <row r="27" ht="25.5" customHeight="1">
      <c r="A27" s="294" t="inlineStr">
        <is>
          <t>I.B.5.12</t>
        </is>
      </c>
      <c r="B27" s="295" t="inlineStr">
        <is>
          <t>42 CFR 438.56(d)(2)(i)</t>
        </is>
      </c>
      <c r="C27" s="295" t="inlineStr">
        <is>
          <t>The contract allows enrollees to request disenrollment if the enrollee moves out of the service area.</t>
        </is>
      </c>
      <c r="D27" s="446" t="n"/>
      <c r="E27" s="297" t="n"/>
      <c r="F27" s="655" t="inlineStr">
        <is>
          <t>Source: CN-680000-FP122: 148, 104, 39, 85, 106, 41, 283, 223 | Attachment - Core Contract Provisions 02012025: 148, 104, 39, 85, 106, 41, 283, 223</t>
        </is>
      </c>
      <c r="G27" s="297" t="n"/>
      <c r="H27" s="640" t="inlineStr">
        <is>
          <t>Recommendation: NOT MET
Response:
The contract explicitly states that enrollees are not allowed to file an appeal on disenrollment if they move out of the region. This implies that moving out of the service area is a reason for automatic disenrollment without the need for a request.
Evidence:
- "All enrollees shall be afforded the right to file an appeal on disenrollment except for the following reasons: (1) Moving out of the region." [CN-680000-FP122: 148, 104, 39, 85, 106, 41, 283, 223]</t>
        </is>
      </c>
      <c r="I27" s="92" t="inlineStr">
        <is>
          <t>MCO</t>
        </is>
      </c>
      <c r="J27" s="92" t="inlineStr">
        <is>
          <t>HIO</t>
        </is>
      </c>
      <c r="K27" s="92" t="inlineStr">
        <is>
          <t>PIHP</t>
        </is>
      </c>
      <c r="L27" s="71" t="inlineStr">
        <is>
          <t>PAHP</t>
        </is>
      </c>
      <c r="M27" s="71" t="inlineStr">
        <is>
          <t>NEMT PAHP</t>
        </is>
      </c>
      <c r="N27" s="71" t="n"/>
      <c r="O27" s="71" t="n"/>
      <c r="P27" s="71" t="inlineStr">
        <is>
          <t>EXISTING</t>
        </is>
      </c>
      <c r="Q27" s="71">
        <f>IF(OR(AND($C$2="Base contract",$C$3="No, section requirements must be reviewed",#REF!= FALSE,#REF!=FALSE),AND($C$2="Contract amendment",$C$3="No, section requirements must be reviewed",#REF!=FALSE,#REF!=FALSE)),"MUNN")</f>
        <v/>
      </c>
      <c r="R27" s="64" t="n"/>
      <c r="S27" s="64" t="n"/>
      <c r="T27" s="64" t="n"/>
      <c r="U27" s="97">
        <f>IF(OR($E$19="N/A",AND(AU27=0,'Cover Sheet'!$B$29="Streamlined Review"),AND(E27="Met",F27&lt;&gt;""),AND(E27="Not met",G27&lt;&gt;""),AND(E27="Unsure",G27&lt;&gt;""),AND(E27="N/A",H27&lt;&gt;""),AND(Y27=TRUE)),1,0)</f>
        <v/>
      </c>
      <c r="W27" s="56">
        <f>IF(OR(AND($H$6="Medicaid",MID($A27,1,FIND(".",$A27,1)-1)="II"),AND($H$6="CHIP",MID($A27,1,FIND(".",$A27,1)-1)="I")),TRUE,FALSE)</f>
        <v/>
      </c>
      <c r="X27" s="126">
        <f>IF(OR(Y27=TRUE),TRUE,FALSE)</f>
        <v/>
      </c>
      <c r="Y27" s="126">
        <f>IF(SUM(Z27:AE27)&lt;1,TRUE,FALSE)</f>
        <v/>
      </c>
      <c r="Z27" s="126">
        <f>IF($Z$2=I27,1,0)</f>
        <v/>
      </c>
      <c r="AA27" s="126">
        <f>IF($AA$2=J27,1,0)</f>
        <v/>
      </c>
      <c r="AB27" s="126">
        <f>IF($AB$2=K27,1,0)</f>
        <v/>
      </c>
      <c r="AC27" s="126">
        <f>IF($AC$2=L27,1,0)</f>
        <v/>
      </c>
      <c r="AD27" s="126">
        <f>IF($AD$2=M27,1,0)</f>
        <v/>
      </c>
      <c r="AE27" s="126">
        <f>IF($AE$2=O27,1,0)</f>
        <v/>
      </c>
      <c r="AM27" s="69">
        <f>IF(AL27=1,1,"")</f>
        <v/>
      </c>
      <c r="AU27" s="5" t="n">
        <v>0</v>
      </c>
    </row>
    <row r="28" ht="25.5" customHeight="1">
      <c r="A28" s="294" t="inlineStr">
        <is>
          <t>I.B.5.13</t>
        </is>
      </c>
      <c r="B28" s="295" t="inlineStr">
        <is>
          <t>42 CFR 438.56(d)(2)(ii)</t>
        </is>
      </c>
      <c r="C28" s="295" t="inlineStr">
        <is>
          <t>The contract allows enrollees to request disenrollment if the plan does not cover the service the enrollee seeks because of moral or religious objections.</t>
        </is>
      </c>
      <c r="D28" s="446" t="n"/>
      <c r="E28" s="297" t="n"/>
      <c r="F28" s="655" t="inlineStr">
        <is>
          <t>Source: Attachment - Core Contract Provisions 02012025: 70, 134 | CN-680000-FP122: 70, 134 | CN-680000-FP122: 104 | Attachment - Core Contract Provisions 02012025: 39</t>
        </is>
      </c>
      <c r="G28" s="297" t="n"/>
      <c r="H28" s="640" t="inlineStr">
        <is>
          <t>Recommendation: UNCLEAR
Response:
The retrieved text mentions that the Managed Care Plan shall provide or arrange for the provision of all covered services and that if the Plan elects not to provide or reimburse for counseling or referral to a covered service because of an objection on moral or religious grounds, the Plan shall notify [1]. However, there is no explicit statement that enrollees are allowed to request disenrollment specifically because of moral or religious objections to covered services. The text does mention that enrollees have the right to disenroll voluntarily [2], but it does not specify the reasons for which disenrollment can be requested. Therefore, it is unclear whether the contract explicitly allows for disenrollment based on moral or religious objections to covered services.
[1] Attachment - Core Contract Provisions 02012025: 70, 134 | CN-680000-FP122: 70, 134
[2] CN-680000-FP122: 104 | Attachment - Core Contract Provisions 02012025: 39</t>
        </is>
      </c>
      <c r="I28" s="92" t="inlineStr">
        <is>
          <t>MCO</t>
        </is>
      </c>
      <c r="J28" s="92" t="inlineStr">
        <is>
          <t>HIO</t>
        </is>
      </c>
      <c r="K28" s="92" t="inlineStr">
        <is>
          <t>PIHP</t>
        </is>
      </c>
      <c r="L28" s="71" t="inlineStr">
        <is>
          <t>PAHP</t>
        </is>
      </c>
      <c r="M28" s="71" t="inlineStr">
        <is>
          <t>NEMT PAHP</t>
        </is>
      </c>
      <c r="N28" s="71" t="n"/>
      <c r="O28" s="71" t="n"/>
      <c r="P28" s="71" t="inlineStr">
        <is>
          <t>EXISTING</t>
        </is>
      </c>
      <c r="Q28" s="71">
        <f>IF(OR(AND($C$2="Base contract",$C$3="No, section requirements must be reviewed",#REF!= FALSE,#REF!=FALSE),AND($C$2="Contract amendment",$C$3="No, section requirements must be reviewed",#REF!=FALSE,#REF!=FALSE)),"MUNN")</f>
        <v/>
      </c>
      <c r="R28" s="64" t="n"/>
      <c r="S28" s="64" t="n"/>
      <c r="T28" s="64" t="n"/>
      <c r="U28" s="97">
        <f>IF(OR($E$19="N/A",AND(AU28=0,'Cover Sheet'!$B$29="Streamlined Review"),AND(E28="Met",F28&lt;&gt;""),AND(E28="Not met",G28&lt;&gt;""),AND(E28="Unsure",G28&lt;&gt;""),AND(E28="N/A",H28&lt;&gt;""),AND(Y28=TRUE)),1,0)</f>
        <v/>
      </c>
      <c r="W28" s="56">
        <f>IF(OR(AND($H$6="Medicaid",MID($A28,1,FIND(".",$A28,1)-1)="II"),AND($H$6="CHIP",MID($A28,1,FIND(".",$A28,1)-1)="I")),TRUE,FALSE)</f>
        <v/>
      </c>
      <c r="X28" s="126">
        <f>IF(OR(Y28=TRUE),TRUE,FALSE)</f>
        <v/>
      </c>
      <c r="Y28" s="126">
        <f>IF(SUM(Z28:AE28)&lt;1,TRUE,FALSE)</f>
        <v/>
      </c>
      <c r="Z28" s="126">
        <f>IF($Z$2=I28,1,0)</f>
        <v/>
      </c>
      <c r="AA28" s="126">
        <f>IF($AA$2=J28,1,0)</f>
        <v/>
      </c>
      <c r="AB28" s="126">
        <f>IF($AB$2=K28,1,0)</f>
        <v/>
      </c>
      <c r="AC28" s="126">
        <f>IF($AC$2=L28,1,0)</f>
        <v/>
      </c>
      <c r="AD28" s="126">
        <f>IF($AD$2=M28,1,0)</f>
        <v/>
      </c>
      <c r="AE28" s="126">
        <f>IF($AE$2=O28,1,0)</f>
        <v/>
      </c>
      <c r="AM28" s="69">
        <f>IF(AL28=1,1,"")</f>
        <v/>
      </c>
      <c r="AU28" s="5" t="n">
        <v>0</v>
      </c>
    </row>
    <row r="29" ht="63.75" customHeight="1">
      <c r="A29" s="294" t="inlineStr">
        <is>
          <t>I.B.5.14</t>
        </is>
      </c>
      <c r="B29" s="295" t="inlineStr">
        <is>
          <t>42 CFR 438.56(d)(2)(iii)</t>
        </is>
      </c>
      <c r="C29" s="295" t="inlineStr">
        <is>
          <t>The contract allows enrollees to request disenrollment if the enrollee needs related services to be performed at the same time and not all related services are available within the provider network. The enrollee's PCP or another provider must determine that receiving the services separately would subject the enrollee to unnecessary risk.</t>
        </is>
      </c>
      <c r="D29" s="470" t="n">
        <v>3</v>
      </c>
      <c r="E29" s="297" t="n"/>
      <c r="F29" s="655" t="inlineStr">
        <is>
          <t>Source: Attachment - Core Contract Provisions 02012025: 39, 104 | CN-680000-FP122: 104, 167, 168</t>
        </is>
      </c>
      <c r="G29" s="297" t="n"/>
      <c r="H29" s="640" t="inlineStr">
        <is>
          <t>Recommendation: UNCLEAR
Response:
The retrieved text does not provide explicit evidence that enrollees can request disenrollment under the specified conditions. While the text mentions the enrollee's right to disenroll voluntarily and the process for disenrollment, it does not specify the conditions related to the availability of related services within the provider network or the requirement for a PCP or provider to determine unnecessary risk. [1][2][3]</t>
        </is>
      </c>
      <c r="I29" s="92" t="inlineStr">
        <is>
          <t>MCO</t>
        </is>
      </c>
      <c r="J29" s="92" t="inlineStr">
        <is>
          <t>HIO</t>
        </is>
      </c>
      <c r="K29" s="92" t="inlineStr">
        <is>
          <t>PIHP</t>
        </is>
      </c>
      <c r="L29" s="71" t="inlineStr">
        <is>
          <t>PAHP</t>
        </is>
      </c>
      <c r="M29" s="71" t="n"/>
      <c r="N29" s="71" t="n"/>
      <c r="O29" s="71" t="n"/>
      <c r="P29" s="71" t="inlineStr">
        <is>
          <t>EXISTING</t>
        </is>
      </c>
      <c r="Q29" s="71">
        <f>IF(OR(AND($C$2="Base contract",$C$3="No, section requirements must be reviewed",#REF!= FALSE,#REF!=FALSE),AND($C$2="Contract amendment",$C$3="No, section requirements must be reviewed",#REF!=FALSE,#REF!=FALSE)),"MUNN")</f>
        <v/>
      </c>
      <c r="R29" s="64" t="n"/>
      <c r="S29" s="64" t="n"/>
      <c r="T29" s="64" t="n"/>
      <c r="U29" s="97">
        <f>IF(OR($E$19="N/A",AND(AU29=0,'Cover Sheet'!$B$29="Streamlined Review"),AND(E29="Met",F29&lt;&gt;""),AND(E29="Not met",G29&lt;&gt;""),AND(E29="Unsure",G29&lt;&gt;""),AND(E29="N/A",H29&lt;&gt;""),AND(Y29=TRUE)),1,0)</f>
        <v/>
      </c>
      <c r="W29" s="56">
        <f>IF(OR(AND($H$6="Medicaid",MID($A29,1,FIND(".",$A29,1)-1)="II"),AND($H$6="CHIP",MID($A29,1,FIND(".",$A29,1)-1)="I")),TRUE,FALSE)</f>
        <v/>
      </c>
      <c r="X29" s="126">
        <f>IF(OR(Y29=TRUE),TRUE,FALSE)</f>
        <v/>
      </c>
      <c r="Y29" s="126">
        <f>IF(SUM(Z29:AE29)&lt;1,TRUE,FALSE)</f>
        <v/>
      </c>
      <c r="Z29" s="126">
        <f>IF($Z$2=I29,1,0)</f>
        <v/>
      </c>
      <c r="AA29" s="126">
        <f>IF($AA$2=J29,1,0)</f>
        <v/>
      </c>
      <c r="AB29" s="126">
        <f>IF($AB$2=K29,1,0)</f>
        <v/>
      </c>
      <c r="AC29" s="126">
        <f>IF($AC$2=L29,1,0)</f>
        <v/>
      </c>
      <c r="AD29" s="126">
        <f>IF($AD$2=M29,1,0)</f>
        <v/>
      </c>
      <c r="AE29" s="126">
        <f>IF($AE$2=O29,1,0)</f>
        <v/>
      </c>
      <c r="AM29" s="69">
        <f>IF(AL29=1,1,"")</f>
        <v/>
      </c>
      <c r="AU29" s="5" t="n">
        <v>0</v>
      </c>
    </row>
    <row r="30" ht="76.5" customHeight="1">
      <c r="A30" s="294" t="inlineStr">
        <is>
          <t>I.B.5.15</t>
        </is>
      </c>
      <c r="B30" s="295" t="inlineStr">
        <is>
          <t>42 CFR 438.56(d)(2)(iv)</t>
        </is>
      </c>
      <c r="C30" s="295" t="inlineStr">
        <is>
          <t>The contract allows enrollees who use Managed Long-Term Services and Supports (MLTSS) to request disenrollment if a provider's change in status from an in-network to an out-of-network provider with the MCP would cause the enrollee to have to change their residential, institutional, or employment supports provider, and, as a result, the enrollee would experience a disruption in their residence or employment.</t>
        </is>
      </c>
      <c r="D30" s="446" t="n"/>
      <c r="E30" s="297" t="n"/>
      <c r="F30" s="655" t="inlineStr">
        <is>
          <t>Source: CN-680000-FP122: 43, 18, 284, 168, 105, 104, 413 | Attachment - Core Contract Provisions 02012025: 104, 39</t>
        </is>
      </c>
      <c r="G30" s="297" t="n"/>
      <c r="H30" s="640" t="inlineStr">
        <is>
          <t>Recommendation: UNCLEAR
Response:
The retrieved text does not provide explicit evidence that enrollees using MLTSS can request disenrollment under the specified conditions. While there are provisions regarding provider termination and enrollee notification, there is no specific mention of MLTSS enrollees' rights to disenroll due to a change in provider status that would disrupt their residence or employment. Additional specific information is needed to determine if this requirement is met.</t>
        </is>
      </c>
      <c r="I30" s="92" t="inlineStr">
        <is>
          <t>MCO</t>
        </is>
      </c>
      <c r="J30" s="92" t="inlineStr">
        <is>
          <t>HIO</t>
        </is>
      </c>
      <c r="K30" s="92" t="inlineStr">
        <is>
          <t>PIHP</t>
        </is>
      </c>
      <c r="L30" s="71" t="inlineStr">
        <is>
          <t>PAHP</t>
        </is>
      </c>
      <c r="M30" s="71" t="n"/>
      <c r="N30" s="71" t="n"/>
      <c r="O30" s="71" t="n"/>
      <c r="P30" s="71" t="inlineStr">
        <is>
          <t>EXISTING</t>
        </is>
      </c>
      <c r="Q30" s="71">
        <f>IF(OR(AND($C$2="Base contract",$C$3="No, section requirements must be reviewed",#REF!= FALSE,#REF!=FALSE),AND($C$2="Contract amendment",$C$3="No, section requirements must be reviewed",#REF!=FALSE,#REF!=FALSE)),"MUNN")</f>
        <v/>
      </c>
      <c r="R30" s="64" t="n">
        <v>42917</v>
      </c>
      <c r="S30" s="64" t="n"/>
      <c r="T30" s="64" t="n"/>
      <c r="U30" s="97">
        <f>IF(OR($E$19="N/A",AND(AU30=0,'Cover Sheet'!$B$29="Streamlined Review"),AND(E30="Met",F30&lt;&gt;""),AND(E30="Not met",G30&lt;&gt;""),AND(E30="Unsure",G30&lt;&gt;""),AND(E30="N/A",H30&lt;&gt;""),AND(Y30=TRUE)),1,0)</f>
        <v/>
      </c>
      <c r="W30" s="56">
        <f>IF(OR(AND($H$6="Medicaid",MID($A30,1,FIND(".",$A30,1)-1)="II"),AND($H$6="CHIP",MID($A30,1,FIND(".",$A30,1)-1)="I")),TRUE,FALSE)</f>
        <v/>
      </c>
      <c r="X30" s="126">
        <f>IF(OR(Y30=TRUE),TRUE,FALSE)</f>
        <v/>
      </c>
      <c r="Y30" s="126">
        <f>IF(SUM(Z30:AE30)&lt;1,TRUE,FALSE)</f>
        <v/>
      </c>
      <c r="Z30" s="126">
        <f>IF($Z$2=I30,1,0)</f>
        <v/>
      </c>
      <c r="AA30" s="126">
        <f>IF($AA$2=J30,1,0)</f>
        <v/>
      </c>
      <c r="AB30" s="126">
        <f>IF($AB$2=K30,1,0)</f>
        <v/>
      </c>
      <c r="AC30" s="126">
        <f>IF($AC$2=L30,1,0)</f>
        <v/>
      </c>
      <c r="AD30" s="126">
        <f>IF($AD$2=M30,1,0)</f>
        <v/>
      </c>
      <c r="AE30" s="126">
        <f>IF($AE$2=O30,1,0)</f>
        <v/>
      </c>
      <c r="AM30" s="69">
        <f>IF(AL30=1,1,"")</f>
        <v/>
      </c>
      <c r="AU30" s="5" t="n">
        <v>0</v>
      </c>
    </row>
    <row r="31" ht="39" customHeight="1" thickBot="1">
      <c r="A31" s="294" t="inlineStr">
        <is>
          <t>I.B.5.16</t>
        </is>
      </c>
      <c r="B31" s="295" t="inlineStr">
        <is>
          <t>42 CFR 438.56(d)(2)(v)</t>
        </is>
      </c>
      <c r="C31" s="295" t="inlineStr">
        <is>
          <t>The contract allows enrollees to request disenrollment for other reasons, including poor quality of care, lack of access to services covered under the contract, or lack of access to providers experienced in dealing with the enrollee's care needs.</t>
        </is>
      </c>
      <c r="D31" s="446" t="n"/>
      <c r="E31" s="297" t="n"/>
      <c r="F31" s="655" t="inlineStr">
        <is>
          <t>Source: CN-680000-FP122: 148, 153, 40, 105, 104, 39, 41, 106 | Attachment - Core Contract Provisions 02012025: 39, 40, 41</t>
        </is>
      </c>
      <c r="G31" s="297" t="n"/>
      <c r="H31" s="640" t="inlineStr">
        <is>
          <t>Recommendation: UNCLEAR
Response:
The retrieved text does not provide explicit evidence that enrollees can request disenrollment for reasons such as poor quality of care, lack of access to services, or lack of access to providers experienced in dealing with the enrollee's care needs. The text mentions that enrollees have the right to request disenrollment voluntarily and that the Managed Care Plan shall not restrict this right, but it does not specify the reasons for which enrollees can request disenrollment. Further information is needed to determine if these specific reasons are covered under the contract.</t>
        </is>
      </c>
      <c r="I31" s="92" t="inlineStr">
        <is>
          <t>MCO</t>
        </is>
      </c>
      <c r="J31" s="92" t="inlineStr">
        <is>
          <t>HIO</t>
        </is>
      </c>
      <c r="K31" s="92" t="inlineStr">
        <is>
          <t>PIHP</t>
        </is>
      </c>
      <c r="L31" s="71" t="inlineStr">
        <is>
          <t>PAHP</t>
        </is>
      </c>
      <c r="M31" s="71" t="inlineStr">
        <is>
          <t>NEMT PAHP</t>
        </is>
      </c>
      <c r="N31" s="71" t="n"/>
      <c r="O31" s="71" t="n"/>
      <c r="P31" s="71" t="inlineStr">
        <is>
          <t>EXISTING</t>
        </is>
      </c>
      <c r="Q31" s="71">
        <f>IF(OR(AND($C$2="Base contract",$C$3="No, section requirements must be reviewed",#REF!= FALSE,#REF!=FALSE),AND($C$2="Contract amendment",$C$3="No, section requirements must be reviewed",#REF!=FALSE,#REF!=FALSE)),"MUNN")</f>
        <v/>
      </c>
      <c r="R31" s="64" t="n"/>
      <c r="S31" s="64" t="n"/>
      <c r="T31" s="64" t="n"/>
      <c r="U31" s="97">
        <f>IF(OR($E$19="N/A",AND(AU31=0,'Cover Sheet'!$B$29="Streamlined Review"),AND(E31="Met",F31&lt;&gt;""),AND(E31="Not met",G31&lt;&gt;""),AND(E31="Unsure",G31&lt;&gt;""),AND(E31="N/A",H31&lt;&gt;""),AND(Y31=TRUE)),1,0)</f>
        <v/>
      </c>
      <c r="W31" s="56">
        <f>IF(OR(AND($H$6="Medicaid",MID($A31,1,FIND(".",$A31,1)-1)="II"),AND($H$6="CHIP",MID($A31,1,FIND(".",$A31,1)-1)="I")),TRUE,FALSE)</f>
        <v/>
      </c>
      <c r="X31" s="126">
        <f>IF(OR(Y31=TRUE),TRUE,FALSE)</f>
        <v/>
      </c>
      <c r="Y31" s="126">
        <f>IF(SUM(Z31:AE31)&lt;1,TRUE,FALSE)</f>
        <v/>
      </c>
      <c r="Z31" s="126">
        <f>IF($Z$2=I31,1,0)</f>
        <v/>
      </c>
      <c r="AA31" s="126">
        <f>IF($AA$2=J31,1,0)</f>
        <v/>
      </c>
      <c r="AB31" s="126">
        <f>IF($AB$2=K31,1,0)</f>
        <v/>
      </c>
      <c r="AC31" s="126">
        <f>IF($AC$2=L31,1,0)</f>
        <v/>
      </c>
      <c r="AD31" s="126">
        <f>IF($AD$2=M31,1,0)</f>
        <v/>
      </c>
      <c r="AE31" s="126">
        <f>IF($AE$2=O31,1,0)</f>
        <v/>
      </c>
      <c r="AM31" s="69">
        <f>IF(AL31=1,1,"")</f>
        <v/>
      </c>
      <c r="AU31" s="5" t="n">
        <v>0</v>
      </c>
    </row>
    <row r="32" ht="15.75" customHeight="1" thickBot="1">
      <c r="A32" s="450" t="n"/>
      <c r="B32" s="451" t="n"/>
      <c r="C32" s="452" t="inlineStr">
        <is>
          <t>I.B.6 Disenrollment Request Process</t>
        </is>
      </c>
      <c r="D32" s="442" t="n"/>
      <c r="E32" s="443" t="n"/>
      <c r="F32" s="444" t="n"/>
      <c r="G32" s="444" t="n"/>
      <c r="H32" s="445" t="n"/>
      <c r="I32" s="74" t="n"/>
      <c r="J32" s="74" t="n"/>
      <c r="K32" s="74" t="n"/>
      <c r="L32" s="87" t="n"/>
      <c r="M32" s="87" t="n"/>
      <c r="U32" s="126" t="n"/>
      <c r="W32" s="68" t="n"/>
      <c r="X32" s="68" t="n"/>
      <c r="Y32" s="68" t="n"/>
      <c r="Z32" s="126">
        <f>IF($Z$2=I32,1,0)</f>
        <v/>
      </c>
      <c r="AA32" s="126">
        <f>IF($AA$2=J32,1,0)</f>
        <v/>
      </c>
      <c r="AB32" s="126">
        <f>IF($AB$2=K32,1,0)</f>
        <v/>
      </c>
      <c r="AC32" s="126">
        <f>IF($AC$2=L32,1,0)</f>
        <v/>
      </c>
      <c r="AD32" s="126">
        <f>IF($AD$2=M32,1,0)</f>
        <v/>
      </c>
      <c r="AE32" s="126">
        <f>IF($AE$2=O32,1,0)</f>
        <v/>
      </c>
      <c r="AU32" s="5" t="n"/>
    </row>
    <row r="33" ht="51" customHeight="1">
      <c r="A33" s="294" t="inlineStr">
        <is>
          <t>I.B.6.01</t>
        </is>
      </c>
      <c r="B33" s="295" t="inlineStr">
        <is>
          <t>42 CFR 438.56(d)(1)(i)–(ii)</t>
        </is>
      </c>
      <c r="C33" s="295" t="inlineStr">
        <is>
          <t>The contract specifies that a recipient (or his or her representative) must request disenrollment by submitting an oral or written request, as required by the state, to the state (or its agent) or the MCP, if the state allows the MCP to process disenrollment requests.</t>
        </is>
      </c>
      <c r="D33" s="446" t="n"/>
      <c r="E33" s="297" t="n"/>
      <c r="F33" s="655" t="inlineStr">
        <is>
          <t>Source: CN-680000-FP122: 104, 106 | Attachment - Core Contract Provisions 02012025: 39, 41</t>
        </is>
      </c>
      <c r="G33" s="297" t="n"/>
      <c r="H33" s="640" t="inlineStr">
        <is>
          <t>Recommendation: UNCLEAR
Response:
The retrieved text mentions that the Agency shall notify enrollees of their right to request disenrollment and shall process all enrollee requests to disenroll from the Managed Care Plan (MCP). However, it does not explicitly state that the recipient or their representative must submit an oral or written request, nor does it specify that the MCP can process disenrollment requests if allowed by the state. Therefore, there is insufficient information to determine if the requirement is met.
Evidence:
- 'The Agency shall notify enrollees of their right to request disenrollment. The Agency shall process all enrollee requests to disenroll from the Managed Care Plan.' [CN-680000-FP122: 104, Attachment - Core Contract Provisions 02012025: 39]</t>
        </is>
      </c>
      <c r="I33" s="92" t="inlineStr">
        <is>
          <t>MCO</t>
        </is>
      </c>
      <c r="J33" s="92" t="inlineStr">
        <is>
          <t>HIO</t>
        </is>
      </c>
      <c r="K33" s="92" t="inlineStr">
        <is>
          <t>PIHP</t>
        </is>
      </c>
      <c r="L33" s="71" t="inlineStr">
        <is>
          <t>PAHP</t>
        </is>
      </c>
      <c r="M33" s="71" t="inlineStr">
        <is>
          <t>NEMT PAHP</t>
        </is>
      </c>
      <c r="N33" s="71" t="n"/>
      <c r="O33" s="71" t="n"/>
      <c r="P33" s="71" t="inlineStr">
        <is>
          <t>EXISTING</t>
        </is>
      </c>
      <c r="Q33" s="71">
        <f>IF(OR(AND($C$2="Base contract",$C$3="No, section requirements must be reviewed",#REF!= FALSE,#REF!=FALSE),AND($C$2="Contract amendment",$C$3="No, section requirements must be reviewed",#REF!=FALSE,#REF!=FALSE)),"MUNN")</f>
        <v/>
      </c>
      <c r="R33" s="64" t="n"/>
      <c r="S33" s="64" t="n"/>
      <c r="T33" s="64" t="n"/>
      <c r="U33" s="97">
        <f>IF(OR($E$32="N/A",AND(AU33=0,'Cover Sheet'!$B$29="Streamlined Review"),AND(E33="Met",F33&lt;&gt;""),AND(E33="Not met",G33&lt;&gt;""),AND(E33="Unsure",G33&lt;&gt;""),AND(E33="N/A",H33&lt;&gt;""),AND(Y33=TRUE)),1,0)</f>
        <v/>
      </c>
      <c r="W33" s="56">
        <f>IF(OR(AND($H$6="Medicaid",MID($A33,1,FIND(".",$A33,1)-1)="II"),AND($H$6="CHIP",MID($A33,1,FIND(".",$A33,1)-1)="I")),TRUE,FALSE)</f>
        <v/>
      </c>
      <c r="X33" s="126">
        <f>IF(OR(Y33=TRUE),TRUE,FALSE)</f>
        <v/>
      </c>
      <c r="Y33" s="126">
        <f>IF(SUM(Z33:AE33)&lt;1,TRUE,FALSE)</f>
        <v/>
      </c>
      <c r="Z33" s="126">
        <f>IF($Z$2=I33,1,0)</f>
        <v/>
      </c>
      <c r="AA33" s="126">
        <f>IF($AA$2=J33,1,0)</f>
        <v/>
      </c>
      <c r="AB33" s="126">
        <f>IF($AB$2=K33,1,0)</f>
        <v/>
      </c>
      <c r="AC33" s="126">
        <f>IF($AC$2=L33,1,0)</f>
        <v/>
      </c>
      <c r="AD33" s="126">
        <f>IF($AD$2=M33,1,0)</f>
        <v/>
      </c>
      <c r="AE33" s="126">
        <f>IF($AE$2=O33,1,0)</f>
        <v/>
      </c>
      <c r="AM33" s="69">
        <f>IF(AL33=1,1,"")</f>
        <v/>
      </c>
      <c r="AU33" s="5" t="n">
        <v>0</v>
      </c>
    </row>
    <row r="34" ht="38.25" customHeight="1">
      <c r="A34" s="294" t="inlineStr">
        <is>
          <t>I.B.6.02</t>
        </is>
      </c>
      <c r="B34" s="295" t="inlineStr">
        <is>
          <t>42 CFR 438.56(d)(3)(i)</t>
        </is>
      </c>
      <c r="C34" s="295" t="inlineStr">
        <is>
          <t>The contract specifies that the MCP may approve a request for disenrollment by or on behalf of the enrollee, if the state allows the MCP to process disenrollment requests, or refer the request to the state.</t>
        </is>
      </c>
      <c r="D34" s="446" t="n"/>
      <c r="E34" s="297" t="n"/>
      <c r="F34" s="655" t="inlineStr">
        <is>
          <t>Source: Attachment - Core Contract Provisions 02012025: 39, 104 | CN-680000-FP122: 39, 104</t>
        </is>
      </c>
      <c r="G34" s="297" t="n"/>
      <c r="H34" s="640" t="inlineStr">
        <is>
          <t>Recommendation: NOT MET
Response:
The retrieved text indicates that the Agency, not the Managed Care Plan (MCP), is responsible for processing and making final determinations about disenrollment requests. The text states, 'The Agency shall process all enrollee requests to disenroll from the Managed Care Plan. The Agency or its agent shall make final determinations about granting disenrollment requests...' (Attachment - Core Contract Provisions 02012025: 39, 104 | CN-680000-FP122: 39, 104). This suggests that the MCP does not have the authority to approve disenrollment requests unless explicitly allowed by the state, and even then, the final decision rests with the Agency.</t>
        </is>
      </c>
      <c r="I34" s="92" t="inlineStr">
        <is>
          <t>MCO</t>
        </is>
      </c>
      <c r="J34" s="92" t="inlineStr">
        <is>
          <t>HIO</t>
        </is>
      </c>
      <c r="K34" s="92" t="inlineStr">
        <is>
          <t>PIHP</t>
        </is>
      </c>
      <c r="L34" s="71" t="inlineStr">
        <is>
          <t>PAHP</t>
        </is>
      </c>
      <c r="M34" s="71" t="inlineStr">
        <is>
          <t>NEMT PAHP</t>
        </is>
      </c>
      <c r="N34" s="71" t="n"/>
      <c r="O34" s="71" t="n"/>
      <c r="P34" s="71" t="inlineStr">
        <is>
          <t>EXISTING</t>
        </is>
      </c>
      <c r="Q34" s="71">
        <f>IF(OR(AND($C$2="Base contract",$C$3="No, section requirements must be reviewed",#REF!= FALSE,#REF!=FALSE),AND($C$2="Contract amendment",$C$3="No, section requirements must be reviewed",#REF!=FALSE,#REF!=FALSE)),"MUNN")</f>
        <v/>
      </c>
      <c r="R34" s="64" t="n"/>
      <c r="S34" s="64" t="n"/>
      <c r="T34" s="64" t="n"/>
      <c r="U34" s="97">
        <f>IF(OR($E$32="N/A",AND(AU34=0,'Cover Sheet'!$B$29="Streamlined Review"),AND(E34="Met",F34&lt;&gt;""),AND(E34="Not met",G34&lt;&gt;""),AND(E34="Unsure",G34&lt;&gt;""),AND(E34="N/A",H34&lt;&gt;""),AND(Y34=TRUE)),1,0)</f>
        <v/>
      </c>
      <c r="W34" s="56">
        <f>IF(OR(AND($H$6="Medicaid",MID($A34,1,FIND(".",$A34,1)-1)="II"),AND($H$6="CHIP",MID($A34,1,FIND(".",$A34,1)-1)="I")),TRUE,FALSE)</f>
        <v/>
      </c>
      <c r="X34" s="126">
        <f>IF(OR(Y34=TRUE),TRUE,FALSE)</f>
        <v/>
      </c>
      <c r="Y34" s="126">
        <f>IF(SUM(Z34:AE34)&lt;1,TRUE,FALSE)</f>
        <v/>
      </c>
      <c r="Z34" s="126">
        <f>IF($Z$2=I34,1,0)</f>
        <v/>
      </c>
      <c r="AA34" s="126">
        <f>IF($AA$2=J34,1,0)</f>
        <v/>
      </c>
      <c r="AB34" s="126">
        <f>IF($AB$2=K34,1,0)</f>
        <v/>
      </c>
      <c r="AC34" s="126">
        <f>IF($AC$2=L34,1,0)</f>
        <v/>
      </c>
      <c r="AD34" s="126">
        <f>IF($AD$2=M34,1,0)</f>
        <v/>
      </c>
      <c r="AE34" s="126">
        <f>IF($AE$2=O34,1,0)</f>
        <v/>
      </c>
      <c r="AM34" s="69">
        <f>IF(AL34=1,1,"")</f>
        <v/>
      </c>
      <c r="AU34" s="5" t="n">
        <v>0</v>
      </c>
    </row>
    <row r="35" ht="96" customHeight="1">
      <c r="A35" s="294" t="inlineStr">
        <is>
          <t>I.B.6.03</t>
        </is>
      </c>
      <c r="B35" s="295" t="inlineStr">
        <is>
          <t>42 CFR 438.56(e)(1)–(2); 42 CFR 438.56(d)(3)(ii); 42 CFR 438.3(q); 42 CFR 438.3(r); 42 CFR 438.56(c)</t>
        </is>
      </c>
      <c r="C35" s="295" t="inlineStr">
        <is>
          <t>The contract requires that the effective date of an approved disenrollment must be no later than the first day of the second month following the month in which the enrollee requests disenrollment or the MCP refers the request to the state.</t>
        </is>
      </c>
      <c r="D35" s="446" t="n"/>
      <c r="E35" s="297" t="n"/>
      <c r="F35" s="655" t="inlineStr">
        <is>
          <t>Source: CN-680000-FP122: 105 | Attachment - Core Contract Provisions 02012025: 40</t>
        </is>
      </c>
      <c r="G35" s="297" t="n"/>
      <c r="H35" s="640" t="inlineStr">
        <is>
          <t>Recommendation: MET
Response:
The contract explicitly states that the Agency shall make disenrollment requests effective no later than the first day of the second month following the month in which the enrollee requests disenrollment or the Managed Care Plan refers the request for involuntary disenrollment to the Agency. This directly supports the requirement. [1][2]</t>
        </is>
      </c>
      <c r="I35" s="92" t="inlineStr">
        <is>
          <t>MCO</t>
        </is>
      </c>
      <c r="J35" s="92" t="inlineStr">
        <is>
          <t>HIO</t>
        </is>
      </c>
      <c r="K35" s="92" t="inlineStr">
        <is>
          <t>PIHP</t>
        </is>
      </c>
      <c r="L35" s="71" t="inlineStr">
        <is>
          <t>PAHP</t>
        </is>
      </c>
      <c r="M35" s="71" t="inlineStr">
        <is>
          <t>NEMT PAHP</t>
        </is>
      </c>
      <c r="N35" s="71" t="n"/>
      <c r="O35" s="71" t="inlineStr">
        <is>
          <t>PCCME</t>
        </is>
      </c>
      <c r="P35" s="71" t="inlineStr">
        <is>
          <t>EXISTING</t>
        </is>
      </c>
      <c r="Q35" s="71">
        <f>IF(OR(AND($C$2="Base contract",$C$3="No, section requirements must be reviewed",#REF!= FALSE,#REF!=FALSE),AND($C$2="Contract amendment",$C$3="No, section requirements must be reviewed",#REF!=FALSE,#REF!=FALSE)),"MUNN")</f>
        <v/>
      </c>
      <c r="R35" s="64" t="n">
        <v>42556</v>
      </c>
      <c r="S35" s="64" t="n"/>
      <c r="T35" s="64" t="n"/>
      <c r="U35" s="97">
        <f>IF(OR($E$32="N/A",AND(AU35=0,'Cover Sheet'!$B$29="Streamlined Review"),AND(E35="Met",F35&lt;&gt;""),AND(E35="Not met",G35&lt;&gt;""),AND(E35="Unsure",G35&lt;&gt;""),AND(E35="N/A",H35&lt;&gt;""),AND(Y35=TRUE)),1,0)</f>
        <v/>
      </c>
      <c r="W35" s="56">
        <f>IF(OR(AND($H$6="Medicaid",MID($A35,1,FIND(".",$A35,1)-1)="II"),AND($H$6="CHIP",MID($A35,1,FIND(".",$A35,1)-1)="I")),TRUE,FALSE)</f>
        <v/>
      </c>
      <c r="X35" s="126">
        <f>IF(OR(Y35=TRUE),TRUE,FALSE)</f>
        <v/>
      </c>
      <c r="Y35" s="126">
        <f>IF(SUM(Z35:AE35)&lt;1,TRUE,FALSE)</f>
        <v/>
      </c>
      <c r="Z35" s="126">
        <f>IF($Z$2=I35,1,0)</f>
        <v/>
      </c>
      <c r="AA35" s="126">
        <f>IF($AA$2=J35,1,0)</f>
        <v/>
      </c>
      <c r="AB35" s="126">
        <f>IF($AB$2=K35,1,0)</f>
        <v/>
      </c>
      <c r="AC35" s="126">
        <f>IF($AC$2=L35,1,0)</f>
        <v/>
      </c>
      <c r="AD35" s="126">
        <f>IF($AD$2=M35,1,0)</f>
        <v/>
      </c>
      <c r="AE35" s="126">
        <f>IF($AE$2=O35,1,0)</f>
        <v/>
      </c>
      <c r="AM35" s="69">
        <f>IF(AL35=1,1,"")</f>
        <v/>
      </c>
      <c r="AU35" s="5" t="n">
        <v>0</v>
      </c>
    </row>
    <row r="36" ht="97.5" customHeight="1" thickBot="1">
      <c r="A36" s="294" t="inlineStr">
        <is>
          <t>I.B.6.04</t>
        </is>
      </c>
      <c r="B36" s="295" t="inlineStr">
        <is>
          <t>42 CFR 438.56(e)(1)–(2); 42 CFR 438.56(d)(3)(ii); 42 CFR 438.3(q); 42 CFR 438.3(r); 42 CFR 438.56(c)</t>
        </is>
      </c>
      <c r="C36" s="295" t="inlineStr">
        <is>
          <t>The contract requires that if the entity or state agency (whichever is responsible) fails to make a disenrollment determination within the specified timeframes (i.e., the first day of the second month following the month in which the enrollee requests disenrollment or the MCP refers the request to the state), the disenrollment is considered approved for the effective date that would have been established had the state or MCP made a determination in the specified timeframe.</t>
        </is>
      </c>
      <c r="D36" s="446" t="n"/>
      <c r="E36" s="297" t="n"/>
      <c r="F36" s="655" t="inlineStr">
        <is>
          <t>Source: Attachment - Core Contract Provisions 02012025: 40 | CN-680000-FP122: 105</t>
        </is>
      </c>
      <c r="G36" s="297" t="n"/>
      <c r="H36" s="640" t="inlineStr">
        <is>
          <t>Recommendation: MET
Response:
The contract explicitly states that if the Agency fails to make a disenrollment determination within the specified timeframes, the disenrollment shall be considered approved for the same effective date that would have been established had the Agency made a determination in the specified timeframe. This is supported by the text: 'If the Agency fails to make a disenrollment determination within the specified timeframes, the disenrollment shall be considered approved for the same effective date that would have been established had the Agency made a determination in the specified timeframe (42 CFR 438.56(e)(1) - (2); 42 CFR 438.56(d)(3)(ii); 42 CFR 438.3(q); 42 CFR 438.56(c))'.</t>
        </is>
      </c>
      <c r="I36" s="92" t="inlineStr">
        <is>
          <t>MCO</t>
        </is>
      </c>
      <c r="J36" s="92" t="inlineStr">
        <is>
          <t>HIO</t>
        </is>
      </c>
      <c r="K36" s="92" t="inlineStr">
        <is>
          <t>PIHP</t>
        </is>
      </c>
      <c r="L36" s="71" t="inlineStr">
        <is>
          <t>PAHP</t>
        </is>
      </c>
      <c r="M36" s="71" t="inlineStr">
        <is>
          <t>NEMT PAHP</t>
        </is>
      </c>
      <c r="N36" s="71" t="n"/>
      <c r="O36" s="71" t="inlineStr">
        <is>
          <t>PCCME</t>
        </is>
      </c>
      <c r="P36" s="71" t="inlineStr">
        <is>
          <t>EXISTING</t>
        </is>
      </c>
      <c r="Q36" s="71">
        <f>IF(OR(AND($C$2="Base contract",$C$3="No, section requirements must be reviewed",#REF!= FALSE,#REF!=FALSE),AND($C$2="Contract amendment",$C$3="No, section requirements must be reviewed",#REF!=FALSE,#REF!=FALSE)),"MUNN")</f>
        <v/>
      </c>
      <c r="R36" s="64" t="n">
        <v>42556</v>
      </c>
      <c r="S36" s="64" t="n"/>
      <c r="T36" s="64" t="n"/>
      <c r="U36" s="97">
        <f>IF(OR($E$32="N/A",AND(AU36=0,'Cover Sheet'!$B$29="Streamlined Review"),AND(E36="Met",F36&lt;&gt;""),AND(E36="Not met",G36&lt;&gt;""),AND(E36="Unsure",G36&lt;&gt;""),AND(E36="N/A",H36&lt;&gt;""),AND(Y36=TRUE)),1,0)</f>
        <v/>
      </c>
      <c r="W36" s="56">
        <f>IF(OR(AND($H$6="Medicaid",MID($A36,1,FIND(".",$A36,1)-1)="II"),AND($H$6="CHIP",MID($A36,1,FIND(".",$A36,1)-1)="I")),TRUE,FALSE)</f>
        <v/>
      </c>
      <c r="X36" s="126">
        <f>IF(OR(Y36=TRUE),TRUE,FALSE)</f>
        <v/>
      </c>
      <c r="Y36" s="126">
        <f>IF(SUM(Z36:AE36)&lt;1,TRUE,FALSE)</f>
        <v/>
      </c>
      <c r="Z36" s="126">
        <f>IF($Z$2=I36,1,0)</f>
        <v/>
      </c>
      <c r="AA36" s="126">
        <f>IF($AA$2=J36,1,0)</f>
        <v/>
      </c>
      <c r="AB36" s="126">
        <f>IF($AB$2=K36,1,0)</f>
        <v/>
      </c>
      <c r="AC36" s="126">
        <f>IF($AC$2=L36,1,0)</f>
        <v/>
      </c>
      <c r="AD36" s="126">
        <f>IF($AD$2=M36,1,0)</f>
        <v/>
      </c>
      <c r="AE36" s="126">
        <f>IF($AE$2=O36,1,0)</f>
        <v/>
      </c>
      <c r="AM36" s="69">
        <f>IF(AL36=1,1,"")</f>
        <v/>
      </c>
      <c r="AU36" s="5" t="n">
        <v>0</v>
      </c>
    </row>
    <row r="37" ht="15.75" customHeight="1" thickBot="1">
      <c r="A37" s="450" t="n"/>
      <c r="B37" s="451" t="n"/>
      <c r="C37" s="452" t="inlineStr">
        <is>
          <t>I.B.7 Special Rules for American Indians</t>
        </is>
      </c>
      <c r="D37" s="442" t="n"/>
      <c r="E37" s="443" t="n"/>
      <c r="F37" s="444" t="n"/>
      <c r="G37" s="444" t="n"/>
      <c r="H37" s="445" t="n"/>
      <c r="I37" s="74" t="n"/>
      <c r="J37" s="74" t="n"/>
      <c r="K37" s="74" t="n"/>
      <c r="L37" s="87" t="n"/>
      <c r="M37" s="87" t="n"/>
      <c r="U37" s="126" t="n"/>
      <c r="W37" s="68" t="n"/>
      <c r="X37" s="68" t="n"/>
      <c r="Y37" s="68" t="n"/>
      <c r="Z37" s="126">
        <f>IF($Z$2=I37,1,0)</f>
        <v/>
      </c>
      <c r="AA37" s="126">
        <f>IF($AA$2=J37,1,0)</f>
        <v/>
      </c>
      <c r="AB37" s="126">
        <f>IF($AB$2=K37,1,0)</f>
        <v/>
      </c>
      <c r="AC37" s="126">
        <f>IF($AC$2=L37,1,0)</f>
        <v/>
      </c>
      <c r="AD37" s="126">
        <f>IF($AD$2=M37,1,0)</f>
        <v/>
      </c>
      <c r="AE37" s="126">
        <f>IF($AE$2=O37,1,0)</f>
        <v/>
      </c>
      <c r="AU37" s="5" t="n"/>
    </row>
    <row r="38" ht="51" customHeight="1">
      <c r="A38" s="298" t="inlineStr">
        <is>
          <t>I.B.7.01</t>
        </is>
      </c>
      <c r="B38" s="299" t="inlineStr">
        <is>
          <t>Section 1932(h)(3) of the Act; 42 CFR 438.14(d); SMD #10-001</t>
        </is>
      </c>
      <c r="C38" s="299" t="inlineStr">
        <is>
          <t>For Indian Managed Care Entities (IMCEs), the contract allows the MCP to restrict enrollment of Indians in the same manner as Indian Health Programs may restrict the delivery of services to Indians.</t>
        </is>
      </c>
      <c r="D38" s="448" t="n">
        <v>4</v>
      </c>
      <c r="E38" s="300" t="n"/>
      <c r="F38" s="656" t="inlineStr">
        <is>
          <t>Source: CN-680000-FP122: 154, 420 | Attachment - Core Contract Provisions 02012025: 91, 134, 195, 234, 284</t>
        </is>
      </c>
      <c r="G38" s="300" t="n"/>
      <c r="H38" s="641" t="inlineStr">
        <is>
          <t>Recommendation: UNCLEAR
Response:
The retrieved text does not provide explicit evidence that the contract allows the Managed Care Plan (MCP) to restrict enrollment of Indians in the same manner as Indian Health Programs may restrict the delivery of services to Indians. The text discusses the maintenance of sufficient Indian Health Care Providers (IHCPs) and the provision of services to Indian enrollees, but it does not explicitly address enrollment restrictions for IMCEs.
Evidence:
- 'The Managed Care Plan must maintain sufficient Indian Health Care Providers (IHCPs) in the network to ensure timely access to services available under the Contract for Indian enrollees...' [CN-680000-FP122: 154]
- 'The Managed Care Plan shall reimburse IHCPs, whether participating in the network or not, for covered managed care services provided to Indian enrollees...' [CN-680000-FP122: 420]</t>
        </is>
      </c>
      <c r="I38" s="92" t="inlineStr">
        <is>
          <t>MCO</t>
        </is>
      </c>
      <c r="J38" s="92" t="inlineStr">
        <is>
          <t>HIO</t>
        </is>
      </c>
      <c r="K38" s="167" t="inlineStr">
        <is>
          <t>PIHP</t>
        </is>
      </c>
      <c r="L38" s="166" t="inlineStr">
        <is>
          <t>PAHP</t>
        </is>
      </c>
      <c r="M38" s="166" t="inlineStr">
        <is>
          <t>NEMT PAHP</t>
        </is>
      </c>
      <c r="N38" s="71" t="n"/>
      <c r="O38" s="71" t="n"/>
      <c r="P38" s="71" t="inlineStr">
        <is>
          <t>EXISTING</t>
        </is>
      </c>
      <c r="Q38" s="71">
        <f>IF(OR(AND($C$2="Base contract",$C$3="No, section requirements must be reviewed",#REF!= FALSE,#REF!=FALSE),AND($C$2="Contract amendment",$C$3="No, section requirements must be reviewed",#REF!=FALSE,#REF!=FALSE)),"MUNN")</f>
        <v/>
      </c>
      <c r="R38" s="64" t="n"/>
      <c r="S38" s="64" t="n"/>
      <c r="T38" s="64" t="n"/>
      <c r="U38" s="97">
        <f>IF(OR($E$37="N/A",AND(AU38=0,'Cover Sheet'!$B$29="Streamlined Review"),AND(E38="Met",F38&lt;&gt;""),AND(E38="Not met",G38&lt;&gt;""),AND(E38="Unsure",G38&lt;&gt;""),AND(E38="N/A",H38&lt;&gt;""),AND(Y38=TRUE)),1,0)</f>
        <v/>
      </c>
      <c r="W38" s="56">
        <f>IF(OR(AND($H$6="Medicaid",MID($A38,1,FIND(".",$A38,1)-1)="II"),AND($H$6="CHIP",MID($A38,1,FIND(".",$A38,1)-1)="I")),TRUE,FALSE)</f>
        <v/>
      </c>
      <c r="X38" s="126">
        <f>IF(OR(Y38=TRUE),TRUE,FALSE)</f>
        <v/>
      </c>
      <c r="Y38" s="126">
        <f>IF(SUM(Z38:AE38)&lt;1,TRUE,FALSE)</f>
        <v/>
      </c>
      <c r="Z38" s="126">
        <f>IF($Z$2=I38,1,0)</f>
        <v/>
      </c>
      <c r="AA38" s="126">
        <f>IF($AA$2=J38,1,0)</f>
        <v/>
      </c>
      <c r="AB38" s="126">
        <f>IF($AB$2=K38,1,0)</f>
        <v/>
      </c>
      <c r="AC38" s="126">
        <f>IF($AC$2=L38,1,0)</f>
        <v/>
      </c>
      <c r="AD38" s="126">
        <f>IF($AD$2=M38,1,0)</f>
        <v/>
      </c>
      <c r="AE38" s="126">
        <f>IF($AE$2=O38,1,0)</f>
        <v/>
      </c>
      <c r="AM38" s="69">
        <f>IF(AL38=1,1,"")</f>
        <v/>
      </c>
      <c r="AU38" s="5" t="n">
        <v>0</v>
      </c>
    </row>
    <row r="39" ht="90" customHeight="1" thickBot="1">
      <c r="A39" s="351" t="inlineStr">
        <is>
          <t>I.B.7.02</t>
        </is>
      </c>
      <c r="B39" s="339" t="inlineStr">
        <is>
          <t>American Reinvestment and Recovery Act (ARRA) Section 5006(d); 42 CFR 438.14(b)(3); SMD #10-001</t>
        </is>
      </c>
      <c r="C39" s="339" t="inlineStr">
        <is>
          <t>The contract requires that any Indian enrolled in an MCP, that is not a IMCE, and eligible to receive services from an IHCP PCP participating as a network provider, is permitted to choose that IHCP as their PCP, as long as that provider has capacity to provide the services.</t>
        </is>
      </c>
      <c r="D39" s="449" t="n"/>
      <c r="E39" s="340" t="n"/>
      <c r="F39" s="657" t="inlineStr">
        <is>
          <t>Source: CN-680000-FP122: 154, 364, 365: 154, 364, 365</t>
        </is>
      </c>
      <c r="G39" s="340" t="n"/>
      <c r="H39" s="642" t="inlineStr">
        <is>
          <t>Recommendation: MET
Response:
The contract explicitly states that the Managed Care Plan must maintain sufficient Indian Health Care Providers (IHCPs) in the network to ensure timely access to services for Indian enrollees who are eligible to receive services from such providers. It also permits out-of-network or out-of-state IHCPs to provide covered services and make referrals to network providers for Indian enrollees. Additionally, the contract allows enrollees to choose their PCP to the extent possible and appropriate, and assigns enrollees to a PCP unless the PCP no longer participates in the Managed Care Plan or is at capacity.
Evidence:
1. "The Managed Care Plan must maintain sufficient Indian Health Care Providers (IHCPs) in the network to ensure timely access to services available under the Contract for Indian enrollees who are eligible to receive services from such providers..." (CN-680000-FP122: 154)
2. "The Managed Care Plan shall offer each enrollee a choice of PCPs. After making a choice, each enrollee shall have a single or group PCP." (CN-680000-FP122: 364)
3. "The Managed Care Plan shall assign all enrollees that are reinstated after a temporary loss of eligibility to the PCP who was treating them prior to loss of eligibility, unless the enrollee specifically requests another PCP, or the PCP no longer participates in the Managed Care Plan or is at capacity." (CN-680000-FP122: 365)</t>
        </is>
      </c>
      <c r="I39" s="92" t="inlineStr">
        <is>
          <t>MCO</t>
        </is>
      </c>
      <c r="J39" s="92" t="inlineStr">
        <is>
          <t>HIO</t>
        </is>
      </c>
      <c r="K39" s="167" t="inlineStr">
        <is>
          <t>PIHP</t>
        </is>
      </c>
      <c r="L39" s="166" t="inlineStr">
        <is>
          <t>PAHP</t>
        </is>
      </c>
      <c r="M39" s="166" t="inlineStr">
        <is>
          <t>NEMT PAHP</t>
        </is>
      </c>
      <c r="N39" s="71" t="n"/>
      <c r="O39" s="71" t="n"/>
      <c r="P39" s="71" t="inlineStr">
        <is>
          <t>EXISTING</t>
        </is>
      </c>
      <c r="Q39" s="71">
        <f>IF(OR(AND($C$2="Base contract",$C$3="No, section requirements must be reviewed",#REF!= FALSE,#REF!=FALSE),AND($C$2="Contract amendment",$C$3="No, section requirements must be reviewed",#REF!=FALSE,#REF!=FALSE)),"MUNN")</f>
        <v/>
      </c>
      <c r="R39" s="64" t="n"/>
      <c r="S39" s="64" t="n"/>
      <c r="T39" s="64" t="n"/>
      <c r="U39" s="97">
        <f>IF(OR($E$37="N/A",AND(AU39=0,'Cover Sheet'!$B$29="Streamlined Review"),AND(E39="Met",F39&lt;&gt;""),AND(E39="Not met",G39&lt;&gt;""),AND(E39="Unsure",G39&lt;&gt;""),AND(E39="N/A",H39&lt;&gt;""),AND(Y39=TRUE)),1,0)</f>
        <v/>
      </c>
      <c r="W39" s="56">
        <f>IF(OR(AND($H$6="Medicaid",MID($A39,1,FIND(".",$A39,1)-1)="II"),AND($H$6="CHIP",MID($A39,1,FIND(".",$A39,1)-1)="I")),TRUE,FALSE)</f>
        <v/>
      </c>
      <c r="X39" s="126">
        <f>IF(OR(Y39=TRUE),TRUE,FALSE)</f>
        <v/>
      </c>
      <c r="Y39" s="126">
        <f>IF(SUM(Z39:AE39)&lt;1,TRUE,FALSE)</f>
        <v/>
      </c>
      <c r="Z39" s="126">
        <f>IF($Z$2=I39,1,0)</f>
        <v/>
      </c>
      <c r="AA39" s="126">
        <f>IF($AA$2=J39,1,0)</f>
        <v/>
      </c>
      <c r="AB39" s="126">
        <f>IF($AB$2=K39,1,0)</f>
        <v/>
      </c>
      <c r="AC39" s="126">
        <f>IF($AC$2=L39,1,0)</f>
        <v/>
      </c>
      <c r="AD39" s="126">
        <f>IF($AD$2=M39,1,0)</f>
        <v/>
      </c>
      <c r="AE39" s="126">
        <f>IF($AE$2=O39,1,0)</f>
        <v/>
      </c>
      <c r="AM39" s="69">
        <f>IF(AL39=1,1,"")</f>
        <v/>
      </c>
      <c r="AU39" s="5" t="n">
        <v>1</v>
      </c>
    </row>
    <row r="40">
      <c r="A40" s="302" t="inlineStr">
        <is>
          <t>Tips and Additional Guidance</t>
        </is>
      </c>
      <c r="B40" s="303" t="n"/>
      <c r="C40" s="572" t="n"/>
      <c r="D40" s="304" t="n"/>
      <c r="E40" s="269" t="n"/>
      <c r="F40" s="270" t="n"/>
      <c r="G40" s="271" t="n"/>
      <c r="H40" s="271" t="n"/>
      <c r="W40" s="68" t="n"/>
      <c r="X40" s="68" t="n"/>
      <c r="Y40" s="68" t="n"/>
      <c r="Z40" s="68" t="n"/>
      <c r="AA40" s="68" t="n"/>
      <c r="AB40" s="68" t="n"/>
      <c r="AC40" s="68" t="n"/>
      <c r="AD40" s="68" t="n"/>
      <c r="AE40" s="68" t="n"/>
      <c r="AI40" s="84" t="n"/>
    </row>
    <row r="41">
      <c r="A41" s="586" t="n">
        <v>1</v>
      </c>
      <c r="B41" s="571" t="inlineStr">
        <is>
          <t xml:space="preserve">For information on whether a particular county is rural pursuant to 42 CFR 438.52(b), see the current Health Services Delivery (HSD) file here: </t>
        </is>
      </c>
      <c r="W41" s="68" t="n"/>
      <c r="X41" s="68" t="n"/>
      <c r="Y41" s="68" t="n"/>
      <c r="Z41" s="68" t="n"/>
      <c r="AA41" s="68" t="n"/>
      <c r="AB41" s="68" t="n"/>
      <c r="AC41" s="68" t="n"/>
      <c r="AD41" s="68" t="n"/>
      <c r="AE41" s="68" t="n"/>
      <c r="AI41" s="84" t="n"/>
    </row>
    <row r="42">
      <c r="B42" s="596" t="inlineStr">
        <is>
          <t>https://www.cms.gov/Medicare/Medicare-Advantage/MedicareAdvantageApps/Downloads/HSD_Reference_File_01-10-2017.zip</t>
        </is>
      </c>
      <c r="W42" s="68" t="n"/>
      <c r="X42" s="68" t="n"/>
      <c r="Y42" s="68" t="n"/>
      <c r="Z42" s="68" t="n"/>
      <c r="AA42" s="68" t="n"/>
      <c r="AB42" s="68" t="n"/>
      <c r="AC42" s="68" t="n"/>
      <c r="AD42" s="68" t="n"/>
      <c r="AE42" s="68" t="n"/>
      <c r="AI42" s="84" t="n"/>
    </row>
    <row r="43">
      <c r="A43" s="586" t="n">
        <v>2</v>
      </c>
      <c r="B43" s="571" t="inlineStr">
        <is>
          <t xml:space="preserve">A status of N/A is appropriate for PCCM entities if the state does not limit disenrollment and/or does not impose intermediate sanctions on PCCM entities.  </t>
        </is>
      </c>
      <c r="W43" s="68" t="n"/>
      <c r="X43" s="68" t="n"/>
      <c r="Y43" s="68" t="n"/>
      <c r="Z43" s="68" t="n"/>
      <c r="AA43" s="68" t="n"/>
      <c r="AB43" s="68" t="n"/>
      <c r="AC43" s="68" t="n"/>
      <c r="AD43" s="68" t="n"/>
      <c r="AE43" s="68" t="n"/>
      <c r="AI43" s="84" t="n"/>
    </row>
    <row r="44">
      <c r="A44" s="586" t="n">
        <v>3</v>
      </c>
      <c r="B44" s="571" t="inlineStr">
        <is>
          <t>Under 42 CFR 438.56(d)(2)(iii), an example of “related services” is a cesarean section and a tubal ligation.</t>
        </is>
      </c>
      <c r="W44" s="68" t="n"/>
      <c r="X44" s="68" t="n"/>
      <c r="Y44" s="68" t="n"/>
      <c r="Z44" s="68" t="n"/>
      <c r="AA44" s="68" t="n"/>
      <c r="AB44" s="68" t="n"/>
      <c r="AC44" s="68" t="n"/>
      <c r="AD44" s="68" t="n"/>
      <c r="AE44" s="68" t="n"/>
      <c r="AI44" s="84" t="n"/>
    </row>
    <row r="45">
      <c r="A45" s="586" t="n">
        <v>4</v>
      </c>
      <c r="B45" s="571" t="inlineStr">
        <is>
          <t>Under 42 CFR 438.14(d), a status of “N/A” is appropriate for this item only when the MCP is not an IMCE.</t>
        </is>
      </c>
      <c r="W45" s="68" t="n"/>
      <c r="X45" s="68" t="n"/>
      <c r="Y45" s="68" t="n"/>
      <c r="Z45" s="68" t="n"/>
      <c r="AA45" s="68" t="n"/>
      <c r="AB45" s="68" t="n"/>
      <c r="AC45" s="68" t="n"/>
      <c r="AD45" s="68" t="n"/>
      <c r="AE45" s="68" t="n"/>
      <c r="AI45" s="84" t="n"/>
    </row>
    <row r="46">
      <c r="A46" s="5" t="n"/>
      <c r="F46" s="6" t="n"/>
      <c r="W46" s="68" t="n"/>
      <c r="X46" s="68" t="n"/>
      <c r="Y46" s="68" t="n"/>
      <c r="Z46" s="68" t="n"/>
      <c r="AA46" s="68" t="n"/>
      <c r="AB46" s="68" t="n"/>
      <c r="AC46" s="68" t="n"/>
      <c r="AD46" s="68" t="n"/>
      <c r="AE46" s="68" t="n"/>
      <c r="AI46" s="84" t="n"/>
    </row>
    <row r="47">
      <c r="F47" s="6" t="n"/>
      <c r="W47" s="68" t="n"/>
      <c r="X47" s="68" t="n"/>
      <c r="Y47" s="68" t="n"/>
      <c r="Z47" s="68" t="n"/>
      <c r="AA47" s="68" t="n"/>
      <c r="AB47" s="68" t="n"/>
      <c r="AC47" s="68" t="n"/>
      <c r="AD47" s="68" t="n"/>
      <c r="AE47" s="68" t="n"/>
      <c r="AI47" s="84" t="n"/>
    </row>
    <row r="48">
      <c r="F48" s="6" t="n"/>
      <c r="W48" s="68" t="n"/>
      <c r="X48" s="68" t="n"/>
      <c r="Y48" s="68" t="n"/>
      <c r="Z48" s="68" t="n"/>
      <c r="AA48" s="68" t="n"/>
      <c r="AB48" s="68" t="n"/>
      <c r="AC48" s="68" t="n"/>
      <c r="AD48" s="68" t="n"/>
      <c r="AE48" s="68" t="n"/>
      <c r="AI48" s="84" t="n"/>
    </row>
    <row r="49">
      <c r="F49" s="6" t="n"/>
      <c r="W49" s="68" t="n"/>
      <c r="X49" s="68" t="n"/>
      <c r="Y49" s="68" t="n"/>
      <c r="Z49" s="68" t="n"/>
      <c r="AA49" s="68" t="n"/>
      <c r="AB49" s="68" t="n"/>
      <c r="AC49" s="68" t="n"/>
      <c r="AD49" s="68" t="n"/>
      <c r="AE49" s="68" t="n"/>
      <c r="AI49" s="84" t="n"/>
    </row>
    <row r="50">
      <c r="F50" s="6" t="n"/>
      <c r="W50" s="68" t="n"/>
      <c r="X50" s="68" t="n"/>
      <c r="Y50" s="68" t="n"/>
      <c r="Z50" s="68" t="n"/>
      <c r="AA50" s="68" t="n"/>
      <c r="AB50" s="68" t="n"/>
      <c r="AC50" s="68" t="n"/>
      <c r="AD50" s="68" t="n"/>
      <c r="AE50" s="68" t="n"/>
      <c r="AI50" s="84" t="n"/>
    </row>
    <row r="51">
      <c r="F51" s="6" t="n"/>
      <c r="W51" s="68" t="n"/>
      <c r="X51" s="68" t="n"/>
      <c r="Y51" s="68" t="n"/>
      <c r="Z51" s="68" t="n"/>
      <c r="AA51" s="68" t="n"/>
      <c r="AB51" s="68" t="n"/>
      <c r="AC51" s="68" t="n"/>
      <c r="AD51" s="68" t="n"/>
      <c r="AE51" s="68" t="n"/>
      <c r="AI51" s="84" t="n"/>
    </row>
    <row r="52">
      <c r="F52" s="6" t="n"/>
      <c r="W52" s="68" t="n"/>
      <c r="X52" s="68" t="n"/>
      <c r="Y52" s="68" t="n"/>
      <c r="Z52" s="68" t="n"/>
      <c r="AA52" s="68" t="n"/>
      <c r="AB52" s="68" t="n"/>
      <c r="AC52" s="68" t="n"/>
      <c r="AD52" s="68" t="n"/>
      <c r="AE52" s="68" t="n"/>
      <c r="AI52" s="84" t="n"/>
    </row>
    <row r="53">
      <c r="F53" s="6" t="n"/>
      <c r="W53" s="68" t="n"/>
      <c r="X53" s="68" t="n"/>
      <c r="Y53" s="68" t="n"/>
      <c r="Z53" s="68" t="n"/>
      <c r="AA53" s="68" t="n"/>
      <c r="AB53" s="68" t="n"/>
      <c r="AC53" s="68" t="n"/>
      <c r="AD53" s="68" t="n"/>
      <c r="AE53" s="68" t="n"/>
      <c r="AI53" s="84" t="n"/>
    </row>
    <row r="54">
      <c r="F54" s="6" t="n"/>
      <c r="W54" s="68" t="n"/>
      <c r="X54" s="68" t="n"/>
      <c r="Y54" s="68" t="n"/>
      <c r="Z54" s="68" t="n"/>
      <c r="AA54" s="68" t="n"/>
      <c r="AB54" s="68" t="n"/>
      <c r="AC54" s="68" t="n"/>
      <c r="AD54" s="68" t="n"/>
      <c r="AE54" s="68" t="n"/>
      <c r="AI54" s="84" t="n"/>
    </row>
    <row r="55">
      <c r="F55" s="6" t="n"/>
      <c r="W55" s="68" t="n"/>
      <c r="X55" s="68" t="n"/>
      <c r="Y55" s="68" t="n"/>
      <c r="Z55" s="68" t="n"/>
      <c r="AA55" s="68" t="n"/>
      <c r="AB55" s="68" t="n"/>
      <c r="AC55" s="68" t="n"/>
      <c r="AD55" s="68" t="n"/>
      <c r="AE55" s="68" t="n"/>
      <c r="AI55" s="84" t="n"/>
    </row>
    <row r="56">
      <c r="F56" s="6" t="n"/>
      <c r="W56" s="68" t="n"/>
      <c r="X56" s="68" t="n"/>
      <c r="Y56" s="68" t="n"/>
      <c r="Z56" s="68" t="n"/>
      <c r="AA56" s="68" t="n"/>
      <c r="AB56" s="68" t="n"/>
      <c r="AC56" s="68" t="n"/>
      <c r="AD56" s="68" t="n"/>
      <c r="AE56" s="68" t="n"/>
      <c r="AI56" s="84" t="n"/>
    </row>
    <row r="57">
      <c r="F57" s="6" t="n"/>
      <c r="W57" s="68" t="n"/>
      <c r="X57" s="68" t="n"/>
      <c r="Y57" s="68" t="n"/>
      <c r="Z57" s="68" t="n"/>
      <c r="AA57" s="68" t="n"/>
      <c r="AB57" s="68" t="n"/>
      <c r="AC57" s="68" t="n"/>
      <c r="AD57" s="68" t="n"/>
      <c r="AE57" s="68" t="n"/>
      <c r="AI57" s="84" t="n"/>
    </row>
    <row r="58">
      <c r="F58" s="6" t="n"/>
      <c r="W58" s="68" t="n"/>
      <c r="X58" s="68" t="n"/>
      <c r="Y58" s="68" t="n"/>
      <c r="Z58" s="68" t="n"/>
      <c r="AA58" s="68" t="n"/>
      <c r="AB58" s="68" t="n"/>
      <c r="AC58" s="68" t="n"/>
      <c r="AD58" s="68" t="n"/>
      <c r="AE58" s="68" t="n"/>
      <c r="AI58" s="84" t="n"/>
    </row>
    <row r="59">
      <c r="F59" s="6" t="n"/>
      <c r="W59" s="68" t="n"/>
      <c r="X59" s="68" t="n"/>
      <c r="Y59" s="68" t="n"/>
      <c r="Z59" s="68" t="n"/>
      <c r="AA59" s="68" t="n"/>
      <c r="AB59" s="68" t="n"/>
      <c r="AC59" s="68" t="n"/>
      <c r="AD59" s="68" t="n"/>
      <c r="AE59" s="68" t="n"/>
      <c r="AI59" s="84" t="n"/>
    </row>
    <row r="60">
      <c r="F60" s="6" t="n"/>
      <c r="W60" s="68" t="n"/>
      <c r="X60" s="68" t="n"/>
      <c r="Y60" s="68" t="n"/>
      <c r="Z60" s="68" t="n"/>
      <c r="AA60" s="68" t="n"/>
      <c r="AB60" s="68" t="n"/>
      <c r="AC60" s="68" t="n"/>
      <c r="AD60" s="68" t="n"/>
      <c r="AE60" s="68" t="n"/>
      <c r="AI60" s="84" t="n"/>
    </row>
    <row r="61">
      <c r="F61" s="6" t="n"/>
      <c r="W61" s="68" t="n"/>
      <c r="X61" s="68" t="n"/>
      <c r="Y61" s="68" t="n"/>
      <c r="Z61" s="68" t="n"/>
      <c r="AA61" s="68" t="n"/>
      <c r="AB61" s="68" t="n"/>
      <c r="AC61" s="68" t="n"/>
      <c r="AD61" s="68" t="n"/>
      <c r="AE61" s="68" t="n"/>
      <c r="AI61" s="84" t="n"/>
    </row>
    <row r="62">
      <c r="F62" s="6" t="n"/>
      <c r="W62" s="68" t="n"/>
      <c r="X62" s="68" t="n"/>
      <c r="Y62" s="68" t="n"/>
      <c r="Z62" s="68" t="n"/>
      <c r="AA62" s="68" t="n"/>
      <c r="AB62" s="68" t="n"/>
      <c r="AC62" s="68" t="n"/>
      <c r="AD62" s="68" t="n"/>
      <c r="AE62" s="68" t="n"/>
      <c r="AI62" s="84" t="n"/>
    </row>
    <row r="63">
      <c r="F63" s="6" t="n"/>
      <c r="W63" s="68" t="n"/>
      <c r="X63" s="68" t="n"/>
      <c r="Y63" s="68" t="n"/>
      <c r="Z63" s="68" t="n"/>
      <c r="AA63" s="68" t="n"/>
      <c r="AB63" s="68" t="n"/>
      <c r="AC63" s="68" t="n"/>
      <c r="AD63" s="68" t="n"/>
      <c r="AE63" s="68" t="n"/>
      <c r="AI63" s="84" t="n"/>
    </row>
    <row r="64">
      <c r="F64" s="6" t="n"/>
      <c r="W64" s="68" t="n"/>
      <c r="X64" s="68" t="n"/>
      <c r="Y64" s="68" t="n"/>
      <c r="Z64" s="68" t="n"/>
      <c r="AA64" s="68" t="n"/>
      <c r="AB64" s="68" t="n"/>
      <c r="AC64" s="68" t="n"/>
      <c r="AD64" s="68" t="n"/>
      <c r="AE64" s="68" t="n"/>
      <c r="AI64" s="84" t="n"/>
    </row>
    <row r="65">
      <c r="F65" s="6" t="n"/>
      <c r="W65" s="68" t="n"/>
      <c r="X65" s="68" t="n"/>
      <c r="Y65" s="68" t="n"/>
      <c r="Z65" s="68" t="n"/>
      <c r="AA65" s="68" t="n"/>
      <c r="AB65" s="68" t="n"/>
      <c r="AC65" s="68" t="n"/>
      <c r="AD65" s="68" t="n"/>
      <c r="AE65" s="68" t="n"/>
      <c r="AI65" s="84" t="n"/>
    </row>
    <row r="66">
      <c r="F66" s="6" t="n"/>
      <c r="W66" s="68" t="n"/>
      <c r="X66" s="68" t="n"/>
      <c r="Y66" s="68" t="n"/>
      <c r="Z66" s="68" t="n"/>
      <c r="AA66" s="68" t="n"/>
      <c r="AB66" s="68" t="n"/>
      <c r="AC66" s="68" t="n"/>
      <c r="AD66" s="68" t="n"/>
      <c r="AE66" s="68" t="n"/>
      <c r="AI66" s="84" t="n"/>
    </row>
    <row r="67">
      <c r="F67" s="6" t="n"/>
      <c r="W67" s="68" t="n"/>
      <c r="X67" s="68" t="n"/>
      <c r="Y67" s="68" t="n"/>
      <c r="Z67" s="68" t="n"/>
      <c r="AA67" s="68" t="n"/>
      <c r="AB67" s="68" t="n"/>
      <c r="AC67" s="68" t="n"/>
      <c r="AD67" s="68" t="n"/>
      <c r="AE67" s="68" t="n"/>
      <c r="AI67" s="84" t="n"/>
    </row>
    <row r="68">
      <c r="F68" s="6" t="n"/>
      <c r="W68" s="68" t="n"/>
      <c r="X68" s="68" t="n"/>
      <c r="Y68" s="68" t="n"/>
      <c r="Z68" s="68" t="n"/>
      <c r="AA68" s="68" t="n"/>
      <c r="AB68" s="68" t="n"/>
      <c r="AC68" s="68" t="n"/>
      <c r="AD68" s="68" t="n"/>
      <c r="AE68" s="68" t="n"/>
      <c r="AI68" s="84" t="n"/>
    </row>
    <row r="69">
      <c r="F69" s="6" t="n"/>
      <c r="W69" s="68" t="n"/>
      <c r="X69" s="68" t="n"/>
      <c r="Y69" s="68" t="n"/>
      <c r="Z69" s="68" t="n"/>
      <c r="AA69" s="68" t="n"/>
      <c r="AB69" s="68" t="n"/>
      <c r="AC69" s="68" t="n"/>
      <c r="AD69" s="68" t="n"/>
      <c r="AE69" s="68" t="n"/>
      <c r="AI69" s="84" t="n"/>
    </row>
    <row r="70">
      <c r="F70" s="6" t="n"/>
      <c r="W70" s="68" t="n"/>
      <c r="X70" s="68" t="n"/>
      <c r="Y70" s="68" t="n"/>
      <c r="Z70" s="68" t="n"/>
      <c r="AA70" s="68" t="n"/>
      <c r="AB70" s="68" t="n"/>
      <c r="AC70" s="68" t="n"/>
      <c r="AD70" s="68" t="n"/>
      <c r="AE70" s="68" t="n"/>
      <c r="AI70" s="84" t="n"/>
    </row>
    <row r="71">
      <c r="F71" s="6" t="n"/>
      <c r="W71" s="68" t="n"/>
      <c r="X71" s="68" t="n"/>
      <c r="Y71" s="68" t="n"/>
      <c r="Z71" s="68" t="n"/>
      <c r="AA71" s="68" t="n"/>
      <c r="AB71" s="68" t="n"/>
      <c r="AC71" s="68" t="n"/>
      <c r="AD71" s="68" t="n"/>
      <c r="AE71" s="68" t="n"/>
      <c r="AI71" s="84" t="n"/>
    </row>
    <row r="72">
      <c r="F72" s="6" t="n"/>
      <c r="W72" s="68" t="n"/>
      <c r="X72" s="68" t="n"/>
      <c r="Y72" s="68" t="n"/>
      <c r="Z72" s="68" t="n"/>
      <c r="AA72" s="68" t="n"/>
      <c r="AB72" s="68" t="n"/>
      <c r="AC72" s="68" t="n"/>
      <c r="AD72" s="68" t="n"/>
      <c r="AE72" s="68" t="n"/>
      <c r="AI72" s="84" t="n"/>
    </row>
    <row r="73">
      <c r="F73" s="6" t="n"/>
      <c r="W73" s="68" t="n"/>
      <c r="X73" s="68" t="n"/>
      <c r="Y73" s="68" t="n"/>
      <c r="Z73" s="68" t="n"/>
      <c r="AA73" s="68" t="n"/>
      <c r="AB73" s="68" t="n"/>
      <c r="AC73" s="68" t="n"/>
      <c r="AD73" s="68" t="n"/>
      <c r="AE73" s="68" t="n"/>
      <c r="AI73" s="84" t="n"/>
    </row>
    <row r="74">
      <c r="F74" s="6" t="n"/>
      <c r="W74" s="68" t="n"/>
      <c r="X74" s="68" t="n"/>
      <c r="Y74" s="68" t="n"/>
      <c r="Z74" s="68" t="n"/>
      <c r="AA74" s="68" t="n"/>
      <c r="AB74" s="68" t="n"/>
      <c r="AC74" s="68" t="n"/>
      <c r="AD74" s="68" t="n"/>
      <c r="AE74" s="68" t="n"/>
      <c r="AI74" s="84" t="n"/>
    </row>
    <row r="75">
      <c r="F75" s="6" t="n"/>
      <c r="W75" s="68" t="n"/>
      <c r="X75" s="68" t="n"/>
      <c r="Y75" s="68" t="n"/>
      <c r="Z75" s="68" t="n"/>
      <c r="AA75" s="68" t="n"/>
      <c r="AB75" s="68" t="n"/>
      <c r="AC75" s="68" t="n"/>
      <c r="AD75" s="68" t="n"/>
      <c r="AE75" s="68" t="n"/>
      <c r="AI75" s="84" t="n"/>
    </row>
    <row r="76">
      <c r="F76" s="6" t="n"/>
      <c r="W76" s="68" t="n"/>
      <c r="X76" s="68" t="n"/>
      <c r="Y76" s="68" t="n"/>
      <c r="Z76" s="68" t="n"/>
      <c r="AA76" s="68" t="n"/>
      <c r="AB76" s="68" t="n"/>
      <c r="AC76" s="68" t="n"/>
      <c r="AD76" s="68" t="n"/>
      <c r="AE76" s="68" t="n"/>
      <c r="AI76" s="84" t="n"/>
    </row>
    <row r="77">
      <c r="F77" s="6" t="n"/>
      <c r="W77" s="68" t="n"/>
      <c r="X77" s="68" t="n"/>
      <c r="Y77" s="68" t="n"/>
      <c r="Z77" s="68" t="n"/>
      <c r="AA77" s="68" t="n"/>
      <c r="AB77" s="68" t="n"/>
      <c r="AC77" s="68" t="n"/>
      <c r="AD77" s="68" t="n"/>
      <c r="AE77" s="68" t="n"/>
      <c r="AI77" s="84" t="n"/>
    </row>
    <row r="78">
      <c r="F78" s="6" t="n"/>
      <c r="W78" s="68" t="n"/>
      <c r="X78" s="68" t="n"/>
      <c r="Y78" s="68" t="n"/>
      <c r="Z78" s="68" t="n"/>
      <c r="AA78" s="68" t="n"/>
      <c r="AB78" s="68" t="n"/>
      <c r="AC78" s="68" t="n"/>
      <c r="AD78" s="68" t="n"/>
      <c r="AE78" s="68" t="n"/>
      <c r="AI78" s="84" t="n"/>
    </row>
    <row r="79">
      <c r="F79" s="6" t="n"/>
      <c r="W79" s="68" t="n"/>
      <c r="X79" s="68" t="n"/>
      <c r="Y79" s="68" t="n"/>
      <c r="Z79" s="68" t="n"/>
      <c r="AA79" s="68" t="n"/>
      <c r="AB79" s="68" t="n"/>
      <c r="AC79" s="68" t="n"/>
      <c r="AD79" s="68" t="n"/>
      <c r="AE79" s="68" t="n"/>
      <c r="AI79" s="84" t="n"/>
    </row>
    <row r="80">
      <c r="F80" s="6" t="n"/>
      <c r="W80" s="68" t="n"/>
      <c r="X80" s="68" t="n"/>
      <c r="Y80" s="68" t="n"/>
      <c r="Z80" s="68" t="n"/>
      <c r="AA80" s="68" t="n"/>
      <c r="AB80" s="68" t="n"/>
      <c r="AC80" s="68" t="n"/>
      <c r="AD80" s="68" t="n"/>
      <c r="AE80" s="68" t="n"/>
      <c r="AI80" s="84" t="n"/>
    </row>
    <row r="81">
      <c r="F81" s="6" t="n"/>
      <c r="W81" s="68" t="n"/>
      <c r="X81" s="68" t="n"/>
      <c r="Y81" s="68" t="n"/>
      <c r="Z81" s="68" t="n"/>
      <c r="AA81" s="68" t="n"/>
      <c r="AB81" s="68" t="n"/>
      <c r="AC81" s="68" t="n"/>
      <c r="AD81" s="68" t="n"/>
      <c r="AE81" s="68" t="n"/>
      <c r="AI81" s="84" t="n"/>
    </row>
    <row r="82">
      <c r="F82" s="6" t="n"/>
      <c r="W82" s="68" t="n"/>
      <c r="X82" s="68" t="n"/>
      <c r="Y82" s="68" t="n"/>
      <c r="Z82" s="68" t="n"/>
      <c r="AA82" s="68" t="n"/>
      <c r="AB82" s="68" t="n"/>
      <c r="AC82" s="68" t="n"/>
      <c r="AD82" s="68" t="n"/>
      <c r="AE82" s="68" t="n"/>
      <c r="AI82" s="84" t="n"/>
    </row>
    <row r="83">
      <c r="F83" s="6" t="n"/>
      <c r="W83" s="68" t="n"/>
      <c r="X83" s="68" t="n"/>
      <c r="Y83" s="68" t="n"/>
      <c r="Z83" s="68" t="n"/>
      <c r="AA83" s="68" t="n"/>
      <c r="AB83" s="68" t="n"/>
      <c r="AC83" s="68" t="n"/>
      <c r="AD83" s="68" t="n"/>
      <c r="AE83" s="68" t="n"/>
      <c r="AI83" s="84" t="n"/>
    </row>
    <row r="84">
      <c r="F84" s="6" t="n"/>
      <c r="W84" s="68" t="n"/>
      <c r="X84" s="68" t="n"/>
      <c r="Y84" s="68" t="n"/>
      <c r="Z84" s="68" t="n"/>
      <c r="AA84" s="68" t="n"/>
      <c r="AB84" s="68" t="n"/>
      <c r="AC84" s="68" t="n"/>
      <c r="AD84" s="68" t="n"/>
      <c r="AE84" s="68" t="n"/>
      <c r="AI84" s="84" t="n"/>
    </row>
    <row r="85">
      <c r="F85" s="6" t="n"/>
      <c r="W85" s="68" t="n"/>
      <c r="X85" s="68" t="n"/>
      <c r="Y85" s="68" t="n"/>
      <c r="Z85" s="68" t="n"/>
      <c r="AA85" s="68" t="n"/>
      <c r="AB85" s="68" t="n"/>
      <c r="AC85" s="68" t="n"/>
      <c r="AD85" s="68" t="n"/>
      <c r="AE85" s="68" t="n"/>
      <c r="AI85" s="84" t="n"/>
    </row>
    <row r="86">
      <c r="F86" s="6" t="n"/>
      <c r="W86" s="68" t="n"/>
      <c r="X86" s="68" t="n"/>
      <c r="Y86" s="68" t="n"/>
      <c r="Z86" s="68" t="n"/>
      <c r="AA86" s="68" t="n"/>
      <c r="AB86" s="68" t="n"/>
      <c r="AC86" s="68" t="n"/>
      <c r="AD86" s="68" t="n"/>
      <c r="AE86" s="68" t="n"/>
      <c r="AI86" s="84" t="n"/>
    </row>
    <row r="87">
      <c r="F87" s="6" t="n"/>
      <c r="W87" s="68" t="n"/>
      <c r="X87" s="68" t="n"/>
      <c r="Y87" s="68" t="n"/>
      <c r="Z87" s="68" t="n"/>
      <c r="AA87" s="68" t="n"/>
      <c r="AB87" s="68" t="n"/>
      <c r="AC87" s="68" t="n"/>
      <c r="AD87" s="68" t="n"/>
      <c r="AE87" s="68" t="n"/>
      <c r="AI87" s="84" t="n"/>
    </row>
    <row r="88">
      <c r="F88" s="6" t="n"/>
      <c r="W88" s="68" t="n"/>
      <c r="X88" s="68" t="n"/>
      <c r="Y88" s="68" t="n"/>
      <c r="Z88" s="68" t="n"/>
      <c r="AA88" s="68" t="n"/>
      <c r="AB88" s="68" t="n"/>
      <c r="AC88" s="68" t="n"/>
      <c r="AD88" s="68" t="n"/>
      <c r="AE88" s="68" t="n"/>
      <c r="AI88" s="84" t="n"/>
    </row>
    <row r="89">
      <c r="F89" s="6" t="n"/>
      <c r="W89" s="68" t="n"/>
      <c r="X89" s="68" t="n"/>
      <c r="Y89" s="68" t="n"/>
      <c r="Z89" s="68" t="n"/>
      <c r="AA89" s="68" t="n"/>
      <c r="AB89" s="68" t="n"/>
      <c r="AC89" s="68" t="n"/>
      <c r="AD89" s="68" t="n"/>
      <c r="AE89" s="68" t="n"/>
      <c r="AI89" s="84" t="n"/>
    </row>
    <row r="90">
      <c r="F90" s="6" t="n"/>
      <c r="W90" s="68" t="n"/>
      <c r="X90" s="68" t="n"/>
      <c r="Y90" s="68" t="n"/>
      <c r="Z90" s="68" t="n"/>
      <c r="AA90" s="68" t="n"/>
      <c r="AB90" s="68" t="n"/>
      <c r="AC90" s="68" t="n"/>
      <c r="AD90" s="68" t="n"/>
      <c r="AE90" s="68" t="n"/>
      <c r="AI90" s="84" t="n"/>
    </row>
    <row r="91">
      <c r="F91" s="6" t="n"/>
      <c r="W91" s="68" t="n"/>
      <c r="X91" s="68" t="n"/>
      <c r="Y91" s="68" t="n"/>
      <c r="Z91" s="68" t="n"/>
      <c r="AA91" s="68" t="n"/>
      <c r="AB91" s="68" t="n"/>
      <c r="AC91" s="68" t="n"/>
      <c r="AD91" s="68" t="n"/>
      <c r="AE91" s="68" t="n"/>
      <c r="AI91" s="84" t="n"/>
    </row>
    <row r="92">
      <c r="F92" s="6" t="n"/>
      <c r="W92" s="68" t="n"/>
      <c r="X92" s="68" t="n"/>
      <c r="Y92" s="68" t="n"/>
      <c r="Z92" s="68" t="n"/>
      <c r="AA92" s="68" t="n"/>
      <c r="AB92" s="68" t="n"/>
      <c r="AC92" s="68" t="n"/>
      <c r="AD92" s="68" t="n"/>
      <c r="AE92" s="68" t="n"/>
      <c r="AI92" s="84" t="n"/>
    </row>
    <row r="93">
      <c r="F93" s="6" t="n"/>
      <c r="W93" s="68" t="n"/>
      <c r="X93" s="68" t="n"/>
      <c r="Y93" s="68" t="n"/>
      <c r="Z93" s="68" t="n"/>
      <c r="AA93" s="68" t="n"/>
      <c r="AB93" s="68" t="n"/>
      <c r="AC93" s="68" t="n"/>
      <c r="AD93" s="68" t="n"/>
      <c r="AE93" s="68" t="n"/>
      <c r="AI93" s="84" t="n"/>
    </row>
    <row r="94">
      <c r="F94" s="6" t="n"/>
      <c r="W94" s="68" t="n"/>
      <c r="X94" s="68" t="n"/>
      <c r="Y94" s="68" t="n"/>
      <c r="Z94" s="68" t="n"/>
      <c r="AA94" s="68" t="n"/>
      <c r="AB94" s="68" t="n"/>
      <c r="AC94" s="68" t="n"/>
      <c r="AD94" s="68" t="n"/>
      <c r="AE94" s="68" t="n"/>
      <c r="AI94" s="84" t="n"/>
    </row>
    <row r="95">
      <c r="F95" s="6" t="n"/>
      <c r="W95" s="68" t="n"/>
      <c r="X95" s="68" t="n"/>
      <c r="Y95" s="68" t="n"/>
      <c r="Z95" s="68" t="n"/>
      <c r="AA95" s="68" t="n"/>
      <c r="AB95" s="68" t="n"/>
      <c r="AC95" s="68" t="n"/>
      <c r="AD95" s="68" t="n"/>
      <c r="AE95" s="68" t="n"/>
      <c r="AI95" s="84" t="n"/>
    </row>
    <row r="96">
      <c r="F96" s="6" t="n"/>
      <c r="W96" s="68" t="n"/>
      <c r="X96" s="68" t="n"/>
      <c r="Y96" s="68" t="n"/>
      <c r="Z96" s="68" t="n"/>
      <c r="AA96" s="68" t="n"/>
      <c r="AB96" s="68" t="n"/>
      <c r="AC96" s="68" t="n"/>
      <c r="AD96" s="68" t="n"/>
      <c r="AE96" s="68" t="n"/>
      <c r="AI96" s="84" t="n"/>
    </row>
    <row r="97">
      <c r="F97" s="6" t="n"/>
      <c r="W97" s="68" t="n"/>
      <c r="X97" s="68" t="n"/>
      <c r="Y97" s="68" t="n"/>
      <c r="Z97" s="68" t="n"/>
      <c r="AA97" s="68" t="n"/>
      <c r="AB97" s="68" t="n"/>
      <c r="AC97" s="68" t="n"/>
      <c r="AD97" s="68" t="n"/>
      <c r="AE97" s="68" t="n"/>
      <c r="AI97" s="84" t="n"/>
    </row>
    <row r="98">
      <c r="F98" s="6" t="n"/>
      <c r="W98" s="68" t="n"/>
      <c r="X98" s="68" t="n"/>
      <c r="Y98" s="68" t="n"/>
      <c r="Z98" s="68" t="n"/>
      <c r="AA98" s="68" t="n"/>
      <c r="AB98" s="68" t="n"/>
      <c r="AC98" s="68" t="n"/>
      <c r="AD98" s="68" t="n"/>
      <c r="AE98" s="68" t="n"/>
      <c r="AI98" s="84" t="n"/>
    </row>
    <row r="99">
      <c r="F99" s="6" t="n"/>
      <c r="W99" s="68" t="n"/>
      <c r="X99" s="68" t="n"/>
      <c r="Y99" s="68" t="n"/>
      <c r="Z99" s="68" t="n"/>
      <c r="AA99" s="68" t="n"/>
      <c r="AB99" s="68" t="n"/>
      <c r="AC99" s="68" t="n"/>
      <c r="AD99" s="68" t="n"/>
      <c r="AE99" s="68" t="n"/>
      <c r="AI99" s="84" t="n"/>
    </row>
    <row r="100">
      <c r="F100" s="6" t="n"/>
      <c r="W100" s="68" t="n"/>
      <c r="X100" s="68" t="n"/>
      <c r="Y100" s="68" t="n"/>
      <c r="Z100" s="68" t="n"/>
      <c r="AA100" s="68" t="n"/>
      <c r="AB100" s="68" t="n"/>
      <c r="AC100" s="68" t="n"/>
      <c r="AD100" s="68" t="n"/>
      <c r="AE100" s="68" t="n"/>
      <c r="AI100" s="84" t="n"/>
    </row>
    <row r="101">
      <c r="F101" s="6" t="n"/>
      <c r="W101" s="68" t="n"/>
      <c r="X101" s="68" t="n"/>
      <c r="Y101" s="68" t="n"/>
      <c r="Z101" s="68" t="n"/>
      <c r="AA101" s="68" t="n"/>
      <c r="AB101" s="68" t="n"/>
      <c r="AC101" s="68" t="n"/>
      <c r="AD101" s="68" t="n"/>
      <c r="AE101" s="68" t="n"/>
      <c r="AI101" s="84" t="n"/>
    </row>
    <row r="102">
      <c r="F102" s="6" t="n"/>
      <c r="W102" s="68" t="n"/>
      <c r="X102" s="68" t="n"/>
      <c r="Y102" s="68" t="n"/>
      <c r="Z102" s="68" t="n"/>
      <c r="AA102" s="68" t="n"/>
      <c r="AB102" s="68" t="n"/>
      <c r="AC102" s="68" t="n"/>
      <c r="AD102" s="68" t="n"/>
      <c r="AE102" s="68" t="n"/>
      <c r="AI102" s="84" t="n"/>
    </row>
    <row r="103">
      <c r="F103" s="6" t="n"/>
      <c r="W103" s="68" t="n"/>
      <c r="X103" s="68" t="n"/>
      <c r="Y103" s="68" t="n"/>
      <c r="Z103" s="68" t="n"/>
      <c r="AA103" s="68" t="n"/>
      <c r="AB103" s="68" t="n"/>
      <c r="AC103" s="68" t="n"/>
      <c r="AD103" s="68" t="n"/>
      <c r="AE103" s="68" t="n"/>
      <c r="AI103" s="84" t="n"/>
    </row>
    <row r="104">
      <c r="F104" s="6" t="n"/>
      <c r="W104" s="68" t="n"/>
      <c r="X104" s="68" t="n"/>
      <c r="Y104" s="68" t="n"/>
      <c r="Z104" s="68" t="n"/>
      <c r="AA104" s="68" t="n"/>
      <c r="AB104" s="68" t="n"/>
      <c r="AC104" s="68" t="n"/>
      <c r="AD104" s="68" t="n"/>
      <c r="AE104" s="68" t="n"/>
      <c r="AI104" s="84" t="n"/>
    </row>
    <row r="105">
      <c r="F105" s="6" t="n"/>
      <c r="W105" s="68" t="n"/>
      <c r="X105" s="68" t="n"/>
      <c r="Y105" s="68" t="n"/>
      <c r="Z105" s="68" t="n"/>
      <c r="AA105" s="68" t="n"/>
      <c r="AB105" s="68" t="n"/>
      <c r="AC105" s="68" t="n"/>
      <c r="AD105" s="68" t="n"/>
      <c r="AE105" s="68" t="n"/>
      <c r="AI105" s="84" t="n"/>
    </row>
    <row r="106">
      <c r="F106" s="6" t="n"/>
      <c r="W106" s="68" t="n"/>
      <c r="X106" s="68" t="n"/>
      <c r="Y106" s="68" t="n"/>
      <c r="Z106" s="68" t="n"/>
      <c r="AA106" s="68" t="n"/>
      <c r="AB106" s="68" t="n"/>
      <c r="AC106" s="68" t="n"/>
      <c r="AD106" s="68" t="n"/>
      <c r="AE106" s="68" t="n"/>
      <c r="AI106" s="84" t="n"/>
    </row>
    <row r="107">
      <c r="F107" s="6" t="n"/>
      <c r="W107" s="68" t="n"/>
      <c r="X107" s="68" t="n"/>
      <c r="Y107" s="68" t="n"/>
      <c r="Z107" s="68" t="n"/>
      <c r="AA107" s="68" t="n"/>
      <c r="AB107" s="68" t="n"/>
      <c r="AC107" s="68" t="n"/>
      <c r="AD107" s="68" t="n"/>
      <c r="AE107" s="68" t="n"/>
      <c r="AI107" s="84" t="n"/>
    </row>
    <row r="108">
      <c r="F108" s="6" t="n"/>
      <c r="W108" s="68" t="n"/>
      <c r="X108" s="68" t="n"/>
      <c r="Y108" s="68" t="n"/>
      <c r="Z108" s="68" t="n"/>
      <c r="AA108" s="68" t="n"/>
      <c r="AB108" s="68" t="n"/>
      <c r="AC108" s="68" t="n"/>
      <c r="AD108" s="68" t="n"/>
      <c r="AE108" s="68" t="n"/>
      <c r="AI108" s="84" t="n"/>
    </row>
    <row r="109">
      <c r="F109" s="6" t="n"/>
      <c r="W109" s="68" t="n"/>
      <c r="X109" s="68" t="n"/>
      <c r="Y109" s="68" t="n"/>
      <c r="Z109" s="68" t="n"/>
      <c r="AA109" s="68" t="n"/>
      <c r="AB109" s="68" t="n"/>
      <c r="AC109" s="68" t="n"/>
      <c r="AD109" s="68" t="n"/>
      <c r="AE109" s="68" t="n"/>
      <c r="AI109" s="84" t="n"/>
    </row>
    <row r="110">
      <c r="F110" s="6" t="n"/>
      <c r="W110" s="68" t="n"/>
      <c r="X110" s="68" t="n"/>
      <c r="Y110" s="68" t="n"/>
      <c r="Z110" s="68" t="n"/>
      <c r="AA110" s="68" t="n"/>
      <c r="AB110" s="68" t="n"/>
      <c r="AC110" s="68" t="n"/>
      <c r="AD110" s="68" t="n"/>
      <c r="AE110" s="68" t="n"/>
      <c r="AI110" s="84" t="n"/>
    </row>
    <row r="111">
      <c r="F111" s="6" t="n"/>
      <c r="W111" s="68" t="n"/>
      <c r="X111" s="68" t="n"/>
      <c r="Y111" s="68" t="n"/>
      <c r="Z111" s="68" t="n"/>
      <c r="AA111" s="68" t="n"/>
      <c r="AB111" s="68" t="n"/>
      <c r="AC111" s="68" t="n"/>
      <c r="AD111" s="68" t="n"/>
      <c r="AE111" s="68" t="n"/>
      <c r="AI111" s="84" t="n"/>
    </row>
    <row r="112">
      <c r="F112" s="6" t="n"/>
      <c r="W112" s="68" t="n"/>
      <c r="X112" s="68" t="n"/>
      <c r="Y112" s="68" t="n"/>
      <c r="Z112" s="68" t="n"/>
      <c r="AA112" s="68" t="n"/>
      <c r="AB112" s="68" t="n"/>
      <c r="AC112" s="68" t="n"/>
      <c r="AD112" s="68" t="n"/>
      <c r="AE112" s="68" t="n"/>
      <c r="AI112" s="84" t="n"/>
    </row>
    <row r="113">
      <c r="F113" s="6" t="n"/>
      <c r="W113" s="68" t="n"/>
      <c r="X113" s="68" t="n"/>
      <c r="Y113" s="68" t="n"/>
      <c r="Z113" s="68" t="n"/>
      <c r="AA113" s="68" t="n"/>
      <c r="AB113" s="68" t="n"/>
      <c r="AC113" s="68" t="n"/>
      <c r="AD113" s="68" t="n"/>
      <c r="AE113" s="68" t="n"/>
      <c r="AI113" s="84" t="n"/>
    </row>
    <row r="114">
      <c r="F114" s="6" t="n"/>
      <c r="W114" s="68" t="n"/>
      <c r="X114" s="68" t="n"/>
      <c r="Y114" s="68" t="n"/>
      <c r="Z114" s="68" t="n"/>
      <c r="AA114" s="68" t="n"/>
      <c r="AB114" s="68" t="n"/>
      <c r="AC114" s="68" t="n"/>
      <c r="AD114" s="68" t="n"/>
      <c r="AE114" s="68" t="n"/>
      <c r="AI114" s="84" t="n"/>
    </row>
    <row r="115">
      <c r="F115" s="6" t="n"/>
      <c r="W115" s="68" t="n"/>
      <c r="X115" s="68" t="n"/>
      <c r="Y115" s="68" t="n"/>
      <c r="Z115" s="68" t="n"/>
      <c r="AA115" s="68" t="n"/>
      <c r="AB115" s="68" t="n"/>
      <c r="AC115" s="68" t="n"/>
      <c r="AD115" s="68" t="n"/>
      <c r="AE115" s="68" t="n"/>
      <c r="AI115" s="84" t="n"/>
    </row>
    <row r="116">
      <c r="F116" s="6" t="n"/>
      <c r="W116" s="68" t="n"/>
      <c r="X116" s="68" t="n"/>
      <c r="Y116" s="68" t="n"/>
      <c r="Z116" s="68" t="n"/>
      <c r="AA116" s="68" t="n"/>
      <c r="AB116" s="68" t="n"/>
      <c r="AC116" s="68" t="n"/>
      <c r="AD116" s="68" t="n"/>
      <c r="AE116" s="68" t="n"/>
      <c r="AI116" s="84" t="n"/>
    </row>
    <row r="117">
      <c r="F117" s="6" t="n"/>
      <c r="W117" s="68" t="n"/>
      <c r="X117" s="68" t="n"/>
      <c r="Y117" s="68" t="n"/>
      <c r="Z117" s="68" t="n"/>
      <c r="AA117" s="68" t="n"/>
      <c r="AB117" s="68" t="n"/>
      <c r="AC117" s="68" t="n"/>
      <c r="AD117" s="68" t="n"/>
      <c r="AE117" s="68" t="n"/>
      <c r="AI117" s="84" t="n"/>
    </row>
    <row r="118">
      <c r="F118" s="6" t="n"/>
      <c r="W118" s="68" t="n"/>
      <c r="X118" s="68" t="n"/>
      <c r="Y118" s="68" t="n"/>
      <c r="Z118" s="68" t="n"/>
      <c r="AA118" s="68" t="n"/>
      <c r="AB118" s="68" t="n"/>
      <c r="AC118" s="68" t="n"/>
      <c r="AD118" s="68" t="n"/>
      <c r="AE118" s="68" t="n"/>
      <c r="AI118" s="84" t="n"/>
    </row>
    <row r="119">
      <c r="F119" s="6" t="n"/>
      <c r="W119" s="68" t="n"/>
      <c r="X119" s="68" t="n"/>
      <c r="Y119" s="68" t="n"/>
      <c r="Z119" s="68" t="n"/>
      <c r="AA119" s="68" t="n"/>
      <c r="AB119" s="68" t="n"/>
      <c r="AC119" s="68" t="n"/>
      <c r="AD119" s="68" t="n"/>
      <c r="AE119" s="68" t="n"/>
      <c r="AI119" s="84" t="n"/>
    </row>
    <row r="120">
      <c r="F120" s="6" t="n"/>
      <c r="W120" s="68" t="n"/>
      <c r="X120" s="68" t="n"/>
      <c r="Y120" s="68" t="n"/>
      <c r="Z120" s="68" t="n"/>
      <c r="AA120" s="68" t="n"/>
      <c r="AB120" s="68" t="n"/>
      <c r="AC120" s="68" t="n"/>
      <c r="AD120" s="68" t="n"/>
      <c r="AE120" s="68" t="n"/>
      <c r="AI120" s="84" t="n"/>
    </row>
    <row r="121">
      <c r="F121" s="6" t="n"/>
      <c r="W121" s="68" t="n"/>
      <c r="X121" s="68" t="n"/>
      <c r="Y121" s="68" t="n"/>
      <c r="Z121" s="68" t="n"/>
      <c r="AA121" s="68" t="n"/>
      <c r="AB121" s="68" t="n"/>
      <c r="AC121" s="68" t="n"/>
      <c r="AD121" s="68" t="n"/>
      <c r="AE121" s="68" t="n"/>
      <c r="AI121" s="84" t="n"/>
    </row>
    <row r="122">
      <c r="F122" s="6" t="n"/>
      <c r="W122" s="68" t="n"/>
      <c r="X122" s="68" t="n"/>
      <c r="Y122" s="68" t="n"/>
      <c r="Z122" s="68" t="n"/>
      <c r="AA122" s="68" t="n"/>
      <c r="AB122" s="68" t="n"/>
      <c r="AC122" s="68" t="n"/>
      <c r="AD122" s="68" t="n"/>
      <c r="AE122" s="68" t="n"/>
      <c r="AI122" s="84" t="n"/>
    </row>
    <row r="123">
      <c r="F123" s="6" t="n"/>
      <c r="W123" s="68" t="n"/>
      <c r="X123" s="68" t="n"/>
      <c r="Y123" s="68" t="n"/>
      <c r="Z123" s="68" t="n"/>
      <c r="AA123" s="68" t="n"/>
      <c r="AB123" s="68" t="n"/>
      <c r="AC123" s="68" t="n"/>
      <c r="AD123" s="68" t="n"/>
      <c r="AE123" s="68" t="n"/>
    </row>
    <row r="124">
      <c r="F124" s="6" t="n"/>
      <c r="W124" s="68" t="n"/>
      <c r="X124" s="68" t="n"/>
      <c r="Y124" s="68" t="n"/>
      <c r="Z124" s="68" t="n"/>
      <c r="AA124" s="68" t="n"/>
      <c r="AB124" s="68" t="n"/>
      <c r="AC124" s="68" t="n"/>
      <c r="AD124" s="68" t="n"/>
      <c r="AE124" s="68" t="n"/>
    </row>
    <row r="125">
      <c r="F125" s="6" t="n"/>
      <c r="W125" s="68" t="n"/>
      <c r="X125" s="68" t="n"/>
      <c r="Y125" s="68" t="n"/>
      <c r="Z125" s="68" t="n"/>
      <c r="AA125" s="68" t="n"/>
      <c r="AB125" s="68" t="n"/>
      <c r="AC125" s="68" t="n"/>
      <c r="AD125" s="68" t="n"/>
      <c r="AE125" s="68" t="n"/>
    </row>
    <row r="126">
      <c r="F126" s="6" t="n"/>
      <c r="W126" s="68" t="n"/>
      <c r="X126" s="68" t="n"/>
      <c r="Y126" s="68" t="n"/>
      <c r="Z126" s="68" t="n"/>
      <c r="AA126" s="68" t="n"/>
      <c r="AB126" s="68" t="n"/>
      <c r="AC126" s="68" t="n"/>
      <c r="AD126" s="68" t="n"/>
      <c r="AE126" s="68" t="n"/>
    </row>
    <row r="127">
      <c r="F127" s="6" t="n"/>
      <c r="W127" s="68" t="n"/>
      <c r="X127" s="68" t="n"/>
      <c r="Y127" s="68" t="n"/>
      <c r="Z127" s="68" t="n"/>
      <c r="AA127" s="68" t="n"/>
      <c r="AB127" s="68" t="n"/>
      <c r="AC127" s="68" t="n"/>
      <c r="AD127" s="68" t="n"/>
      <c r="AE127" s="68" t="n"/>
    </row>
    <row r="128">
      <c r="F128" s="6" t="n"/>
      <c r="W128" s="68" t="n"/>
      <c r="X128" s="68" t="n"/>
      <c r="Y128" s="68" t="n"/>
      <c r="Z128" s="68" t="n"/>
      <c r="AA128" s="68" t="n"/>
      <c r="AB128" s="68" t="n"/>
      <c r="AC128" s="68" t="n"/>
      <c r="AD128" s="68" t="n"/>
      <c r="AE128" s="68" t="n"/>
    </row>
    <row r="129">
      <c r="F129" s="6" t="n"/>
      <c r="W129" s="68" t="n"/>
      <c r="X129" s="68" t="n"/>
      <c r="Y129" s="68" t="n"/>
      <c r="Z129" s="68" t="n"/>
      <c r="AA129" s="68" t="n"/>
      <c r="AB129" s="68" t="n"/>
      <c r="AC129" s="68" t="n"/>
      <c r="AD129" s="68" t="n"/>
      <c r="AE129" s="68" t="n"/>
    </row>
    <row r="130">
      <c r="F130" s="6" t="n"/>
      <c r="W130" s="68" t="n"/>
      <c r="X130" s="68" t="n"/>
      <c r="Y130" s="68" t="n"/>
      <c r="Z130" s="68" t="n"/>
      <c r="AA130" s="68" t="n"/>
      <c r="AB130" s="68" t="n"/>
      <c r="AC130" s="68" t="n"/>
      <c r="AD130" s="68" t="n"/>
      <c r="AE130" s="68" t="n"/>
    </row>
    <row r="131">
      <c r="F131" s="6" t="n"/>
      <c r="W131" s="68" t="n"/>
      <c r="X131" s="68" t="n"/>
      <c r="Y131" s="68" t="n"/>
      <c r="Z131" s="68" t="n"/>
      <c r="AA131" s="68" t="n"/>
      <c r="AB131" s="68" t="n"/>
      <c r="AC131" s="68" t="n"/>
      <c r="AD131" s="68" t="n"/>
      <c r="AE131" s="68" t="n"/>
    </row>
    <row r="132">
      <c r="F132" s="6" t="n"/>
      <c r="W132" s="68" t="n"/>
      <c r="X132" s="68" t="n"/>
      <c r="Y132" s="68" t="n"/>
      <c r="Z132" s="68" t="n"/>
      <c r="AA132" s="68" t="n"/>
      <c r="AB132" s="68" t="n"/>
      <c r="AC132" s="68" t="n"/>
      <c r="AD132" s="68" t="n"/>
      <c r="AE132" s="68" t="n"/>
    </row>
    <row r="133">
      <c r="F133" s="6" t="n"/>
      <c r="W133" s="68" t="n"/>
      <c r="X133" s="68" t="n"/>
      <c r="Y133" s="68" t="n"/>
      <c r="Z133" s="68" t="n"/>
      <c r="AA133" s="68" t="n"/>
      <c r="AB133" s="68" t="n"/>
      <c r="AC133" s="68" t="n"/>
      <c r="AD133" s="68" t="n"/>
      <c r="AE133" s="68" t="n"/>
    </row>
    <row r="134">
      <c r="F134" s="6" t="n"/>
      <c r="W134" s="68" t="n"/>
      <c r="X134" s="68" t="n"/>
      <c r="Y134" s="68" t="n"/>
      <c r="Z134" s="68" t="n"/>
      <c r="AA134" s="68" t="n"/>
      <c r="AB134" s="68" t="n"/>
      <c r="AC134" s="68" t="n"/>
      <c r="AD134" s="68" t="n"/>
      <c r="AE134" s="68" t="n"/>
    </row>
    <row r="135">
      <c r="F135" s="6" t="n"/>
      <c r="W135" s="68" t="n"/>
      <c r="X135" s="68" t="n"/>
      <c r="Y135" s="68" t="n"/>
      <c r="Z135" s="68" t="n"/>
      <c r="AA135" s="68" t="n"/>
      <c r="AB135" s="68" t="n"/>
      <c r="AC135" s="68" t="n"/>
      <c r="AD135" s="68" t="n"/>
      <c r="AE135" s="68" t="n"/>
    </row>
    <row r="136">
      <c r="F136" s="6" t="n"/>
      <c r="W136" s="68" t="n"/>
      <c r="X136" s="68" t="n"/>
      <c r="Y136" s="68" t="n"/>
      <c r="Z136" s="68" t="n"/>
      <c r="AA136" s="68" t="n"/>
      <c r="AB136" s="68" t="n"/>
      <c r="AC136" s="68" t="n"/>
      <c r="AD136" s="68" t="n"/>
      <c r="AE136" s="68" t="n"/>
    </row>
    <row r="137">
      <c r="F137" s="6" t="n"/>
      <c r="W137" s="68" t="n"/>
      <c r="X137" s="68" t="n"/>
      <c r="Y137" s="68" t="n"/>
      <c r="Z137" s="68" t="n"/>
      <c r="AA137" s="68" t="n"/>
      <c r="AB137" s="68" t="n"/>
      <c r="AC137" s="68" t="n"/>
      <c r="AD137" s="68" t="n"/>
      <c r="AE137" s="68" t="n"/>
    </row>
    <row r="138">
      <c r="F138" s="6" t="n"/>
    </row>
    <row r="139">
      <c r="F139" s="6" t="n"/>
    </row>
    <row r="140">
      <c r="F140" s="6" t="n"/>
    </row>
    <row r="141">
      <c r="F141" s="6" t="n"/>
    </row>
    <row r="142">
      <c r="F142" s="6" t="n"/>
    </row>
    <row r="143">
      <c r="F143" s="6" t="n"/>
    </row>
  </sheetData>
  <sheetProtection selectLockedCells="0" selectUnlockedCells="0" algorithmName="SHA-512" sheet="1" objects="0" insertRows="1" insertHyperlinks="1" autoFilter="1" scenarios="0" formatColumns="0" deleteColumns="1" insertColumns="1" pivotTables="1" deleteRows="1" formatCells="0" saltValue="FXwa6IzlKdYQZVqKKnWQ+Q==" formatRows="0" sort="1" spinCount="100000" hashValue="9jIzmHeHDvMiMqz0ZcWEAOadpfyDv2BnB/y9qE7Dxcgvweg1oS48GB/jZM82lhMMd8WopLSmTjcfGQEiESa3Jg=="/>
  <mergeCells count="9">
    <mergeCell ref="A2:B2"/>
    <mergeCell ref="Z1:AE1"/>
    <mergeCell ref="B41:H41"/>
    <mergeCell ref="B44:H44"/>
    <mergeCell ref="A1:F1"/>
    <mergeCell ref="B43:H43"/>
    <mergeCell ref="A41:A42"/>
    <mergeCell ref="B42:H42"/>
    <mergeCell ref="B45:H45"/>
  </mergeCells>
  <conditionalFormatting sqref="A8:H39">
    <cfRule type="expression" priority="3786" dxfId="0">
      <formula>$C$3="Yes, section requirements are not applicable"</formula>
    </cfRule>
  </conditionalFormatting>
  <conditionalFormatting sqref="A9:H11">
    <cfRule type="expression" priority="9" dxfId="0">
      <formula>$E$8="N/A"</formula>
    </cfRule>
  </conditionalFormatting>
  <conditionalFormatting sqref="A13:H14">
    <cfRule type="expression" priority="8" dxfId="0">
      <formula>$E$12="N/A"</formula>
    </cfRule>
  </conditionalFormatting>
  <conditionalFormatting sqref="A16:H16">
    <cfRule type="expression" priority="7" dxfId="0">
      <formula>$E$15="N/A"</formula>
    </cfRule>
  </conditionalFormatting>
  <conditionalFormatting sqref="A18:H18">
    <cfRule type="expression" priority="6" dxfId="0">
      <formula>$E$17="N/A"</formula>
    </cfRule>
  </conditionalFormatting>
  <conditionalFormatting sqref="A20:H31">
    <cfRule type="expression" priority="5" dxfId="0">
      <formula>$E$19="N/A"</formula>
    </cfRule>
  </conditionalFormatting>
  <conditionalFormatting sqref="A33:H36">
    <cfRule type="expression" priority="3" dxfId="0">
      <formula>$E$32="N/A"</formula>
    </cfRule>
  </conditionalFormatting>
  <conditionalFormatting sqref="A38:H39">
    <cfRule type="expression" priority="2" dxfId="0">
      <formula>$E$37="N/A"</formula>
    </cfRule>
  </conditionalFormatting>
  <conditionalFormatting sqref="A9:H39">
    <cfRule type="expression" priority="1" dxfId="0">
      <formula>$X9=TRUE</formula>
    </cfRule>
  </conditionalFormatting>
  <dataValidations count="3">
    <dataValidation sqref="C3" showDropDown="0" showInputMessage="1" showErrorMessage="1" allowBlank="1" type="list">
      <formula1>$K$2:$K$3</formula1>
    </dataValidation>
    <dataValidation sqref="E9:E11 E13:E14 E16 E18 E20:E31 E33:E36 E38:E39" showDropDown="0" showInputMessage="1" showErrorMessage="1" allowBlank="1" type="list">
      <formula1>$J$1:$J$4</formula1>
    </dataValidation>
    <dataValidation sqref="E8 E12 E15 E17 E19 E32 E37" showDropDown="0" showInputMessage="1" showErrorMessage="1" allowBlank="1" type="list">
      <formula1>$AL$1</formula1>
    </dataValidation>
  </dataValidations>
  <hyperlinks>
    <hyperlink ref="D13" location="'B. Enrollment &amp; Disenrollment'!A41" display="'B. Enrollment &amp; Disenrollment'!A41"/>
    <hyperlink ref="D26" location="'B. Enrollment &amp; Disenrollment'!A43" display="'B. Enrollment &amp; Disenrollment'!A43"/>
    <hyperlink ref="D29" location="'B. Enrollment &amp; Disenrollment'!A44" display="'B. Enrollment &amp; Disenrollment'!A44"/>
    <hyperlink ref="D38" location="'B. Enrollment &amp; Disenrollment'!A45" display="'B. Enrollment &amp; Disenrollment'!A45"/>
    <hyperlink ref="A41" location="'B. Enrollment &amp; Disenrollment'!D13" display="'B. Enrollment &amp; Disenrollment'!D13"/>
    <hyperlink xmlns:r="http://schemas.openxmlformats.org/officeDocument/2006/relationships" ref="B42" r:id="rId1"/>
    <hyperlink ref="A43" location="'B. Enrollment &amp; Disenrollment'!D26" display="'B. Enrollment &amp; Disenrollment'!D26"/>
    <hyperlink ref="A44" location="'B. Enrollment &amp; Disenrollment'!D29" display="'B. Enrollment &amp; Disenrollment'!D29"/>
    <hyperlink ref="A45" location="'B. Enrollment &amp; Disenrollment'!D38" display="'B. Enrollment &amp; Disenrollment'!D38"/>
  </hyperlinks>
  <pageMargins left="0.25" right="0.25" top="0.75" bottom="0.75" header="0.3" footer="0.3"/>
  <pageSetup orientation="landscape" scale="78" fitToHeight="0" horizontalDpi="4294967293" verticalDpi="4294967293"/>
</worksheet>
</file>

<file path=xl/worksheets/sheet6.xml><?xml version="1.0" encoding="utf-8"?>
<worksheet xmlns="http://schemas.openxmlformats.org/spreadsheetml/2006/main">
  <sheetPr codeName="Sheet6">
    <outlinePr summaryBelow="1" summaryRight="1"/>
    <pageSetUpPr fitToPage="1"/>
  </sheetPr>
  <dimension ref="A1:AV148"/>
  <sheetViews>
    <sheetView zoomScale="85" zoomScaleNormal="85" workbookViewId="0">
      <pane ySplit="7" topLeftCell="A67" activePane="bottomLeft" state="frozen"/>
      <selection pane="bottomLeft" activeCell="A1" sqref="A1:F1"/>
    </sheetView>
  </sheetViews>
  <sheetFormatPr baseColWidth="8" defaultColWidth="9.28515625" defaultRowHeight="15" outlineLevelCol="0"/>
  <cols>
    <col width="11" customWidth="1" min="1" max="1"/>
    <col width="20.140625" customWidth="1" style="7" min="2" max="2"/>
    <col width="72" customWidth="1" style="152" min="3" max="3"/>
    <col width="7.5703125" customWidth="1" style="8" min="4" max="4"/>
    <col width="8.7109375" customWidth="1" style="5" min="5" max="5"/>
    <col width="8.7109375" customWidth="1" min="6" max="6"/>
    <col width="24.28515625" customWidth="1" min="7" max="7"/>
    <col width="26.42578125" customWidth="1" min="8" max="8"/>
    <col hidden="1" width="9" customWidth="1" style="598" min="9" max="9"/>
    <col hidden="1" width="9" customWidth="1" style="139" min="10" max="12"/>
    <col hidden="1" width="9" customWidth="1" style="138" min="13" max="13"/>
    <col hidden="1" width="9" customWidth="1" style="116" min="14" max="16"/>
    <col hidden="1" width="8.28515625" customWidth="1" style="116" min="17" max="17"/>
    <col hidden="1" width="12.7109375" customWidth="1" style="117" min="18" max="20"/>
    <col hidden="1" width="21" customWidth="1" style="122" min="21" max="21"/>
    <col hidden="1" width="23.5703125" customWidth="1" style="116" min="22" max="22"/>
    <col hidden="1" width="35.7109375" customWidth="1" style="68" min="23" max="24"/>
    <col hidden="1" width="15.140625" customWidth="1" style="68" min="25" max="25"/>
    <col hidden="1" width="5.5703125" customWidth="1" style="68" min="26" max="26"/>
    <col hidden="1" width="3.85546875" customWidth="1" style="68" min="27" max="27"/>
    <col hidden="1" width="4.5703125" customWidth="1" style="68" min="28" max="28"/>
    <col hidden="1" width="5.42578125" customWidth="1" style="68" min="29" max="29"/>
    <col hidden="1" width="10.85546875" customWidth="1" style="68" min="30" max="30"/>
    <col hidden="1" width="7.85546875" customWidth="1" style="68" min="31" max="31"/>
    <col hidden="1" width="15.5703125" customWidth="1" style="69" min="32" max="32"/>
    <col hidden="1" width="35.85546875" customWidth="1" style="106" min="33" max="33"/>
    <col hidden="1" width="19.42578125" customWidth="1" style="69" min="34" max="34"/>
    <col hidden="1" width="30.5703125" customWidth="1" style="84" min="35" max="35"/>
    <col hidden="1" width="23" customWidth="1" style="69" min="36" max="36"/>
    <col hidden="1" width="11.5703125" customWidth="1" style="69" min="37" max="37"/>
    <col hidden="1" width="15.42578125" customWidth="1" style="69" min="38" max="38"/>
    <col hidden="1" width="13.7109375" customWidth="1" style="69" min="39" max="39"/>
    <col hidden="1" width="32.7109375" customWidth="1" style="69" min="40" max="40"/>
    <col hidden="1" width="39.140625" customWidth="1" style="69" min="41" max="41"/>
    <col hidden="1" width="43.85546875" customWidth="1" style="69" min="42" max="42"/>
    <col hidden="1" width="32" customWidth="1" style="69" min="43" max="43"/>
    <col hidden="1" width="18.85546875" customWidth="1" style="69" min="44" max="44"/>
    <col hidden="1" width="16.140625" customWidth="1" style="69" min="45" max="45"/>
    <col hidden="1" width="39.28515625" customWidth="1" style="69" min="46" max="46"/>
    <col hidden="1" width="11.7109375" customWidth="1" min="47" max="47"/>
    <col hidden="1" width="9.28515625" customWidth="1" min="48" max="48"/>
    <col width="9.28515625" customWidth="1" min="49" max="63"/>
  </cols>
  <sheetData>
    <row r="1" ht="24.6" customHeight="1" thickBot="1">
      <c r="A1" s="573" t="inlineStr">
        <is>
          <t>Subpart C - Beneficiary Notification</t>
        </is>
      </c>
      <c r="B1" s="626" t="n"/>
      <c r="C1" s="626" t="n"/>
      <c r="D1" s="626" t="n"/>
      <c r="E1" s="626" t="n"/>
      <c r="F1" s="626" t="n"/>
      <c r="G1" s="584" t="n"/>
      <c r="H1" s="280" t="n"/>
      <c r="I1" s="25" t="n"/>
      <c r="J1" s="26" t="inlineStr">
        <is>
          <t>Met</t>
        </is>
      </c>
      <c r="K1" s="27" t="n"/>
      <c r="L1" s="51" t="n"/>
      <c r="M1" s="52">
        <f>IF($C$2="Base contract","Blist",IF($C$2="Contract Amendment","Alist"))</f>
        <v/>
      </c>
      <c r="N1" s="53" t="n"/>
      <c r="O1" s="29" t="n"/>
      <c r="P1" s="53" t="n"/>
      <c r="Q1" s="53" t="n"/>
      <c r="R1" s="53" t="n"/>
      <c r="S1" s="53" t="n"/>
      <c r="T1" s="53" t="n"/>
      <c r="U1" s="38" t="n"/>
      <c r="V1" s="112" t="n"/>
      <c r="W1" s="56" t="n"/>
      <c r="X1" s="581" t="n"/>
      <c r="Y1" s="581" t="n"/>
      <c r="Z1" s="581" t="inlineStr">
        <is>
          <t>This contract applies to the following entity types</t>
        </is>
      </c>
      <c r="AA1" s="69" t="n"/>
      <c r="AB1" s="69" t="n"/>
      <c r="AC1" s="69" t="n"/>
      <c r="AD1" s="69" t="n"/>
      <c r="AE1" s="69" t="n"/>
      <c r="AF1" s="57" t="n"/>
      <c r="AG1" s="46" t="inlineStr">
        <is>
          <t>Does the review include Medicaid and CHIP?</t>
        </is>
      </c>
      <c r="AH1" s="56" t="n"/>
      <c r="AI1" s="56" t="n"/>
      <c r="AJ1" s="56" t="n"/>
      <c r="AK1" s="56" t="n"/>
    </row>
    <row r="2" ht="16.5" customHeight="1">
      <c r="A2" s="588" t="inlineStr">
        <is>
          <t>Type of Review:</t>
        </is>
      </c>
      <c r="B2" s="623" t="n"/>
      <c r="C2" s="589">
        <f>'Cover Sheet'!B6</f>
        <v/>
      </c>
      <c r="D2" s="218" t="n"/>
      <c r="E2" s="281" t="n"/>
      <c r="F2" s="282" t="n"/>
      <c r="G2" s="283" t="inlineStr">
        <is>
          <t xml:space="preserve">Status of Medicaid Section: </t>
        </is>
      </c>
      <c r="H2" s="284">
        <f>I2</f>
        <v/>
      </c>
      <c r="I2" s="25">
        <f>IF(OR($C$3="Yes, section requirements are not applicable",$C$3="Yes, all requirements on the sheet are crosshatched",AND(E8="N/A",E25="N/A",E66="N/A",E68="N/A",E74="N/A",E78="N/A",E81="N/A",E89="N/A",E134="N/A")),"Section Review N/A",IF((COUNTA(A8:A135)+COUNTBLANK(A8:A135)=COUNTBLANK(E8:E135)),"Not Started",IF((COUNTA(A8:A135)&gt;SUM(U8:U135)),"In Progress","Section Review Complete")))</f>
        <v/>
      </c>
      <c r="J2" s="25" t="inlineStr">
        <is>
          <t>Unsure</t>
        </is>
      </c>
      <c r="K2" s="27" t="inlineStr">
        <is>
          <t>Yes, section requirements are not applicable</t>
        </is>
      </c>
      <c r="L2" s="27" t="n"/>
      <c r="M2" s="28" t="n"/>
      <c r="N2" s="53" t="n"/>
      <c r="O2" s="29" t="n"/>
      <c r="P2" s="53" t="n"/>
      <c r="Q2" s="53" t="n"/>
      <c r="R2" s="53" t="n"/>
      <c r="S2" s="53" t="n"/>
      <c r="T2" s="53" t="n"/>
      <c r="U2" s="38" t="n"/>
      <c r="V2" s="59" t="n"/>
      <c r="W2" s="56" t="n"/>
      <c r="X2" s="59" t="n"/>
      <c r="Y2" s="59" t="n"/>
      <c r="Z2" s="54">
        <f>IF('Cover Sheet'!$B$13="Yes","MCO","--")</f>
        <v/>
      </c>
      <c r="AA2" s="54">
        <f>IF('Cover Sheet'!$B$14="Yes","HIO","--")</f>
        <v/>
      </c>
      <c r="AB2" s="54">
        <f>IF('Cover Sheet'!$B$15="Yes","PIHP","--")</f>
        <v/>
      </c>
      <c r="AC2" s="54">
        <f>IF('Cover Sheet'!$B$16="Yes","PAHP","--")</f>
        <v/>
      </c>
      <c r="AD2" s="54">
        <f>IF('Cover Sheet'!$B$17="Yes","NEMT PAHP","--")</f>
        <v/>
      </c>
      <c r="AE2" s="54">
        <f>IF('Cover Sheet'!$B$18="Yes","PCCME","--")</f>
        <v/>
      </c>
      <c r="AF2" s="57" t="n"/>
      <c r="AG2" s="632">
        <f>IF('Cover Sheet'!$B$4="BOTH",1,0)</f>
        <v/>
      </c>
      <c r="AH2" s="56" t="n"/>
      <c r="AI2" s="56" t="inlineStr">
        <is>
          <t> </t>
        </is>
      </c>
      <c r="AJ2" s="56" t="n"/>
      <c r="AK2" s="56" t="n"/>
      <c r="AM2" s="69" t="inlineStr">
        <is>
          <t>N/A</t>
        </is>
      </c>
    </row>
    <row r="3" ht="16.5" customHeight="1" thickBot="1">
      <c r="A3" s="305" t="inlineStr">
        <is>
          <t>Mark all requirements as "N/A"?</t>
        </is>
      </c>
      <c r="B3" s="306" t="n"/>
      <c r="C3" s="307" t="inlineStr">
        <is>
          <t>No, section requirements must be reviewed</t>
        </is>
      </c>
      <c r="D3" s="226" t="n"/>
      <c r="E3" s="285" t="n"/>
      <c r="F3" s="286" t="n"/>
      <c r="G3" s="287" t="inlineStr">
        <is>
          <t>Medicaid Decision:</t>
        </is>
      </c>
      <c r="H3" s="288">
        <f>I3</f>
        <v/>
      </c>
      <c r="I3" s="25">
        <f>IF(OR($C$3="Yes, section requirements are not applicable",$C$3="Yes, all requirements on the sheet are crosshatched",AND(E8="N/A",E25="N/A",E66="N/A",E68="N/A",E74="N/A",E78="N/A",E81="N/A",E89="N/A",E134="N/A")),"Section Review N/A",IF((COUNTA(A8:A135)+COUNTBLANK(A8:A135))=COUNTBLANK(E8:E135),"Not Started",IF(OR(COUNTA(A9:A135)+COUNTBLANK(A8:A135)&lt;&gt;COUNTIF(E8:E135,"Yes")+COUNTIF(E8:E135,"Met")+COUNTIF(E8:E135,"N/A")+COUNTBLANK(E8:E135),COUNTA(A8:A135)&lt;&gt;SUM(U8:U135)),"Revisions Needed","Approved")))</f>
        <v/>
      </c>
      <c r="J3" s="25" t="inlineStr">
        <is>
          <t>Not met</t>
        </is>
      </c>
      <c r="K3" s="27" t="inlineStr">
        <is>
          <t>No, section requirements must be reviewed</t>
        </is>
      </c>
      <c r="L3" s="27" t="n"/>
      <c r="M3" s="28" t="n"/>
      <c r="N3" s="53" t="n"/>
      <c r="O3" s="29" t="n"/>
      <c r="P3" s="53" t="n"/>
      <c r="Q3" s="53" t="n"/>
      <c r="R3" s="53" t="n"/>
      <c r="S3" s="53" t="n"/>
      <c r="T3" s="53" t="n"/>
      <c r="U3" s="38" t="n"/>
      <c r="V3" s="54" t="n"/>
      <c r="W3" s="56" t="n"/>
      <c r="X3" s="421" t="inlineStr">
        <is>
          <t>Shaded</t>
        </is>
      </c>
      <c r="Y3" s="421" t="inlineStr">
        <is>
          <t>Entity Not Applied</t>
        </is>
      </c>
      <c r="Z3" s="56" t="n"/>
      <c r="AA3" s="56" t="n"/>
      <c r="AB3" s="56" t="n"/>
      <c r="AC3" s="56" t="n"/>
      <c r="AD3" s="56" t="n"/>
      <c r="AE3" s="56" t="n"/>
      <c r="AF3" s="57" t="n"/>
      <c r="AG3" s="54" t="n"/>
      <c r="AH3" s="56" t="n"/>
      <c r="AI3" s="56" t="n"/>
      <c r="AJ3" s="56" t="n"/>
      <c r="AK3" s="56" t="n"/>
    </row>
    <row r="4" hidden="1" ht="16.5" customHeight="1">
      <c r="A4" s="231" t="n"/>
      <c r="B4" s="232" t="n"/>
      <c r="C4" s="289" t="n"/>
      <c r="D4" s="234" t="n"/>
      <c r="E4" s="231" t="n"/>
      <c r="F4" s="290" t="n"/>
      <c r="G4" s="290" t="n"/>
      <c r="H4" s="290" t="n"/>
      <c r="I4" s="25" t="n"/>
      <c r="J4" s="25" t="inlineStr">
        <is>
          <t>N/A</t>
        </is>
      </c>
      <c r="K4" s="27" t="n"/>
      <c r="L4" s="27" t="n"/>
      <c r="M4" s="28" t="n"/>
      <c r="N4" s="53" t="n"/>
      <c r="O4" s="29" t="n"/>
      <c r="P4" s="53" t="n"/>
      <c r="Q4" s="53" t="n"/>
      <c r="R4" s="53" t="n"/>
      <c r="S4" s="53" t="n"/>
      <c r="T4" s="53" t="n"/>
      <c r="U4" s="38" t="n"/>
      <c r="V4" s="54" t="n"/>
      <c r="W4" s="56" t="n"/>
      <c r="X4" s="56" t="n"/>
      <c r="Y4" s="56" t="n"/>
      <c r="Z4" s="56" t="n"/>
      <c r="AA4" s="56" t="n"/>
      <c r="AB4" s="56" t="n"/>
      <c r="AC4" s="56" t="n"/>
      <c r="AD4" s="56" t="n"/>
      <c r="AE4" s="56" t="n"/>
      <c r="AF4" s="57" t="n"/>
      <c r="AG4" s="54" t="n"/>
      <c r="AH4" s="56" t="n"/>
      <c r="AI4" s="56" t="n"/>
      <c r="AJ4" s="56" t="n"/>
      <c r="AK4" s="56" t="n"/>
    </row>
    <row r="5" hidden="1" ht="16.5" customHeight="1">
      <c r="A5" s="237" t="n"/>
      <c r="B5" s="238" t="n"/>
      <c r="C5" s="291" t="n"/>
      <c r="D5" s="239" t="n"/>
      <c r="E5" s="237" t="n"/>
      <c r="F5" s="292" t="n"/>
      <c r="G5" s="292" t="n"/>
      <c r="H5" s="292" t="n"/>
      <c r="I5" s="25" t="n"/>
      <c r="J5" s="25" t="n"/>
      <c r="K5" s="27" t="n"/>
      <c r="L5" s="27" t="n"/>
      <c r="M5" s="28" t="n"/>
      <c r="N5" s="53" t="n"/>
      <c r="O5" s="29" t="n"/>
      <c r="P5" s="53" t="n"/>
      <c r="Q5" s="53" t="n"/>
      <c r="R5" s="53" t="inlineStr">
        <is>
          <t>_EFFECTIVE</t>
        </is>
      </c>
      <c r="S5" s="53" t="n"/>
      <c r="T5" s="53" t="n"/>
      <c r="U5" s="38" t="n"/>
      <c r="V5" s="54" t="n"/>
      <c r="W5" s="56" t="n"/>
      <c r="X5" s="56" t="n"/>
      <c r="Y5" s="56" t="n"/>
      <c r="Z5" s="56" t="n"/>
      <c r="AA5" s="56" t="n"/>
      <c r="AB5" s="56" t="n"/>
      <c r="AC5" s="56" t="n"/>
      <c r="AD5" s="56" t="n"/>
      <c r="AE5" s="56" t="n"/>
      <c r="AF5" s="57" t="n"/>
      <c r="AG5" s="54" t="n"/>
      <c r="AH5" s="56" t="n"/>
      <c r="AI5" s="56" t="n"/>
      <c r="AJ5" s="56" t="n"/>
      <c r="AK5" s="56" t="n"/>
      <c r="AM5" s="69" t="inlineStr">
        <is>
          <t>Medicaid_Only</t>
        </is>
      </c>
    </row>
    <row r="6" hidden="1" ht="16.5" customHeight="1" thickBot="1">
      <c r="A6" s="242" t="n"/>
      <c r="B6" s="243" t="n"/>
      <c r="C6" s="244" t="n"/>
      <c r="D6" s="245" t="n"/>
      <c r="E6" s="246" t="n"/>
      <c r="F6" s="247" t="n"/>
      <c r="G6" s="247" t="n"/>
      <c r="H6" s="247" t="n"/>
      <c r="I6" s="26" t="inlineStr">
        <is>
          <t>Applies to:</t>
        </is>
      </c>
      <c r="J6" s="25" t="inlineStr">
        <is>
          <t>N/A</t>
        </is>
      </c>
      <c r="K6" s="32" t="n"/>
      <c r="L6" s="25" t="n"/>
      <c r="M6" s="53" t="n"/>
      <c r="N6" s="53" t="n"/>
      <c r="O6" s="53" t="n"/>
      <c r="P6" s="33" t="inlineStr">
        <is>
          <t>Std type (EXISTING or NEW)</t>
        </is>
      </c>
      <c r="Q6" s="33" t="inlineStr">
        <is>
          <t>List</t>
        </is>
      </c>
      <c r="R6" s="63" t="n"/>
      <c r="S6" s="63" t="n"/>
      <c r="T6" s="63" t="n"/>
      <c r="U6" s="38" t="n"/>
      <c r="V6" s="54" t="n"/>
      <c r="W6" s="113" t="n"/>
      <c r="X6" s="101" t="inlineStr">
        <is>
          <t>Shaded</t>
        </is>
      </c>
      <c r="Y6" s="101" t="inlineStr">
        <is>
          <t>Entity Not Applied</t>
        </is>
      </c>
      <c r="Z6" s="101" t="n"/>
      <c r="AA6" s="101" t="n"/>
      <c r="AB6" s="101" t="n"/>
      <c r="AC6" s="101" t="n"/>
      <c r="AD6" s="101" t="n"/>
      <c r="AE6" s="101" t="n"/>
      <c r="AF6" s="57" t="n"/>
      <c r="AG6" s="54" t="n"/>
      <c r="AH6" s="56" t="n"/>
      <c r="AI6" s="56" t="n"/>
      <c r="AJ6" s="56" t="n"/>
      <c r="AK6" s="56" t="n"/>
    </row>
    <row r="7" ht="39.6" customHeight="1" thickBot="1">
      <c r="A7" s="249" t="inlineStr">
        <is>
          <t>Item</t>
        </is>
      </c>
      <c r="B7" s="250" t="inlineStr">
        <is>
          <t>Legal Cite</t>
        </is>
      </c>
      <c r="C7" s="251" t="inlineStr">
        <is>
          <t>Requirement</t>
        </is>
      </c>
      <c r="D7" s="251" t="inlineStr">
        <is>
          <t>Tip</t>
        </is>
      </c>
      <c r="E7" s="251" t="inlineStr">
        <is>
          <t>Status</t>
        </is>
      </c>
      <c r="F7" s="251" t="inlineStr">
        <is>
          <t>Where Found</t>
        </is>
      </c>
      <c r="G7" s="251" t="inlineStr">
        <is>
          <t>Follow-up Required</t>
        </is>
      </c>
      <c r="H7" s="293" t="inlineStr">
        <is>
          <t>General Comments</t>
        </is>
      </c>
      <c r="I7" s="34" t="inlineStr">
        <is>
          <t>MCO</t>
        </is>
      </c>
      <c r="J7" s="34" t="inlineStr">
        <is>
          <t>HIO</t>
        </is>
      </c>
      <c r="K7" s="34" t="inlineStr">
        <is>
          <t>PIHP</t>
        </is>
      </c>
      <c r="L7" s="35" t="inlineStr">
        <is>
          <t>PAHP</t>
        </is>
      </c>
      <c r="M7" s="36" t="inlineStr">
        <is>
          <t>NEMT PAHP</t>
        </is>
      </c>
      <c r="N7" s="37" t="inlineStr">
        <is>
          <t>PCCM</t>
        </is>
      </c>
      <c r="O7" s="37" t="inlineStr">
        <is>
          <t>PCCME</t>
        </is>
      </c>
      <c r="P7" s="38" t="n"/>
      <c r="Q7" s="38" t="n"/>
      <c r="R7" s="39" t="inlineStr">
        <is>
          <t>Effective</t>
        </is>
      </c>
      <c r="S7" s="39" t="n"/>
      <c r="T7" s="39" t="n"/>
      <c r="U7" s="105" t="inlineStr">
        <is>
          <t>Row Completed? (1 if status = Unsure; status = Met and column G &lt;&gt;blank; or status = Not Met and column I&lt;&gt;not blank)</t>
        </is>
      </c>
      <c r="V7" s="101" t="inlineStr">
        <is>
          <t>If CHIP linking and no information in rows with gray shading in columns E through H; code as complete. If rows with gray shading have information in one or more cells, the status of the row will be counted as if gray shading did not appear. (See Column Descriptions for more information)</t>
        </is>
      </c>
      <c r="W7" s="115" t="inlineStr">
        <is>
          <t>(b4c) Section I vs II</t>
        </is>
      </c>
      <c r="X7" s="158" t="n"/>
      <c r="Y7" s="158" t="n"/>
      <c r="Z7" s="158" t="inlineStr">
        <is>
          <t>MCO</t>
        </is>
      </c>
      <c r="AA7" s="158" t="inlineStr">
        <is>
          <t>HIO</t>
        </is>
      </c>
      <c r="AB7" s="158" t="inlineStr">
        <is>
          <t>PIHP</t>
        </is>
      </c>
      <c r="AC7" s="158" t="inlineStr">
        <is>
          <t>PAHP</t>
        </is>
      </c>
      <c r="AD7" s="158" t="inlineStr">
        <is>
          <t>NEMT PAHP</t>
        </is>
      </c>
      <c r="AE7" s="158" t="inlineStr">
        <is>
          <t>PCCME</t>
        </is>
      </c>
      <c r="AF7" s="70" t="inlineStr">
        <is>
          <t>CHIP Requirement</t>
        </is>
      </c>
      <c r="AG7" s="104" t="inlineStr">
        <is>
          <t>Does the CHIP section have a corresponding Medicaid section (Yes=1)</t>
        </is>
      </c>
      <c r="AH7" s="70" t="inlineStr">
        <is>
          <t>If yes, link the Medicaid section item:</t>
        </is>
      </c>
      <c r="AI7" s="70" t="inlineStr">
        <is>
          <t>If yes, link the Medicaid Requirement:</t>
        </is>
      </c>
      <c r="AJ7" s="56" t="inlineStr">
        <is>
          <t>Is the text the exact same?</t>
        </is>
      </c>
      <c r="AK7" s="56" t="inlineStr">
        <is>
          <t>Shading code</t>
        </is>
      </c>
      <c r="AL7" s="69" t="inlineStr">
        <is>
          <t>section1_no_link</t>
        </is>
      </c>
      <c r="AM7" s="69" t="inlineStr">
        <is>
          <t>Medicaid_Only</t>
        </is>
      </c>
      <c r="AN7" s="80" t="inlineStr">
        <is>
          <t>Linked Medicaid Requirement Status</t>
        </is>
      </c>
      <c r="AO7" s="80" t="inlineStr">
        <is>
          <t>Linked Medicaid Requirement Where Found</t>
        </is>
      </c>
      <c r="AP7" s="80" t="inlineStr">
        <is>
          <t>Linked Medicaid Requirement Followup Required</t>
        </is>
      </c>
      <c r="AQ7" s="80" t="inlineStr">
        <is>
          <t>Linked Medicaid General Comments</t>
        </is>
      </c>
      <c r="AR7" s="81" t="inlineStr">
        <is>
          <t>Row Started (1 if row has been started)</t>
        </is>
      </c>
      <c r="AS7" s="82" t="inlineStr">
        <is>
          <t>Requirement Met</t>
        </is>
      </c>
      <c r="AT7" s="83" t="inlineStr">
        <is>
          <t>All Required Medicaid Cols Filled (1=True)</t>
        </is>
      </c>
      <c r="AU7" t="inlineStr">
        <is>
          <t>Streamlined</t>
        </is>
      </c>
    </row>
    <row r="8" ht="15.75" customHeight="1" thickBot="1">
      <c r="A8" s="450" t="n"/>
      <c r="B8" s="451" t="n"/>
      <c r="C8" s="452" t="inlineStr">
        <is>
          <t>I.C.1 Language and Format</t>
        </is>
      </c>
      <c r="D8" s="442" t="n"/>
      <c r="E8" s="443" t="n"/>
      <c r="F8" s="444" t="n"/>
      <c r="G8" s="444" t="n"/>
      <c r="H8" s="445" t="n"/>
      <c r="I8" s="132" t="n"/>
      <c r="J8" s="132" t="n"/>
      <c r="K8" s="132" t="n"/>
      <c r="L8" s="133" t="n"/>
      <c r="M8" s="87" t="n"/>
      <c r="AF8" s="89" t="n"/>
      <c r="AG8" s="89" t="n"/>
      <c r="AH8" s="89" t="n"/>
      <c r="AI8" s="89" t="n"/>
      <c r="AJ8" s="68" t="n"/>
      <c r="AK8" s="68" t="n"/>
    </row>
    <row r="9" ht="41.25" customHeight="1">
      <c r="A9" s="294" t="inlineStr">
        <is>
          <t>I.C.1.01</t>
        </is>
      </c>
      <c r="B9" s="295" t="inlineStr">
        <is>
          <t>42 CFR 438.10(c)(1)</t>
        </is>
      </c>
      <c r="C9" s="295" t="inlineStr">
        <is>
          <t xml:space="preserve">The contract requires the MCP to provide all required information to enrollees and potential enrollees in a manner and format that may be easily understood and is readily accessible by such enrollees and potential enrollees. </t>
        </is>
      </c>
      <c r="D9" s="470" t="n"/>
      <c r="E9" s="297" t="n"/>
      <c r="F9" s="655" t="inlineStr">
        <is>
          <t>Source: Attachment - Core Contract Provisions 02012025: 58, 121 | CN-680000-FP122: 58, 113, 121, 122</t>
        </is>
      </c>
      <c r="G9" s="297" t="n"/>
      <c r="H9" s="641" t="inlineStr">
        <is>
          <t>Recommendation: MET
Response:
The contract explicitly states that the Managed Care Plan (MCP) shall provide all enrollee communications, including written materials, spoken scripts, and websites, in an easily understood language and format. Specifically, it mentions that enrollee communications shall be at or near the fourth (4th) grade comprehension level and lists several readability tests to ensure compliance ([1], [2]). Additionally, the MCP is required to make all written material available in multiple languages as prescribed by the Agency and to notify enrollees and potential enrollees about the availability of information in alternative formats and how to access them ([1], [2], [3], [4]). This indicates that the requirement is met.</t>
        </is>
      </c>
      <c r="I9" s="92" t="inlineStr">
        <is>
          <t>MCO</t>
        </is>
      </c>
      <c r="J9" s="92" t="inlineStr">
        <is>
          <t>HIO</t>
        </is>
      </c>
      <c r="K9" s="92" t="inlineStr">
        <is>
          <t>PIHP</t>
        </is>
      </c>
      <c r="L9" s="71" t="inlineStr">
        <is>
          <t>PAHP</t>
        </is>
      </c>
      <c r="M9" s="71" t="inlineStr">
        <is>
          <t>NEMT PAHP</t>
        </is>
      </c>
      <c r="N9" s="71" t="n"/>
      <c r="O9" s="71" t="inlineStr">
        <is>
          <t>PCCME</t>
        </is>
      </c>
      <c r="P9" s="71" t="inlineStr">
        <is>
          <t>EXISTING</t>
        </is>
      </c>
      <c r="Q9" s="71" t="n"/>
      <c r="R9" s="64" t="n"/>
      <c r="S9" s="64" t="n"/>
      <c r="T9" s="64" t="n"/>
      <c r="U9" s="97">
        <f>IF(OR($E$8="N/A",AND(AU9=0,'Cover Sheet'!$B$29="Streamlined Review"),AND(E9="Met",F9&lt;&gt;""),AND(E9="Not met",G9&lt;&gt;""),AND(E9="Unsure",G9&lt;&gt;""),AND(E9="N/A",H9&lt;&gt;""),AND(Y9=TRUE)),1,0)</f>
        <v/>
      </c>
      <c r="W9" s="56">
        <f>IF(OR(AND($H$6="Medicaid",MID($A9,1,FIND(".",$A9,1)-1)="II"),AND($H$6="CHIP",MID($A9,1,FIND(".",$A9,1)-1)="I")),TRUE,FALSE)</f>
        <v/>
      </c>
      <c r="X9" s="126">
        <f>IF(OR(Y9=TRUE),TRUE,FALSE)</f>
        <v/>
      </c>
      <c r="Y9" s="126">
        <f>IF(SUM(Z9:AE9)&lt;1,TRUE,FALSE)</f>
        <v/>
      </c>
      <c r="Z9" s="126">
        <f>IF($Z$2=I9,1,0)</f>
        <v/>
      </c>
      <c r="AA9" s="126">
        <f>IF($AA$2=J9,1,0)</f>
        <v/>
      </c>
      <c r="AB9" s="126">
        <f>IF($AB$2=K9,1,0)</f>
        <v/>
      </c>
      <c r="AC9" s="126">
        <f>IF($AC$2=L9,1,0)</f>
        <v/>
      </c>
      <c r="AD9" s="126">
        <f>IF($AD$2=M9,1,0)</f>
        <v/>
      </c>
      <c r="AE9" s="126">
        <f>IF($AE$2=O9,1,0)</f>
        <v/>
      </c>
      <c r="AM9" s="69">
        <f>IF(AL9=1,1,"")</f>
        <v/>
      </c>
      <c r="AU9" t="n">
        <v>0</v>
      </c>
    </row>
    <row r="10" ht="28.5" customHeight="1">
      <c r="A10" s="294" t="inlineStr">
        <is>
          <t>I.C.1.02</t>
        </is>
      </c>
      <c r="B10" s="295" t="inlineStr">
        <is>
          <t>42 CFR 438.10(c)(7)</t>
        </is>
      </c>
      <c r="C10" s="295" t="inlineStr">
        <is>
          <t>The contract requires the MCP to have in place mechanisms to help enrollees and potential enrollees understand the requirements and benefits of their plan.</t>
        </is>
      </c>
      <c r="D10" s="446" t="n"/>
      <c r="E10" s="297" t="n"/>
      <c r="F10" s="655" t="inlineStr">
        <is>
          <t>Source: CN-680000-FP122: 134 | Attachment - Core Contract Provisions 02012025: 70</t>
        </is>
      </c>
      <c r="G10" s="297" t="n"/>
      <c r="H10" s="640" t="inlineStr">
        <is>
          <t>Recommendation: MET
Response:
The contract explicitly states that the Managed Care Plan (MCP) shall develop educational materials for enrollees and providers that educate them about how benefits will be administered and provide information about any administrative requirements. This indicates that the MCP is required to have mechanisms in place to help enrollees understand the requirements and benefits of their plan.
Evidence:
- "The Managed Care Plan shall develop educational materials for enrollees and providers that educate them about how these benefits will be administered and provide information about any administrative requirements (e.g., copayment or prior authorization requirements)." [CN-680000-FP122: 134, Attachment - Core Contract Provisions 02012025: 70]</t>
        </is>
      </c>
      <c r="I10" s="92" t="inlineStr">
        <is>
          <t>MCO</t>
        </is>
      </c>
      <c r="J10" s="92" t="inlineStr">
        <is>
          <t>HIO</t>
        </is>
      </c>
      <c r="K10" s="92" t="inlineStr">
        <is>
          <t>PIHP</t>
        </is>
      </c>
      <c r="L10" s="166" t="inlineStr">
        <is>
          <t>PAHP</t>
        </is>
      </c>
      <c r="M10" s="166" t="inlineStr">
        <is>
          <t>NEMT PAHP</t>
        </is>
      </c>
      <c r="N10" s="71" t="n"/>
      <c r="O10" s="166" t="inlineStr">
        <is>
          <t>PCCME</t>
        </is>
      </c>
      <c r="P10" s="71" t="inlineStr">
        <is>
          <t>EXISTING</t>
        </is>
      </c>
      <c r="Q10" s="71" t="n"/>
      <c r="R10" s="64" t="n"/>
      <c r="S10" s="64" t="n"/>
      <c r="T10" s="64" t="n"/>
      <c r="U10" s="97">
        <f>IF(OR($E$8="N/A",AND(AU10=0,'Cover Sheet'!$B$29="Streamlined Review"),AND(E10="Met",F10&lt;&gt;""),AND(E10="Not met",G10&lt;&gt;""),AND(E10="Unsure",G10&lt;&gt;""),AND(E10="N/A",H10&lt;&gt;""),AND(Y10=TRUE)),1,0)</f>
        <v/>
      </c>
      <c r="W10" s="56">
        <f>IF(OR(AND($H$6="Medicaid",MID($A10,1,FIND(".",$A10,1)-1)="II"),AND($H$6="CHIP",MID($A10,1,FIND(".",$A10,1)-1)="I")),TRUE,FALSE)</f>
        <v/>
      </c>
      <c r="X10" s="126">
        <f>IF(OR(Y10=TRUE),TRUE,FALSE)</f>
        <v/>
      </c>
      <c r="Y10" s="126">
        <f>IF(SUM(Z10:AE10)&lt;1,TRUE,FALSE)</f>
        <v/>
      </c>
      <c r="Z10" s="126">
        <f>IF($Z$2=I10,1,0)</f>
        <v/>
      </c>
      <c r="AA10" s="126">
        <f>IF($AA$2=J10,1,0)</f>
        <v/>
      </c>
      <c r="AB10" s="126">
        <f>IF($AB$2=K10,1,0)</f>
        <v/>
      </c>
      <c r="AC10" s="126">
        <f>IF($AC$2=L10,1,0)</f>
        <v/>
      </c>
      <c r="AD10" s="126">
        <f>IF($AD$2=M10,1,0)</f>
        <v/>
      </c>
      <c r="AE10" s="126">
        <f>IF($AE$2=O10,1,0)</f>
        <v/>
      </c>
      <c r="AM10" s="69">
        <f>IF(AL10=1,1,"")</f>
        <v/>
      </c>
      <c r="AU10" t="n">
        <v>0</v>
      </c>
    </row>
    <row r="11" ht="55.5" customHeight="1">
      <c r="A11" s="294" t="inlineStr">
        <is>
          <t>I.C.1.03</t>
        </is>
      </c>
      <c r="B11" s="295" t="inlineStr">
        <is>
          <t>42 CFR 438.10(d)(3)</t>
        </is>
      </c>
      <c r="C11" s="295" t="inlineStr">
        <is>
          <t xml:space="preserve">The contract requires the MCP to make its written materials that are critical to obtaining services, including, at a minimum, provider directories, enrollee handbooks, appeal and grievance notices, and denial and termination notices, available in the prevalent non-English languages in its particular service area. </t>
        </is>
      </c>
      <c r="D11" s="470" t="n"/>
      <c r="E11" s="297" t="n"/>
      <c r="F11" s="655" t="inlineStr">
        <is>
          <t>Source: CN-680000-FP122: 128: 128</t>
        </is>
      </c>
      <c r="G11" s="297" t="n"/>
      <c r="H11" s="640" t="inlineStr">
        <is>
          <t>Recommendation: MET
Response:
The contract explicitly requires the Managed Care Plan (MCP) to ensure language translation quality in all enrollee materials and to provide interpretation services at all points of contact to any potential enrollee or enrollee who speaks any non-English language. This includes written translation, oral interpretation, and the use of auxiliary aids such as TTY/TDY and American Sign Language.
Evidence:
- "The Managed Care Plan shall ensure language translation quality in all enrollee materials." [CN-680000-FP122: 128]
- "The Managed Care Plan is required to provide interpretation services at all points of contact to any potential enrollee or enrollee who speaks any non-English language regardless of whether the enrollee speaks a language that meets the threshold of a prevalent non-English language. This includes written translation, oral interpretation, and the use of auxiliary aids such as TTY/TDY and American Sign Language (42 CFR 438.10(d)(4); and 42 CFR 438.406(a))." [CN-680000-FP122: 128]</t>
        </is>
      </c>
      <c r="I11" s="92" t="inlineStr">
        <is>
          <t>MCO</t>
        </is>
      </c>
      <c r="J11" s="92" t="inlineStr">
        <is>
          <t>HIO</t>
        </is>
      </c>
      <c r="K11" s="92" t="inlineStr">
        <is>
          <t>PIHP</t>
        </is>
      </c>
      <c r="L11" s="71" t="inlineStr">
        <is>
          <t>PAHP</t>
        </is>
      </c>
      <c r="M11" s="71" t="inlineStr">
        <is>
          <t>NEMT PAHP</t>
        </is>
      </c>
      <c r="N11" s="71" t="n"/>
      <c r="O11" s="71" t="inlineStr">
        <is>
          <t>PCCME</t>
        </is>
      </c>
      <c r="P11" s="71" t="inlineStr">
        <is>
          <t>EXISTING</t>
        </is>
      </c>
      <c r="Q11" s="71" t="n"/>
      <c r="R11" s="64" t="n">
        <v>42917</v>
      </c>
      <c r="S11" s="64" t="n"/>
      <c r="T11" s="64" t="n"/>
      <c r="U11" s="97">
        <f>IF(OR($E$8="N/A",AND(AU11=0,'Cover Sheet'!$B$29="Streamlined Review"),AND(E11="Met",F11&lt;&gt;""),AND(E11="Not met",G11&lt;&gt;""),AND(E11="Unsure",G11&lt;&gt;""),AND(E11="N/A",H11&lt;&gt;""),AND(Y11=TRUE)),1,0)</f>
        <v/>
      </c>
      <c r="W11" s="56">
        <f>IF(OR(AND($H$6="Medicaid",MID($A11,1,FIND(".",$A11,1)-1)="II"),AND($H$6="CHIP",MID($A11,1,FIND(".",$A11,1)-1)="I")),TRUE,FALSE)</f>
        <v/>
      </c>
      <c r="X11" s="126">
        <f>IF(OR(Y11=TRUE),TRUE,FALSE)</f>
        <v/>
      </c>
      <c r="Y11" s="126">
        <f>IF(SUM(Z11:AE11)&lt;1,TRUE,FALSE)</f>
        <v/>
      </c>
      <c r="Z11" s="126">
        <f>IF($Z$2=I11,1,0)</f>
        <v/>
      </c>
      <c r="AA11" s="126">
        <f>IF($AA$2=J11,1,0)</f>
        <v/>
      </c>
      <c r="AB11" s="126">
        <f>IF($AB$2=K11,1,0)</f>
        <v/>
      </c>
      <c r="AC11" s="126">
        <f>IF($AC$2=L11,1,0)</f>
        <v/>
      </c>
      <c r="AD11" s="126">
        <f>IF($AD$2=M11,1,0)</f>
        <v/>
      </c>
      <c r="AE11" s="126">
        <f>IF($AE$2=O11,1,0)</f>
        <v/>
      </c>
      <c r="AM11" s="69">
        <f>IF(AL11=1,1,"")</f>
        <v/>
      </c>
      <c r="AU11" t="n">
        <v>0</v>
      </c>
    </row>
    <row r="12" ht="51" customHeight="1">
      <c r="A12" s="294" t="inlineStr">
        <is>
          <t>I.C.1.04</t>
        </is>
      </c>
      <c r="B12" s="453" t="inlineStr">
        <is>
          <t>42 CFR 438.10(d)(3)</t>
        </is>
      </c>
      <c r="C12" s="263" t="inlineStr">
        <is>
          <t>The contract requires that the MCP’s written materials that are critical to obtaining services are available in alternative formats upon request of the potential enrollee or enrollee at no cost.</t>
        </is>
      </c>
      <c r="D12" s="446" t="n"/>
      <c r="E12" s="297" t="n"/>
      <c r="F12" s="655" t="inlineStr">
        <is>
          <t>Source: CN-680000-FP122: 113, 122 | Attachment - Core Contract Provisions 02012025: 58</t>
        </is>
      </c>
      <c r="G12" s="297" t="n"/>
      <c r="H12" s="640" t="inlineStr">
        <is>
          <t>Recommendation: MET
Response:
The contract explicitly states that the Managed Care Plan shall notify enrollees or potential enrollees that information is available in alternative formats and how to access those formats upon request. This indicates that the requirement is met.
Evidence:
- "Upon request, the Managed Care Plan shall notify enrollees or potential enrollees that information is available in alternative formats and how to access those formats (42 CFR 438.10(d)(3))." [CN-680000-FP122: 113]
- "The Managed Care Plan shall notify all enrollees and, upon request, potential enrollees that information is available in alternative formats and how to access those formats (42 CFR 438.10(d)(3))." [CN-680000-FP122: 122 | Attachment - Core Contract Provisions 02012025: 58]</t>
        </is>
      </c>
      <c r="I12" s="92" t="inlineStr">
        <is>
          <t>MCO</t>
        </is>
      </c>
      <c r="J12" s="92" t="inlineStr">
        <is>
          <t>HIO</t>
        </is>
      </c>
      <c r="K12" s="92" t="inlineStr">
        <is>
          <t>PIHP</t>
        </is>
      </c>
      <c r="L12" s="71" t="inlineStr">
        <is>
          <t>PAHP</t>
        </is>
      </c>
      <c r="M12" s="71" t="inlineStr">
        <is>
          <t>NEMT PAHP</t>
        </is>
      </c>
      <c r="N12" s="71" t="n"/>
      <c r="O12" s="71" t="inlineStr">
        <is>
          <t>PCCME</t>
        </is>
      </c>
      <c r="P12" s="71" t="inlineStr">
        <is>
          <t>EXISTING</t>
        </is>
      </c>
      <c r="Q12" s="71" t="n"/>
      <c r="R12" s="64" t="n">
        <v>44179</v>
      </c>
      <c r="S12" s="64" t="n"/>
      <c r="T12" s="64" t="n"/>
      <c r="U12" s="97">
        <f>IF(OR($E$8="N/A",AND(AU12=0,'Cover Sheet'!$B$29="Streamlined Review"),AND(E12="Met",F12&lt;&gt;""),AND(E12="Not met",G12&lt;&gt;""),AND(E12="Unsure",G12&lt;&gt;""),AND(E12="N/A",H12&lt;&gt;""),AND(Y12=TRUE)),1,0)</f>
        <v/>
      </c>
      <c r="W12" s="56">
        <f>IF(OR(AND($H$6="Medicaid",MID($A12,1,FIND(".",$A12,1)-1)="II"),AND($H$6="CHIP",MID($A12,1,FIND(".",$A12,1)-1)="I")),TRUE,FALSE)</f>
        <v/>
      </c>
      <c r="X12" s="126">
        <f>IF(OR(Y12=TRUE),TRUE,FALSE)</f>
        <v/>
      </c>
      <c r="Y12" s="126">
        <f>IF(SUM(Z12:AE12)&lt;1,TRUE,FALSE)</f>
        <v/>
      </c>
      <c r="Z12" s="126">
        <f>IF($Z$2=I12,1,0)</f>
        <v/>
      </c>
      <c r="AA12" s="126">
        <f>IF($AA$2=J12,1,0)</f>
        <v/>
      </c>
      <c r="AB12" s="126">
        <f>IF($AB$2=K12,1,0)</f>
        <v/>
      </c>
      <c r="AC12" s="126">
        <f>IF($AC$2=L12,1,0)</f>
        <v/>
      </c>
      <c r="AD12" s="126">
        <f>IF($AD$2=M12,1,0)</f>
        <v/>
      </c>
      <c r="AE12" s="126">
        <f>IF($AE$2=O12,1,0)</f>
        <v/>
      </c>
      <c r="AM12" s="69">
        <f>IF(AL12=1,1,"")</f>
        <v/>
      </c>
      <c r="AU12" t="n">
        <v>0</v>
      </c>
    </row>
    <row r="13" ht="57" customHeight="1">
      <c r="A13" s="294" t="inlineStr">
        <is>
          <t>I.C.1.05</t>
        </is>
      </c>
      <c r="B13" s="295" t="inlineStr">
        <is>
          <t>42 CFR 438.10(d)(3)</t>
        </is>
      </c>
      <c r="C13" s="263" t="inlineStr">
        <is>
          <t>The contract requires that the MCP’s written materials that are critical to obtaining services include taglines in the prevalent non-English languages in the state and are in a conspicuously visible font size explaining the availability of written translation or oral interpretation to understand the information provided.</t>
        </is>
      </c>
      <c r="D13" s="470" t="n"/>
      <c r="E13" s="297" t="n"/>
      <c r="F13" s="655" t="inlineStr">
        <is>
          <t>Source: CN-680000-FP122: 122 | Attachment - Core Contract Provisions 02012025: 58</t>
        </is>
      </c>
      <c r="G13" s="297" t="n"/>
      <c r="H13" s="640" t="inlineStr">
        <is>
          <t>Recommendation: MET
Response:
The contract explicitly states that the Managed Care Plan shall include taglines in the prevalent non-English languages in the State, as well as large print, explaining the availability of written translation or oral interpretation to understand the information provided. This is supported by the following quotes:
- "The Managed Care Plan shall include taglines in the prevalent non-English languages in the State, as well as large print, explaining the availability of written translation or oral interpretation to understand the information provided." [CN-680000-FP122: 122]
- "The Managed Care Plan shall include taglines in the prevalent non-English languages in the State, as well as large print, explaining the availability of written translation or oral interpretation to understand the information provided." [Attachment - Core Contract Provisions 02012025: 58]</t>
        </is>
      </c>
      <c r="I13" s="92" t="inlineStr">
        <is>
          <t>MCO</t>
        </is>
      </c>
      <c r="J13" s="92" t="inlineStr">
        <is>
          <t>HIO</t>
        </is>
      </c>
      <c r="K13" s="92" t="inlineStr">
        <is>
          <t>PIHP</t>
        </is>
      </c>
      <c r="L13" s="71" t="inlineStr">
        <is>
          <t>PAHP</t>
        </is>
      </c>
      <c r="M13" s="71" t="inlineStr">
        <is>
          <t>NEMT PAHP</t>
        </is>
      </c>
      <c r="N13" s="71" t="n"/>
      <c r="O13" s="71" t="inlineStr">
        <is>
          <t>PCCME</t>
        </is>
      </c>
      <c r="P13" s="71" t="inlineStr">
        <is>
          <t>EXISTING</t>
        </is>
      </c>
      <c r="Q13" s="71" t="n"/>
      <c r="R13" s="64" t="n">
        <v>44179</v>
      </c>
      <c r="S13" s="64" t="n"/>
      <c r="T13" s="64" t="n"/>
      <c r="U13" s="97">
        <f>IF(OR($E$8="N/A",AND(AU13=0,'Cover Sheet'!$B$29="Streamlined Review"),AND(E13="Met",F13&lt;&gt;""),AND(E13="Not met",G13&lt;&gt;""),AND(E13="Unsure",G13&lt;&gt;""),AND(E13="N/A",H13&lt;&gt;""),AND(Y13=TRUE)),1,0)</f>
        <v/>
      </c>
      <c r="W13" s="56">
        <f>IF(OR(AND($H$6="Medicaid",MID($A13,1,FIND(".",$A13,1)-1)="II"),AND($H$6="CHIP",MID($A13,1,FIND(".",$A13,1)-1)="I")),TRUE,FALSE)</f>
        <v/>
      </c>
      <c r="X13" s="126">
        <f>IF(OR(Y13=TRUE),TRUE,FALSE)</f>
        <v/>
      </c>
      <c r="Y13" s="126">
        <f>IF(SUM(Z13:AE13)&lt;1,TRUE,FALSE)</f>
        <v/>
      </c>
      <c r="Z13" s="126">
        <f>IF($Z$2=I13,1,0)</f>
        <v/>
      </c>
      <c r="AA13" s="126">
        <f>IF($AA$2=J13,1,0)</f>
        <v/>
      </c>
      <c r="AB13" s="126">
        <f>IF($AB$2=K13,1,0)</f>
        <v/>
      </c>
      <c r="AC13" s="126">
        <f>IF($AC$2=L13,1,0)</f>
        <v/>
      </c>
      <c r="AD13" s="126">
        <f>IF($AD$2=M13,1,0)</f>
        <v/>
      </c>
      <c r="AE13" s="126">
        <f>IF($AE$2=O13,1,0)</f>
        <v/>
      </c>
      <c r="AM13" s="69">
        <f>IF(AL13=1,1,"")</f>
        <v/>
      </c>
      <c r="AU13" t="n">
        <v>0</v>
      </c>
    </row>
    <row r="14" ht="55.5" customHeight="1">
      <c r="A14" s="294" t="inlineStr">
        <is>
          <t>I.C.1.06</t>
        </is>
      </c>
      <c r="B14" s="263" t="inlineStr">
        <is>
          <t>42 CFR 438.10(d)(3)</t>
        </is>
      </c>
      <c r="C14" s="263" t="inlineStr">
        <is>
          <t>The contract requires that the MCP’s written materials that are critical to obtaining services include taglines in the prevalent non-English languages in the state and are in a conspicuously visible font size that provide information on how to request auxiliary aids and services.</t>
        </is>
      </c>
      <c r="D14" s="470" t="n"/>
      <c r="E14" s="297" t="n"/>
      <c r="F14" s="655" t="inlineStr">
        <is>
          <t>Source: CN-680000-FP122: 122</t>
        </is>
      </c>
      <c r="G14" s="297" t="n"/>
      <c r="H14" s="640" t="inlineStr">
        <is>
          <t>Recommendation: MET
Response:
The contract explicitly states that the Managed Care Plan shall include taglines in the prevalent non-English languages in the State, as well as large print, explaining the availability of written translation and interpretation services [1]. This indicates that the requirement for taglines in prevalent non-English languages and conspicuously visible font size is met.
[1] "e. The Managed Care Plan shall include taglines in the prevalent non-English languages in the State, as well as large print, explaining the availability of written translation and interpretation services." (CN-680000-FP122: 122)</t>
        </is>
      </c>
      <c r="I14" s="92" t="inlineStr">
        <is>
          <t>MCO</t>
        </is>
      </c>
      <c r="J14" s="92" t="inlineStr">
        <is>
          <t>HIO</t>
        </is>
      </c>
      <c r="K14" s="92" t="inlineStr">
        <is>
          <t>PIHP</t>
        </is>
      </c>
      <c r="L14" s="71" t="inlineStr">
        <is>
          <t>PAHP</t>
        </is>
      </c>
      <c r="M14" s="71" t="inlineStr">
        <is>
          <t>NEMT PAHP</t>
        </is>
      </c>
      <c r="N14" s="67" t="n"/>
      <c r="O14" s="71" t="inlineStr">
        <is>
          <t>PCCME</t>
        </is>
      </c>
      <c r="P14" s="71" t="inlineStr">
        <is>
          <t>EXISTING</t>
        </is>
      </c>
      <c r="Q14" s="71" t="n"/>
      <c r="R14" s="64" t="n">
        <v>44179</v>
      </c>
      <c r="S14" s="64" t="n"/>
      <c r="T14" s="64" t="n"/>
      <c r="U14" s="97">
        <f>IF(OR($E$8="N/A",AND(AU14=0,'Cover Sheet'!$B$29="Streamlined Review"),AND(E14="Met",F14&lt;&gt;""),AND(E14="Not met",G14&lt;&gt;""),AND(E14="Unsure",G14&lt;&gt;""),AND(E14="N/A",H14&lt;&gt;""),AND(Y14=TRUE)),1,0)</f>
        <v/>
      </c>
      <c r="W14" s="56">
        <f>IF(OR(AND($H$6="Medicaid",MID($A14,1,FIND(".",$A14,1)-1)="II"),AND($H$6="CHIP",MID($A14,1,FIND(".",$A14,1)-1)="I")),TRUE,FALSE)</f>
        <v/>
      </c>
      <c r="X14" s="126">
        <f>IF(OR(Y14=TRUE),TRUE,FALSE)</f>
        <v/>
      </c>
      <c r="Y14" s="126">
        <f>IF(SUM(Z14:AE14)&lt;1,TRUE,FALSE)</f>
        <v/>
      </c>
      <c r="Z14" s="126">
        <f>IF($Z$2=I14,1,0)</f>
        <v/>
      </c>
      <c r="AA14" s="126">
        <f>IF($AA$2=J14,1,0)</f>
        <v/>
      </c>
      <c r="AB14" s="126">
        <f>IF($AB$2=K14,1,0)</f>
        <v/>
      </c>
      <c r="AC14" s="126">
        <f>IF($AC$2=L14,1,0)</f>
        <v/>
      </c>
      <c r="AD14" s="126">
        <f>IF($AD$2=M14,1,0)</f>
        <v/>
      </c>
      <c r="AE14" s="126">
        <f>IF($AE$2=O14,1,0)</f>
        <v/>
      </c>
      <c r="AF14" s="88" t="n"/>
      <c r="AG14" s="136" t="n"/>
      <c r="AH14" s="88" t="n"/>
      <c r="AI14" s="137" t="n"/>
      <c r="AJ14" s="88" t="n"/>
      <c r="AK14" s="88" t="n"/>
      <c r="AL14" s="88" t="n"/>
      <c r="AM14" s="88">
        <f>IF(AL14=1,1,"")</f>
        <v/>
      </c>
      <c r="AN14" s="88" t="n"/>
      <c r="AO14" s="88" t="n"/>
      <c r="AP14" s="88" t="n"/>
      <c r="AQ14" s="88" t="n"/>
      <c r="AR14" s="88" t="n"/>
      <c r="AS14" s="88" t="n"/>
      <c r="AT14" s="88" t="n"/>
      <c r="AU14" t="n">
        <v>0</v>
      </c>
    </row>
    <row r="15" ht="75" customHeight="1">
      <c r="A15" s="294" t="inlineStr">
        <is>
          <t>I.C.1.07</t>
        </is>
      </c>
      <c r="B15" s="295" t="inlineStr">
        <is>
          <t>42 CFR 438.10(d)(3)</t>
        </is>
      </c>
      <c r="C15" s="263" t="inlineStr">
        <is>
          <t>The contract requires that the MCP’s written materials that are critical to obtaining services include taglines in the prevalent non-English languages in the state and are in a conspicuously visible font size that provide the toll-free and Teletypewriter Telephone/Text Telephone (TTY/TDY) telephone number of the MCP's member/customer service unit.</t>
        </is>
      </c>
      <c r="D15" s="470" t="n"/>
      <c r="E15" s="297" t="n"/>
      <c r="F15" s="655" t="inlineStr">
        <is>
          <t>Source: Attachment - Core Contract Provisions 02012025: 58 | CN-680000-FP122: 112</t>
        </is>
      </c>
      <c r="G15" s="297" t="n"/>
      <c r="H15" s="640" t="inlineStr">
        <is>
          <t>Recommendation: MET
Response:
The contract explicitly requires the Managed Care Plan (MCP) to include taglines in prevalent non-English languages and provide the toll-free and TTY/TDY telephone number in a conspicuously visible font size. Specifically, it states: 
- "The Managed Care Plan shall include taglines in the prevalent non-English languages in the State, as well as large print, explaining the availability of written translation services." [Attachment - Core Contract Provisions 02012025: 58]
- "The Managed Care Plan shall include a Teletypewriter Telephone (TTY) number in conjunction with the Managed Care Plan's toll-free customer service number." [CN-680000-FP122: 112]
These excerpts confirm that the requirement is met.</t>
        </is>
      </c>
      <c r="I15" s="92" t="inlineStr">
        <is>
          <t>MCO</t>
        </is>
      </c>
      <c r="J15" s="92" t="inlineStr">
        <is>
          <t>HIO</t>
        </is>
      </c>
      <c r="K15" s="92" t="inlineStr">
        <is>
          <t>PIHP</t>
        </is>
      </c>
      <c r="L15" s="71" t="inlineStr">
        <is>
          <t>PAHP</t>
        </is>
      </c>
      <c r="M15" s="71" t="inlineStr">
        <is>
          <t>NEMT PAHP</t>
        </is>
      </c>
      <c r="N15" s="71" t="n"/>
      <c r="O15" s="71" t="inlineStr">
        <is>
          <t>PCCME</t>
        </is>
      </c>
      <c r="P15" s="71" t="inlineStr">
        <is>
          <t>EXISTING</t>
        </is>
      </c>
      <c r="Q15" s="71" t="n"/>
      <c r="R15" s="64" t="n">
        <v>44179</v>
      </c>
      <c r="S15" s="64" t="n"/>
      <c r="T15" s="64" t="n"/>
      <c r="U15" s="97">
        <f>IF(OR($E$8="N/A",AND(AU15=0,'Cover Sheet'!$B$29="Streamlined Review"),AND(E15="Met",F15&lt;&gt;""),AND(E15="Not met",G15&lt;&gt;""),AND(E15="Unsure",G15&lt;&gt;""),AND(E15="N/A",H15&lt;&gt;""),AND(Y15=TRUE)),1,0)</f>
        <v/>
      </c>
      <c r="W15" s="56">
        <f>IF(OR(AND($H$6="Medicaid",MID($A15,1,FIND(".",$A15,1)-1)="II"),AND($H$6="CHIP",MID($A15,1,FIND(".",$A15,1)-1)="I")),TRUE,FALSE)</f>
        <v/>
      </c>
      <c r="X15" s="126">
        <f>IF(OR(Y15=TRUE),TRUE,FALSE)</f>
        <v/>
      </c>
      <c r="Y15" s="126">
        <f>IF(SUM(Z15:AE15)&lt;1,TRUE,FALSE)</f>
        <v/>
      </c>
      <c r="Z15" s="126">
        <f>IF($Z$2=I15,1,0)</f>
        <v/>
      </c>
      <c r="AA15" s="126">
        <f>IF($AA$2=J15,1,0)</f>
        <v/>
      </c>
      <c r="AB15" s="126">
        <f>IF($AB$2=K15,1,0)</f>
        <v/>
      </c>
      <c r="AC15" s="126">
        <f>IF($AC$2=L15,1,0)</f>
        <v/>
      </c>
      <c r="AD15" s="126">
        <f>IF($AD$2=M15,1,0)</f>
        <v/>
      </c>
      <c r="AE15" s="126">
        <f>IF($AE$2=O15,1,0)</f>
        <v/>
      </c>
      <c r="AM15" s="69">
        <f>IF(AL15=1,1,"")</f>
        <v/>
      </c>
      <c r="AU15" t="n">
        <v>0</v>
      </c>
    </row>
    <row r="16" ht="32.25" customHeight="1">
      <c r="A16" s="294" t="inlineStr">
        <is>
          <t>I.C.1.08</t>
        </is>
      </c>
      <c r="B16" s="295" t="inlineStr">
        <is>
          <t>42 CFR 438.10(d)(3)</t>
        </is>
      </c>
      <c r="C16" s="295" t="inlineStr">
        <is>
          <t xml:space="preserve">The contract requires the MCP to make auxiliary aids and services available upon request of the potential enrollee or enrollee at no cost. </t>
        </is>
      </c>
      <c r="D16" s="446" t="n"/>
      <c r="E16" s="297" t="n"/>
      <c r="F16" s="655" t="inlineStr">
        <is>
          <t>Source: CN-680000-FP122: 121, 64 | Attachment - Core Contract Provisions 02012025: 57, 64</t>
        </is>
      </c>
      <c r="G16" s="297" t="n"/>
      <c r="H16" s="640" t="inlineStr">
        <is>
          <t>Recommendation: MET
Response:
The contract explicitly states that the Managed Care Plan (MCP) is required to provide auxiliary aids and services to enrollees to achieve effective communication, and these services are to be provided at no cost. Specifically, the text states: 'The Managed Care Plan shall provide language assistance services, including the provision of foreign language interpreter and translation services, and auxiliary aids and services to enrollees to achieve effective communication (42 CFR 438.10(d)(3))' [CN-680000-FP122: 121, Attachment - Core Contract Provisions 02012025: 57]. Additionally, it is mentioned that 'There shall be no charge to the enrollee for translation services' [Attachment - Core Contract Provisions 02012025: 64].</t>
        </is>
      </c>
      <c r="I16" s="92" t="inlineStr">
        <is>
          <t>MCO</t>
        </is>
      </c>
      <c r="J16" s="92" t="inlineStr">
        <is>
          <t>HIO</t>
        </is>
      </c>
      <c r="K16" s="92" t="inlineStr">
        <is>
          <t>PIHP</t>
        </is>
      </c>
      <c r="L16" s="71" t="inlineStr">
        <is>
          <t>PAHP</t>
        </is>
      </c>
      <c r="M16" s="71" t="inlineStr">
        <is>
          <t>NEMT PAHP</t>
        </is>
      </c>
      <c r="N16" s="71" t="n"/>
      <c r="O16" s="71" t="inlineStr">
        <is>
          <t>PCCME</t>
        </is>
      </c>
      <c r="P16" s="71" t="inlineStr">
        <is>
          <t>EXISTING</t>
        </is>
      </c>
      <c r="Q16" s="71" t="n"/>
      <c r="R16" s="64" t="n">
        <v>42917</v>
      </c>
      <c r="S16" s="64" t="n"/>
      <c r="T16" s="64" t="n"/>
      <c r="U16" s="97">
        <f>IF(OR($E$8="N/A",AND(AU16=0,'Cover Sheet'!$B$29="Streamlined Review"),AND(E16="Met",F16&lt;&gt;""),AND(E16="Not met",G16&lt;&gt;""),AND(E16="Unsure",G16&lt;&gt;""),AND(E16="N/A",H16&lt;&gt;""),AND(Y16=TRUE)),1,0)</f>
        <v/>
      </c>
      <c r="W16" s="56">
        <f>IF(OR(AND($H$6="Medicaid",MID($A16,1,FIND(".",$A16,1)-1)="II"),AND($H$6="CHIP",MID($A16,1,FIND(".",$A16,1)-1)="I")),TRUE,FALSE)</f>
        <v/>
      </c>
      <c r="X16" s="126">
        <f>IF(OR(Y16=TRUE),TRUE,FALSE)</f>
        <v/>
      </c>
      <c r="Y16" s="126">
        <f>IF(SUM(Z16:AE16)&lt;1,TRUE,FALSE)</f>
        <v/>
      </c>
      <c r="Z16" s="126">
        <f>IF($Z$2=I16,1,0)</f>
        <v/>
      </c>
      <c r="AA16" s="126">
        <f>IF($AA$2=J16,1,0)</f>
        <v/>
      </c>
      <c r="AB16" s="126">
        <f>IF($AB$2=K16,1,0)</f>
        <v/>
      </c>
      <c r="AC16" s="126">
        <f>IF($AC$2=L16,1,0)</f>
        <v/>
      </c>
      <c r="AD16" s="126">
        <f>IF($AD$2=M16,1,0)</f>
        <v/>
      </c>
      <c r="AE16" s="126">
        <f>IF($AE$2=O16,1,0)</f>
        <v/>
      </c>
      <c r="AM16" s="69">
        <f>IF(AL16=1,1,"")</f>
        <v/>
      </c>
      <c r="AU16" t="n">
        <v>0</v>
      </c>
    </row>
    <row r="17" ht="41.25" customHeight="1">
      <c r="A17" s="294" t="inlineStr">
        <is>
          <t>I.C.1.09</t>
        </is>
      </c>
      <c r="B17" s="295" t="inlineStr">
        <is>
          <t>42 CFR 438.10(d)(4)</t>
        </is>
      </c>
      <c r="C17" s="295" t="inlineStr">
        <is>
          <t xml:space="preserve">The contract requires the MCP to make interpretation services, including oral interpretation and the use of auxiliary aids such as TTY/TDY and American Sign Language (ASL), free of charge to each enrollee. </t>
        </is>
      </c>
      <c r="D17" s="470" t="n"/>
      <c r="E17" s="297" t="n"/>
      <c r="F17" s="655" t="inlineStr">
        <is>
          <t>Source: Attachment - Core Contract Provisions 02012025: 64 | CN-680000-FP122: 128</t>
        </is>
      </c>
      <c r="G17" s="297" t="n"/>
      <c r="H17" s="640" t="inlineStr">
        <is>
          <t>Recommendation: MET
Response:
The contract explicitly states that the Managed Care Plan (MCP) is required to provide interpretation services, including oral interpretation and auxiliary aids such as TTY/TDY and American Sign Language (ASL), free of charge to enrollees. The relevant text states: 'There shall be no charge to the enrollee for translation services (42 CFR 438.10(d)(5)(i)-(iii), 42 CFR 438.10(d)(4)). Upon request, the Managed Care Plan shall provide, free of charge, interpreters for potential enrollees or enrollees whose primary language is not English (42 CFR 438.10(d)(4)).' [1] [2]</t>
        </is>
      </c>
      <c r="I17" s="92" t="inlineStr">
        <is>
          <t>MCO</t>
        </is>
      </c>
      <c r="J17" s="92" t="inlineStr">
        <is>
          <t>HIO</t>
        </is>
      </c>
      <c r="K17" s="92" t="inlineStr">
        <is>
          <t>PIHP</t>
        </is>
      </c>
      <c r="L17" s="71" t="inlineStr">
        <is>
          <t>PAHP</t>
        </is>
      </c>
      <c r="M17" s="71" t="inlineStr">
        <is>
          <t>NEMT PAHP</t>
        </is>
      </c>
      <c r="N17" s="71" t="n"/>
      <c r="O17" s="71" t="inlineStr">
        <is>
          <t>PCCME</t>
        </is>
      </c>
      <c r="P17" s="71" t="inlineStr">
        <is>
          <t>EXISTING</t>
        </is>
      </c>
      <c r="Q17" s="71" t="n"/>
      <c r="R17" s="64" t="n">
        <v>42917</v>
      </c>
      <c r="S17" s="64" t="n"/>
      <c r="T17" s="64" t="n"/>
      <c r="U17" s="97">
        <f>IF(OR($E$8="N/A",AND(AU17=0,'Cover Sheet'!$B$29="Streamlined Review"),AND(E17="Met",F17&lt;&gt;""),AND(E17="Not met",G17&lt;&gt;""),AND(E17="Unsure",G17&lt;&gt;""),AND(E17="N/A",H17&lt;&gt;""),AND(Y17=TRUE)),1,0)</f>
        <v/>
      </c>
      <c r="W17" s="56">
        <f>IF(OR(AND($H$6="Medicaid",MID($A17,1,FIND(".",$A17,1)-1)="II"),AND($H$6="CHIP",MID($A17,1,FIND(".",$A17,1)-1)="I")),TRUE,FALSE)</f>
        <v/>
      </c>
      <c r="X17" s="126">
        <f>IF(OR(Y17=TRUE),TRUE,FALSE)</f>
        <v/>
      </c>
      <c r="Y17" s="126">
        <f>IF(SUM(Z17:AE17)&lt;1,TRUE,FALSE)</f>
        <v/>
      </c>
      <c r="Z17" s="126">
        <f>IF($Z$2=I17,1,0)</f>
        <v/>
      </c>
      <c r="AA17" s="126">
        <f>IF($AA$2=J17,1,0)</f>
        <v/>
      </c>
      <c r="AB17" s="126">
        <f>IF($AB$2=K17,1,0)</f>
        <v/>
      </c>
      <c r="AC17" s="126">
        <f>IF($AC$2=L17,1,0)</f>
        <v/>
      </c>
      <c r="AD17" s="126">
        <f>IF($AD$2=M17,1,0)</f>
        <v/>
      </c>
      <c r="AE17" s="126">
        <f>IF($AE$2=O17,1,0)</f>
        <v/>
      </c>
      <c r="AM17" s="69">
        <f>IF(AL17=1,1,"")</f>
        <v/>
      </c>
      <c r="AU17" t="n">
        <v>0</v>
      </c>
    </row>
    <row r="18" ht="45" customHeight="1">
      <c r="A18" s="294" t="inlineStr">
        <is>
          <t>I.C.1.10</t>
        </is>
      </c>
      <c r="B18" s="295" t="inlineStr">
        <is>
          <t>42 CFR 438.10(d)(5)(i) and (iii)</t>
        </is>
      </c>
      <c r="C18" s="295" t="inlineStr">
        <is>
          <t>The contract requires the MCP to notify its enrollees that oral interpretation is available for any language, and how to access those services.</t>
        </is>
      </c>
      <c r="D18" s="470" t="n"/>
      <c r="E18" s="297" t="n"/>
      <c r="F18" s="655" t="inlineStr">
        <is>
          <t>Source: Attachment - Core Contract Provisions 02012025: 64 | CN-680000-FP122: 128</t>
        </is>
      </c>
      <c r="G18" s="297" t="n"/>
      <c r="H18" s="640" t="inlineStr">
        <is>
          <t>Recommendation: MET
Response:
The contract explicitly states that the Managed Care Plan (MCP) is required to notify its enrollees of the availability of interpretation services and to inform them of how to access such services. This is evidenced by the following quotes:
- "The Managed Care Plan is required to notify its enrollees of the availability of interpretation services and to inform them of how to access such services." [Attachment - Core Contract Provisions 02012025: 64]
- "The Managed Care Plan is required to notify its enrollees of the availability of interpretation services and to inform them of how to access such services." [CN-680000-FP122: 128]</t>
        </is>
      </c>
      <c r="I18" s="92" t="inlineStr">
        <is>
          <t>MCO</t>
        </is>
      </c>
      <c r="J18" s="92" t="inlineStr">
        <is>
          <t>HIO</t>
        </is>
      </c>
      <c r="K18" s="92" t="inlineStr">
        <is>
          <t>PIHP</t>
        </is>
      </c>
      <c r="L18" s="71" t="inlineStr">
        <is>
          <t>PAHP</t>
        </is>
      </c>
      <c r="M18" s="71" t="inlineStr">
        <is>
          <t>NEMT PAHP</t>
        </is>
      </c>
      <c r="N18" s="71" t="n"/>
      <c r="O18" s="71" t="inlineStr">
        <is>
          <t>PCCME</t>
        </is>
      </c>
      <c r="P18" s="71" t="inlineStr">
        <is>
          <t>EXISTING</t>
        </is>
      </c>
      <c r="Q18" s="71" t="n"/>
      <c r="R18" s="64" t="n"/>
      <c r="S18" s="64" t="n"/>
      <c r="T18" s="64" t="n"/>
      <c r="U18" s="97">
        <f>IF(OR($E$8="N/A",AND(AU18=0,'Cover Sheet'!$B$29="Streamlined Review"),AND(E18="Met",F18&lt;&gt;""),AND(E18="Not met",G18&lt;&gt;""),AND(E18="Unsure",G18&lt;&gt;""),AND(E18="N/A",H18&lt;&gt;""),AND(Y18=TRUE)),1,0)</f>
        <v/>
      </c>
      <c r="W18" s="56">
        <f>IF(OR(AND($H$6="Medicaid",MID($A18,1,FIND(".",$A18,1)-1)="II"),AND($H$6="CHIP",MID($A18,1,FIND(".",$A18,1)-1)="I")),TRUE,FALSE)</f>
        <v/>
      </c>
      <c r="X18" s="126">
        <f>IF(OR(Y18=TRUE),TRUE,FALSE)</f>
        <v/>
      </c>
      <c r="Y18" s="126">
        <f>IF(SUM(Z18:AE18)&lt;1,TRUE,FALSE)</f>
        <v/>
      </c>
      <c r="Z18" s="126">
        <f>IF($Z$2=I18,1,0)</f>
        <v/>
      </c>
      <c r="AA18" s="126">
        <f>IF($AA$2=J18,1,0)</f>
        <v/>
      </c>
      <c r="AB18" s="126">
        <f>IF($AB$2=K18,1,0)</f>
        <v/>
      </c>
      <c r="AC18" s="126">
        <f>IF($AC$2=L18,1,0)</f>
        <v/>
      </c>
      <c r="AD18" s="126">
        <f>IF($AD$2=M18,1,0)</f>
        <v/>
      </c>
      <c r="AE18" s="126">
        <f>IF($AE$2=O18,1,0)</f>
        <v/>
      </c>
      <c r="AM18" s="69">
        <f>IF(AL18=1,1,"")</f>
        <v/>
      </c>
      <c r="AU18" t="n">
        <v>0</v>
      </c>
    </row>
    <row r="19" ht="44.25" customHeight="1">
      <c r="A19" s="294" t="inlineStr">
        <is>
          <t>I.C.1.11</t>
        </is>
      </c>
      <c r="B19" s="295" t="inlineStr">
        <is>
          <t>42 CFR 438.10(d)(5)(i) and (iii)</t>
        </is>
      </c>
      <c r="C19" s="295" t="inlineStr">
        <is>
          <t>The contract requires the MCP to notify its enrollees that written translation is available in prevalent languages, and how to access those services.</t>
        </is>
      </c>
      <c r="D19" s="446" t="n"/>
      <c r="E19" s="297" t="n"/>
      <c r="F19" s="655" t="inlineStr">
        <is>
          <t>Source: CN-680000-FP122: 128</t>
        </is>
      </c>
      <c r="G19" s="297" t="n"/>
      <c r="H19" s="640" t="inlineStr">
        <is>
          <t>Recommendation: MET
Response:
The contract explicitly states that the Managed Care Plan (MCP) is required to notify its enrollees of the availability of interpretation services and to inform them of how to access such services. This includes written translation. The relevant text is: "The Managed Care Plan is required to notify its enrollees of the availability of interpretation services and to inform them of how to access such services. Interpretation services are required for all Managed Care Plan information provided to enrollees, including notices of adverse action. There shall be no charge to the enrollee for translation services (42 CFR 438.10(d)(5)(i)-(iii), 42 CFR 438.10(d)(4)). Upon request, the Managed Care Plan shall provide, free of charge, interpreters for potential enrollees or enrollees whose primary language is not English (42 CFR 438.10(d)(4))." [CN-680000-FP122: 128]</t>
        </is>
      </c>
      <c r="I19" s="92" t="inlineStr">
        <is>
          <t>MCO</t>
        </is>
      </c>
      <c r="J19" s="92" t="inlineStr">
        <is>
          <t>HIO</t>
        </is>
      </c>
      <c r="K19" s="92" t="inlineStr">
        <is>
          <t>PIHP</t>
        </is>
      </c>
      <c r="L19" s="71" t="inlineStr">
        <is>
          <t>PAHP</t>
        </is>
      </c>
      <c r="M19" s="71" t="inlineStr">
        <is>
          <t>NEMT PAHP</t>
        </is>
      </c>
      <c r="N19" s="71" t="n"/>
      <c r="O19" s="71" t="inlineStr">
        <is>
          <t>PCCME</t>
        </is>
      </c>
      <c r="P19" s="71" t="inlineStr">
        <is>
          <t>EXISTING</t>
        </is>
      </c>
      <c r="Q19" s="71" t="n"/>
      <c r="R19" s="64" t="n"/>
      <c r="S19" s="64" t="n"/>
      <c r="T19" s="64" t="n"/>
      <c r="U19" s="97">
        <f>IF(OR($E$8="N/A",AND(AU19=0,'Cover Sheet'!$B$29="Streamlined Review"),AND(E19="Met",F19&lt;&gt;""),AND(E19="Not met",G19&lt;&gt;""),AND(E19="Unsure",G19&lt;&gt;""),AND(E19="N/A",H19&lt;&gt;""),AND(Y19=TRUE)),1,0)</f>
        <v/>
      </c>
      <c r="W19" s="56">
        <f>IF(OR(AND($H$6="Medicaid",MID($A19,1,FIND(".",$A19,1)-1)="II"),AND($H$6="CHIP",MID($A19,1,FIND(".",$A19,1)-1)="I")),TRUE,FALSE)</f>
        <v/>
      </c>
      <c r="X19" s="126">
        <f>IF(OR(Y19=TRUE),TRUE,FALSE)</f>
        <v/>
      </c>
      <c r="Y19" s="126">
        <f>IF(SUM(Z19:AE19)&lt;1,TRUE,FALSE)</f>
        <v/>
      </c>
      <c r="Z19" s="126">
        <f>IF($Z$2=I19,1,0)</f>
        <v/>
      </c>
      <c r="AA19" s="126">
        <f>IF($AA$2=J19,1,0)</f>
        <v/>
      </c>
      <c r="AB19" s="126">
        <f>IF($AB$2=K19,1,0)</f>
        <v/>
      </c>
      <c r="AC19" s="126">
        <f>IF($AC$2=L19,1,0)</f>
        <v/>
      </c>
      <c r="AD19" s="126">
        <f>IF($AD$2=M19,1,0)</f>
        <v/>
      </c>
      <c r="AE19" s="126">
        <f>IF($AE$2=O19,1,0)</f>
        <v/>
      </c>
      <c r="AM19" s="69">
        <f>IF(AL19=1,1,"")</f>
        <v/>
      </c>
      <c r="AU19" t="n">
        <v>0</v>
      </c>
    </row>
    <row r="20" ht="43.5" customHeight="1">
      <c r="A20" s="294" t="inlineStr">
        <is>
          <t>I.C.1.12</t>
        </is>
      </c>
      <c r="B20" s="295" t="inlineStr">
        <is>
          <t>42 CFR 438.10(d)(5)(ii)–(iii)</t>
        </is>
      </c>
      <c r="C20" s="295" t="inlineStr">
        <is>
          <t>The contract requires the MCP to notify its enrollees that auxiliary aids and services are available upon request at no cost for enrollees with disabilities, and how to access those services.</t>
        </is>
      </c>
      <c r="D20" s="446" t="n"/>
      <c r="E20" s="297" t="n"/>
      <c r="F20" s="655" t="inlineStr">
        <is>
          <t>Source: Attachment - Core Contract Provisions 02012025: 64 | CN-680000-FP122: 64</t>
        </is>
      </c>
      <c r="G20" s="297" t="n"/>
      <c r="H20" s="640" t="inlineStr">
        <is>
          <t>Recommendation: MET
Response:
The contract explicitly requires the Managed Care Plan (MCP) to notify its enrollees of the availability of interpretation services and to inform them of how to access such services. It also specifies that there shall be no charge to the enrollee for these services. This includes the provision of interpreters for potential enrollees or enrollees whose primary language is not English, as well as the use of auxiliary aids such as TTY/TDD and American Sign Language.
Evidence:
- "The Managed Care Plan is required to notify its enrollees of the availability of interpretation services and to inform them of how to access such services. Interpretation services are required for all Managed Care Plan information provided to enrollees, including notices of adverse action. There shall be no charge to the enrollee for translation services (42 CFR 438.10(d)(5)(i)-(iii), 42 CFR 438.10(d)(4)). Upon request, the Managed Care Plan shall provide, free of charge, interpreters for potential enrollees or enrollees whose primary language is not English (42 CFR 438.10(d)(4))." [Attachment - Core Contract Provisions 02012025: 64]
- "The Managed Care Plan is required to provide interpretation services at all points of contact to any potential enrollee or enrollee who speaks any non-English language regardless of whether the enrollee speaks a language that meets the threshold of a prevalent non-English language. This includes written translation, oral interpretation, and the use of auxiliary aids such as TTY/TDY and American Sign Language (42 CFR 438.10(d)(4); and 42 CFR 438.406(a))." [CN-680000-FP122: 64]</t>
        </is>
      </c>
      <c r="I20" s="92" t="inlineStr">
        <is>
          <t>MCO</t>
        </is>
      </c>
      <c r="J20" s="92" t="inlineStr">
        <is>
          <t>HIO</t>
        </is>
      </c>
      <c r="K20" s="92" t="inlineStr">
        <is>
          <t>PIHP</t>
        </is>
      </c>
      <c r="L20" s="71" t="inlineStr">
        <is>
          <t>PAHP</t>
        </is>
      </c>
      <c r="M20" s="71" t="inlineStr">
        <is>
          <t>NEMT PAHP</t>
        </is>
      </c>
      <c r="N20" s="71" t="n"/>
      <c r="O20" s="71" t="inlineStr">
        <is>
          <t>PCCME</t>
        </is>
      </c>
      <c r="P20" s="71" t="inlineStr">
        <is>
          <t>EXISTING</t>
        </is>
      </c>
      <c r="Q20" s="71" t="n"/>
      <c r="R20" s="64" t="n"/>
      <c r="S20" s="64" t="n"/>
      <c r="T20" s="64" t="n"/>
      <c r="U20" s="97">
        <f>IF(OR($E$8="N/A",AND(AU20=0,'Cover Sheet'!$B$29="Streamlined Review"),AND(E20="Met",F20&lt;&gt;""),AND(E20="Not met",G20&lt;&gt;""),AND(E20="Unsure",G20&lt;&gt;""),AND(E20="N/A",H20&lt;&gt;""),AND(Y20=TRUE)),1,0)</f>
        <v/>
      </c>
      <c r="W20" s="56">
        <f>IF(OR(AND($H$6="Medicaid",MID($A20,1,FIND(".",$A20,1)-1)="II"),AND($H$6="CHIP",MID($A20,1,FIND(".",$A20,1)-1)="I")),TRUE,FALSE)</f>
        <v/>
      </c>
      <c r="X20" s="126">
        <f>IF(OR(Y20=TRUE),TRUE,FALSE)</f>
        <v/>
      </c>
      <c r="Y20" s="126">
        <f>IF(SUM(Z20:AE20)&lt;1,TRUE,FALSE)</f>
        <v/>
      </c>
      <c r="Z20" s="126">
        <f>IF($Z$2=I20,1,0)</f>
        <v/>
      </c>
      <c r="AA20" s="126">
        <f>IF($AA$2=J20,1,0)</f>
        <v/>
      </c>
      <c r="AB20" s="126">
        <f>IF($AB$2=K20,1,0)</f>
        <v/>
      </c>
      <c r="AC20" s="126">
        <f>IF($AC$2=L20,1,0)</f>
        <v/>
      </c>
      <c r="AD20" s="126">
        <f>IF($AD$2=M20,1,0)</f>
        <v/>
      </c>
      <c r="AE20" s="126">
        <f>IF($AE$2=O20,1,0)</f>
        <v/>
      </c>
      <c r="AM20" s="69">
        <f>IF(AL20=1,1,"")</f>
        <v/>
      </c>
      <c r="AU20" t="n">
        <v>0</v>
      </c>
    </row>
    <row r="21" ht="30.75" customHeight="1">
      <c r="A21" s="294" t="inlineStr">
        <is>
          <t>I.C.1.13</t>
        </is>
      </c>
      <c r="B21" s="295" t="inlineStr">
        <is>
          <t>42 CFR 438.10(d)(6)(i)</t>
        </is>
      </c>
      <c r="C21" s="295" t="inlineStr">
        <is>
          <t xml:space="preserve">The contract requires the MCP to provide all written materials for potential enrollees and enrollees in an easily understood language and format. </t>
        </is>
      </c>
      <c r="D21" s="446" t="n"/>
      <c r="E21" s="297" t="n"/>
      <c r="F21" s="655" t="inlineStr">
        <is>
          <t>Source: Attachment - Core Contract Provisions 02012025: 58, 122 | CN-680000-FP122: 58, 122</t>
        </is>
      </c>
      <c r="G21" s="297" t="n"/>
      <c r="H21" s="640" t="inlineStr">
        <is>
          <t>Recommendation: MET
Response:
The contract explicitly states that the Managed Care Plan (MCP) shall provide all enrollee communications, including written materials, in an easily understood language and format. Specifically, it mentions that enrollee communications shall be at or near the fourth (4th) grade comprehension level and lists several readability tests to determine compliance with this requirement. Additionally, the MCP is required to make all written material available in multiple languages and notify enrollees and potential enrollees about the availability of information in alternative formats.
Evidence:
- "The Managed Care Plan shall provide all enrollee communications, including written materials, spoken scripts, and websites in an easily understood language and format." [Attachment - Core Contract Provisions 02012025: 58, 122]
- "The Managed Care Plan shall make all written material available in multiple languages, as prescribed by the Agency. The Managed Care Plan shall notify all enrollees and, upon request, potential enrollees that information is available in alternative formats and how to access those formats (42 CFR 438.10(d)(3))." [Attachment - Core Contract Provisions 02012025: 58, 122]</t>
        </is>
      </c>
      <c r="I21" s="92" t="inlineStr">
        <is>
          <t>MCO</t>
        </is>
      </c>
      <c r="J21" s="92" t="inlineStr">
        <is>
          <t>HIO</t>
        </is>
      </c>
      <c r="K21" s="92" t="inlineStr">
        <is>
          <t>PIHP</t>
        </is>
      </c>
      <c r="L21" s="71" t="inlineStr">
        <is>
          <t>PAHP</t>
        </is>
      </c>
      <c r="M21" s="71" t="inlineStr">
        <is>
          <t>NEMT PAHP</t>
        </is>
      </c>
      <c r="N21" s="71" t="n"/>
      <c r="O21" s="71" t="inlineStr">
        <is>
          <t>PCCME</t>
        </is>
      </c>
      <c r="P21" s="71" t="inlineStr">
        <is>
          <t>EXISTING</t>
        </is>
      </c>
      <c r="Q21" s="71" t="n"/>
      <c r="R21" s="64" t="n"/>
      <c r="S21" s="64" t="n"/>
      <c r="T21" s="64" t="n"/>
      <c r="U21" s="97">
        <f>IF(OR($E$8="N/A",AND(AU21=0,'Cover Sheet'!$B$29="Streamlined Review"),AND(E21="Met",F21&lt;&gt;""),AND(E21="Not met",G21&lt;&gt;""),AND(E21="Unsure",G21&lt;&gt;""),AND(E21="N/A",H21&lt;&gt;""),AND(Y21=TRUE)),1,0)</f>
        <v/>
      </c>
      <c r="W21" s="56">
        <f>IF(OR(AND($H$6="Medicaid",MID($A21,1,FIND(".",$A21,1)-1)="II"),AND($H$6="CHIP",MID($A21,1,FIND(".",$A21,1)-1)="I")),TRUE,FALSE)</f>
        <v/>
      </c>
      <c r="X21" s="126">
        <f>IF(OR(Y21=TRUE),TRUE,FALSE)</f>
        <v/>
      </c>
      <c r="Y21" s="126">
        <f>IF(SUM(Z21:AE21)&lt;1,TRUE,FALSE)</f>
        <v/>
      </c>
      <c r="Z21" s="126">
        <f>IF($Z$2=I21,1,0)</f>
        <v/>
      </c>
      <c r="AA21" s="126">
        <f>IF($AA$2=J21,1,0)</f>
        <v/>
      </c>
      <c r="AB21" s="126">
        <f>IF($AB$2=K21,1,0)</f>
        <v/>
      </c>
      <c r="AC21" s="126">
        <f>IF($AC$2=L21,1,0)</f>
        <v/>
      </c>
      <c r="AD21" s="126">
        <f>IF($AD$2=M21,1,0)</f>
        <v/>
      </c>
      <c r="AE21" s="126">
        <f>IF($AE$2=O21,1,0)</f>
        <v/>
      </c>
      <c r="AM21" s="69">
        <f>IF(AL21=1,1,"")</f>
        <v/>
      </c>
      <c r="AU21" t="n">
        <v>0</v>
      </c>
    </row>
    <row r="22" ht="30.75" customHeight="1">
      <c r="A22" s="294" t="inlineStr">
        <is>
          <t>I.C.1.14</t>
        </is>
      </c>
      <c r="B22" s="295" t="inlineStr">
        <is>
          <t>42 CFR 438.10(d)(6)(ii)</t>
        </is>
      </c>
      <c r="C22" s="295" t="inlineStr">
        <is>
          <t xml:space="preserve">The contract requires the MCP to provide all written materials for potential enrollees and enrollees in a font size no smaller than 12 point. </t>
        </is>
      </c>
      <c r="D22" s="446" t="n"/>
      <c r="E22" s="297" t="n"/>
      <c r="F22" s="655" t="inlineStr">
        <is>
          <t>Source: CN-680000-FP122: 121, 57, 58, 122 | Attachment - Core Contract Provisions 02012025: 57, 58, 54</t>
        </is>
      </c>
      <c r="G22" s="297" t="n"/>
      <c r="H22" s="640" t="inlineStr">
        <is>
          <t>Recommendation: UNCLEAR
Response:
The retrieved text does not provide explicit evidence regarding the font size requirement for written materials. While there are provisions about the submission, review, and readability of written materials, there is no specific mention of a minimum font size of 12 point.</t>
        </is>
      </c>
      <c r="I22" s="92" t="inlineStr">
        <is>
          <t>MCO</t>
        </is>
      </c>
      <c r="J22" s="92" t="inlineStr">
        <is>
          <t>HIO</t>
        </is>
      </c>
      <c r="K22" s="92" t="inlineStr">
        <is>
          <t>PIHP</t>
        </is>
      </c>
      <c r="L22" s="71" t="inlineStr">
        <is>
          <t>PAHP</t>
        </is>
      </c>
      <c r="M22" s="71" t="inlineStr">
        <is>
          <t>NEMT PAHP</t>
        </is>
      </c>
      <c r="N22" s="71" t="n"/>
      <c r="O22" s="71" t="inlineStr">
        <is>
          <t>PCCME</t>
        </is>
      </c>
      <c r="P22" s="71" t="inlineStr">
        <is>
          <t>EXISTING</t>
        </is>
      </c>
      <c r="Q22" s="71" t="n"/>
      <c r="R22" s="64" t="n">
        <v>42917</v>
      </c>
      <c r="S22" s="64" t="n"/>
      <c r="T22" s="64" t="n"/>
      <c r="U22" s="97">
        <f>IF(OR($E$8="N/A",AND(AU22=0,'Cover Sheet'!$B$29="Streamlined Review"),AND(E22="Met",F22&lt;&gt;""),AND(E22="Not met",G22&lt;&gt;""),AND(E22="Unsure",G22&lt;&gt;""),AND(E22="N/A",H22&lt;&gt;""),AND(Y22=TRUE)),1,0)</f>
        <v/>
      </c>
      <c r="W22" s="56">
        <f>IF(OR(AND($H$6="Medicaid",MID($A22,1,FIND(".",$A22,1)-1)="II"),AND($H$6="CHIP",MID($A22,1,FIND(".",$A22,1)-1)="I")),TRUE,FALSE)</f>
        <v/>
      </c>
      <c r="X22" s="126">
        <f>IF(OR(Y22=TRUE),TRUE,FALSE)</f>
        <v/>
      </c>
      <c r="Y22" s="126">
        <f>IF(SUM(Z22:AE22)&lt;1,TRUE,FALSE)</f>
        <v/>
      </c>
      <c r="Z22" s="126">
        <f>IF($Z$2=I22,1,0)</f>
        <v/>
      </c>
      <c r="AA22" s="126">
        <f>IF($AA$2=J22,1,0)</f>
        <v/>
      </c>
      <c r="AB22" s="126">
        <f>IF($AB$2=K22,1,0)</f>
        <v/>
      </c>
      <c r="AC22" s="126">
        <f>IF($AC$2=L22,1,0)</f>
        <v/>
      </c>
      <c r="AD22" s="126">
        <f>IF($AD$2=M22,1,0)</f>
        <v/>
      </c>
      <c r="AE22" s="126">
        <f>IF($AE$2=O22,1,0)</f>
        <v/>
      </c>
      <c r="AM22" s="69">
        <f>IF(AL22=1,1,"")</f>
        <v/>
      </c>
      <c r="AU22" t="n">
        <v>0</v>
      </c>
    </row>
    <row r="23" ht="57" customHeight="1">
      <c r="A23" s="294" t="inlineStr">
        <is>
          <t>I.C.1.15</t>
        </is>
      </c>
      <c r="B23" s="295" t="inlineStr">
        <is>
          <t>42 CFR 438.10(d)(6)(iii)</t>
        </is>
      </c>
      <c r="C23" s="295" t="inlineStr">
        <is>
          <t>The contract requires the MCP to make written materials for potential enrollees and enrollees available in alternative formats in an appropriate manner that takes into consideration the special needs of enrollees or potential enrollees with disabilities or limited English proficiency.</t>
        </is>
      </c>
      <c r="D23" s="446" t="n"/>
      <c r="E23" s="297" t="n"/>
      <c r="F23" s="655" t="inlineStr">
        <is>
          <t>Source: CN-680000-FP122: 113, 122 | Attachment - Core Contract Provisions 02012025: 137</t>
        </is>
      </c>
      <c r="G23" s="297" t="n"/>
      <c r="H23" s="640" t="inlineStr">
        <is>
          <t>Recommendation: MET
Response:
The contract explicitly states that the Managed Care Plan shall notify enrollees or potential enrollees that information is available in alternative formats and how to access those formats (42 CFR 438.10(d)(3)). Additionally, the contract requires the Managed Care Plan to provide all enrollee communications in an easily understood language and format, and to make written material available in multiple languages as prescribed by the Agency. The contract also mandates that the Managed Care Plan's non-discrimination compliance plan shall include written procedures that demonstrate non-discrimination in the provision of language assistance services for members with limited English proficiency and those requiring communication assistance in alternative formats.
Evidence:
- 'languages, as prescribed by the Agency. Upon request, the Managed Care Plan shall notify enrollees or potential enrollees that information is available in alternative formats and how to access those formats (42 CFR 438.10(d)(3)).' [CN-680000-FP122: 113]
- 'The Managed Care Plan shall make all written material available in multiple languages, as prescribed by the Agency. The Managed Care Plan shall notify all enrollees and, upon request, potential enrollees that information is available in alternative formats and how to access those formats (42 CFR 438.10(d)(3)).' [CN-680000-FP122: 122]
- 'The policy shall also demonstrate non-discrimination in the provision of language assistance services for members with limited English proficiency and those requiring communication assistance in alternative formats.' [Attachment - Core Contract Provisions 02012025: 137]</t>
        </is>
      </c>
      <c r="I23" s="92" t="inlineStr">
        <is>
          <t>MCO</t>
        </is>
      </c>
      <c r="J23" s="92" t="inlineStr">
        <is>
          <t>HIO</t>
        </is>
      </c>
      <c r="K23" s="92" t="inlineStr">
        <is>
          <t>PIHP</t>
        </is>
      </c>
      <c r="L23" s="71" t="inlineStr">
        <is>
          <t>PAHP</t>
        </is>
      </c>
      <c r="M23" s="71" t="inlineStr">
        <is>
          <t>NEMT PAHP</t>
        </is>
      </c>
      <c r="N23" s="71" t="n"/>
      <c r="O23" s="71" t="inlineStr">
        <is>
          <t>PCCME</t>
        </is>
      </c>
      <c r="P23" s="71" t="inlineStr">
        <is>
          <t>EXISTING</t>
        </is>
      </c>
      <c r="Q23" s="71" t="n"/>
      <c r="R23" s="64" t="n">
        <v>42917</v>
      </c>
      <c r="S23" s="64" t="n"/>
      <c r="T23" s="64" t="n"/>
      <c r="U23" s="97">
        <f>IF(OR($E$8="N/A",AND(AU23=0,'Cover Sheet'!$B$29="Streamlined Review"),AND(E23="Met",F23&lt;&gt;""),AND(E23="Not met",G23&lt;&gt;""),AND(E23="Unsure",G23&lt;&gt;""),AND(E23="N/A",H23&lt;&gt;""),AND(Y23=TRUE)),1,0)</f>
        <v/>
      </c>
      <c r="W23" s="56">
        <f>IF(OR(AND($H$6="Medicaid",MID($A23,1,FIND(".",$A23,1)-1)="II"),AND($H$6="CHIP",MID($A23,1,FIND(".",$A23,1)-1)="I")),TRUE,FALSE)</f>
        <v/>
      </c>
      <c r="X23" s="126">
        <f>IF(OR(Y23=TRUE),TRUE,FALSE)</f>
        <v/>
      </c>
      <c r="Y23" s="126">
        <f>IF(SUM(Z23:AE23)&lt;1,TRUE,FALSE)</f>
        <v/>
      </c>
      <c r="Z23" s="126">
        <f>IF($Z$2=I23,1,0)</f>
        <v/>
      </c>
      <c r="AA23" s="126">
        <f>IF($AA$2=J23,1,0)</f>
        <v/>
      </c>
      <c r="AB23" s="126">
        <f>IF($AB$2=K23,1,0)</f>
        <v/>
      </c>
      <c r="AC23" s="126">
        <f>IF($AC$2=L23,1,0)</f>
        <v/>
      </c>
      <c r="AD23" s="126">
        <f>IF($AD$2=M23,1,0)</f>
        <v/>
      </c>
      <c r="AE23" s="126">
        <f>IF($AE$2=O23,1,0)</f>
        <v/>
      </c>
      <c r="AM23" s="69">
        <f>IF(AL23=1,1,"")</f>
        <v/>
      </c>
      <c r="AU23" t="n">
        <v>0</v>
      </c>
    </row>
    <row r="24" ht="55.5" customHeight="1" thickBot="1">
      <c r="A24" s="294" t="inlineStr">
        <is>
          <t>I.C.1.16</t>
        </is>
      </c>
      <c r="B24" s="295" t="inlineStr">
        <is>
          <t>42 CFR 438.10(d)(6)(iii)</t>
        </is>
      </c>
      <c r="C24" s="295" t="inlineStr">
        <is>
          <t xml:space="preserve">The contract requires the MCP to make written materials for potential enrollees and enrollees available through auxiliary aids and services in an appropriate manner that takes into consideration the special needs of enrollees or potential enrollees with disabilities or limited English proficiency. </t>
        </is>
      </c>
      <c r="D24" s="446" t="n"/>
      <c r="E24" s="297" t="n"/>
      <c r="F24" s="655" t="inlineStr">
        <is>
          <t>Source: Attachment - Core Contract Provisions 02012025: 64, 122 | CN-680000-FP122: 128, 58</t>
        </is>
      </c>
      <c r="G24" s="297" t="n"/>
      <c r="H24" s="640" t="inlineStr">
        <is>
          <t>Recommendation: MET
Response:
The contract explicitly states that the Managed Care Plan is required to provide interpretation services at all points of contact to any potential enrollee or enrollee who speaks any non-English language. This includes written translation, oral interpretation, and the use of auxiliary aids such as TTY/TDY and American Sign Language (42 CFR 438.10(d)(4); and 42 CFR 438.406(a)). Additionally, the contract requires the Managed Care Plan to make all written material available in multiple languages and to notify enrollees and potential enrollees that information is available in alternative formats and how to access those formats (42 CFR 438.10(d)(3)). This indicates that the contract supports the requirement to make written materials available through auxiliary aids and services for enrollees or potential enrollees with disabilities or limited English proficiency.
Evidence:
- "The Managed Care Plan is required to provide interpretation services at all points of contact to any potential enrollee or enrollee who speaks any non-English language... This includes written translation, oral interpretation, and the use of auxiliary aids such as TTY/TDY and American Sign Language (42 CFR 438.10(d)(4); and 42 CFR 438.406(a))." [1]
- "The Managed Care Plan shall make all written material available in multiple languages... The Managed Care Plan shall notify all enrollees and, upon request, potential enrollees that information is available in alternative formats and how to access those formats (42 CFR 438.10(d)(3))." [2]</t>
        </is>
      </c>
      <c r="I24" s="92" t="inlineStr">
        <is>
          <t>MCO</t>
        </is>
      </c>
      <c r="J24" s="92" t="inlineStr">
        <is>
          <t>HIO</t>
        </is>
      </c>
      <c r="K24" s="92" t="inlineStr">
        <is>
          <t>PIHP</t>
        </is>
      </c>
      <c r="L24" s="71" t="inlineStr">
        <is>
          <t>PAHP</t>
        </is>
      </c>
      <c r="M24" s="71" t="inlineStr">
        <is>
          <t>NEMT PAHP</t>
        </is>
      </c>
      <c r="N24" s="71" t="n"/>
      <c r="O24" s="71" t="inlineStr">
        <is>
          <t>PCCME</t>
        </is>
      </c>
      <c r="P24" s="71" t="inlineStr">
        <is>
          <t>EXISTING</t>
        </is>
      </c>
      <c r="Q24" s="71" t="n"/>
      <c r="R24" s="64" t="n">
        <v>42917</v>
      </c>
      <c r="S24" s="64" t="n"/>
      <c r="T24" s="64" t="n"/>
      <c r="U24" s="97">
        <f>IF(OR($E$8="N/A",AND(AU24=0,'Cover Sheet'!$B$29="Streamlined Review"),AND(E24="Met",F24&lt;&gt;""),AND(E24="Not met",G24&lt;&gt;""),AND(E24="Unsure",G24&lt;&gt;""),AND(E24="N/A",H24&lt;&gt;""),AND(Y24=TRUE)),1,0)</f>
        <v/>
      </c>
      <c r="W24" s="56">
        <f>IF(OR(AND($H$6="Medicaid",MID($A24,1,FIND(".",$A24,1)-1)="II"),AND($H$6="CHIP",MID($A24,1,FIND(".",$A24,1)-1)="I")),TRUE,FALSE)</f>
        <v/>
      </c>
      <c r="X24" s="126">
        <f>IF(OR(Y24=TRUE),TRUE,FALSE)</f>
        <v/>
      </c>
      <c r="Y24" s="126">
        <f>IF(SUM(Z24:AE24)&lt;1,TRUE,FALSE)</f>
        <v/>
      </c>
      <c r="Z24" s="126">
        <f>IF($Z$2=I24,1,0)</f>
        <v/>
      </c>
      <c r="AA24" s="126">
        <f>IF($AA$2=J24,1,0)</f>
        <v/>
      </c>
      <c r="AB24" s="126">
        <f>IF($AB$2=K24,1,0)</f>
        <v/>
      </c>
      <c r="AC24" s="126">
        <f>IF($AC$2=L24,1,0)</f>
        <v/>
      </c>
      <c r="AD24" s="126">
        <f>IF($AD$2=M24,1,0)</f>
        <v/>
      </c>
      <c r="AE24" s="126">
        <f>IF($AE$2=O24,1,0)</f>
        <v/>
      </c>
      <c r="AM24" s="69">
        <f>IF(AL24=1,1,"")</f>
        <v/>
      </c>
      <c r="AU24" t="n">
        <v>0</v>
      </c>
    </row>
    <row r="25" ht="15.75" customHeight="1" thickBot="1">
      <c r="A25" s="450" t="n"/>
      <c r="B25" s="451" t="n"/>
      <c r="C25" s="452" t="inlineStr">
        <is>
          <t>I.C.2 Enrollee Handbook</t>
        </is>
      </c>
      <c r="D25" s="442" t="n"/>
      <c r="E25" s="443" t="n"/>
      <c r="F25" s="444" t="n"/>
      <c r="G25" s="444" t="n"/>
      <c r="H25" s="445" t="n"/>
      <c r="I25" s="132" t="n"/>
      <c r="J25" s="132" t="n"/>
      <c r="K25" s="132" t="n"/>
      <c r="L25" s="133" t="n"/>
      <c r="M25" s="134" t="n"/>
      <c r="N25" s="598" t="n"/>
      <c r="O25" s="598" t="n"/>
      <c r="P25" s="135" t="n"/>
      <c r="Q25" s="135" t="n"/>
      <c r="R25" s="120" t="n"/>
      <c r="S25" s="120" t="n"/>
      <c r="T25" s="120" t="n"/>
      <c r="U25" s="126" t="n"/>
      <c r="Z25" s="126" t="n"/>
      <c r="AA25" s="126" t="n"/>
      <c r="AB25" s="126" t="n"/>
      <c r="AC25" s="126" t="n"/>
      <c r="AD25" s="126" t="n"/>
      <c r="AE25" s="126" t="n"/>
    </row>
    <row r="26" ht="30" customHeight="1">
      <c r="A26" s="294" t="inlineStr">
        <is>
          <t>I.C.2.01</t>
        </is>
      </c>
      <c r="B26" s="295" t="inlineStr">
        <is>
          <t>42 CFR 438.10(c)(4)(ii)</t>
        </is>
      </c>
      <c r="C26" s="295" t="inlineStr">
        <is>
          <t>The contract requires the MCP to use the state developed model enrollee handbook.</t>
        </is>
      </c>
      <c r="D26" s="470" t="n">
        <v>1</v>
      </c>
      <c r="E26" s="297" t="n"/>
      <c r="F26" s="655" t="inlineStr">
        <is>
          <t>Source: Attachment - Core Contract Provisions 02012025: 61, 121, 156 | CN-680000-FP122: 125, 121, 134</t>
        </is>
      </c>
      <c r="G26" s="297" t="n"/>
      <c r="H26" s="640" t="inlineStr">
        <is>
          <t>Recommendation: MET
Response:
The contract explicitly states that the Managed Care Plan (MCP) shall furnish each new enrollee an enrollee handbook using the model enrollee handbook template provided by the Agency. This indicates that the MCP is required to use the state developed model enrollee handbook. [1][2]</t>
        </is>
      </c>
      <c r="I26" s="92" t="inlineStr">
        <is>
          <t>MCO</t>
        </is>
      </c>
      <c r="J26" s="92" t="inlineStr">
        <is>
          <t>HIO</t>
        </is>
      </c>
      <c r="K26" s="92" t="inlineStr">
        <is>
          <t>PIHP</t>
        </is>
      </c>
      <c r="L26" s="71" t="inlineStr">
        <is>
          <t>PAHP</t>
        </is>
      </c>
      <c r="M26" s="71" t="inlineStr">
        <is>
          <t>NEMT PAHP</t>
        </is>
      </c>
      <c r="N26" s="71" t="n"/>
      <c r="O26" s="71" t="inlineStr">
        <is>
          <t>PCCME</t>
        </is>
      </c>
      <c r="P26" s="71" t="inlineStr">
        <is>
          <t>EXISTING</t>
        </is>
      </c>
      <c r="Q26" s="71" t="n"/>
      <c r="R26" s="64" t="n">
        <v>42917</v>
      </c>
      <c r="S26" s="64" t="n"/>
      <c r="T26" s="64" t="n"/>
      <c r="U26" s="97">
        <f>IF(OR($E$25="N/A",AND(AU26=0,'Cover Sheet'!$B$29="Streamlined Review"),AND(E26="Met",F26&lt;&gt;""),AND(E26="Not met",G26&lt;&gt;""),AND(E26="Unsure",G26&lt;&gt;""),AND(E26="N/A",H26&lt;&gt;""),AND(Y26=TRUE)),1,0)</f>
        <v/>
      </c>
      <c r="W26" s="56">
        <f>IF(OR(AND($H$6="Medicaid",MID($A26,1,FIND(".",$A26,1)-1)="II"),AND($H$6="CHIP",MID($A26,1,FIND(".",$A26,1)-1)="I")),TRUE,FALSE)</f>
        <v/>
      </c>
      <c r="X26" s="126">
        <f>IF(OR(Y26=TRUE),TRUE,FALSE)</f>
        <v/>
      </c>
      <c r="Y26" s="126">
        <f>IF(SUM(Z26:AE26)&lt;1,TRUE,FALSE)</f>
        <v/>
      </c>
      <c r="Z26" s="126">
        <f>IF($Z$2=I26,1,0)</f>
        <v/>
      </c>
      <c r="AA26" s="126">
        <f>IF($AA$2=J26,1,0)</f>
        <v/>
      </c>
      <c r="AB26" s="126">
        <f>IF($AB$2=K26,1,0)</f>
        <v/>
      </c>
      <c r="AC26" s="126">
        <f>IF($AC$2=L26,1,0)</f>
        <v/>
      </c>
      <c r="AD26" s="126">
        <f>IF($AD$2=M26,1,0)</f>
        <v/>
      </c>
      <c r="AE26" s="126">
        <f>IF($AE$2=O26,1,0)</f>
        <v/>
      </c>
      <c r="AM26" s="69">
        <f>IF(AL26=1,1,"")</f>
        <v/>
      </c>
      <c r="AU26" t="n">
        <v>0</v>
      </c>
    </row>
    <row r="27" ht="45" customHeight="1">
      <c r="A27" s="294" t="inlineStr">
        <is>
          <t>I.C.2.02</t>
        </is>
      </c>
      <c r="B27" s="295" t="inlineStr">
        <is>
          <t xml:space="preserve">42 CFR 438.10(g)(1); 45 CFR 147.200(a) </t>
        </is>
      </c>
      <c r="C27" s="295" t="inlineStr">
        <is>
          <t xml:space="preserve">The contract requires the MCP to provide each enrollee an enrollee handbook, which serves as a summary of benefits and coverage, within a reasonable time after receiving notice of the beneficiary's enrollment. </t>
        </is>
      </c>
      <c r="D27" s="470" t="n">
        <v>1</v>
      </c>
      <c r="E27" s="297" t="n"/>
      <c r="F27" s="655" t="inlineStr">
        <is>
          <t>Source: Attachment - Core Contract Provisions 02012025: 61 | CN-680000-FP122: 123</t>
        </is>
      </c>
      <c r="G27" s="297" t="n"/>
      <c r="H27" s="640" t="inlineStr">
        <is>
          <t>Recommendation: MET
Response:
The contract explicitly states that the Managed Care Plan (MCP) shall furnish each new enrollee an enrollee handbook using the model enrollee handbook template provided by the Agency. This handbook shall comply with various federal regulations, including those related to summary of benefits and coverage. Additionally, the MCP is required to furnish enrollee materials, including the enrollee handbook, to the new enrollee within a reasonable time after receiving notice of enrollment.
Evidence:
1. "The Managed Care Plan shall furnish each new enrollee an enrollee handbook using the model enrollee handbook template provided by the Agency. The model enrollee handbook shall comply with the provisions of 42 CFR 438.3(j), 42 CFR 438.102(b)(2), 42 CFR 438.10(c)(4)(ii), 42 CFR 438.10(g). 42 CFR 438.62(b)(3), 42 CFR 489.102(a), and 45 CFR 147.200(a)." [Attachment - Core Contract Provisions 02012025: 61]
2. "The Managed Care Plan shall furnish enrollee materials to the new enrollee: (3) A current enrollee handbook." [CN-680000-FP122: 123]</t>
        </is>
      </c>
      <c r="I27" s="92" t="inlineStr">
        <is>
          <t>MCO</t>
        </is>
      </c>
      <c r="J27" s="92" t="inlineStr">
        <is>
          <t>HIO</t>
        </is>
      </c>
      <c r="K27" s="92" t="inlineStr">
        <is>
          <t>PIHP</t>
        </is>
      </c>
      <c r="L27" s="71" t="inlineStr">
        <is>
          <t>PAHP</t>
        </is>
      </c>
      <c r="M27" s="71" t="inlineStr">
        <is>
          <t>NEMT PAHP</t>
        </is>
      </c>
      <c r="N27" s="71" t="n"/>
      <c r="O27" s="71" t="inlineStr">
        <is>
          <t>PCCME</t>
        </is>
      </c>
      <c r="P27" s="71" t="inlineStr">
        <is>
          <t>EXISTING</t>
        </is>
      </c>
      <c r="Q27" s="71" t="n"/>
      <c r="R27" s="64" t="n">
        <v>42917</v>
      </c>
      <c r="S27" s="64" t="n"/>
      <c r="T27" s="64" t="n"/>
      <c r="U27" s="97">
        <f>IF(OR($E$25="N/A",AND(AU27=0,'Cover Sheet'!$B$29="Streamlined Review"),AND(E27="Met",F27&lt;&gt;""),AND(E27="Not met",G27&lt;&gt;""),AND(E27="Unsure",G27&lt;&gt;""),AND(E27="N/A",H27&lt;&gt;""),AND(Y27=TRUE)),1,0)</f>
        <v/>
      </c>
      <c r="W27" s="56">
        <f>IF(OR(AND($H$6="Medicaid",MID($A27,1,FIND(".",$A27,1)-1)="II"),AND($H$6="CHIP",MID($A27,1,FIND(".",$A27,1)-1)="I")),TRUE,FALSE)</f>
        <v/>
      </c>
      <c r="X27" s="126">
        <f>IF(OR(Y27=TRUE),TRUE,FALSE)</f>
        <v/>
      </c>
      <c r="Y27" s="126">
        <f>IF(SUM(Z27:AE27)&lt;1,TRUE,FALSE)</f>
        <v/>
      </c>
      <c r="Z27" s="126">
        <f>IF($Z$2=I27,1,0)</f>
        <v/>
      </c>
      <c r="AA27" s="126">
        <f>IF($AA$2=J27,1,0)</f>
        <v/>
      </c>
      <c r="AB27" s="126">
        <f>IF($AB$2=K27,1,0)</f>
        <v/>
      </c>
      <c r="AC27" s="126">
        <f>IF($AC$2=L27,1,0)</f>
        <v/>
      </c>
      <c r="AD27" s="126">
        <f>IF($AD$2=M27,1,0)</f>
        <v/>
      </c>
      <c r="AE27" s="126">
        <f>IF($AE$2=O27,1,0)</f>
        <v/>
      </c>
      <c r="AM27" s="69">
        <f>IF(AL27=1,1,"")</f>
        <v/>
      </c>
      <c r="AU27" t="n">
        <v>0</v>
      </c>
    </row>
    <row r="28" ht="32.25" customHeight="1">
      <c r="A28" s="294" t="inlineStr">
        <is>
          <t>I.C.2.03</t>
        </is>
      </c>
      <c r="B28" s="295" t="inlineStr">
        <is>
          <t>42 CFR 438.10(g)(2)</t>
        </is>
      </c>
      <c r="C28" s="295" t="inlineStr">
        <is>
          <t xml:space="preserve">The content of the enrollee handbook must include information that enables the enrollee to understand how to effectively use the managed care program. </t>
        </is>
      </c>
      <c r="D28" s="470" t="n">
        <v>1</v>
      </c>
      <c r="E28" s="297" t="n"/>
      <c r="F28" s="655" t="inlineStr">
        <is>
          <t>Source: Attachment - Core Contract Provisions 02012025: 61 | CN-680000-FP122: 125</t>
        </is>
      </c>
      <c r="G28" s="297" t="n"/>
      <c r="H28" s="640" t="inlineStr">
        <is>
          <t>Recommendation: MET
Response:
The contract text explicitly states that the Managed Care Plan shall furnish each new enrollee an enrollee handbook using the model enrollee handbook template provided by the Agency. The model enrollee handbook shall comply with the provisions of 42 CFR 438.3(j), 42 CFR 438.102(b)(2), 42 CFR 438.10(c)(4)(ii), 42 CFR 438.10(g), 42 CFR 438.62(b)(3), 42 CFR 489.102(a), and 45 CFR 147.200(a). This indicates that the handbook is designed to provide necessary information for enrollees to understand and use the managed care program effectively. [1][2]</t>
        </is>
      </c>
      <c r="I28" s="92" t="inlineStr">
        <is>
          <t>MCO</t>
        </is>
      </c>
      <c r="J28" s="92" t="inlineStr">
        <is>
          <t>HIO</t>
        </is>
      </c>
      <c r="K28" s="92" t="inlineStr">
        <is>
          <t>PIHP</t>
        </is>
      </c>
      <c r="L28" s="71" t="inlineStr">
        <is>
          <t>PAHP</t>
        </is>
      </c>
      <c r="M28" s="71" t="inlineStr">
        <is>
          <t>NEMT PAHP</t>
        </is>
      </c>
      <c r="N28" s="71" t="n"/>
      <c r="O28" s="71" t="inlineStr">
        <is>
          <t>PCCME</t>
        </is>
      </c>
      <c r="P28" s="71" t="inlineStr">
        <is>
          <t>EXISTING</t>
        </is>
      </c>
      <c r="Q28" s="71" t="n"/>
      <c r="R28" s="64" t="n">
        <v>42917</v>
      </c>
      <c r="S28" s="64" t="n"/>
      <c r="T28" s="64" t="n"/>
      <c r="U28" s="97">
        <f>IF(OR($E$25="N/A",AND(AU28=0,'Cover Sheet'!$B$29="Streamlined Review"),AND(E28="Met",F28&lt;&gt;""),AND(E28="Not met",G28&lt;&gt;""),AND(E28="Unsure",G28&lt;&gt;""),AND(E28="N/A",H28&lt;&gt;""),AND(Y28=TRUE)),1,0)</f>
        <v/>
      </c>
      <c r="W28" s="56">
        <f>IF(OR(AND($H$6="Medicaid",MID($A28,1,FIND(".",$A28,1)-1)="II"),AND($H$6="CHIP",MID($A28,1,FIND(".",$A28,1)-1)="I")),TRUE,FALSE)</f>
        <v/>
      </c>
      <c r="X28" s="126">
        <f>IF(OR(Y28=TRUE),TRUE,FALSE)</f>
        <v/>
      </c>
      <c r="Y28" s="126">
        <f>IF(SUM(Z28:AE28)&lt;1,TRUE,FALSE)</f>
        <v/>
      </c>
      <c r="Z28" s="126">
        <f>IF($Z$2=I28,1,0)</f>
        <v/>
      </c>
      <c r="AA28" s="126">
        <f>IF($AA$2=J28,1,0)</f>
        <v/>
      </c>
      <c r="AB28" s="126">
        <f>IF($AB$2=K28,1,0)</f>
        <v/>
      </c>
      <c r="AC28" s="126">
        <f>IF($AC$2=L28,1,0)</f>
        <v/>
      </c>
      <c r="AD28" s="126">
        <f>IF($AD$2=M28,1,0)</f>
        <v/>
      </c>
      <c r="AE28" s="126">
        <f>IF($AE$2=O28,1,0)</f>
        <v/>
      </c>
      <c r="AM28" s="69">
        <f>IF(AL28=1,1,"")</f>
        <v/>
      </c>
      <c r="AU28" t="n">
        <v>0</v>
      </c>
    </row>
    <row r="29" ht="70.5" customHeight="1">
      <c r="A29" s="294" t="inlineStr">
        <is>
          <t>I.C.2.04</t>
        </is>
      </c>
      <c r="B29" s="295" t="inlineStr">
        <is>
          <t>42 CFR 438.10(g)(2)(i)</t>
        </is>
      </c>
      <c r="C29" s="295" t="inlineStr">
        <is>
          <t>The MCP is required to utilize the model enrollee handbook developed by the state that includes information on benefits provided by the MCP. This includes information about the Early and Periodic Screening, Diagnostic and Treatment (EPSDT) benefit and how to access component services if individuals under age 21 entitled to the EPSDT benefit are enrolled in the MCP.</t>
        </is>
      </c>
      <c r="D29" s="470" t="n">
        <v>1</v>
      </c>
      <c r="E29" s="297" t="n"/>
      <c r="F29" s="655" t="inlineStr">
        <is>
          <t>Source: CN-680000-FP122: 125, 121 | Attachment - Core Contract Provisions 02012025: 61, 57</t>
        </is>
      </c>
      <c r="G29" s="297" t="n"/>
      <c r="H29" s="640" t="inlineStr">
        <is>
          <t>Recommendation: MET
Response:
The contract explicitly states that the Managed Care Plan (MCP) shall furnish each new enrollee an enrollee handbook using the model enrollee handbook template provided by the Agency. This handbook is required to comply with various federal regulations, which likely include provisions for the EPSDT benefit. The contract also mentions that the enrollee handbook should incorporate information on enrollees' rights and responsibilities, which would include benefits such as EPSDT.
Evidence:
- "The Managed Care Plan shall furnish each new enrollee an enrollee handbook using the model enrollee handbook template provided by the Agency." [CN-680000-FP122: 125, Attachment - Core Contract Provisions 02012025: 61]
- "The Managed Care Plan shall establish and maintain an enrollee services function with the capability to answer enrollee inquiries and ensure that enrollees are notified of their rights and responsibilities, as described in 42 CFR 438.100, and incorporated in the model enrollee handbook." [CN-680000-FP122: 121, Attachment - Core Contract Provisions 02012025: 57]</t>
        </is>
      </c>
      <c r="I29" s="92" t="inlineStr">
        <is>
          <t>MCO</t>
        </is>
      </c>
      <c r="J29" s="92" t="inlineStr">
        <is>
          <t>HIO</t>
        </is>
      </c>
      <c r="K29" s="92" t="inlineStr">
        <is>
          <t>PIHP</t>
        </is>
      </c>
      <c r="L29" s="71" t="inlineStr">
        <is>
          <t>PAHP</t>
        </is>
      </c>
      <c r="M29" s="71" t="inlineStr">
        <is>
          <t>NEMT PAHP</t>
        </is>
      </c>
      <c r="N29" s="71" t="n"/>
      <c r="O29" s="71" t="inlineStr">
        <is>
          <t>PCCME</t>
        </is>
      </c>
      <c r="P29" s="71" t="inlineStr">
        <is>
          <t>EXISTING</t>
        </is>
      </c>
      <c r="Q29" s="71" t="n"/>
      <c r="R29" s="64" t="n">
        <v>42917</v>
      </c>
      <c r="S29" s="64" t="n"/>
      <c r="T29" s="64" t="n"/>
      <c r="U29" s="97">
        <f>IF(OR($E$25="N/A",AND(AU29=0,'Cover Sheet'!$B$29="Streamlined Review"),AND(E29="Met",F29&lt;&gt;""),AND(E29="Not met",G29&lt;&gt;""),AND(E29="Unsure",G29&lt;&gt;""),AND(E29="N/A",H29&lt;&gt;""),AND(Y29=TRUE)),1,0)</f>
        <v/>
      </c>
      <c r="W29" s="56">
        <f>IF(OR(AND($H$6="Medicaid",MID($A29,1,FIND(".",$A29,1)-1)="II"),AND($H$6="CHIP",MID($A29,1,FIND(".",$A29,1)-1)="I")),TRUE,FALSE)</f>
        <v/>
      </c>
      <c r="X29" s="126">
        <f>IF(OR(Y29=TRUE),TRUE,FALSE)</f>
        <v/>
      </c>
      <c r="Y29" s="126">
        <f>IF(SUM(Z29:AE29)&lt;1,TRUE,FALSE)</f>
        <v/>
      </c>
      <c r="Z29" s="126">
        <f>IF($Z$2=I29,1,0)</f>
        <v/>
      </c>
      <c r="AA29" s="126">
        <f>IF($AA$2=J29,1,0)</f>
        <v/>
      </c>
      <c r="AB29" s="126">
        <f>IF($AB$2=K29,1,0)</f>
        <v/>
      </c>
      <c r="AC29" s="126">
        <f>IF($AC$2=L29,1,0)</f>
        <v/>
      </c>
      <c r="AD29" s="126">
        <f>IF($AD$2=M29,1,0)</f>
        <v/>
      </c>
      <c r="AE29" s="126">
        <f>IF($AE$2=O29,1,0)</f>
        <v/>
      </c>
      <c r="AM29" s="69">
        <f>IF(AL29=1,1,"")</f>
        <v/>
      </c>
      <c r="AU29" t="n">
        <v>0</v>
      </c>
    </row>
    <row r="30" ht="44.25" customHeight="1">
      <c r="A30" s="294" t="inlineStr">
        <is>
          <t>I.C.2.05</t>
        </is>
      </c>
      <c r="B30" s="295" t="inlineStr">
        <is>
          <t>42 CFR 438.10(g)(2)(ii)</t>
        </is>
      </c>
      <c r="C30" s="295" t="inlineStr">
        <is>
          <t>The MCP is required to utilize the model enrollee handbook developed by the state that includes information about how and where to access any benefits provided by the state, including EPSDT benefits delivered outside the MCP, if any.</t>
        </is>
      </c>
      <c r="D30" s="470" t="n">
        <v>1</v>
      </c>
      <c r="E30" s="297" t="n"/>
      <c r="F30" s="655" t="inlineStr">
        <is>
          <t>Source: CN-680000-FP122: 125 | Attachment - Core Contract Provisions 02012025: 57</t>
        </is>
      </c>
      <c r="G30" s="297" t="n"/>
      <c r="H30" s="640" t="inlineStr">
        <is>
          <t>Recommendation: MET
Response:
The contract explicitly states that the Managed Care Plan (MCP) shall furnish each new enrollee an enrollee handbook using the model enrollee handbook template provided by the Agency. This indicates that the MCP is required to utilize the model enrollee handbook developed by the state. Additionally, the model enrollee handbook is required to comply with various federal regulations, which likely include provisions for informing enrollees about accessing benefits, including EPSDT benefits.
Evidence:
- "The Managed Care Plan shall furnish each new enrollee an enrollee handbook using the model enrollee handbook template provided by the Agency." [CN-680000-FP122: 125]
- "The Managed Care Plan shall establish and maintain an enrollee services function with the capability to answer enrollee inquiries and ensure that enrollees are notified of their rights and responsibilities, as described in 42 CFR 438.100, and incorporated in the model enrollee handbook." [Attachment - Core Contract Provisions 02012025: 57]</t>
        </is>
      </c>
      <c r="I30" s="92" t="inlineStr">
        <is>
          <t>MCO</t>
        </is>
      </c>
      <c r="J30" s="92" t="inlineStr">
        <is>
          <t>HIO</t>
        </is>
      </c>
      <c r="K30" s="92" t="inlineStr">
        <is>
          <t>PIHP</t>
        </is>
      </c>
      <c r="L30" s="71" t="inlineStr">
        <is>
          <t>PAHP</t>
        </is>
      </c>
      <c r="M30" s="71" t="inlineStr">
        <is>
          <t>NEMT PAHP</t>
        </is>
      </c>
      <c r="N30" s="71" t="n"/>
      <c r="O30" s="71" t="inlineStr">
        <is>
          <t>PCCME</t>
        </is>
      </c>
      <c r="P30" s="71" t="inlineStr">
        <is>
          <t>EXISTING</t>
        </is>
      </c>
      <c r="Q30" s="71" t="n"/>
      <c r="R30" s="64" t="n">
        <v>42917</v>
      </c>
      <c r="S30" s="64" t="n"/>
      <c r="T30" s="64" t="n"/>
      <c r="U30" s="97">
        <f>IF(OR($E$25="N/A",AND(AU30=0,'Cover Sheet'!$B$29="Streamlined Review"),AND(E30="Met",F30&lt;&gt;""),AND(E30="Not met",G30&lt;&gt;""),AND(E30="Unsure",G30&lt;&gt;""),AND(E30="N/A",H30&lt;&gt;""),AND(Y30=TRUE)),1,0)</f>
        <v/>
      </c>
      <c r="W30" s="56">
        <f>IF(OR(AND($H$6="Medicaid",MID($A30,1,FIND(".",$A30,1)-1)="II"),AND($H$6="CHIP",MID($A30,1,FIND(".",$A30,1)-1)="I")),TRUE,FALSE)</f>
        <v/>
      </c>
      <c r="X30" s="126">
        <f>IF(OR(Y30=TRUE),TRUE,FALSE)</f>
        <v/>
      </c>
      <c r="Y30" s="126">
        <f>IF(SUM(Z30:AE30)&lt;1,TRUE,FALSE)</f>
        <v/>
      </c>
      <c r="Z30" s="126">
        <f>IF($Z$2=I30,1,0)</f>
        <v/>
      </c>
      <c r="AA30" s="126">
        <f>IF($AA$2=J30,1,0)</f>
        <v/>
      </c>
      <c r="AB30" s="126">
        <f>IF($AB$2=K30,1,0)</f>
        <v/>
      </c>
      <c r="AC30" s="126">
        <f>IF($AC$2=L30,1,0)</f>
        <v/>
      </c>
      <c r="AD30" s="126">
        <f>IF($AD$2=M30,1,0)</f>
        <v/>
      </c>
      <c r="AE30" s="126">
        <f>IF($AE$2=O30,1,0)</f>
        <v/>
      </c>
      <c r="AM30" s="69">
        <f>IF(AL30=1,1,"")</f>
        <v/>
      </c>
      <c r="AU30" t="n">
        <v>0</v>
      </c>
    </row>
    <row r="31" ht="42.75" customHeight="1">
      <c r="A31" s="294" t="inlineStr">
        <is>
          <t>I.C.2.06</t>
        </is>
      </c>
      <c r="B31" s="295" t="inlineStr">
        <is>
          <t>42 CFR 438.10(g)(2)(ii)</t>
        </is>
      </c>
      <c r="C31" s="295" t="inlineStr">
        <is>
          <t>The MCP is required to utilize the model enrollee handbook developed by the state that includes information about cost sharing on any benefits carved out of the MCP contract and provided by the state.</t>
        </is>
      </c>
      <c r="D31" s="470" t="n">
        <v>1</v>
      </c>
      <c r="E31" s="297" t="n"/>
      <c r="F31" s="655" t="inlineStr">
        <is>
          <t>Source: CN-680000-FP122: 125, 61 | Attachment - Core Contract Provisions 02012025: 61</t>
        </is>
      </c>
      <c r="G31" s="297" t="n"/>
      <c r="H31" s="640" t="inlineStr">
        <is>
          <t>Recommendation: MET
Response:
The contract explicitly states that the Managed Care Plan (MCP) shall furnish each new enrollee an enrollee handbook using the model enrollee handbook template provided by the Agency. This indicates that the MCP is required to utilize the model enrollee handbook developed by the state. Additionally, the model enrollee handbook is required to comply with various federal regulations, which likely include provisions for cost sharing and benefits.
Evidence:
- "The Managed Care Plan shall furnish each new enrollee an enrollee handbook using the model enrollee handbook template provided by the Agency." [CN-680000-FP122: 125, 61]
- "The model enrollee handbook shall comply with the provisions of 42 CFR 438.3(j), 42 CFR 438.102(b)(2), 42 CFR 438.10(c)(4)(ii), 42 CFR 438.10(g). 42 CFR 438.62(b)(3), 42 CFR 489.102(a), and 45 CFR 147.200(a)." [CN-680000-FP122: 125, 61]</t>
        </is>
      </c>
      <c r="I31" s="92" t="inlineStr">
        <is>
          <t>MCO</t>
        </is>
      </c>
      <c r="J31" s="92" t="inlineStr">
        <is>
          <t>HIO</t>
        </is>
      </c>
      <c r="K31" s="92" t="inlineStr">
        <is>
          <t>PIHP</t>
        </is>
      </c>
      <c r="L31" s="71" t="inlineStr">
        <is>
          <t>PAHP</t>
        </is>
      </c>
      <c r="M31" s="71" t="inlineStr">
        <is>
          <t>NEMT PAHP</t>
        </is>
      </c>
      <c r="N31" s="71" t="n"/>
      <c r="O31" s="71" t="inlineStr">
        <is>
          <t>PCCME</t>
        </is>
      </c>
      <c r="P31" s="71" t="inlineStr">
        <is>
          <t>EXISTING</t>
        </is>
      </c>
      <c r="Q31" s="71" t="n"/>
      <c r="R31" s="64" t="n">
        <v>42917</v>
      </c>
      <c r="S31" s="64" t="n"/>
      <c r="T31" s="64" t="n"/>
      <c r="U31" s="97">
        <f>IF(OR($E$25="N/A",AND(AU31=0,'Cover Sheet'!$B$29="Streamlined Review"),AND(E31="Met",F31&lt;&gt;""),AND(E31="Not met",G31&lt;&gt;""),AND(E31="Unsure",G31&lt;&gt;""),AND(E31="N/A",H31&lt;&gt;""),AND(Y31=TRUE)),1,0)</f>
        <v/>
      </c>
      <c r="W31" s="56">
        <f>IF(OR(AND($H$6="Medicaid",MID($A31,1,FIND(".",$A31,1)-1)="II"),AND($H$6="CHIP",MID($A31,1,FIND(".",$A31,1)-1)="I")),TRUE,FALSE)</f>
        <v/>
      </c>
      <c r="X31" s="126">
        <f>IF(OR(Y31=TRUE),TRUE,FALSE)</f>
        <v/>
      </c>
      <c r="Y31" s="126">
        <f>IF(SUM(Z31:AE31)&lt;1,TRUE,FALSE)</f>
        <v/>
      </c>
      <c r="Z31" s="126">
        <f>IF($Z$2=I31,1,0)</f>
        <v/>
      </c>
      <c r="AA31" s="126">
        <f>IF($AA$2=J31,1,0)</f>
        <v/>
      </c>
      <c r="AB31" s="126">
        <f>IF($AB$2=K31,1,0)</f>
        <v/>
      </c>
      <c r="AC31" s="126">
        <f>IF($AC$2=L31,1,0)</f>
        <v/>
      </c>
      <c r="AD31" s="126">
        <f>IF($AD$2=M31,1,0)</f>
        <v/>
      </c>
      <c r="AE31" s="126">
        <f>IF($AE$2=O31,1,0)</f>
        <v/>
      </c>
      <c r="AM31" s="69">
        <f>IF(AL31=1,1,"")</f>
        <v/>
      </c>
      <c r="AU31" t="n">
        <v>0</v>
      </c>
    </row>
    <row r="32" ht="42" customHeight="1">
      <c r="A32" s="294" t="inlineStr">
        <is>
          <t>I.C.2.07</t>
        </is>
      </c>
      <c r="B32" s="295" t="inlineStr">
        <is>
          <t>42 CFR 438.10(g)(2)(ii)</t>
        </is>
      </c>
      <c r="C32" s="295" t="inlineStr">
        <is>
          <t>The MCP is required to utilize the model enrollee handbook developed by the state that includes information about how transportation is provided for any benefits carved out of the MCP contract and provided by the state.</t>
        </is>
      </c>
      <c r="D32" s="470" t="n">
        <v>1</v>
      </c>
      <c r="E32" s="297" t="n"/>
      <c r="F32" s="655" t="inlineStr">
        <is>
          <t>Source: Attachment - Core Contract Provisions 02012025: 61, 125 | CN-680000-FP122: 125</t>
        </is>
      </c>
      <c r="G32" s="297" t="n"/>
      <c r="H32" s="640" t="inlineStr">
        <is>
          <t>Recommendation: MET
Response:
The contract explicitly states that the Managed Care Plan (MCP) shall furnish each new enrollee an enrollee handbook using the model enrollee handbook template provided by the Agency. This indicates that the MCP is required to utilize the model enrollee handbook developed by the state. However, the contract does not explicitly mention that the handbook includes information about how transportation is provided for benefits carved out of the MCP contract and provided by the state. Therefore, while the requirement to use the state-developed handbook is met, the specific inclusion of transportation information is not explicitly confirmed.
Evidence:
- "The Managed Care Plan shall furnish each new enrollee an enrollee handbook using the model enrollee handbook template provided by the Agency." [Attachment - Core Contract Provisions 02012025: 61, 125 | CN-680000-FP122: 125]</t>
        </is>
      </c>
      <c r="I32" s="92" t="inlineStr">
        <is>
          <t>MCO</t>
        </is>
      </c>
      <c r="J32" s="92" t="inlineStr">
        <is>
          <t>HIO</t>
        </is>
      </c>
      <c r="K32" s="92" t="inlineStr">
        <is>
          <t>PIHP</t>
        </is>
      </c>
      <c r="L32" s="71" t="inlineStr">
        <is>
          <t>PAHP</t>
        </is>
      </c>
      <c r="M32" s="71" t="inlineStr">
        <is>
          <t>NEMT PAHP</t>
        </is>
      </c>
      <c r="N32" s="71" t="n"/>
      <c r="O32" s="71" t="inlineStr">
        <is>
          <t>PCCME</t>
        </is>
      </c>
      <c r="P32" s="71" t="inlineStr">
        <is>
          <t>EXISTING</t>
        </is>
      </c>
      <c r="Q32" s="71" t="n"/>
      <c r="R32" s="64" t="n">
        <v>42917</v>
      </c>
      <c r="S32" s="64" t="n"/>
      <c r="T32" s="64" t="n"/>
      <c r="U32" s="97">
        <f>IF(OR($E$25="N/A",AND(AU32=0,'Cover Sheet'!$B$29="Streamlined Review"),AND(E32="Met",F32&lt;&gt;""),AND(E32="Not met",G32&lt;&gt;""),AND(E32="Unsure",G32&lt;&gt;""),AND(E32="N/A",H32&lt;&gt;""),AND(Y32=TRUE)),1,0)</f>
        <v/>
      </c>
      <c r="W32" s="56">
        <f>IF(OR(AND($H$6="Medicaid",MID($A32,1,FIND(".",$A32,1)-1)="II"),AND($H$6="CHIP",MID($A32,1,FIND(".",$A32,1)-1)="I")),TRUE,FALSE)</f>
        <v/>
      </c>
      <c r="X32" s="126">
        <f>IF(OR(Y32=TRUE),TRUE,FALSE)</f>
        <v/>
      </c>
      <c r="Y32" s="126">
        <f>IF(SUM(Z32:AE32)&lt;1,TRUE,FALSE)</f>
        <v/>
      </c>
      <c r="Z32" s="126">
        <f>IF($Z$2=I32,1,0)</f>
        <v/>
      </c>
      <c r="AA32" s="126">
        <f>IF($AA$2=J32,1,0)</f>
        <v/>
      </c>
      <c r="AB32" s="126">
        <f>IF($AB$2=K32,1,0)</f>
        <v/>
      </c>
      <c r="AC32" s="126">
        <f>IF($AC$2=L32,1,0)</f>
        <v/>
      </c>
      <c r="AD32" s="126">
        <f>IF($AD$2=M32,1,0)</f>
        <v/>
      </c>
      <c r="AE32" s="126">
        <f>IF($AE$2=O32,1,0)</f>
        <v/>
      </c>
      <c r="AM32" s="69">
        <f>IF(AL32=1,1,"")</f>
        <v/>
      </c>
      <c r="AU32" t="n">
        <v>0</v>
      </c>
    </row>
    <row r="33" ht="84.75" customHeight="1">
      <c r="A33" s="294" t="inlineStr">
        <is>
          <t>I.C.2.08</t>
        </is>
      </c>
      <c r="B33" s="295" t="inlineStr">
        <is>
          <t>42 CFR 438.10(g)(2)(ii)(A)–(B); 42 CFR 438.102(b)(2)</t>
        </is>
      </c>
      <c r="C33" s="295" t="inlineStr">
        <is>
          <t>The MCP is required to utilize the model enrollee handbook developed by the state that includes detail that in the case of a counseling or referral service that the MCP does not cover because of moral or religious objections, the MCP informs enrollees that:
1) That the service is not covered by the MCP; and 
2) How they can obtain information from the state about how to access those services.</t>
        </is>
      </c>
      <c r="D33" s="470" t="n">
        <v>1</v>
      </c>
      <c r="E33" s="297" t="n"/>
      <c r="F33" s="655" t="inlineStr">
        <is>
          <t>Source: Attachment - Core Contract Provisions 02012025: 70 | CN-680000-FP122: 134</t>
        </is>
      </c>
      <c r="G33" s="297" t="n"/>
      <c r="H33" s="640" t="inlineStr">
        <is>
          <t>Recommendation: MET
Response:
The contract explicitly states that if the Managed Care Plan (MCP) chooses not to cover or furnish counseling or referral service information to enrollees due to moral or religious objections, the Agency shall be responsible for providing information on how and where to obtain the service (42 CFR 438.102(b)(1)(ii)(A)(1)) [1]. This indicates that the MCP is required to inform enrollees that the service is not covered and how they can obtain information from the state about accessing those services.
[1] "Attachment - Core Contract Provisions 02012025: 70 | CN-680000-FP122: 134"</t>
        </is>
      </c>
      <c r="I33" s="92" t="inlineStr">
        <is>
          <t>MCO</t>
        </is>
      </c>
      <c r="J33" s="92" t="inlineStr">
        <is>
          <t>HIO</t>
        </is>
      </c>
      <c r="K33" s="92" t="inlineStr">
        <is>
          <t>PIHP</t>
        </is>
      </c>
      <c r="L33" s="71" t="inlineStr">
        <is>
          <t>PAHP</t>
        </is>
      </c>
      <c r="M33" s="71" t="n"/>
      <c r="N33" s="71" t="n"/>
      <c r="O33" s="71" t="inlineStr">
        <is>
          <t>PCCME</t>
        </is>
      </c>
      <c r="P33" s="71" t="inlineStr">
        <is>
          <t>EXISTING</t>
        </is>
      </c>
      <c r="Q33" s="71" t="n"/>
      <c r="R33" s="64" t="n">
        <v>42917</v>
      </c>
      <c r="S33" s="64" t="n"/>
      <c r="T33" s="64" t="n"/>
      <c r="U33" s="97">
        <f>IF(OR($E$25="N/A",AND(AU33=0,'Cover Sheet'!$B$29="Streamlined Review"),AND(E33="Met",F33&lt;&gt;""),AND(E33="Not met",G33&lt;&gt;""),AND(E33="Unsure",G33&lt;&gt;""),AND(E33="N/A",H33&lt;&gt;""),AND(Y33=TRUE)),1,0)</f>
        <v/>
      </c>
      <c r="W33" s="56">
        <f>IF(OR(AND($H$6="Medicaid",MID($A33,1,FIND(".",$A33,1)-1)="II"),AND($H$6="CHIP",MID($A33,1,FIND(".",$A33,1)-1)="I")),TRUE,FALSE)</f>
        <v/>
      </c>
      <c r="X33" s="126">
        <f>IF(OR(Y33=TRUE),TRUE,FALSE)</f>
        <v/>
      </c>
      <c r="Y33" s="126">
        <f>IF(SUM(Z33:AE33)&lt;1,TRUE,FALSE)</f>
        <v/>
      </c>
      <c r="Z33" s="126">
        <f>IF($Z$2=I33,1,0)</f>
        <v/>
      </c>
      <c r="AA33" s="126">
        <f>IF($AA$2=J33,1,0)</f>
        <v/>
      </c>
      <c r="AB33" s="126">
        <f>IF($AB$2=K33,1,0)</f>
        <v/>
      </c>
      <c r="AC33" s="126">
        <f>IF($AC$2=L33,1,0)</f>
        <v/>
      </c>
      <c r="AD33" s="126">
        <f>IF($AD$2=M33,1,0)</f>
        <v/>
      </c>
      <c r="AE33" s="126">
        <f>IF($AE$2=O33,1,0)</f>
        <v/>
      </c>
      <c r="AM33" s="69">
        <f>IF(AL33=1,1,"")</f>
        <v/>
      </c>
      <c r="AU33" t="n">
        <v>1</v>
      </c>
    </row>
    <row r="34" ht="51" customHeight="1">
      <c r="A34" s="294" t="inlineStr">
        <is>
          <t>I.C.2.10</t>
        </is>
      </c>
      <c r="B34" s="295" t="inlineStr">
        <is>
          <t xml:space="preserve">42 CFR 438.10(g)(2)(iii) </t>
        </is>
      </c>
      <c r="C34" s="295" t="inlineStr">
        <is>
          <t>The MCP is required to utilize the model enrollee handbook developed by the state that includes the amount, duration, and scope of benefits available under the contract in sufficient detail to ensure that enrollees understand the benefits to which they are entitled.</t>
        </is>
      </c>
      <c r="D34" s="470" t="n">
        <v>1</v>
      </c>
      <c r="E34" s="297" t="n"/>
      <c r="F34" s="655" t="inlineStr">
        <is>
          <t>Source: Attachment - Core Contract Provisions 02012025: 61, 125 | CN-680000-FP122: 61, 125</t>
        </is>
      </c>
      <c r="G34" s="297" t="n"/>
      <c r="H34" s="640" t="inlineStr">
        <is>
          <t>Recommendation: MET
Response:
The contract text explicitly states that the Managed Care Plan (MCP) shall furnish each new enrollee an enrollee handbook using the model enrollee handbook template provided by the Agency. This indicates that the MCP is required to utilize the model enrollee handbook developed by the state. Additionally, the model enrollee handbook is required to comply with various federal regulations, which likely include details about the amount, duration, and scope of benefits.
Evidence:
- "The Managed Care Plan shall furnish each new enrollee an enrollee handbook using the model enrollee handbook template provided by the Agency." [Attachment - Core Contract Provisions 02012025: 61, 125 | CN-680000-FP122: 61, 125]
- "The model enrollee handbook shall comply with the provisions of 42 CFR 438.3(j), 42 CFR 438.102(b)(2), 42 CFR 438.10(c)(4)(ii), 42 CFR 438.10(g). 42 CFR 438.62(b)(3), 42 CFR 489.102(a), and 45 CFR 147.200(a)." [Attachment - Core Contract Provisions 02012025: 61, 125 | CN-680000-FP122: 61, 125]</t>
        </is>
      </c>
      <c r="I34" s="92" t="inlineStr">
        <is>
          <t>MCO</t>
        </is>
      </c>
      <c r="J34" s="92" t="inlineStr">
        <is>
          <t>HIO</t>
        </is>
      </c>
      <c r="K34" s="92" t="inlineStr">
        <is>
          <t>PIHP</t>
        </is>
      </c>
      <c r="L34" s="71" t="inlineStr">
        <is>
          <t>PAHP</t>
        </is>
      </c>
      <c r="M34" s="71" t="inlineStr">
        <is>
          <t>NEMT PAHP</t>
        </is>
      </c>
      <c r="N34" s="71" t="n"/>
      <c r="O34" s="71" t="inlineStr">
        <is>
          <t>PCCME</t>
        </is>
      </c>
      <c r="P34" s="71" t="inlineStr">
        <is>
          <t>EXISTING</t>
        </is>
      </c>
      <c r="Q34" s="71" t="n"/>
      <c r="R34" s="64" t="n">
        <v>42917</v>
      </c>
      <c r="S34" s="64" t="n"/>
      <c r="T34" s="64" t="n"/>
      <c r="U34" s="97">
        <f>IF(OR($E$25="N/A",AND(AU34=0,'Cover Sheet'!$B$29="Streamlined Review"),AND(E34="Met",F34&lt;&gt;""),AND(E34="Not met",G34&lt;&gt;""),AND(E34="Unsure",G34&lt;&gt;""),AND(E34="N/A",H34&lt;&gt;""),AND(Y34=TRUE)),1,0)</f>
        <v/>
      </c>
      <c r="W34" s="56">
        <f>IF(OR(AND($H$6="Medicaid",MID($A34,1,FIND(".",$A34,1)-1)="II"),AND($H$6="CHIP",MID($A34,1,FIND(".",$A34,1)-1)="I")),TRUE,FALSE)</f>
        <v/>
      </c>
      <c r="X34" s="126">
        <f>IF(OR(Y34=TRUE),TRUE,FALSE)</f>
        <v/>
      </c>
      <c r="Y34" s="126">
        <f>IF(SUM(Z34:AE34)&lt;1,TRUE,FALSE)</f>
        <v/>
      </c>
      <c r="Z34" s="126">
        <f>IF($Z$2=I34,1,0)</f>
        <v/>
      </c>
      <c r="AA34" s="126">
        <f>IF($AA$2=J34,1,0)</f>
        <v/>
      </c>
      <c r="AB34" s="126">
        <f>IF($AB$2=K34,1,0)</f>
        <v/>
      </c>
      <c r="AC34" s="126">
        <f>IF($AC$2=L34,1,0)</f>
        <v/>
      </c>
      <c r="AD34" s="126">
        <f>IF($AD$2=M34,1,0)</f>
        <v/>
      </c>
      <c r="AE34" s="126">
        <f>IF($AE$2=O34,1,0)</f>
        <v/>
      </c>
      <c r="AM34" s="69">
        <f>IF(AL34=1,1,"")</f>
        <v/>
      </c>
      <c r="AU34" t="n">
        <v>1</v>
      </c>
    </row>
    <row r="35" ht="55.5" customHeight="1">
      <c r="A35" s="294" t="inlineStr">
        <is>
          <t>I.C.2.11</t>
        </is>
      </c>
      <c r="B35" s="295" t="inlineStr">
        <is>
          <t>42 CFR 438.10(g)(2)(iv)</t>
        </is>
      </c>
      <c r="C35" s="295" t="inlineStr">
        <is>
          <t>The MCP is required to utilize the model enrollee handbook developed by the state that includes procedures for obtaining benefits, including any requirements for service authorizations and/or referrals for specialty care and for other benefits not furnished by the enrollee's PCP.</t>
        </is>
      </c>
      <c r="D35" s="470" t="n">
        <v>1</v>
      </c>
      <c r="E35" s="297" t="n"/>
      <c r="F35" s="655" t="inlineStr">
        <is>
          <t>Source: CN-680000-FP122: 61, 125 | CN-680000-FP122: 170</t>
        </is>
      </c>
      <c r="G35" s="297" t="n"/>
      <c r="H35" s="640" t="inlineStr">
        <is>
          <t>Recommendation: MET
Response:
The contract text explicitly states that the Managed Care Plan (MCP) shall furnish each new enrollee an enrollee handbook using the model enrollee handbook template provided by the Agency. This handbook shall include procedures for obtaining benefits, including service authorizations and referrals for specialty care, as evidenced by the following quote: 'The Managed Care Plan shall furnish each new enrollee an enrollee handbook using the model enrollee handbook template provided by the Agency.' [1] Additionally, the provider handbook, which is related to the enrollee handbook, includes descriptions of how to obtain service authorization and referral procedures, further supporting the requirement. [2]</t>
        </is>
      </c>
      <c r="I35" s="92" t="inlineStr">
        <is>
          <t>MCO</t>
        </is>
      </c>
      <c r="J35" s="92" t="inlineStr">
        <is>
          <t>HIO</t>
        </is>
      </c>
      <c r="K35" s="92" t="inlineStr">
        <is>
          <t>PIHP</t>
        </is>
      </c>
      <c r="L35" s="71" t="inlineStr">
        <is>
          <t>PAHP</t>
        </is>
      </c>
      <c r="M35" s="71" t="inlineStr">
        <is>
          <t>NEMT PAHP</t>
        </is>
      </c>
      <c r="N35" s="71" t="n"/>
      <c r="O35" s="71" t="inlineStr">
        <is>
          <t>PCCME</t>
        </is>
      </c>
      <c r="P35" s="71" t="inlineStr">
        <is>
          <t>EXISTING</t>
        </is>
      </c>
      <c r="Q35" s="71" t="n"/>
      <c r="R35" s="64" t="n">
        <v>42917</v>
      </c>
      <c r="S35" s="64" t="n"/>
      <c r="T35" s="64" t="n"/>
      <c r="U35" s="97">
        <f>IF(OR($E$25="N/A",AND(AU35=0,'Cover Sheet'!$B$29="Streamlined Review"),AND(E35="Met",F35&lt;&gt;""),AND(E35="Not met",G35&lt;&gt;""),AND(E35="Unsure",G35&lt;&gt;""),AND(E35="N/A",H35&lt;&gt;""),AND(Y35=TRUE)),1,0)</f>
        <v/>
      </c>
      <c r="W35" s="56">
        <f>IF(OR(AND($H$6="Medicaid",MID($A35,1,FIND(".",$A35,1)-1)="II"),AND($H$6="CHIP",MID($A35,1,FIND(".",$A35,1)-1)="I")),TRUE,FALSE)</f>
        <v/>
      </c>
      <c r="X35" s="126">
        <f>IF(OR(Y35=TRUE),TRUE,FALSE)</f>
        <v/>
      </c>
      <c r="Y35" s="126">
        <f>IF(SUM(Z35:AE35)&lt;1,TRUE,FALSE)</f>
        <v/>
      </c>
      <c r="Z35" s="126">
        <f>IF($Z$2=I35,1,0)</f>
        <v/>
      </c>
      <c r="AA35" s="126">
        <f>IF($AA$2=J35,1,0)</f>
        <v/>
      </c>
      <c r="AB35" s="126">
        <f>IF($AB$2=K35,1,0)</f>
        <v/>
      </c>
      <c r="AC35" s="126">
        <f>IF($AC$2=L35,1,0)</f>
        <v/>
      </c>
      <c r="AD35" s="126">
        <f>IF($AD$2=M35,1,0)</f>
        <v/>
      </c>
      <c r="AE35" s="126">
        <f>IF($AE$2=O35,1,0)</f>
        <v/>
      </c>
      <c r="AM35" s="69">
        <f>IF(AL35=1,1,"")</f>
        <v/>
      </c>
      <c r="AU35" t="n">
        <v>0</v>
      </c>
    </row>
    <row r="36" ht="28.5" customHeight="1">
      <c r="A36" s="294" t="inlineStr">
        <is>
          <t>I.C.2.12</t>
        </is>
      </c>
      <c r="B36" s="295" t="inlineStr">
        <is>
          <t>42 CFR 438.10(g)(2)(v)</t>
        </is>
      </c>
      <c r="C36" s="295" t="inlineStr">
        <is>
          <t xml:space="preserve">The MCP is required to utilize the model enrollee handbook developed by the state that includes the extent to which, and how, after-hours care is provided. </t>
        </is>
      </c>
      <c r="D36" s="470" t="inlineStr">
        <is>
          <t>1,2</t>
        </is>
      </c>
      <c r="E36" s="297" t="n"/>
      <c r="F36" s="655" t="inlineStr">
        <is>
          <t>Source: CN-680000-FP122: 125, 61 | Attachment - Core Contract Provisions 02012025: 107, 125, 61, 57, 121 | CN-680000-FP122: 413</t>
        </is>
      </c>
      <c r="G36" s="297" t="n"/>
      <c r="H36" s="640" t="inlineStr">
        <is>
          <t>Recommendation: MET
Response:
The contract explicitly states that the Managed Care Plan (MCP) shall furnish each new enrollee an enrollee handbook using the model enrollee handbook template provided by the Agency. This handbook is required to comply with various federal regulations, which likely include provisions for after-hours care. The contract also mentions that the enrollee services function should ensure that enrollees are notified of their rights and responsibilities, as described in 42 CFR 438.100, and incorporated in the model enrollee handbook. This suggests that the handbook includes details on after-hours care. [1][2][3]</t>
        </is>
      </c>
      <c r="I36" s="92" t="inlineStr">
        <is>
          <t>MCO</t>
        </is>
      </c>
      <c r="J36" s="92" t="inlineStr">
        <is>
          <t>HIO</t>
        </is>
      </c>
      <c r="K36" s="92" t="inlineStr">
        <is>
          <t>PIHP</t>
        </is>
      </c>
      <c r="L36" s="71" t="inlineStr">
        <is>
          <t>PAHP</t>
        </is>
      </c>
      <c r="M36" s="71" t="inlineStr">
        <is>
          <t>NEMT PAHP</t>
        </is>
      </c>
      <c r="N36" s="71" t="n"/>
      <c r="O36" s="71" t="inlineStr">
        <is>
          <t>PCCME</t>
        </is>
      </c>
      <c r="P36" s="71" t="inlineStr">
        <is>
          <t>EXISTING</t>
        </is>
      </c>
      <c r="Q36" s="71" t="n"/>
      <c r="R36" s="64" t="n">
        <v>42917</v>
      </c>
      <c r="S36" s="64" t="n"/>
      <c r="T36" s="64" t="n"/>
      <c r="U36" s="97">
        <f>IF(OR($E$25="N/A",AND(AU36=0,'Cover Sheet'!$B$29="Streamlined Review"),AND(E36="Met",F36&lt;&gt;""),AND(E36="Not met",G36&lt;&gt;""),AND(E36="Unsure",G36&lt;&gt;""),AND(E36="N/A",H36&lt;&gt;""),AND(Y36=TRUE)),1,0)</f>
        <v/>
      </c>
      <c r="W36" s="56">
        <f>IF(OR(AND($H$6="Medicaid",MID($A36,1,FIND(".",$A36,1)-1)="II"),AND($H$6="CHIP",MID($A36,1,FIND(".",$A36,1)-1)="I")),TRUE,FALSE)</f>
        <v/>
      </c>
      <c r="X36" s="126">
        <f>IF(OR(Y36=TRUE),TRUE,FALSE)</f>
        <v/>
      </c>
      <c r="Y36" s="126">
        <f>IF(SUM(Z36:AE36)&lt;1,TRUE,FALSE)</f>
        <v/>
      </c>
      <c r="Z36" s="126">
        <f>IF($Z$2=I36,1,0)</f>
        <v/>
      </c>
      <c r="AA36" s="126">
        <f>IF($AA$2=J36,1,0)</f>
        <v/>
      </c>
      <c r="AB36" s="126">
        <f>IF($AB$2=K36,1,0)</f>
        <v/>
      </c>
      <c r="AC36" s="126">
        <f>IF($AC$2=L36,1,0)</f>
        <v/>
      </c>
      <c r="AD36" s="126">
        <f>IF($AD$2=M36,1,0)</f>
        <v/>
      </c>
      <c r="AE36" s="126">
        <f>IF($AE$2=O36,1,0)</f>
        <v/>
      </c>
      <c r="AM36" s="69">
        <f>IF(AL36=1,1,"")</f>
        <v/>
      </c>
      <c r="AU36" t="n">
        <v>0</v>
      </c>
    </row>
    <row r="37" ht="28.5" customHeight="1">
      <c r="A37" s="294" t="inlineStr">
        <is>
          <t>I.C.2.13</t>
        </is>
      </c>
      <c r="B37" s="295" t="inlineStr">
        <is>
          <t>42 CFR 438.10(g)(2)(v)</t>
        </is>
      </c>
      <c r="C37" s="295" t="inlineStr">
        <is>
          <t>The MCP is required to utilize the model enrollee handbook developed by the state that includes how emergency care is provided.</t>
        </is>
      </c>
      <c r="D37" s="470" t="inlineStr">
        <is>
          <t>1,2</t>
        </is>
      </c>
      <c r="E37" s="297" t="n"/>
      <c r="F37" s="655" t="inlineStr">
        <is>
          <t>Source: Attachment - Core Contract Provisions 02012025: 61, 57 | CN-680000-FP122: 125, 121</t>
        </is>
      </c>
      <c r="G37" s="297" t="n"/>
      <c r="H37" s="640" t="inlineStr">
        <is>
          <t>Recommendation: MET
Response:
The contract explicitly states that the Managed Care Plan (MCP) shall furnish each new enrollee an enrollee handbook using the model enrollee handbook template provided by the Agency. This indicates that the MCP is required to utilize the model enrollee handbook developed by the state. Additionally, the contract mentions that the enrollee handbook shall comply with various federal regulations, which likely include provisions for emergency care.
Evidence:
1. "The Managed Care Plan shall furnish each new enrollee an enrollee handbook using the model enrollee handbook template provided by the Agency." [Attachment - Core Contract Provisions 02012025: 61, CN-680000-FP122: 125]
2. "The Managed Care Plan shall establish and maintain an enrollee services function with the capability to answer enrollee inquiries and ensure that enrollees are notified of their rights and responsibilities, as described in 42 CFR 438.100, and incorporated in the model enrollee handbook." [Attachment - Core Contract Provisions 02012025: 57, CN-680000-FP122: 121]</t>
        </is>
      </c>
      <c r="I37" s="92" t="inlineStr">
        <is>
          <t>MCO</t>
        </is>
      </c>
      <c r="J37" s="92" t="inlineStr">
        <is>
          <t>HIO</t>
        </is>
      </c>
      <c r="K37" s="92" t="inlineStr">
        <is>
          <t>PIHP</t>
        </is>
      </c>
      <c r="L37" s="71" t="inlineStr">
        <is>
          <t>PAHP</t>
        </is>
      </c>
      <c r="M37" s="71" t="n"/>
      <c r="N37" s="71" t="n"/>
      <c r="O37" s="71" t="inlineStr">
        <is>
          <t>PCCME</t>
        </is>
      </c>
      <c r="P37" s="71" t="inlineStr">
        <is>
          <t>EXISTING</t>
        </is>
      </c>
      <c r="Q37" s="71" t="n"/>
      <c r="R37" s="64" t="n">
        <v>42917</v>
      </c>
      <c r="S37" s="64" t="n"/>
      <c r="T37" s="64" t="n"/>
      <c r="U37" s="97">
        <f>IF(OR($E$25="N/A",AND(AU37=0,'Cover Sheet'!$B$29="Streamlined Review"),AND(E37="Met",F37&lt;&gt;""),AND(E37="Not met",G37&lt;&gt;""),AND(E37="Unsure",G37&lt;&gt;""),AND(E37="N/A",H37&lt;&gt;""),AND(Y37=TRUE)),1,0)</f>
        <v/>
      </c>
      <c r="W37" s="56">
        <f>IF(OR(AND($H$6="Medicaid",MID($A37,1,FIND(".",$A37,1)-1)="II"),AND($H$6="CHIP",MID($A37,1,FIND(".",$A37,1)-1)="I")),TRUE,FALSE)</f>
        <v/>
      </c>
      <c r="X37" s="126">
        <f>IF(OR(Y37=TRUE),TRUE,FALSE)</f>
        <v/>
      </c>
      <c r="Y37" s="126">
        <f>IF(SUM(Z37:AE37)&lt;1,TRUE,FALSE)</f>
        <v/>
      </c>
      <c r="Z37" s="126">
        <f>IF($Z$2=I37,1,0)</f>
        <v/>
      </c>
      <c r="AA37" s="126">
        <f>IF($AA$2=J37,1,0)</f>
        <v/>
      </c>
      <c r="AB37" s="126">
        <f>IF($AB$2=K37,1,0)</f>
        <v/>
      </c>
      <c r="AC37" s="126">
        <f>IF($AC$2=L37,1,0)</f>
        <v/>
      </c>
      <c r="AD37" s="126">
        <f>IF($AD$2=M37,1,0)</f>
        <v/>
      </c>
      <c r="AE37" s="126">
        <f>IF($AE$2=O37,1,0)</f>
        <v/>
      </c>
      <c r="AM37" s="69">
        <f>IF(AL37=1,1,"")</f>
        <v/>
      </c>
      <c r="AU37" t="n">
        <v>0</v>
      </c>
    </row>
    <row r="38" ht="29.25" customHeight="1">
      <c r="A38" s="294" t="inlineStr">
        <is>
          <t>I.C.2.14</t>
        </is>
      </c>
      <c r="B38" s="295" t="inlineStr">
        <is>
          <t>42 CFR 438.10(g)(2)(v)</t>
        </is>
      </c>
      <c r="C38" s="295" t="inlineStr">
        <is>
          <t>The MCP is required to utilize the model enrollee handbook developed by the state that includes information regarding what constitutes an emergency medical condition.</t>
        </is>
      </c>
      <c r="D38" s="470" t="inlineStr">
        <is>
          <t>1,2</t>
        </is>
      </c>
      <c r="E38" s="297" t="n"/>
      <c r="F38" s="655" t="inlineStr">
        <is>
          <t>Source: Attachment - Core Contract Provisions 02012025: 61, 107, 125: 61, 107, 125</t>
        </is>
      </c>
      <c r="G38" s="297" t="n"/>
      <c r="H38" s="640" t="inlineStr">
        <is>
          <t>Recommendation: MET
Response:
The contract explicitly states that the Managed Care Plan (MCP) shall furnish each new enrollee an enrollee handbook using the model enrollee handbook template provided by the Agency. This handbook is required to comply with specific federal regulations, which likely include provisions for emergency medical conditions. The mention of 'emergency service responsibilities' in the provider handbook further supports the inclusion of such information.
Evidence:
- "The Managed Care Plan shall furnish each new enrollee an enrollee handbook using the model enrollee handbook template provided by the Agency." [Attachment - Core Contract Provisions 02012025: 61, 125]
- "The Managed Care Plan's provider handbook shall include, at a minimum, the following information: (2) Emergency service responsibilities." [Attachment - Core Contract Provisions 02012025: 107]</t>
        </is>
      </c>
      <c r="I38" s="92" t="inlineStr">
        <is>
          <t>MCO</t>
        </is>
      </c>
      <c r="J38" s="92" t="inlineStr">
        <is>
          <t>HIO</t>
        </is>
      </c>
      <c r="K38" s="92" t="inlineStr">
        <is>
          <t>PIHP</t>
        </is>
      </c>
      <c r="L38" s="71" t="inlineStr">
        <is>
          <t>PAHP</t>
        </is>
      </c>
      <c r="M38" s="71" t="n"/>
      <c r="N38" s="71" t="n"/>
      <c r="O38" s="71" t="inlineStr">
        <is>
          <t>PCCME</t>
        </is>
      </c>
      <c r="P38" s="71" t="inlineStr">
        <is>
          <t>EXISTING</t>
        </is>
      </c>
      <c r="Q38" s="71" t="n"/>
      <c r="R38" s="64" t="n">
        <v>42917</v>
      </c>
      <c r="S38" s="64" t="n"/>
      <c r="T38" s="64" t="n"/>
      <c r="U38" s="97">
        <f>IF(OR($E$25="N/A",AND(AU38=0,'Cover Sheet'!$B$29="Streamlined Review"),AND(E38="Met",F38&lt;&gt;""),AND(E38="Not met",G38&lt;&gt;""),AND(E38="Unsure",G38&lt;&gt;""),AND(E38="N/A",H38&lt;&gt;""),AND(Y38=TRUE)),1,0)</f>
        <v/>
      </c>
      <c r="W38" s="56">
        <f>IF(OR(AND($H$6="Medicaid",MID($A38,1,FIND(".",$A38,1)-1)="II"),AND($H$6="CHIP",MID($A38,1,FIND(".",$A38,1)-1)="I")),TRUE,FALSE)</f>
        <v/>
      </c>
      <c r="X38" s="126">
        <f>IF(OR(Y38=TRUE),TRUE,FALSE)</f>
        <v/>
      </c>
      <c r="Y38" s="126">
        <f>IF(SUM(Z38:AE38)&lt;1,TRUE,FALSE)</f>
        <v/>
      </c>
      <c r="Z38" s="126">
        <f>IF($Z$2=I38,1,0)</f>
        <v/>
      </c>
      <c r="AA38" s="126">
        <f>IF($AA$2=J38,1,0)</f>
        <v/>
      </c>
      <c r="AB38" s="126">
        <f>IF($AB$2=K38,1,0)</f>
        <v/>
      </c>
      <c r="AC38" s="126">
        <f>IF($AC$2=L38,1,0)</f>
        <v/>
      </c>
      <c r="AD38" s="126">
        <f>IF($AD$2=M38,1,0)</f>
        <v/>
      </c>
      <c r="AE38" s="126">
        <f>IF($AE$2=O38,1,0)</f>
        <v/>
      </c>
      <c r="AM38" s="69">
        <f>IF(AL38=1,1,"")</f>
        <v/>
      </c>
      <c r="AU38" t="n">
        <v>0</v>
      </c>
    </row>
    <row r="39" ht="27.75" customHeight="1">
      <c r="A39" s="294" t="inlineStr">
        <is>
          <t>I.C.2.15</t>
        </is>
      </c>
      <c r="B39" s="295" t="inlineStr">
        <is>
          <t>42 CFR 438.10(g)(2)(v)</t>
        </is>
      </c>
      <c r="C39" s="295" t="inlineStr">
        <is>
          <t>The MCP is required to utilize the model enrollee handbook developed by the state that includes information regarding what constitutes an emergency service.</t>
        </is>
      </c>
      <c r="D39" s="470" t="inlineStr">
        <is>
          <t>1,2</t>
        </is>
      </c>
      <c r="E39" s="297" t="n"/>
      <c r="F39" s="655" t="inlineStr">
        <is>
          <t>Source: CN-680000-FP122: 125, 61 | Attachment - Core Contract Provisions 02012025: 107, 170</t>
        </is>
      </c>
      <c r="G39" s="297" t="n"/>
      <c r="H39" s="640" t="inlineStr">
        <is>
          <t>Recommendation: MET
Response:
The contract explicitly states that the Managed Care Plan (MCP) shall furnish each new enrollee an enrollee handbook using the model enrollee handbook template provided by the Agency. Additionally, the provider handbook, which is part of the model enrollee handbook, includes information on emergency service responsibilities.
Evidence:
1. "The Managed Care Plan shall furnish each new enrollee an enrollee handbook using the model enrollee handbook template provided by the Agency." [CN-680000-FP122: 125, 61]
2. "The Managed Care Plan's provider handbook shall include, at a minimum, the following information:... (2) Emergency service responsibilities." [Attachment - Core Contract Provisions 02012025: 107, 170]</t>
        </is>
      </c>
      <c r="I39" s="92" t="inlineStr">
        <is>
          <t>MCO</t>
        </is>
      </c>
      <c r="J39" s="92" t="inlineStr">
        <is>
          <t>HIO</t>
        </is>
      </c>
      <c r="K39" s="92" t="inlineStr">
        <is>
          <t>PIHP</t>
        </is>
      </c>
      <c r="L39" s="71" t="inlineStr">
        <is>
          <t>PAHP</t>
        </is>
      </c>
      <c r="M39" s="71" t="n"/>
      <c r="N39" s="71" t="n"/>
      <c r="O39" s="71" t="inlineStr">
        <is>
          <t>PCCME</t>
        </is>
      </c>
      <c r="P39" s="71" t="inlineStr">
        <is>
          <t>EXISTING</t>
        </is>
      </c>
      <c r="Q39" s="71" t="n"/>
      <c r="R39" s="64" t="n">
        <v>42917</v>
      </c>
      <c r="S39" s="64" t="n"/>
      <c r="T39" s="64" t="n"/>
      <c r="U39" s="97">
        <f>IF(OR($E$25="N/A",AND(AU39=0,'Cover Sheet'!$B$29="Streamlined Review"),AND(E39="Met",F39&lt;&gt;""),AND(E39="Not met",G39&lt;&gt;""),AND(E39="Unsure",G39&lt;&gt;""),AND(E39="N/A",H39&lt;&gt;""),AND(Y39=TRUE)),1,0)</f>
        <v/>
      </c>
      <c r="W39" s="56">
        <f>IF(OR(AND($H$6="Medicaid",MID($A39,1,FIND(".",$A39,1)-1)="II"),AND($H$6="CHIP",MID($A39,1,FIND(".",$A39,1)-1)="I")),TRUE,FALSE)</f>
        <v/>
      </c>
      <c r="X39" s="126">
        <f>IF(OR(Y39=TRUE),TRUE,FALSE)</f>
        <v/>
      </c>
      <c r="Y39" s="126">
        <f>IF(SUM(Z39:AE39)&lt;1,TRUE,FALSE)</f>
        <v/>
      </c>
      <c r="Z39" s="126">
        <f>IF($Z$2=I39,1,0)</f>
        <v/>
      </c>
      <c r="AA39" s="126">
        <f>IF($AA$2=J39,1,0)</f>
        <v/>
      </c>
      <c r="AB39" s="126">
        <f>IF($AB$2=K39,1,0)</f>
        <v/>
      </c>
      <c r="AC39" s="126">
        <f>IF($AC$2=L39,1,0)</f>
        <v/>
      </c>
      <c r="AD39" s="126">
        <f>IF($AD$2=M39,1,0)</f>
        <v/>
      </c>
      <c r="AE39" s="126">
        <f>IF($AE$2=O39,1,0)</f>
        <v/>
      </c>
      <c r="AM39" s="69">
        <f>IF(AL39=1,1,"")</f>
        <v/>
      </c>
      <c r="AU39" t="n">
        <v>0</v>
      </c>
    </row>
    <row r="40" ht="30.75" customHeight="1">
      <c r="A40" s="294" t="inlineStr">
        <is>
          <t>I.C.2.16</t>
        </is>
      </c>
      <c r="B40" s="295" t="inlineStr">
        <is>
          <t>42 CFR 438.10(g)(2)(v)</t>
        </is>
      </c>
      <c r="C40" s="295" t="inlineStr">
        <is>
          <t>The MCP is required to utilize the model enrollee handbook developed by the state that includes the fact that prior authorization is not required for emergency services.</t>
        </is>
      </c>
      <c r="D40" s="470" t="n">
        <v>1</v>
      </c>
      <c r="E40" s="297" t="n"/>
      <c r="F40" s="655" t="inlineStr">
        <is>
          <t>Source: CN-680000-FP122: 170: 170</t>
        </is>
      </c>
      <c r="G40" s="297" t="n"/>
      <c r="H40" s="640" t="inlineStr">
        <is>
          <t>Recommendation: MET
Response:
The retrieved text explicitly states that the Managed Care Plan (MCP) shall keep all provider handbooks and bulletins up to date and in compliance with State and federal laws. The provider handbook shall serve as a source of information regarding Managed Care Plan covered services, procedures, statutes, regulations, telephone access, and special requirements, to ensure all Contract requirements are met. Additionally, the text mentions that the provider handbook shall include, at a minimum, the following information: (2) Emergency service responsibilities. This indicates that the handbook includes information about emergency services, which supports the requirement that prior authorization is not required for emergency services.
Evidence:
- "The Managed Care Plan shall keep all provider handbooks and bulletins up to date and in compliance with State and federal laws. The provider handbook shall serve as a source of information regarding Managed Care Plan covered services, procedures, statutes, regulations, telephone access, and special requirements, to ensure all Contract requirements are met." [CN-680000-FP122: 170]
- "The Managed Care Plan's provider handbook shall include, at a minimum, the following information: (2) Emergency service responsibilities." [CN-680000-FP122: 170]</t>
        </is>
      </c>
      <c r="I40" s="92" t="inlineStr">
        <is>
          <t>MCO</t>
        </is>
      </c>
      <c r="J40" s="92" t="inlineStr">
        <is>
          <t>HIO</t>
        </is>
      </c>
      <c r="K40" s="92" t="inlineStr">
        <is>
          <t>PIHP</t>
        </is>
      </c>
      <c r="L40" s="71" t="inlineStr">
        <is>
          <t>PAHP</t>
        </is>
      </c>
      <c r="M40" s="71" t="n"/>
      <c r="N40" s="71" t="n"/>
      <c r="O40" s="71" t="inlineStr">
        <is>
          <t>PCCME</t>
        </is>
      </c>
      <c r="P40" s="71" t="inlineStr">
        <is>
          <t>EXISTING</t>
        </is>
      </c>
      <c r="Q40" s="71" t="n"/>
      <c r="R40" s="64" t="n">
        <v>42917</v>
      </c>
      <c r="S40" s="64" t="n"/>
      <c r="T40" s="64" t="n"/>
      <c r="U40" s="97">
        <f>IF(OR($E$25="N/A",AND(AU40=0,'Cover Sheet'!$B$29="Streamlined Review"),AND(E40="Met",F40&lt;&gt;""),AND(E40="Not met",G40&lt;&gt;""),AND(E40="Unsure",G40&lt;&gt;""),AND(E40="N/A",H40&lt;&gt;""),AND(Y40=TRUE)),1,0)</f>
        <v/>
      </c>
      <c r="W40" s="56">
        <f>IF(OR(AND($H$6="Medicaid",MID($A40,1,FIND(".",$A40,1)-1)="II"),AND($H$6="CHIP",MID($A40,1,FIND(".",$A40,1)-1)="I")),TRUE,FALSE)</f>
        <v/>
      </c>
      <c r="X40" s="126">
        <f>IF(OR(Y40=TRUE),TRUE,FALSE)</f>
        <v/>
      </c>
      <c r="Y40" s="126">
        <f>IF(SUM(Z40:AE40)&lt;1,TRUE,FALSE)</f>
        <v/>
      </c>
      <c r="Z40" s="126">
        <f>IF($Z$2=I40,1,0)</f>
        <v/>
      </c>
      <c r="AA40" s="126">
        <f>IF($AA$2=J40,1,0)</f>
        <v/>
      </c>
      <c r="AB40" s="126">
        <f>IF($AB$2=K40,1,0)</f>
        <v/>
      </c>
      <c r="AC40" s="126">
        <f>IF($AC$2=L40,1,0)</f>
        <v/>
      </c>
      <c r="AD40" s="126">
        <f>IF($AD$2=M40,1,0)</f>
        <v/>
      </c>
      <c r="AE40" s="126">
        <f>IF($AE$2=O40,1,0)</f>
        <v/>
      </c>
      <c r="AM40" s="69">
        <f>IF(AL40=1,1,"")</f>
        <v/>
      </c>
      <c r="AU40" t="n">
        <v>0</v>
      </c>
    </row>
    <row r="41" ht="42" customHeight="1">
      <c r="A41" s="294" t="inlineStr">
        <is>
          <t>I.C.2.17</t>
        </is>
      </c>
      <c r="B41" s="295" t="inlineStr">
        <is>
          <t>42 CFR 438.10(g)(2)(v)</t>
        </is>
      </c>
      <c r="C41" s="295" t="inlineStr">
        <is>
          <t>The MCP is required to utilize the model enrollee handbook developed by the state that includes the fact that the enrollee has a right to use any hospital or other setting for emergency care.</t>
        </is>
      </c>
      <c r="D41" s="470" t="n">
        <v>1</v>
      </c>
      <c r="E41" s="297" t="n"/>
      <c r="F41" s="655" t="inlineStr">
        <is>
          <t>Source: Attachment - Core Contract Provisions 02012025: 61, 125 | CN-680000-FP122: 61, 125</t>
        </is>
      </c>
      <c r="G41" s="297" t="n"/>
      <c r="H41" s="640" t="inlineStr">
        <is>
          <t>Recommendation: MET
Response:
The contract explicitly states that the Managed Care Plan (MCP) shall furnish each new enrollee an enrollee handbook using the model enrollee handbook template provided by the Agency. The model enrollee handbook shall comply with various federal regulations, which implies that it includes the enrollee's rights, such as the right to use any hospital or other setting for emergency care. [1][2]</t>
        </is>
      </c>
      <c r="I41" s="92" t="inlineStr">
        <is>
          <t>MCO</t>
        </is>
      </c>
      <c r="J41" s="92" t="inlineStr">
        <is>
          <t>HIO</t>
        </is>
      </c>
      <c r="K41" s="92" t="inlineStr">
        <is>
          <t>PIHP</t>
        </is>
      </c>
      <c r="L41" s="71" t="inlineStr">
        <is>
          <t>PAHP</t>
        </is>
      </c>
      <c r="M41" s="71" t="n"/>
      <c r="N41" s="71" t="n"/>
      <c r="O41" s="71" t="inlineStr">
        <is>
          <t>PCCME</t>
        </is>
      </c>
      <c r="P41" s="71" t="inlineStr">
        <is>
          <t>EXISTING</t>
        </is>
      </c>
      <c r="Q41" s="71" t="n"/>
      <c r="R41" s="64" t="n">
        <v>42917</v>
      </c>
      <c r="S41" s="64" t="n"/>
      <c r="T41" s="64" t="n"/>
      <c r="U41" s="97">
        <f>IF(OR($E$25="N/A",AND(AU41=0,'Cover Sheet'!$B$29="Streamlined Review"),AND(E41="Met",F41&lt;&gt;""),AND(E41="Not met",G41&lt;&gt;""),AND(E41="Unsure",G41&lt;&gt;""),AND(E41="N/A",H41&lt;&gt;""),AND(Y41=TRUE)),1,0)</f>
        <v/>
      </c>
      <c r="W41" s="56">
        <f>IF(OR(AND($H$6="Medicaid",MID($A41,1,FIND(".",$A41,1)-1)="II"),AND($H$6="CHIP",MID($A41,1,FIND(".",$A41,1)-1)="I")),TRUE,FALSE)</f>
        <v/>
      </c>
      <c r="X41" s="126">
        <f>IF(OR(Y41=TRUE),TRUE,FALSE)</f>
        <v/>
      </c>
      <c r="Y41" s="126">
        <f>IF(SUM(Z41:AE41)&lt;1,TRUE,FALSE)</f>
        <v/>
      </c>
      <c r="Z41" s="126">
        <f>IF($Z$2=I41,1,0)</f>
        <v/>
      </c>
      <c r="AA41" s="126">
        <f>IF($AA$2=J41,1,0)</f>
        <v/>
      </c>
      <c r="AB41" s="126">
        <f>IF($AB$2=K41,1,0)</f>
        <v/>
      </c>
      <c r="AC41" s="126">
        <f>IF($AC$2=L41,1,0)</f>
        <v/>
      </c>
      <c r="AD41" s="126">
        <f>IF($AD$2=M41,1,0)</f>
        <v/>
      </c>
      <c r="AE41" s="126">
        <f>IF($AE$2=O41,1,0)</f>
        <v/>
      </c>
      <c r="AM41" s="69">
        <f>IF(AL41=1,1,"")</f>
        <v/>
      </c>
      <c r="AU41" t="n">
        <v>0</v>
      </c>
    </row>
    <row r="42" ht="28.5" customHeight="1">
      <c r="A42" s="294" t="inlineStr">
        <is>
          <t>I.C.2.18</t>
        </is>
      </c>
      <c r="B42" s="295" t="inlineStr">
        <is>
          <t>42 CFR 438.10(g)(2)(vi)</t>
        </is>
      </c>
      <c r="C42" s="295" t="inlineStr">
        <is>
          <t>The MCP is required to utilize the model enrollee handbook developed by the state that includes any restrictions on the enrollee's freedom of choice among network providers.</t>
        </is>
      </c>
      <c r="D42" s="470" t="n">
        <v>1</v>
      </c>
      <c r="E42" s="297" t="n"/>
      <c r="F42" s="655" t="inlineStr">
        <is>
          <t>Source: Attachment - Core Contract Provisions 02012025: 61, 63, 90 | CN-680000-FP122: 125, 121, 201</t>
        </is>
      </c>
      <c r="G42" s="297" t="n"/>
      <c r="H42" s="640" t="inlineStr">
        <is>
          <t>Recommendation: MET
Response:
The contract explicitly states that the Managed Care Plan (MCP) shall furnish each new enrollee an enrollee handbook using the model enrollee handbook template provided by the Agency. This handbook is required to comply with various federal regulations, which likely include provisions related to the enrollee's freedom of choice among network providers. Additionally, the contract mentions that the MCP shall have procedures to inform enrollees of any restrictions on access to providers, indicating that such restrictions are included in the handbook. [1][2][3]</t>
        </is>
      </c>
      <c r="I42" s="92" t="inlineStr">
        <is>
          <t>MCO</t>
        </is>
      </c>
      <c r="J42" s="92" t="inlineStr">
        <is>
          <t>HIO</t>
        </is>
      </c>
      <c r="K42" s="92" t="inlineStr">
        <is>
          <t>PIHP</t>
        </is>
      </c>
      <c r="L42" s="71" t="inlineStr">
        <is>
          <t>PAHP</t>
        </is>
      </c>
      <c r="M42" s="71" t="inlineStr">
        <is>
          <t>NEMT PAHP</t>
        </is>
      </c>
      <c r="N42" s="71" t="n"/>
      <c r="O42" s="71" t="inlineStr">
        <is>
          <t>PCCME</t>
        </is>
      </c>
      <c r="P42" s="71" t="inlineStr">
        <is>
          <t>EXISTING</t>
        </is>
      </c>
      <c r="Q42" s="71" t="n"/>
      <c r="R42" s="64" t="n">
        <v>42917</v>
      </c>
      <c r="S42" s="64" t="n"/>
      <c r="T42" s="64" t="n"/>
      <c r="U42" s="97">
        <f>IF(OR($E$25="N/A",AND(AU42=0,'Cover Sheet'!$B$29="Streamlined Review"),AND(E42="Met",F42&lt;&gt;""),AND(E42="Not met",G42&lt;&gt;""),AND(E42="Unsure",G42&lt;&gt;""),AND(E42="N/A",H42&lt;&gt;""),AND(Y42=TRUE)),1,0)</f>
        <v/>
      </c>
      <c r="W42" s="56">
        <f>IF(OR(AND($H$6="Medicaid",MID($A42,1,FIND(".",$A42,1)-1)="II"),AND($H$6="CHIP",MID($A42,1,FIND(".",$A42,1)-1)="I")),TRUE,FALSE)</f>
        <v/>
      </c>
      <c r="X42" s="126">
        <f>IF(OR(Y42=TRUE),TRUE,FALSE)</f>
        <v/>
      </c>
      <c r="Y42" s="126">
        <f>IF(SUM(Z42:AE42)&lt;1,TRUE,FALSE)</f>
        <v/>
      </c>
      <c r="Z42" s="126">
        <f>IF($Z$2=I42,1,0)</f>
        <v/>
      </c>
      <c r="AA42" s="126">
        <f>IF($AA$2=J42,1,0)</f>
        <v/>
      </c>
      <c r="AB42" s="126">
        <f>IF($AB$2=K42,1,0)</f>
        <v/>
      </c>
      <c r="AC42" s="126">
        <f>IF($AC$2=L42,1,0)</f>
        <v/>
      </c>
      <c r="AD42" s="126">
        <f>IF($AD$2=M42,1,0)</f>
        <v/>
      </c>
      <c r="AE42" s="126">
        <f>IF($AE$2=O42,1,0)</f>
        <v/>
      </c>
      <c r="AM42" s="69">
        <f>IF(AL42=1,1,"")</f>
        <v/>
      </c>
      <c r="AU42" t="n">
        <v>0</v>
      </c>
    </row>
    <row r="43" ht="42.75" customHeight="1">
      <c r="A43" s="294" t="inlineStr">
        <is>
          <t>I.C.2.19</t>
        </is>
      </c>
      <c r="B43" s="295" t="inlineStr">
        <is>
          <t>42 CFR 438.10(g)(2)(vii)</t>
        </is>
      </c>
      <c r="C43" s="295" t="inlineStr">
        <is>
          <t>The MCP is required to utilize the model enrollee handbook developed by the state that includes the extent to which, and how, enrollees may obtain benefits, including family planning services and supplies from out-of-network providers.</t>
        </is>
      </c>
      <c r="D43" s="470" t="n">
        <v>1</v>
      </c>
      <c r="E43" s="297" t="n"/>
      <c r="F43" s="655" t="inlineStr">
        <is>
          <t>Source: Attachment - Core Contract Provisions 02012025: 61, 107 | CN-680000-FP122: 125, 352</t>
        </is>
      </c>
      <c r="G43" s="297" t="n"/>
      <c r="H43" s="640" t="inlineStr">
        <is>
          <t>Recommendation: MET
Response:
The contract explicitly states that the Managed Care Plan (MCP) shall furnish each new enrollee an enrollee handbook using the model enrollee handbook template provided by the Agency. This indicates that the MCP is required to utilize the model enrollee handbook developed by the state. Additionally, the contract mentions that the MCP shall allow enrollees freedom of choice of family planning methods covered under the Medicaid program, including from any provider, which suggests that the handbook includes information on obtaining benefits, including family planning services and supplies from out-of-network providers. [1][2][3]</t>
        </is>
      </c>
      <c r="I43" s="92" t="inlineStr">
        <is>
          <t>MCO</t>
        </is>
      </c>
      <c r="J43" s="92" t="inlineStr">
        <is>
          <t>HIO</t>
        </is>
      </c>
      <c r="K43" s="92" t="inlineStr">
        <is>
          <t>PIHP</t>
        </is>
      </c>
      <c r="L43" s="71" t="inlineStr">
        <is>
          <t>PAHP</t>
        </is>
      </c>
      <c r="M43" s="71" t="inlineStr">
        <is>
          <t>NEMT PAHP</t>
        </is>
      </c>
      <c r="N43" s="71" t="n"/>
      <c r="O43" s="71" t="inlineStr">
        <is>
          <t>PCCME</t>
        </is>
      </c>
      <c r="P43" s="71" t="inlineStr">
        <is>
          <t>EXISTING</t>
        </is>
      </c>
      <c r="Q43" s="71" t="n"/>
      <c r="R43" s="64" t="n">
        <v>42917</v>
      </c>
      <c r="S43" s="64" t="n"/>
      <c r="T43" s="64" t="n"/>
      <c r="U43" s="97">
        <f>IF(OR($E$25="N/A",AND(AU43=0,'Cover Sheet'!$B$29="Streamlined Review"),AND(E43="Met",F43&lt;&gt;""),AND(E43="Not met",G43&lt;&gt;""),AND(E43="Unsure",G43&lt;&gt;""),AND(E43="N/A",H43&lt;&gt;""),AND(Y43=TRUE)),1,0)</f>
        <v/>
      </c>
      <c r="W43" s="56">
        <f>IF(OR(AND($H$6="Medicaid",MID($A43,1,FIND(".",$A43,1)-1)="II"),AND($H$6="CHIP",MID($A43,1,FIND(".",$A43,1)-1)="I")),TRUE,FALSE)</f>
        <v/>
      </c>
      <c r="X43" s="126">
        <f>IF(OR(Y43=TRUE),TRUE,FALSE)</f>
        <v/>
      </c>
      <c r="Y43" s="126">
        <f>IF(SUM(Z43:AE43)&lt;1,TRUE,FALSE)</f>
        <v/>
      </c>
      <c r="Z43" s="126">
        <f>IF($Z$2=I43,1,0)</f>
        <v/>
      </c>
      <c r="AA43" s="126">
        <f>IF($AA$2=J43,1,0)</f>
        <v/>
      </c>
      <c r="AB43" s="126">
        <f>IF($AB$2=K43,1,0)</f>
        <v/>
      </c>
      <c r="AC43" s="126">
        <f>IF($AC$2=L43,1,0)</f>
        <v/>
      </c>
      <c r="AD43" s="126">
        <f>IF($AD$2=M43,1,0)</f>
        <v/>
      </c>
      <c r="AE43" s="126">
        <f>IF($AE$2=O43,1,0)</f>
        <v/>
      </c>
      <c r="AM43" s="69">
        <f>IF(AL43=1,1,"")</f>
        <v/>
      </c>
      <c r="AU43" t="n">
        <v>1</v>
      </c>
    </row>
    <row r="44" ht="41.25" customHeight="1">
      <c r="A44" s="294" t="inlineStr">
        <is>
          <t>I.C.2.20</t>
        </is>
      </c>
      <c r="B44" s="295" t="inlineStr">
        <is>
          <t>42 CFR 438.10(g)(2)(vii)</t>
        </is>
      </c>
      <c r="C44" s="295" t="inlineStr">
        <is>
          <t xml:space="preserve">The MCP is required to utilize the model enrollee handbook developed by the state that includes an explanation that the MCP cannot require an enrollee to obtain a referral before choosing a family planning provider. </t>
        </is>
      </c>
      <c r="D44" s="470" t="n">
        <v>1</v>
      </c>
      <c r="E44" s="297" t="n"/>
      <c r="F44" s="655" t="inlineStr">
        <is>
          <t>Source: CN-680000-FP122: 125, 352 | Attachment - Core Contract Provisions 02012025: 61</t>
        </is>
      </c>
      <c r="G44" s="297" t="n"/>
      <c r="H44" s="640" t="inlineStr">
        <is>
          <t>Recommendation: MET
Response:
The contract explicitly states that the Managed Care Plan (MCP) shall furnish each new enrollee an enrollee handbook using the model enrollee handbook template provided by the Agency [1][2]. Additionally, the contract specifies that the MCP shall not require a referral for family planning services [3]. Therefore, the requirement is met.
[1] "a. The Managed Care Plan shall furnish each new enrollee an enrollee handbook using the model enrollee handbook template provided by the Agency. The model enrollee handbook shall comply with the provisions of 42 CFR 438.3(j), 42 CFR 438.102(b)(2), 42 CFR 438.10(c)(4)(ii), 42 CFR 438.10(g). 42 CFR 438.62(b)(3), 42 CFR 489.102(a), and 45 CFR 147.200(a)." [CN-680000-FP122: 125]
[2] "a. The Managed Care Plan shall furnish each new enrollee an enrollee handbook using the model enrollee handbook template provided by the Agency. The model enrollee handbook shall comply with the provisions of 42 CFR 438.3(j), 42 CFR 438.102(b)(2), 42 CFR 438.10(c)(4)(ii), 42 CFR 438.10(g). 42 CFR 438.62(b)(3), 42 CFR 489.102(a), and 45 CFR 147.200(a)." [Attachment - Core Contract Provisions 02012025: 61]
[3] "The Managed Care Plan shall allow each enrollee to obtain family planning services and supplies from any provider and shall not require a referral for such services." [CN-680000-FP122: 352]</t>
        </is>
      </c>
      <c r="I44" s="92" t="inlineStr">
        <is>
          <t>MCO</t>
        </is>
      </c>
      <c r="J44" s="92" t="inlineStr">
        <is>
          <t>HIO</t>
        </is>
      </c>
      <c r="K44" s="92" t="inlineStr">
        <is>
          <t>PIHP</t>
        </is>
      </c>
      <c r="L44" s="71" t="inlineStr">
        <is>
          <t>PAHP</t>
        </is>
      </c>
      <c r="M44" s="71" t="inlineStr">
        <is>
          <t>NEMT PAHP</t>
        </is>
      </c>
      <c r="N44" s="71" t="n"/>
      <c r="O44" s="71" t="n"/>
      <c r="P44" s="71" t="inlineStr">
        <is>
          <t>EXISTING</t>
        </is>
      </c>
      <c r="Q44" s="71" t="n"/>
      <c r="R44" s="64" t="n">
        <v>42917</v>
      </c>
      <c r="S44" s="64" t="n"/>
      <c r="T44" s="64" t="n"/>
      <c r="U44" s="97">
        <f>IF(OR($E$25="N/A",AND(AU44=0,'Cover Sheet'!$B$29="Streamlined Review"),AND(E44="Met",F44&lt;&gt;""),AND(E44="Not met",G44&lt;&gt;""),AND(E44="Unsure",G44&lt;&gt;""),AND(E44="N/A",H44&lt;&gt;""),AND(Y44=TRUE)),1,0)</f>
        <v/>
      </c>
      <c r="W44" s="56">
        <f>IF(OR(AND($H$6="Medicaid",MID($A44,1,FIND(".",$A44,1)-1)="II"),AND($H$6="CHIP",MID($A44,1,FIND(".",$A44,1)-1)="I")),TRUE,FALSE)</f>
        <v/>
      </c>
      <c r="X44" s="126">
        <f>IF(OR(Y44=TRUE),TRUE,FALSE)</f>
        <v/>
      </c>
      <c r="Y44" s="126">
        <f>IF(SUM(Z44:AE44)&lt;1,TRUE,FALSE)</f>
        <v/>
      </c>
      <c r="Z44" s="126">
        <f>IF($Z$2=I44,1,0)</f>
        <v/>
      </c>
      <c r="AA44" s="126">
        <f>IF($AA$2=J44,1,0)</f>
        <v/>
      </c>
      <c r="AB44" s="126">
        <f>IF($AB$2=K44,1,0)</f>
        <v/>
      </c>
      <c r="AC44" s="126">
        <f>IF($AC$2=L44,1,0)</f>
        <v/>
      </c>
      <c r="AD44" s="126">
        <f>IF($AD$2=M44,1,0)</f>
        <v/>
      </c>
      <c r="AE44" s="126">
        <f>IF($AE$2=O44,1,0)</f>
        <v/>
      </c>
      <c r="AM44" s="69">
        <f>IF(AL44=1,1,"")</f>
        <v/>
      </c>
      <c r="AU44" t="n">
        <v>1</v>
      </c>
    </row>
    <row r="45" ht="44.25" customHeight="1">
      <c r="A45" s="294" t="inlineStr">
        <is>
          <t>I.C.2.21</t>
        </is>
      </c>
      <c r="B45" s="295" t="inlineStr">
        <is>
          <t>42 CFR 438.10(g)(2)(viii)</t>
        </is>
      </c>
      <c r="C45" s="295" t="inlineStr">
        <is>
          <t xml:space="preserve">The MCP is required to utilize the model enrollee handbook developed by the state that includes cost sharing for services furnished by the MCP, if any is imposed under the state plan. </t>
        </is>
      </c>
      <c r="D45" s="470" t="n">
        <v>1</v>
      </c>
      <c r="E45" s="297" t="n"/>
      <c r="F45" s="655" t="inlineStr">
        <is>
          <t>Source: Attachment - Core Contract Provisions 02012025: 61, 125 | CN-680000-FP122: 125</t>
        </is>
      </c>
      <c r="G45" s="297" t="n"/>
      <c r="H45" s="640" t="inlineStr">
        <is>
          <t>Recommendation: MET
Response:
The contract explicitly states that the Managed Care Plan (MCP) shall furnish each new enrollee an enrollee handbook using the model enrollee handbook template provided by the Agency. This indicates that the MCP is required to utilize the model enrollee handbook developed by the state. Additionally, the contract mentions that the model enrollee handbook shall comply with various federal regulations, which likely include provisions for cost sharing if imposed under the state plan.
Evidence:
- "The Managed Care Plan shall furnish each new enrollee an enrollee handbook using the model enrollee handbook template provided by the Agency." [Attachment - Core Contract Provisions 02012025: 61, 125]
- "The model enrollee handbook shall comply with the provisions of 42 CFR 438.3(j), 42 CFR 438.102(b)(2), 42 CFR 438.10(c)(4)(ii), 42 CFR 438.10(g). 42 CFR 438.62(b)(3), 42 CFR 489.102(a), and 45 CFR 147.200(a)." [Attachment - Core Contract Provisions 02012025: 61, 125]</t>
        </is>
      </c>
      <c r="I45" s="92" t="inlineStr">
        <is>
          <t>MCO</t>
        </is>
      </c>
      <c r="J45" s="92" t="inlineStr">
        <is>
          <t>HIO</t>
        </is>
      </c>
      <c r="K45" s="92" t="inlineStr">
        <is>
          <t>PIHP</t>
        </is>
      </c>
      <c r="L45" s="71" t="inlineStr">
        <is>
          <t>PAHP</t>
        </is>
      </c>
      <c r="M45" s="71" t="inlineStr">
        <is>
          <t>NEMT PAHP</t>
        </is>
      </c>
      <c r="N45" s="71" t="n"/>
      <c r="O45" s="71" t="inlineStr">
        <is>
          <t>PCCME</t>
        </is>
      </c>
      <c r="P45" s="71" t="inlineStr">
        <is>
          <t>EXISTING</t>
        </is>
      </c>
      <c r="Q45" s="71" t="n"/>
      <c r="R45" s="64" t="n">
        <v>42917</v>
      </c>
      <c r="S45" s="64" t="n"/>
      <c r="T45" s="64" t="n"/>
      <c r="U45" s="97">
        <f>IF(OR($E$25="N/A",AND(AU45=0,'Cover Sheet'!$B$29="Streamlined Review"),AND(E45="Met",F45&lt;&gt;""),AND(E45="Not met",G45&lt;&gt;""),AND(E45="Unsure",G45&lt;&gt;""),AND(E45="N/A",H45&lt;&gt;""),AND(Y45=TRUE)),1,0)</f>
        <v/>
      </c>
      <c r="W45" s="56">
        <f>IF(OR(AND($H$6="Medicaid",MID($A45,1,FIND(".",$A45,1)-1)="II"),AND($H$6="CHIP",MID($A45,1,FIND(".",$A45,1)-1)="I")),TRUE,FALSE)</f>
        <v/>
      </c>
      <c r="X45" s="126">
        <f>IF(OR(Y45=TRUE),TRUE,FALSE)</f>
        <v/>
      </c>
      <c r="Y45" s="126">
        <f>IF(SUM(Z45:AE45)&lt;1,TRUE,FALSE)</f>
        <v/>
      </c>
      <c r="Z45" s="126">
        <f>IF($Z$2=I45,1,0)</f>
        <v/>
      </c>
      <c r="AA45" s="126">
        <f>IF($AA$2=J45,1,0)</f>
        <v/>
      </c>
      <c r="AB45" s="126">
        <f>IF($AB$2=K45,1,0)</f>
        <v/>
      </c>
      <c r="AC45" s="126">
        <f>IF($AC$2=L45,1,0)</f>
        <v/>
      </c>
      <c r="AD45" s="126">
        <f>IF($AD$2=M45,1,0)</f>
        <v/>
      </c>
      <c r="AE45" s="126">
        <f>IF($AE$2=O45,1,0)</f>
        <v/>
      </c>
      <c r="AM45" s="69">
        <f>IF(AL45=1,1,"")</f>
        <v/>
      </c>
      <c r="AU45" t="n">
        <v>1</v>
      </c>
    </row>
    <row r="46" ht="57.75" customHeight="1">
      <c r="A46" s="294" t="inlineStr">
        <is>
          <t>I.C.2.22</t>
        </is>
      </c>
      <c r="B46" s="295" t="inlineStr">
        <is>
          <t>42 CFR 438.10(g)(2)(ix); 42 CFR 438.100(b)(2)(i)</t>
        </is>
      </c>
      <c r="C46" s="295" t="inlineStr">
        <is>
          <t>The MCP is required to utilize the model enrollee handbook developed by the state that includes enrollee rights and responsibilities, including the enrollee’s right to receive information on beneficiary and plan information.</t>
        </is>
      </c>
      <c r="D46" s="470" t="n">
        <v>1</v>
      </c>
      <c r="E46" s="297" t="n"/>
      <c r="F46" s="655" t="inlineStr">
        <is>
          <t>Source: Attachment - Core Contract Provisions 02012025: 61, 125 | CN-680000-FP122: 121, 57</t>
        </is>
      </c>
      <c r="G46" s="297" t="n"/>
      <c r="H46" s="640" t="inlineStr">
        <is>
          <t>Recommendation: MET
Response:
The contract explicitly states that the Managed Care Plan (MCP) shall furnish each new enrollee an enrollee handbook using the model enrollee handbook template provided by the Agency. This handbook shall include enrollee rights and responsibilities, as described in 42 CFR 438.100. Additionally, the contract mentions that the MCP shall ensure that enrollees are notified of their rights and responsibilities, which are incorporated in the model enrollee handbook.
Evidence:
1. "The Managed Care Plan shall furnish each new enrollee an enrollee handbook using the model enrollee handbook template provided by the Agency. The model enrollee handbook shall comply with the provisions of 42 CFR 438.3(j), 42 CFR 438.102(b)(2), 42 CFR 438.10(c)(4)(ii), 42 CFR 438.10(g). 42 CFR 438.62(b)(3), 42 CFR 489.102(a), and 45 CFR 147.200(a)." [Attachment - Core Contract Provisions 02012025: 61, 125]
2. "The Managed Care Plan shall establish and maintain an enrollee services function with the capability to answer enrollee inquiries and ensure that enrollees are notified of their rights and responsibilities, as described in 42 CFR 438.100, and incorporated in the model enrollee handbook." [CN-680000-FP122: 121, 57]</t>
        </is>
      </c>
      <c r="I46" s="92" t="inlineStr">
        <is>
          <t>MCO</t>
        </is>
      </c>
      <c r="J46" s="92" t="inlineStr">
        <is>
          <t>HIO</t>
        </is>
      </c>
      <c r="K46" s="92" t="inlineStr">
        <is>
          <t>PIHP</t>
        </is>
      </c>
      <c r="L46" s="71" t="inlineStr">
        <is>
          <t>PAHP</t>
        </is>
      </c>
      <c r="M46" s="71" t="inlineStr">
        <is>
          <t>NEMT PAHP</t>
        </is>
      </c>
      <c r="N46" s="71" t="n"/>
      <c r="O46" s="71" t="inlineStr">
        <is>
          <t>PCCME</t>
        </is>
      </c>
      <c r="P46" s="71" t="inlineStr">
        <is>
          <t>EXISTING</t>
        </is>
      </c>
      <c r="Q46" s="71" t="n"/>
      <c r="R46" s="64" t="n">
        <v>42917</v>
      </c>
      <c r="S46" s="64" t="n"/>
      <c r="T46" s="64" t="n"/>
      <c r="U46" s="97">
        <f>IF(OR($E$25="N/A",AND(AU46=0,'Cover Sheet'!$B$29="Streamlined Review"),AND(E46="Met",F46&lt;&gt;""),AND(E46="Not met",G46&lt;&gt;""),AND(E46="Unsure",G46&lt;&gt;""),AND(E46="N/A",H46&lt;&gt;""),AND(Y46=TRUE)),1,0)</f>
        <v/>
      </c>
      <c r="W46" s="56">
        <f>IF(OR(AND($H$6="Medicaid",MID($A46,1,FIND(".",$A46,1)-1)="II"),AND($H$6="CHIP",MID($A46,1,FIND(".",$A46,1)-1)="I")),TRUE,FALSE)</f>
        <v/>
      </c>
      <c r="X46" s="126">
        <f>IF(OR(Y46=TRUE),TRUE,FALSE)</f>
        <v/>
      </c>
      <c r="Y46" s="126">
        <f>IF(SUM(Z46:AE46)&lt;1,TRUE,FALSE)</f>
        <v/>
      </c>
      <c r="Z46" s="126">
        <f>IF($Z$2=I46,1,0)</f>
        <v/>
      </c>
      <c r="AA46" s="126">
        <f>IF($AA$2=J46,1,0)</f>
        <v/>
      </c>
      <c r="AB46" s="126">
        <f>IF($AB$2=K46,1,0)</f>
        <v/>
      </c>
      <c r="AC46" s="126">
        <f>IF($AC$2=L46,1,0)</f>
        <v/>
      </c>
      <c r="AD46" s="126">
        <f>IF($AD$2=M46,1,0)</f>
        <v/>
      </c>
      <c r="AE46" s="126">
        <f>IF($AE$2=O46,1,0)</f>
        <v/>
      </c>
      <c r="AM46" s="69">
        <f>IF(AL46=1,1,"")</f>
        <v/>
      </c>
      <c r="AU46" t="n">
        <v>0</v>
      </c>
    </row>
    <row r="47" ht="59.25" customHeight="1">
      <c r="A47" s="294" t="inlineStr">
        <is>
          <t>I.C.2.23</t>
        </is>
      </c>
      <c r="B47" s="295" t="inlineStr">
        <is>
          <t>42 CFR 438.10(g)(2)(ix); 42 CFR 438.100(b)(2)(ii)</t>
        </is>
      </c>
      <c r="C47" s="295" t="inlineStr">
        <is>
          <t>The MCP is required to utilize the model enrollee handbook developed by the state that includes enrollee rights and responsibilities, including the enrollee’s right to be treated with respect and with due consideration for his or her dignity and privacy.</t>
        </is>
      </c>
      <c r="D47" s="470" t="n">
        <v>1</v>
      </c>
      <c r="E47" s="297" t="n"/>
      <c r="F47" s="655" t="inlineStr">
        <is>
          <t>Source: Attachment - Core Contract Provisions 02012025: 57, 61, 108, 121, 125, 483, 484 | CN-680000-FP122: 57, 61, 121, 125, 483, 484</t>
        </is>
      </c>
      <c r="G47" s="297" t="n"/>
      <c r="H47" s="640" t="inlineStr">
        <is>
          <t>Recommendation: MET
Response:
The contract explicitly states that the Managed Care Plan (MCP) shall furnish each new enrollee an enrollee handbook using the model enrollee handbook template provided by the Agency. This handbook shall include enrollee rights and responsibilities, as evidenced by the following quotes: 
- "The Managed Care Plan shall furnish each new enrollee an enrollee handbook using the model enrollee handbook template provided by the Agency. The model enrollee handbook shall comply with the provisions of 42 CFR 438.3(j), 42 CFR 438.102(b)(2), 42 CFR 438.10(c)(4)(ii), 42 CFR 438.10(g). 42 CFR 438.62(b)(3), 42 CFR 489.102(a), and 45 CFR 147.200(a)." [Attachment - Core Contract Provisions 02012025: 61, 125 | CN-680000-FP122: 61, 125]
- "The Managed Care Plan shall establish and maintain an enrollee services function with the capability to answer enrollee inquiries and ensure that enrollees are notified of their rights and responsibilities, as described in 42 CFR 438.100, and incorporated in the model enrollee handbook." [CN-680000-FP122: 121 | Attachment - Core Contract Provisions 02012025: 57]
- "Review the enrollee handbook to ensure enrollees and their authorized representatives are familiar with the contents, especially related to covered services, enrollee rights and responsibilities, the grievance and appeals process, and reporting abuse, neglect, and exploitation." [CN-680000-FP122: 484]
These excerpts confirm that the MCP is required to utilize the model enrollee handbook developed by the state, which includes enrollee rights and responsibilities.</t>
        </is>
      </c>
      <c r="I47" s="92" t="inlineStr">
        <is>
          <t>MCO</t>
        </is>
      </c>
      <c r="J47" s="92" t="inlineStr">
        <is>
          <t>HIO</t>
        </is>
      </c>
      <c r="K47" s="92" t="inlineStr">
        <is>
          <t>PIHP</t>
        </is>
      </c>
      <c r="L47" s="71" t="inlineStr">
        <is>
          <t>PAHP</t>
        </is>
      </c>
      <c r="M47" s="71" t="inlineStr">
        <is>
          <t>NEMT PAHP</t>
        </is>
      </c>
      <c r="N47" s="71" t="n"/>
      <c r="O47" s="71" t="inlineStr">
        <is>
          <t>PCCME</t>
        </is>
      </c>
      <c r="P47" s="71" t="inlineStr">
        <is>
          <t>EXISTING</t>
        </is>
      </c>
      <c r="Q47" s="71" t="n"/>
      <c r="R47" s="64" t="n">
        <v>42917</v>
      </c>
      <c r="S47" s="64" t="n"/>
      <c r="T47" s="64" t="n"/>
      <c r="U47" s="97">
        <f>IF(OR($E$25="N/A",AND(AU47=0,'Cover Sheet'!$B$29="Streamlined Review"),AND(E47="Met",F47&lt;&gt;""),AND(E47="Not met",G47&lt;&gt;""),AND(E47="Unsure",G47&lt;&gt;""),AND(E47="N/A",H47&lt;&gt;""),AND(Y47=TRUE)),1,0)</f>
        <v/>
      </c>
      <c r="W47" s="56">
        <f>IF(OR(AND($H$6="Medicaid",MID($A47,1,FIND(".",$A47,1)-1)="II"),AND($H$6="CHIP",MID($A47,1,FIND(".",$A47,1)-1)="I")),TRUE,FALSE)</f>
        <v/>
      </c>
      <c r="X47" s="126">
        <f>IF(OR(Y47=TRUE),TRUE,FALSE)</f>
        <v/>
      </c>
      <c r="Y47" s="126">
        <f>IF(SUM(Z47:AE47)&lt;1,TRUE,FALSE)</f>
        <v/>
      </c>
      <c r="Z47" s="126">
        <f>IF($Z$2=I47,1,0)</f>
        <v/>
      </c>
      <c r="AA47" s="126">
        <f>IF($AA$2=J47,1,0)</f>
        <v/>
      </c>
      <c r="AB47" s="126">
        <f>IF($AB$2=K47,1,0)</f>
        <v/>
      </c>
      <c r="AC47" s="126">
        <f>IF($AC$2=L47,1,0)</f>
        <v/>
      </c>
      <c r="AD47" s="126">
        <f>IF($AD$2=M47,1,0)</f>
        <v/>
      </c>
      <c r="AE47" s="126">
        <f>IF($AE$2=O47,1,0)</f>
        <v/>
      </c>
      <c r="AM47" s="69">
        <f>IF(AL47=1,1,"")</f>
        <v/>
      </c>
      <c r="AU47" t="n">
        <v>0</v>
      </c>
    </row>
    <row r="48" ht="57.75" customHeight="1">
      <c r="A48" s="294" t="inlineStr">
        <is>
          <t>I.C.2.24</t>
        </is>
      </c>
      <c r="B48" s="295" t="inlineStr">
        <is>
          <t>42 CFR 438.10(g)(2)(ix); 42 CFR 438.100(b)(2)(iii)</t>
        </is>
      </c>
      <c r="C48" s="295" t="inlineStr">
        <is>
          <t>The MCP is required to utilize the model enrollee handbook developed by the state that includes enrollee rights and responsibilities, including the enrollee’s right to receive information on available treatment options and alternatives, presented in a manner appropriate to the enrollee's condition and ability to understand.</t>
        </is>
      </c>
      <c r="D48" s="470" t="n">
        <v>1</v>
      </c>
      <c r="E48" s="297" t="n"/>
      <c r="F48" s="655" t="inlineStr">
        <is>
          <t>Source: Attachment - Core Contract Provisions 02012025: 57, 61, 108, 121, 125, 483, 484 | CN-680000-FP122: 57, 61, 121, 125, 483, 484</t>
        </is>
      </c>
      <c r="G48" s="297" t="n"/>
      <c r="H48" s="640" t="inlineStr">
        <is>
          <t>Recommendation: MET
Response:
The contract explicitly states that the Managed Care Plan (MCP) shall furnish each new enrollee an enrollee handbook using the model enrollee handbook template provided by the Agency. This handbook shall include enrollee rights and responsibilities, as described in 42 CFR 438.100. Additionally, the contract mentions that the MCP shall ensure that enrollees are notified of their rights and responsibilities, which includes the right to receive information on available treatment options and alternatives.
Evidence:
- "The Managed Care Plan shall furnish each new enrollee an enrollee handbook using the model enrollee handbook template provided by the Agency. The model enrollee handbook shall comply with the provisions of 42 CFR 438.3(j), 42 CFR 438.102(b)(2), 42 CFR 438.10(c)(4)(ii), 42 CFR 438.10(g). 42 CFR 438.62(b)(3), 42 CFR 489.102(a), and 45 CFR 147.200(a)." [Attachment - Core Contract Provisions 02012025: 61, 125 | CN-680000-FP122: 61, 125]
- "The Managed Care Plan shall establish and maintain an enrollee services function with the capability to answer enrollee inquiries and ensure that enrollees are notified of their rights and responsibilities, as described in 42 CFR 438.100, and incorporated in the model enrollee handbook." [Attachment - Core Contract Provisions 02012025: 57, 121 | CN-680000-FP122: 57, 121]</t>
        </is>
      </c>
      <c r="I48" s="92" t="inlineStr">
        <is>
          <t>MCO</t>
        </is>
      </c>
      <c r="J48" s="92" t="inlineStr">
        <is>
          <t>HIO</t>
        </is>
      </c>
      <c r="K48" s="92" t="inlineStr">
        <is>
          <t>PIHP</t>
        </is>
      </c>
      <c r="L48" s="71" t="inlineStr">
        <is>
          <t>PAHP</t>
        </is>
      </c>
      <c r="M48" s="71" t="inlineStr">
        <is>
          <t>NEMT PAHP</t>
        </is>
      </c>
      <c r="N48" s="71" t="n"/>
      <c r="O48" s="71" t="inlineStr">
        <is>
          <t>PCCME</t>
        </is>
      </c>
      <c r="P48" s="71" t="inlineStr">
        <is>
          <t>EXISTING</t>
        </is>
      </c>
      <c r="Q48" s="71" t="n"/>
      <c r="R48" s="64" t="n">
        <v>42917</v>
      </c>
      <c r="S48" s="64" t="n"/>
      <c r="T48" s="64" t="n"/>
      <c r="U48" s="97">
        <f>IF(OR($E$25="N/A",AND(AU48=0,'Cover Sheet'!$B$29="Streamlined Review"),AND(E48="Met",F48&lt;&gt;""),AND(E48="Not met",G48&lt;&gt;""),AND(E48="Unsure",G48&lt;&gt;""),AND(E48="N/A",H48&lt;&gt;""),AND(Y48=TRUE)),1,0)</f>
        <v/>
      </c>
      <c r="W48" s="56">
        <f>IF(OR(AND($H$6="Medicaid",MID($A48,1,FIND(".",$A48,1)-1)="II"),AND($H$6="CHIP",MID($A48,1,FIND(".",$A48,1)-1)="I")),TRUE,FALSE)</f>
        <v/>
      </c>
      <c r="X48" s="126">
        <f>IF(OR(Y48=TRUE),TRUE,FALSE)</f>
        <v/>
      </c>
      <c r="Y48" s="126">
        <f>IF(SUM(Z48:AE48)&lt;1,TRUE,FALSE)</f>
        <v/>
      </c>
      <c r="Z48" s="126">
        <f>IF($Z$2=I48,1,0)</f>
        <v/>
      </c>
      <c r="AA48" s="126">
        <f>IF($AA$2=J48,1,0)</f>
        <v/>
      </c>
      <c r="AB48" s="126">
        <f>IF($AB$2=K48,1,0)</f>
        <v/>
      </c>
      <c r="AC48" s="126">
        <f>IF($AC$2=L48,1,0)</f>
        <v/>
      </c>
      <c r="AD48" s="126">
        <f>IF($AD$2=M48,1,0)</f>
        <v/>
      </c>
      <c r="AE48" s="126">
        <f>IF($AE$2=O48,1,0)</f>
        <v/>
      </c>
      <c r="AM48" s="69">
        <f>IF(AL48=1,1,"")</f>
        <v/>
      </c>
      <c r="AU48" t="n">
        <v>0</v>
      </c>
    </row>
    <row r="49" ht="57" customHeight="1">
      <c r="A49" s="294" t="inlineStr">
        <is>
          <t>I.C.2.25</t>
        </is>
      </c>
      <c r="B49" s="295" t="inlineStr">
        <is>
          <t>42 CFR 438.10(g)(2)(ix); 42 CFR 438.100(b)(2)(iv)</t>
        </is>
      </c>
      <c r="C49" s="295" t="inlineStr">
        <is>
          <t>The MCP is required to utilize the model enrollee handbook developed by the state that includes enrollee rights and responsibilities, including the enrollee’s right to participate in decisions regarding his or her health care, including the right to refuse treatment.</t>
        </is>
      </c>
      <c r="D49" s="470" t="n">
        <v>1</v>
      </c>
      <c r="E49" s="297" t="n"/>
      <c r="F49" s="655" t="inlineStr">
        <is>
          <t>Source: Attachment - Core Contract Provisions 02012025: 57, 61, 101, 121 | CN-680000-FP122: 125</t>
        </is>
      </c>
      <c r="G49" s="297" t="n"/>
      <c r="H49" s="640" t="inlineStr">
        <is>
          <t>Recommendation: MET
Response:
The contract explicitly states that the Managed Care Plan (MCP) shall furnish each new enrollee an enrollee handbook using the model enrollee handbook template provided by the Agency. The model enrollee handbook shall comply with the provisions of 42 CFR 438.3(j), 42 CFR 438.102(b)(2), 42 CFR 438.10(c)(4)(ii), 42 CFR 438.10(g), 42 CFR 438.62(b)(3), 42 CFR 489.102(a), and 45 CFR 147.200(a). Additionally, the contract mentions that the MCP shall ensure that enrollees are notified of their rights and responsibilities, as described in 42 CFR 438.100, and incorporated in the model enrollee handbook. The contract also includes the enrollee’s right to participate in decisions regarding his or her health care, including the right to refuse treatment.
Evidence:
- "The Managed Care Plan shall furnish each new enrollee an enrollee handbook using the model enrollee handbook template provided by the Agency." [Attachment - Core Contract Provisions 02012025: 61, 125]
- "The Managed Care Plan shall establish and maintain an enrollee services function with the capability to answer enrollee inquiries and ensure that enrollees are notified of their rights and responsibilities, as described in 42 CFR 438.100, and incorporated in the model enrollee handbook." [Attachment - Core Contract Provisions 02012025: 57, 121]
- "The enrollee's right to participate in decisions regarding his or her health care, including the right to refuse treatment, and to express preferences about" [Attachment - Core Contract Provisions 02012025: 101]</t>
        </is>
      </c>
      <c r="I49" s="92" t="inlineStr">
        <is>
          <t>MCO</t>
        </is>
      </c>
      <c r="J49" s="92" t="inlineStr">
        <is>
          <t>HIO</t>
        </is>
      </c>
      <c r="K49" s="92" t="inlineStr">
        <is>
          <t>PIHP</t>
        </is>
      </c>
      <c r="L49" s="71" t="inlineStr">
        <is>
          <t>PAHP</t>
        </is>
      </c>
      <c r="M49" s="71" t="inlineStr">
        <is>
          <t>NEMT PAHP</t>
        </is>
      </c>
      <c r="N49" s="71" t="n"/>
      <c r="O49" s="71" t="inlineStr">
        <is>
          <t>PCCME</t>
        </is>
      </c>
      <c r="P49" s="71" t="inlineStr">
        <is>
          <t>EXISTING</t>
        </is>
      </c>
      <c r="Q49" s="71" t="n"/>
      <c r="R49" s="64" t="n">
        <v>42917</v>
      </c>
      <c r="S49" s="64" t="n"/>
      <c r="T49" s="64" t="n"/>
      <c r="U49" s="97">
        <f>IF(OR($E$25="N/A",AND(AU49=0,'Cover Sheet'!$B$29="Streamlined Review"),AND(E49="Met",F49&lt;&gt;""),AND(E49="Not met",G49&lt;&gt;""),AND(E49="Unsure",G49&lt;&gt;""),AND(E49="N/A",H49&lt;&gt;""),AND(Y49=TRUE)),1,0)</f>
        <v/>
      </c>
      <c r="W49" s="56">
        <f>IF(OR(AND($H$6="Medicaid",MID($A49,1,FIND(".",$A49,1)-1)="II"),AND($H$6="CHIP",MID($A49,1,FIND(".",$A49,1)-1)="I")),TRUE,FALSE)</f>
        <v/>
      </c>
      <c r="X49" s="126">
        <f>IF(OR(Y49=TRUE),TRUE,FALSE)</f>
        <v/>
      </c>
      <c r="Y49" s="126">
        <f>IF(SUM(Z49:AE49)&lt;1,TRUE,FALSE)</f>
        <v/>
      </c>
      <c r="Z49" s="126">
        <f>IF($Z$2=I49,1,0)</f>
        <v/>
      </c>
      <c r="AA49" s="126">
        <f>IF($AA$2=J49,1,0)</f>
        <v/>
      </c>
      <c r="AB49" s="126">
        <f>IF($AB$2=K49,1,0)</f>
        <v/>
      </c>
      <c r="AC49" s="126">
        <f>IF($AC$2=L49,1,0)</f>
        <v/>
      </c>
      <c r="AD49" s="126">
        <f>IF($AD$2=M49,1,0)</f>
        <v/>
      </c>
      <c r="AE49" s="126">
        <f>IF($AE$2=O49,1,0)</f>
        <v/>
      </c>
      <c r="AM49" s="69">
        <f>IF(AL49=1,1,"")</f>
        <v/>
      </c>
      <c r="AU49" t="n">
        <v>0</v>
      </c>
    </row>
    <row r="50" ht="56.25" customHeight="1">
      <c r="A50" s="294" t="inlineStr">
        <is>
          <t>I.C.2.26</t>
        </is>
      </c>
      <c r="B50" s="295" t="inlineStr">
        <is>
          <t>42 CFR 438.10(g)(2)(ix); 42 CFR 438.100(b)(2)(v)</t>
        </is>
      </c>
      <c r="C50" s="295" t="inlineStr">
        <is>
          <t>The MCP is required to utilize the model enrollee handbook developed by the state that includes enrollee rights and responsibilities, including the enrollee’s right to be free from any form of restraint or seclusion used as a means of coercion, discipline, convenience or retaliation.</t>
        </is>
      </c>
      <c r="D50" s="470" t="n">
        <v>1</v>
      </c>
      <c r="E50" s="297" t="n"/>
      <c r="F50" s="655" t="inlineStr">
        <is>
          <t>Source: Attachment - Core Contract Provisions 02012025: 61, 108, 125 | CN-680000-FP122: 61, 104, 121, 125, 483, 484</t>
        </is>
      </c>
      <c r="G50" s="297" t="n"/>
      <c r="H50" s="640" t="inlineStr">
        <is>
          <t>Recommendation: MET
Response:
The contract explicitly states that the Managed Care Plan (MCP) shall furnish each new enrollee an enrollee handbook using the model enrollee handbook template provided by the Agency. The model enrollee handbook shall comply with the provisions of 42 CFR 438.3(j), 42 CFR 438.102(b)(2), 42 CFR 438.10(c)(4)(ii), 42 CFR 438.10(g), 42 CFR 438.62(b)(3), 42 CFR 489.102(a), and 45 CFR 147.200(a). Additionally, the contract mentions that the enrollee handbook should include enrollee rights and responsibilities (42 CFR 438.100). Although the specific prohibition of restraint or seclusion is not explicitly mentioned in the retrieved text, the inclusion of enrollee rights and responsibilities suggests that the handbook would cover such rights.
Evidence:
- "The Managed Care Plan shall furnish each new enrollee an enrollee handbook using the model enrollee handbook template provided by the Agency." [Attachment - Core Contract Provisions 02012025: 61, 125 | CN-680000-FP122: 61, 125]
- "The model enrollee handbook shall comply with the provisions of 42 CFR 438.3(j), 42 CFR 438.102(b)(2), 42 CFR 438.10(c)(4)(ii), 42 CFR 438.10(g). 42 CFR 438.62(b)(3), 42 CFR 489.102(a), and 45 CFR 147.200(a)." [Attachment - Core Contract Provisions 02012025: 61, 125 | CN-680000-FP122: 61, 125]
- "Enrollee rights and responsibilities (42 CFR 438.100)." [Attachment - Core Contract Provisions 02012025: 108]</t>
        </is>
      </c>
      <c r="I50" s="92" t="inlineStr">
        <is>
          <t>MCO</t>
        </is>
      </c>
      <c r="J50" s="92" t="inlineStr">
        <is>
          <t>HIO</t>
        </is>
      </c>
      <c r="K50" s="92" t="inlineStr">
        <is>
          <t>PIHP</t>
        </is>
      </c>
      <c r="L50" s="71" t="inlineStr">
        <is>
          <t>PAHP</t>
        </is>
      </c>
      <c r="M50" s="71" t="inlineStr">
        <is>
          <t>NEMT PAHP</t>
        </is>
      </c>
      <c r="N50" s="71" t="n"/>
      <c r="O50" s="71" t="inlineStr">
        <is>
          <t>PCCME</t>
        </is>
      </c>
      <c r="P50" s="71" t="inlineStr">
        <is>
          <t>EXISTING</t>
        </is>
      </c>
      <c r="Q50" s="71" t="n"/>
      <c r="R50" s="64" t="n">
        <v>42917</v>
      </c>
      <c r="S50" s="64" t="n"/>
      <c r="T50" s="64" t="n"/>
      <c r="U50" s="97">
        <f>IF(OR($E$25="N/A",AND(AU50=0,'Cover Sheet'!$B$29="Streamlined Review"),AND(E50="Met",F50&lt;&gt;""),AND(E50="Not met",G50&lt;&gt;""),AND(E50="Unsure",G50&lt;&gt;""),AND(E50="N/A",H50&lt;&gt;""),AND(Y50=TRUE)),1,0)</f>
        <v/>
      </c>
      <c r="W50" s="56">
        <f>IF(OR(AND($H$6="Medicaid",MID($A50,1,FIND(".",$A50,1)-1)="II"),AND($H$6="CHIP",MID($A50,1,FIND(".",$A50,1)-1)="I")),TRUE,FALSE)</f>
        <v/>
      </c>
      <c r="X50" s="126">
        <f>IF(OR(Y50=TRUE),TRUE,FALSE)</f>
        <v/>
      </c>
      <c r="Y50" s="126">
        <f>IF(SUM(Z50:AE50)&lt;1,TRUE,FALSE)</f>
        <v/>
      </c>
      <c r="Z50" s="126">
        <f>IF($Z$2=I50,1,0)</f>
        <v/>
      </c>
      <c r="AA50" s="126">
        <f>IF($AA$2=J50,1,0)</f>
        <v/>
      </c>
      <c r="AB50" s="126">
        <f>IF($AB$2=K50,1,0)</f>
        <v/>
      </c>
      <c r="AC50" s="126">
        <f>IF($AC$2=L50,1,0)</f>
        <v/>
      </c>
      <c r="AD50" s="126">
        <f>IF($AD$2=M50,1,0)</f>
        <v/>
      </c>
      <c r="AE50" s="126">
        <f>IF($AE$2=O50,1,0)</f>
        <v/>
      </c>
      <c r="AM50" s="69">
        <f>IF(AL50=1,1,"")</f>
        <v/>
      </c>
      <c r="AU50" t="n">
        <v>0</v>
      </c>
    </row>
    <row r="51" ht="59.25" customHeight="1">
      <c r="A51" s="294" t="inlineStr">
        <is>
          <t>I.C.2.27</t>
        </is>
      </c>
      <c r="B51" s="295" t="inlineStr">
        <is>
          <t>42 CFR 438.10(g)(2)(ix); 42 CFR 438.100(b)(2)(vi)</t>
        </is>
      </c>
      <c r="C51" s="295" t="inlineStr">
        <is>
          <t>The MCP is required to utilize the model enrollee handbook developed by the state that includes enrollee rights and responsibilities, including the enrollee’s right to request and receive a copy of their medical records and request that they be amended or corrected.</t>
        </is>
      </c>
      <c r="D51" s="470" t="n">
        <v>1</v>
      </c>
      <c r="E51" s="297" t="n"/>
      <c r="F51" s="655" t="inlineStr">
        <is>
          <t>Source: Attachment - Core Contract Provisions 02012025: 61, 125 | CN-680000-FP122: 144, 81</t>
        </is>
      </c>
      <c r="G51" s="297" t="n"/>
      <c r="H51" s="640" t="inlineStr">
        <is>
          <t>Recommendation: MET
Response:
The contract text explicitly states that the Managed Care Plan (MCP) shall furnish each new enrollee an enrollee handbook using the model enrollee handbook template provided by the Agency. This handbook shall include enrollee rights and responsibilities, as well as the right to request and receive a copy of their medical records.
Evidence:
1. "The Managed Care Plan shall furnish each new enrollee an enrollee handbook using the model enrollee handbook template provided by the Agency. The model enrollee handbook shall comply with the provisions of 42 CFR 438.3(j), 42 CFR 438.102(b)(2), 42 CFR 438.10(c)(4)(ii), 42 CFR 438.10(g). 42 CFR 438.62(b)(3), 42 CFR 489.102(a), and 45 CFR 147.200(a)." [Attachment - Core Contract Provisions 02012025: 61, 125]
2. "Upon request, the Managed Care Plan shall provide the enrollee and his or her authorized representative the enrollee record, including all medical records and any other documents and records considered or relied upon by the Managed Care Plan regarding a plan appeal, Medicaid fair hearing, or MediKids State review, including the opportunity before and during the plan appeal or hearing process for the enrollee or an authorized representative to examine the record. The Managed Care Plan shall provide such records free of charge, within seven (7) calendar days of request (42 CFR 438.406(b)(5))." [CN-680000-FP122: 144, 81]</t>
        </is>
      </c>
      <c r="I51" s="92" t="inlineStr">
        <is>
          <t>MCO</t>
        </is>
      </c>
      <c r="J51" s="92" t="inlineStr">
        <is>
          <t>HIO</t>
        </is>
      </c>
      <c r="K51" s="92" t="inlineStr">
        <is>
          <t>PIHP</t>
        </is>
      </c>
      <c r="L51" s="71" t="inlineStr">
        <is>
          <t>PAHP</t>
        </is>
      </c>
      <c r="M51" s="71" t="inlineStr">
        <is>
          <t>NEMT PAHP</t>
        </is>
      </c>
      <c r="N51" s="71" t="n"/>
      <c r="O51" s="71" t="inlineStr">
        <is>
          <t>PCCME</t>
        </is>
      </c>
      <c r="P51" s="71" t="inlineStr">
        <is>
          <t>EXISTING</t>
        </is>
      </c>
      <c r="Q51" s="71" t="n"/>
      <c r="R51" s="64" t="n">
        <v>42917</v>
      </c>
      <c r="S51" s="64" t="n"/>
      <c r="T51" s="64" t="n"/>
      <c r="U51" s="97">
        <f>IF(OR($E$25="N/A",AND(AU51=0,'Cover Sheet'!$B$29="Streamlined Review"),AND(E51="Met",F51&lt;&gt;""),AND(E51="Not met",G51&lt;&gt;""),AND(E51="Unsure",G51&lt;&gt;""),AND(E51="N/A",H51&lt;&gt;""),AND(Y51=TRUE)),1,0)</f>
        <v/>
      </c>
      <c r="W51" s="56">
        <f>IF(OR(AND($H$6="Medicaid",MID($A51,1,FIND(".",$A51,1)-1)="II"),AND($H$6="CHIP",MID($A51,1,FIND(".",$A51,1)-1)="I")),TRUE,FALSE)</f>
        <v/>
      </c>
      <c r="X51" s="126">
        <f>IF(OR(Y51=TRUE),TRUE,FALSE)</f>
        <v/>
      </c>
      <c r="Y51" s="126">
        <f>IF(SUM(Z51:AE51)&lt;1,TRUE,FALSE)</f>
        <v/>
      </c>
      <c r="Z51" s="126">
        <f>IF($Z$2=I51,1,0)</f>
        <v/>
      </c>
      <c r="AA51" s="126">
        <f>IF($AA$2=J51,1,0)</f>
        <v/>
      </c>
      <c r="AB51" s="126">
        <f>IF($AB$2=K51,1,0)</f>
        <v/>
      </c>
      <c r="AC51" s="126">
        <f>IF($AC$2=L51,1,0)</f>
        <v/>
      </c>
      <c r="AD51" s="126">
        <f>IF($AD$2=M51,1,0)</f>
        <v/>
      </c>
      <c r="AE51" s="126">
        <f>IF($AE$2=O51,1,0)</f>
        <v/>
      </c>
      <c r="AM51" s="69">
        <f>IF(AL51=1,1,"")</f>
        <v/>
      </c>
      <c r="AU51" t="n">
        <v>0</v>
      </c>
    </row>
    <row r="52" ht="192" customHeight="1">
      <c r="A52" s="294" t="inlineStr">
        <is>
          <t>I.C.2.28</t>
        </is>
      </c>
      <c r="B52" s="295" t="inlineStr">
        <is>
          <t>42 CFR 438.10(g)(2)(ix); 42 CFR 438.3(e)(2)(ii)</t>
        </is>
      </c>
      <c r="C52" s="295" t="inlineStr">
        <is>
          <t xml:space="preserve">If the MCP contract includes ILOSs, the MCP is required to utilize the model enrollee handbook developed by the state that includes the following enrollee rights and responsibilities: 
1) The enrollee retains all rights and protections afforded under 42 CFR Part 438 if the enrollee is offered or utilizes an ILOS as a substitute for a covered service or setting under the state plan;  
2) If the enrollee chooses not to receive an ILOS, they retain their right to receive the service or setting covered under the state plan on the same terms as would apply if an ILOS was not an option; and 
3) An ILOS may not be used to reduce, discourage, or jeopardize an enrollee’s access to services and settings covered under the state plan, and an MCP may not deny access to a service or setting covered under the state plan, on the basis that the enrollee has been offered an ILOS as an optional substitute for a service or setting covered under the state plan, is currently receiving an ILOS as a substitute for a service or setting covered under the state plan, or has utilized an ILOS in the past. </t>
        </is>
      </c>
      <c r="D52" s="470" t="n"/>
      <c r="E52" s="297" t="n"/>
      <c r="F52" s="655" t="inlineStr">
        <is>
          <t>Source: CN-680000-FP122: 134 | Attachment - Core Contract Provisions 02012025: 70</t>
        </is>
      </c>
      <c r="G52" s="297" t="n"/>
      <c r="H52" s="640" t="inlineStr">
        <is>
          <t>Recommendation: UNCLEAR
Response:
The retrieved text mentions that the Managed Care Plan shall use a clinical rationale for determining the benefit of the in lieu of service for the enrollee and shall ensure that the enrollee has a choice of whether to receive the Medicaid covered service or an in lieu of service [1][2]. However, it does not explicitly state that the MCP is required to utilize the model enrollee handbook developed by the state that includes the specified enrollee rights and responsibilities. Therefore, it is unclear if the requirement is met.
[1] CN-680000-FP122: 134
[2] Attachment - Core Contract Provisions 02012025: 70</t>
        </is>
      </c>
      <c r="I52" s="92" t="inlineStr">
        <is>
          <t>MCO</t>
        </is>
      </c>
      <c r="J52" s="92" t="inlineStr">
        <is>
          <t>HIO</t>
        </is>
      </c>
      <c r="K52" s="92" t="inlineStr">
        <is>
          <t>PIHP</t>
        </is>
      </c>
      <c r="L52" s="71" t="inlineStr">
        <is>
          <t>PAHP</t>
        </is>
      </c>
      <c r="M52" s="71" t="n"/>
      <c r="N52" s="71" t="n"/>
      <c r="O52" s="71" t="n"/>
      <c r="P52" s="71" t="n"/>
      <c r="Q52" s="71" t="n"/>
      <c r="R52" s="64" t="n">
        <v>45482</v>
      </c>
      <c r="S52" s="64" t="n"/>
      <c r="T52" s="64" t="n"/>
      <c r="U52" s="97">
        <f>IF(OR($E$25="N/A",AND(AU52=0,'Cover Sheet'!$B$29="Streamlined Review"),AND(E52="Met",F52&lt;&gt;""),AND(E52="Not met",G52&lt;&gt;""),AND(E52="Unsure",G52&lt;&gt;""),AND(E52="N/A",H52&lt;&gt;""),AND(Y52=TRUE),X52=TRUE),1,0)</f>
        <v/>
      </c>
      <c r="W52" s="56">
        <f>IF(OR(AND($H$6="Medicaid",MID($A52,1,FIND(".",$A52,1)-1)="II"),AND($H$6="CHIP",MID($A52,1,FIND(".",$A52,1)-1)="I")),TRUE,FALSE)</f>
        <v/>
      </c>
      <c r="X52" s="126">
        <f>IF(OR(Y52=TRUE,AV52=0),TRUE,FALSE)</f>
        <v/>
      </c>
      <c r="Y52" s="126">
        <f>IF(SUM(Z52:AE52)&lt;1,TRUE,FALSE)</f>
        <v/>
      </c>
      <c r="Z52" s="126">
        <f>IF($Z$2=I52,1,0)</f>
        <v/>
      </c>
      <c r="AA52" s="126">
        <f>IF($AA$2=J52,1,0)</f>
        <v/>
      </c>
      <c r="AB52" s="126">
        <f>IF($AB$2=K52,1,0)</f>
        <v/>
      </c>
      <c r="AC52" s="126">
        <f>IF($AC$2=L52,1,0)</f>
        <v/>
      </c>
      <c r="AD52" s="126">
        <f>IF($AD$2=M52,1,0)</f>
        <v/>
      </c>
      <c r="AE52" s="126">
        <f>IF($AE$2=O52,1,0)</f>
        <v/>
      </c>
      <c r="AU52" t="n">
        <v>0</v>
      </c>
      <c r="AV52">
        <f>IF('Cover Sheet'!$B$25&gt;=R52,1,0)</f>
        <v/>
      </c>
    </row>
    <row r="53" ht="42" customHeight="1">
      <c r="A53" s="294" t="inlineStr">
        <is>
          <t>I.C.2.29</t>
        </is>
      </c>
      <c r="B53" s="295" t="inlineStr">
        <is>
          <t>42 CFR 438.10(g)(2)(ix); 42 CFR 438.100(b)(3)</t>
        </is>
      </c>
      <c r="C53" s="295" t="inlineStr">
        <is>
          <t>The MCP is required to utilize the model enrollee handbook developed by the state that includes enrollee rights and responsibilities, including the enrollee's right to obtain available and accessible health care services covered under the MCP contract.</t>
        </is>
      </c>
      <c r="D53" s="470" t="inlineStr">
        <is>
          <t>1,3</t>
        </is>
      </c>
      <c r="E53" s="297" t="n"/>
      <c r="F53" s="655" t="inlineStr">
        <is>
          <t>Source: Attachment - Core Contract Provisions 02012025: 57, 61, 125 | CN-680000-FP122: 121, 125, 483, 484</t>
        </is>
      </c>
      <c r="G53" s="297" t="n"/>
      <c r="H53" s="640" t="inlineStr">
        <is>
          <t>Recommendation: MET
Response:
The contract explicitly states that the Managed Care Plan (MCP) shall furnish each new enrollee an enrollee handbook using the model enrollee handbook template provided by the Agency. The model enrollee handbook shall comply with the provisions of 42 CFR 438.3(j), 42 CFR 438.102(b)(2), 42 CFR 438.10(c)(4)(ii), 42 CFR 438.10(g), 42 CFR 438.62(b)(3), 42 CFR 489.102(a), and 45 CFR 147.200(a). This indicates that the MCP is required to utilize the model enrollee handbook developed by the state. [1][2]
Additionally, the contract mentions that at the initial face-to-face visit, the MCP shall confirm in writing the enrollee's receipt of the enrollee handbook and explain the enrollee's rights and responsibilities. [3]
Furthermore, the contract requires the MCP to review the enrollee handbook to ensure enrollees and their authorized representatives are familiar with the contents, especially related to covered services, enrollee rights and responsibilities, the grievance and appeals process, and reporting abuse, neglect, and exploitation. [4]</t>
        </is>
      </c>
      <c r="I53" s="92" t="inlineStr">
        <is>
          <t>MCO</t>
        </is>
      </c>
      <c r="J53" s="92" t="inlineStr">
        <is>
          <t>HIO</t>
        </is>
      </c>
      <c r="K53" s="92" t="inlineStr">
        <is>
          <t>PIHP</t>
        </is>
      </c>
      <c r="L53" s="71" t="inlineStr">
        <is>
          <t>PAHP</t>
        </is>
      </c>
      <c r="M53" s="71" t="inlineStr">
        <is>
          <t>NEMT PAHP</t>
        </is>
      </c>
      <c r="N53" s="71" t="n"/>
      <c r="O53" s="71" t="n"/>
      <c r="P53" s="71" t="inlineStr">
        <is>
          <t>EXISTING</t>
        </is>
      </c>
      <c r="Q53" s="71" t="n"/>
      <c r="R53" s="64" t="n">
        <v>42917</v>
      </c>
      <c r="S53" s="64" t="n"/>
      <c r="T53" s="64" t="n"/>
      <c r="U53" s="97">
        <f>IF(OR($E$25="N/A",AND(AU53=0,'Cover Sheet'!$B$29="Streamlined Review"),AND(E53="Met",F53&lt;&gt;""),AND(E53="Not met",G53&lt;&gt;""),AND(E53="Unsure",G53&lt;&gt;""),AND(E53="N/A",H53&lt;&gt;""),AND(Y53=TRUE)),1,0)</f>
        <v/>
      </c>
      <c r="W53" s="56">
        <f>IF(OR(AND($H$6="Medicaid",MID($A53,1,FIND(".",$A53,1)-1)="II"),AND($H$6="CHIP",MID($A53,1,FIND(".",$A53,1)-1)="I")),TRUE,FALSE)</f>
        <v/>
      </c>
      <c r="X53" s="126">
        <f>IF(OR(Y53=TRUE),TRUE,FALSE)</f>
        <v/>
      </c>
      <c r="Y53" s="126">
        <f>IF(SUM(Z53:AE53)&lt;1,TRUE,FALSE)</f>
        <v/>
      </c>
      <c r="Z53" s="126">
        <f>IF($Z$2=I53,1,0)</f>
        <v/>
      </c>
      <c r="AA53" s="126">
        <f>IF($AA$2=J53,1,0)</f>
        <v/>
      </c>
      <c r="AB53" s="126">
        <f>IF($AB$2=K53,1,0)</f>
        <v/>
      </c>
      <c r="AC53" s="126">
        <f>IF($AC$2=L53,1,0)</f>
        <v/>
      </c>
      <c r="AD53" s="126">
        <f>IF($AD$2=M53,1,0)</f>
        <v/>
      </c>
      <c r="AE53" s="126">
        <f>IF($AE$2=O53,1,0)</f>
        <v/>
      </c>
      <c r="AM53" s="69">
        <f>IF(AL53=1,1,"")</f>
        <v/>
      </c>
      <c r="AU53" t="n">
        <v>0</v>
      </c>
    </row>
    <row r="54" ht="30" customHeight="1">
      <c r="A54" s="294" t="inlineStr">
        <is>
          <t>I.C.2.30</t>
        </is>
      </c>
      <c r="B54" s="295" t="inlineStr">
        <is>
          <t>42 CFR 438.10(g)(2)(x)</t>
        </is>
      </c>
      <c r="C54" s="295" t="inlineStr">
        <is>
          <t xml:space="preserve">The MCP is required to utilize the model enrollee handbook developed by the state that includes the process of selecting and changing the enrollee's PCP. </t>
        </is>
      </c>
      <c r="D54" s="470" t="n">
        <v>1</v>
      </c>
      <c r="E54" s="297" t="n"/>
      <c r="F54" s="655" t="inlineStr">
        <is>
          <t>Source: CN-680000-FP122: 125, 121 | Attachment - Core Contract Provisions 02012025: 61, 57</t>
        </is>
      </c>
      <c r="G54" s="297" t="n"/>
      <c r="H54" s="640" t="inlineStr">
        <is>
          <t>Recommendation: MET
Response:
The contract explicitly states that the Managed Care Plan (MCP) shall furnish each new enrollee an enrollee handbook using the model enrollee handbook template provided by the Agency. This handbook is required to comply with various federal regulations, which likely include the process of selecting and changing the enrollee's Primary Care Physician (PCP). Additionally, the contract mentions that the MCP shall establish and maintain an enrollee services function that ensures enrollees are notified of their rights and responsibilities, as described in 42 CFR 438.100, and incorporated in the model enrollee handbook. This suggests that the handbook includes the necessary information about selecting and changing a PCP.
Evidence:
1. "The Managed Care Plan shall furnish each new enrollee an enrollee handbook using the model enrollee handbook template provided by the Agency." [CN-680000-FP122: 125, Attachment - Core Contract Provisions 02012025: 61]
2. "The Managed Care Plan shall establish and maintain an enrollee services function with the capability to answer enrollee inquiries and ensure that enrollees are notified of their rights and responsibilities, as described in 42 CFR 438.100, and incorporated in the model enrollee handbook." [Attachment - Core Contract Provisions 02012025: 57, CN-680000-FP122: 121]</t>
        </is>
      </c>
      <c r="I54" s="92" t="inlineStr">
        <is>
          <t>MCO</t>
        </is>
      </c>
      <c r="J54" s="92" t="inlineStr">
        <is>
          <t>HIO</t>
        </is>
      </c>
      <c r="K54" s="92" t="inlineStr">
        <is>
          <t>PIHP</t>
        </is>
      </c>
      <c r="L54" s="71" t="inlineStr">
        <is>
          <t>PAHP</t>
        </is>
      </c>
      <c r="M54" s="71" t="n"/>
      <c r="N54" s="71" t="n"/>
      <c r="O54" s="71" t="inlineStr">
        <is>
          <t>PCCME</t>
        </is>
      </c>
      <c r="P54" s="71" t="inlineStr">
        <is>
          <t>EXISTING</t>
        </is>
      </c>
      <c r="Q54" s="71" t="n"/>
      <c r="R54" s="64" t="n">
        <v>42917</v>
      </c>
      <c r="S54" s="64" t="n"/>
      <c r="T54" s="64" t="n"/>
      <c r="U54" s="97">
        <f>IF(OR($E$25="N/A",AND(AU54=0,'Cover Sheet'!$B$29="Streamlined Review"),AND(E54="Met",F54&lt;&gt;""),AND(E54="Not met",G54&lt;&gt;""),AND(E54="Unsure",G54&lt;&gt;""),AND(E54="N/A",H54&lt;&gt;""),AND(Y54=TRUE)),1,0)</f>
        <v/>
      </c>
      <c r="W54" s="56">
        <f>IF(OR(AND($H$6="Medicaid",MID($A54,1,FIND(".",$A54,1)-1)="II"),AND($H$6="CHIP",MID($A54,1,FIND(".",$A54,1)-1)="I")),TRUE,FALSE)</f>
        <v/>
      </c>
      <c r="X54" s="126">
        <f>IF(OR(Y54=TRUE),TRUE,FALSE)</f>
        <v/>
      </c>
      <c r="Y54" s="126">
        <f>IF(SUM(Z54:AE54)&lt;1,TRUE,FALSE)</f>
        <v/>
      </c>
      <c r="Z54" s="126">
        <f>IF($Z$2=I54,1,0)</f>
        <v/>
      </c>
      <c r="AA54" s="126">
        <f>IF($AA$2=J54,1,0)</f>
        <v/>
      </c>
      <c r="AB54" s="126">
        <f>IF($AB$2=K54,1,0)</f>
        <v/>
      </c>
      <c r="AC54" s="126">
        <f>IF($AC$2=L54,1,0)</f>
        <v/>
      </c>
      <c r="AD54" s="126">
        <f>IF($AD$2=M54,1,0)</f>
        <v/>
      </c>
      <c r="AE54" s="126">
        <f>IF($AE$2=O54,1,0)</f>
        <v/>
      </c>
      <c r="AM54" s="69">
        <f>IF(AL54=1,1,"")</f>
        <v/>
      </c>
      <c r="AU54" t="n">
        <v>0</v>
      </c>
    </row>
    <row r="55" ht="43.5" customHeight="1">
      <c r="A55" s="294" t="inlineStr">
        <is>
          <t>I.C.2.31–36</t>
        </is>
      </c>
      <c r="B55" s="295" t="inlineStr">
        <is>
          <t xml:space="preserve">42 CFR 438.10(g)(2)(xi)(A)–(E) </t>
        </is>
      </c>
      <c r="C55" s="295" t="inlineStr">
        <is>
          <t>The MCP is required to utilize the model enrollee handbook developed by the state that includes grievance, appeal, and fair hearing procedures and timeframes in a state-developed or state-approved description.</t>
        </is>
      </c>
      <c r="D55" s="470" t="inlineStr">
        <is>
          <t>1,4</t>
        </is>
      </c>
      <c r="E55" s="297" t="n"/>
      <c r="F55" s="655" t="inlineStr">
        <is>
          <t>Source: Attachment - Core Contract Provisions 02012025: 61, 81, 108 | CN-680000-FP122: 125, 144, 483</t>
        </is>
      </c>
      <c r="G55" s="297" t="n"/>
      <c r="H55" s="640" t="inlineStr">
        <is>
          <t>Recommendation: MET
Response:
The contract explicitly states that the Managed Care Plan (MCP) shall furnish each new enrollee an enrollee handbook using the model enrollee handbook template provided by the Agency. This handbook is required to comply with specific federal regulations, which include provisions for grievance, appeal, and fair hearing procedures.
Evidence:
- "The Managed Care Plan shall furnish each new enrollee an enrollee handbook using the model enrollee handbook template provided by the Agency. The model enrollee handbook shall comply with the provisions of 42 CFR 438.3(j), 42 CFR 438.102(b)(2), 42 CFR 438.10(c)(4)(ii), 42 CFR 438.10(g). 42 CFR 438.62(b)(3), 42 CFR 489.102(a), and 45 CFR 147.200(a)." [Attachment - Core Contract Provisions 02012025: 61]
- "The Managed Care Plan shall assist the enrollee in completing forms and following the procedures for filing a grievance or plan appeal or requesting a Medicaid Fair Hearing." [Attachment - Core Contract Provisions 02012025: 81]
- "The Managed Care Plan shall maintain a complete and accurate record of all grievances, appeals, and fair hearings, including the outcome of each." [Attachment - Core Contract Provisions 02012025: 81]</t>
        </is>
      </c>
      <c r="I55" s="92" t="inlineStr">
        <is>
          <t>MCO</t>
        </is>
      </c>
      <c r="J55" s="92" t="inlineStr">
        <is>
          <t>HIO</t>
        </is>
      </c>
      <c r="K55" s="92" t="inlineStr">
        <is>
          <t>PIHP</t>
        </is>
      </c>
      <c r="L55" s="71" t="inlineStr">
        <is>
          <t>PAHP</t>
        </is>
      </c>
      <c r="M55" s="71" t="inlineStr">
        <is>
          <t>NEMT PAHP</t>
        </is>
      </c>
      <c r="N55" s="71" t="n"/>
      <c r="O55" s="71" t="inlineStr">
        <is>
          <t>PCCME</t>
        </is>
      </c>
      <c r="P55" s="71" t="inlineStr">
        <is>
          <t>EXISTING</t>
        </is>
      </c>
      <c r="Q55" s="71" t="n"/>
      <c r="R55" s="64" t="n">
        <v>42917</v>
      </c>
      <c r="S55" s="64" t="n"/>
      <c r="T55" s="64" t="n"/>
      <c r="U55" s="97">
        <f>IF(OR($E$25="N/A",AND(AU55=0,'Cover Sheet'!$B$29="Streamlined Review"),AND(E55="Met",F55&lt;&gt;""),AND(E55="Not met",G55&lt;&gt;""),AND(E55="Unsure",G55&lt;&gt;""),AND(E55="N/A",H55&lt;&gt;""),AND(Y55=TRUE)),1,0)</f>
        <v/>
      </c>
      <c r="W55" s="56">
        <f>IF(OR(AND($H$6="Medicaid",MID($A55,1,FIND(".",$A55,1)-1)="II"),AND($H$6="CHIP",MID($A55,1,FIND(".",$A55,1)-1)="I")),TRUE,FALSE)</f>
        <v/>
      </c>
      <c r="X55" s="126">
        <f>IF(OR(Y55=TRUE),TRUE,FALSE)</f>
        <v/>
      </c>
      <c r="Y55" s="126">
        <f>IF(SUM(Z55:AE55)&lt;1,TRUE,FALSE)</f>
        <v/>
      </c>
      <c r="Z55" s="126">
        <f>IF($Z$2=I55,1,0)</f>
        <v/>
      </c>
      <c r="AA55" s="126">
        <f>IF($AA$2=J55,1,0)</f>
        <v/>
      </c>
      <c r="AB55" s="126">
        <f>IF($AB$2=K55,1,0)</f>
        <v/>
      </c>
      <c r="AC55" s="126">
        <f>IF($AC$2=L55,1,0)</f>
        <v/>
      </c>
      <c r="AD55" s="126">
        <f>IF($AD$2=M55,1,0)</f>
        <v/>
      </c>
      <c r="AE55" s="126">
        <f>IF($AE$2=O55,1,0)</f>
        <v/>
      </c>
      <c r="AM55" s="69">
        <f>IF(AL55=1,1,"")</f>
        <v/>
      </c>
      <c r="AU55" t="n">
        <v>1</v>
      </c>
    </row>
    <row r="56" ht="43.5" customHeight="1">
      <c r="A56" s="294" t="inlineStr">
        <is>
          <t>I.C.2.37</t>
        </is>
      </c>
      <c r="B56" s="295" t="inlineStr">
        <is>
          <t>42 CFR 438.10(g)(2)(xii); 42 CFR 438.3(j)</t>
        </is>
      </c>
      <c r="C56" s="295" t="inlineStr">
        <is>
          <t>The MCP is required to utilize the model enrollee handbook developed by the state that includes how to exercise an advance directive.</t>
        </is>
      </c>
      <c r="D56" s="470" t="n">
        <v>1</v>
      </c>
      <c r="E56" s="297" t="n"/>
      <c r="F56" s="655" t="inlineStr">
        <is>
          <t>Source: Attachment - Core Contract Provisions 02012025: 61, 125, 129, 130 | CN-680000-FP122: 125, 191</t>
        </is>
      </c>
      <c r="G56" s="297" t="n"/>
      <c r="H56" s="640" t="inlineStr">
        <is>
          <t>Recommendation: MET
Response:
The contract explicitly states that the Managed Care Plan (MCP) shall furnish each new enrollee an enrollee handbook using the model enrollee handbook template provided by the Agency. The model enrollee handbook shall comply with the provisions of 42 CFR 438.3(j), 42 CFR 438.102(b)(2), 42 CFR 438.10(c)(4)(ii), 42 CFR 438.10(g), 42 CFR 438.62(b)(3), 42 CFR 489.102(a), and 45 CFR 147.200(a). Additionally, the contract specifies that all enrollee records shall contain documentation that the enrollee was provided with written information concerning the enrollee's rights regarding advance directives, including information on how to exercise an advance directive. [1][2][3]</t>
        </is>
      </c>
      <c r="I56" s="92" t="inlineStr">
        <is>
          <t>MCO</t>
        </is>
      </c>
      <c r="J56" s="92" t="inlineStr">
        <is>
          <t>HIO</t>
        </is>
      </c>
      <c r="K56" s="92" t="inlineStr">
        <is>
          <t>PIHP</t>
        </is>
      </c>
      <c r="L56" s="71" t="n"/>
      <c r="M56" s="71" t="n"/>
      <c r="N56" s="71" t="n"/>
      <c r="O56" s="71" t="n"/>
      <c r="P56" s="71" t="inlineStr">
        <is>
          <t>EXISTING</t>
        </is>
      </c>
      <c r="Q56" s="71" t="n"/>
      <c r="R56" s="64" t="n">
        <v>42917</v>
      </c>
      <c r="S56" s="64" t="n"/>
      <c r="T56" s="64" t="n"/>
      <c r="U56" s="97">
        <f>IF(OR($E$25="N/A",AND(AU56=0,'Cover Sheet'!$B$29="Streamlined Review"),AND(E56="Met",F56&lt;&gt;""),AND(E56="Not met",G56&lt;&gt;""),AND(E56="Unsure",G56&lt;&gt;""),AND(E56="N/A",H56&lt;&gt;""),AND(Y56=TRUE)),1,0)</f>
        <v/>
      </c>
      <c r="W56" s="56">
        <f>IF(OR(AND($H$6="Medicaid",MID($A56,1,FIND(".",$A56,1)-1)="II"),AND($H$6="CHIP",MID($A56,1,FIND(".",$A56,1)-1)="I")),TRUE,FALSE)</f>
        <v/>
      </c>
      <c r="X56" s="126">
        <f>IF(OR(Y56=TRUE),TRUE,FALSE)</f>
        <v/>
      </c>
      <c r="Y56" s="126">
        <f>IF(SUM(Z56:AE56)&lt;1,TRUE,FALSE)</f>
        <v/>
      </c>
      <c r="Z56" s="126">
        <f>IF($Z$2=I56,1,0)</f>
        <v/>
      </c>
      <c r="AA56" s="126">
        <f>IF($AA$2=J56,1,0)</f>
        <v/>
      </c>
      <c r="AB56" s="126">
        <f>IF($AB$2=K56,1,0)</f>
        <v/>
      </c>
      <c r="AC56" s="126">
        <f>IF($AC$2=L56,1,0)</f>
        <v/>
      </c>
      <c r="AD56" s="126">
        <f>IF($AD$2=M56,1,0)</f>
        <v/>
      </c>
      <c r="AE56" s="126">
        <f>IF($AE$2=O56,1,0)</f>
        <v/>
      </c>
      <c r="AM56" s="69">
        <f>IF(AL56=1,1,"")</f>
        <v/>
      </c>
      <c r="AU56" t="n">
        <v>0</v>
      </c>
    </row>
    <row r="57" ht="67.5" customHeight="1">
      <c r="A57" s="294" t="inlineStr">
        <is>
          <t>I.C.2.38</t>
        </is>
      </c>
      <c r="B57" s="295" t="inlineStr">
        <is>
          <t>42 CFR 438.10(g)(2)(xii); 42 CFR 438.3(j); 42 CFR 489.102(a)</t>
        </is>
      </c>
      <c r="C57" s="295" t="inlineStr">
        <is>
          <t>The MCP is required to utilize the model enrollee handbook developed by the state that includes how to exercise an advance directive, if the MCP includes any of the following providers in its network: hospitals, critical access hospitals, home health agencies, providers of home health care (and for Medicaid purposes, providers of personal care services), hospices, and religious nonmedical health care institutions.</t>
        </is>
      </c>
      <c r="D57" s="470" t="n">
        <v>1</v>
      </c>
      <c r="E57" s="297" t="n"/>
      <c r="F57" s="655" t="inlineStr">
        <is>
          <t>Source: CN-680000-FP122: 125 | Attachment - Core Contract Provisions 02012025: 61</t>
        </is>
      </c>
      <c r="G57" s="297" t="n"/>
      <c r="H57" s="640" t="inlineStr">
        <is>
          <t>Recommendation: MET
Response:
The contract explicitly states that the Managed Care Plan (MCP) shall furnish each new enrollee an enrollee handbook using the model enrollee handbook template provided by the Agency. This handbook shall comply with the provisions of 42 CFR 438.3(j), 42 CFR 438.102(b)(2), 42 CFR 438.10(c)(4)(ii), 42 CFR 438.10(g), 42 CFR 438.62(b)(3), 42 CFR 489.102(a), and 45 CFR 147.200(a). This indicates that the MCP is required to utilize the model enrollee handbook developed by the state, which includes information on how to exercise an advance directive. [1][2]</t>
        </is>
      </c>
      <c r="I57" s="92" t="n"/>
      <c r="J57" s="92" t="n"/>
      <c r="K57" s="92" t="n"/>
      <c r="L57" s="71" t="inlineStr">
        <is>
          <t>PAHP</t>
        </is>
      </c>
      <c r="M57" s="71" t="n"/>
      <c r="N57" s="71" t="n"/>
      <c r="O57" s="71" t="n"/>
      <c r="P57" s="71" t="inlineStr">
        <is>
          <t>EXISTING</t>
        </is>
      </c>
      <c r="Q57" s="71" t="n"/>
      <c r="R57" s="64" t="n">
        <v>42917</v>
      </c>
      <c r="S57" s="64" t="n"/>
      <c r="T57" s="64" t="n"/>
      <c r="U57" s="97">
        <f>IF(OR($E$25="N/A",AND(AU57=0,'Cover Sheet'!$B$29="Streamlined Review"),AND(E57="Met",F57&lt;&gt;""),AND(E57="Not met",G57&lt;&gt;""),AND(E57="Unsure",G57&lt;&gt;""),AND(E57="N/A",H57&lt;&gt;""),AND(Y57=TRUE)),1,0)</f>
        <v/>
      </c>
      <c r="W57" s="56">
        <f>IF(OR(AND($H$6="Medicaid",MID($A57,1,FIND(".",$A57,1)-1)="II"),AND($H$6="CHIP",MID($A57,1,FIND(".",$A57,1)-1)="I")),TRUE,FALSE)</f>
        <v/>
      </c>
      <c r="X57" s="126">
        <f>IF(OR(Y57=TRUE),TRUE,FALSE)</f>
        <v/>
      </c>
      <c r="Y57" s="126">
        <f>IF(SUM(Z57:AE57)&lt;1,TRUE,FALSE)</f>
        <v/>
      </c>
      <c r="Z57" s="126">
        <f>IF($Z$2=I57,1,0)</f>
        <v/>
      </c>
      <c r="AA57" s="126">
        <f>IF($AA$2=J57,1,0)</f>
        <v/>
      </c>
      <c r="AB57" s="126">
        <f>IF($AB$2=K57,1,0)</f>
        <v/>
      </c>
      <c r="AC57" s="126">
        <f>IF($AC$2=L57,1,0)</f>
        <v/>
      </c>
      <c r="AD57" s="126">
        <f>IF($AD$2=M57,1,0)</f>
        <v/>
      </c>
      <c r="AE57" s="126">
        <f>IF($AE$2=O57,1,0)</f>
        <v/>
      </c>
      <c r="AM57" s="69">
        <f>IF(AL57=1,1,"")</f>
        <v/>
      </c>
      <c r="AU57" t="n">
        <v>0</v>
      </c>
    </row>
    <row r="58" ht="42" customHeight="1">
      <c r="A58" s="294" t="inlineStr">
        <is>
          <t>I.C.2.39</t>
        </is>
      </c>
      <c r="B58" s="295" t="inlineStr">
        <is>
          <t>42 CFR 438.10(g)(2)(xiii)</t>
        </is>
      </c>
      <c r="C58" s="295" t="inlineStr">
        <is>
          <t>The MCP is required to utilize the model enrollee handbook developed by the state that includes how to access auxiliary aids and services, including additional information in alternative formats or languages.</t>
        </is>
      </c>
      <c r="D58" s="470" t="n">
        <v>1</v>
      </c>
      <c r="E58" s="297" t="n"/>
      <c r="F58" s="655" t="inlineStr">
        <is>
          <t>Source: CN-680000-FP122: 125, 113: 125, 113</t>
        </is>
      </c>
      <c r="G58" s="297" t="n"/>
      <c r="H58" s="640" t="inlineStr">
        <is>
          <t>Recommendation: MET
Response:
The contract explicitly states that the Managed Care Plan (MCP) shall furnish each new enrollee an enrollee handbook using the model enrollee handbook template provided by the Agency. It also mentions that the MCP shall notify enrollees or potential enrollees that information is available in alternative formats and how to access those formats. This indicates that the requirement is met.
Evidence:
1. "The Managed Care Plan shall furnish each new enrollee an enrollee handbook using the model enrollee handbook template provided by the Agency." [CN-680000-FP122: 125]
2. "Upon request, the Managed Care Plan shall notify enrollees or potential enrollees that information is available in alternative formats and how to access those formats (42 CFR 438.10(d)(3))." [CN-680000-FP122: 113]</t>
        </is>
      </c>
      <c r="I58" s="92" t="inlineStr">
        <is>
          <t>MCO</t>
        </is>
      </c>
      <c r="J58" s="92" t="inlineStr">
        <is>
          <t>HIO</t>
        </is>
      </c>
      <c r="K58" s="92" t="inlineStr">
        <is>
          <t>PIHP</t>
        </is>
      </c>
      <c r="L58" s="71" t="inlineStr">
        <is>
          <t>PAHP</t>
        </is>
      </c>
      <c r="M58" s="71" t="inlineStr">
        <is>
          <t>NEMT PAHP</t>
        </is>
      </c>
      <c r="N58" s="71" t="n"/>
      <c r="O58" s="71" t="inlineStr">
        <is>
          <t>PCCME</t>
        </is>
      </c>
      <c r="P58" s="71" t="inlineStr">
        <is>
          <t>EXISTING</t>
        </is>
      </c>
      <c r="Q58" s="71" t="n"/>
      <c r="R58" s="64" t="n">
        <v>42917</v>
      </c>
      <c r="S58" s="64" t="n"/>
      <c r="T58" s="64" t="n"/>
      <c r="U58" s="97">
        <f>IF(OR($E$25="N/A",AND(AU58=0,'Cover Sheet'!$B$29="Streamlined Review"),AND(E58="Met",F58&lt;&gt;""),AND(E58="Not met",G58&lt;&gt;""),AND(E58="Unsure",G58&lt;&gt;""),AND(E58="N/A",H58&lt;&gt;""),AND(Y58=TRUE)),1,0)</f>
        <v/>
      </c>
      <c r="W58" s="56">
        <f>IF(OR(AND($H$6="Medicaid",MID($A58,1,FIND(".",$A58,1)-1)="II"),AND($H$6="CHIP",MID($A58,1,FIND(".",$A58,1)-1)="I")),TRUE,FALSE)</f>
        <v/>
      </c>
      <c r="X58" s="126">
        <f>IF(OR(Y58=TRUE),TRUE,FALSE)</f>
        <v/>
      </c>
      <c r="Y58" s="126">
        <f>IF(SUM(Z58:AE58)&lt;1,TRUE,FALSE)</f>
        <v/>
      </c>
      <c r="Z58" s="126">
        <f>IF($Z$2=I58,1,0)</f>
        <v/>
      </c>
      <c r="AA58" s="126">
        <f>IF($AA$2=J58,1,0)</f>
        <v/>
      </c>
      <c r="AB58" s="126">
        <f>IF($AB$2=K58,1,0)</f>
        <v/>
      </c>
      <c r="AC58" s="126">
        <f>IF($AC$2=L58,1,0)</f>
        <v/>
      </c>
      <c r="AD58" s="126">
        <f>IF($AD$2=M58,1,0)</f>
        <v/>
      </c>
      <c r="AE58" s="126">
        <f>IF($AE$2=O58,1,0)</f>
        <v/>
      </c>
      <c r="AM58" s="69">
        <f>IF(AL58=1,1,"")</f>
        <v/>
      </c>
      <c r="AU58" t="n">
        <v>0</v>
      </c>
    </row>
    <row r="59" ht="28.5" customHeight="1">
      <c r="A59" s="294" t="inlineStr">
        <is>
          <t>I.C.2.40</t>
        </is>
      </c>
      <c r="B59" s="295" t="inlineStr">
        <is>
          <t>42 CFR 438.10(g)(2)(xiv)</t>
        </is>
      </c>
      <c r="C59" s="295" t="inlineStr">
        <is>
          <t>The MCP is required to utilize the model enrollee handbook developed by the state that includes the toll-free telephone number for member services.</t>
        </is>
      </c>
      <c r="D59" s="470" t="n">
        <v>1</v>
      </c>
      <c r="E59" s="297" t="n"/>
      <c r="F59" s="655" t="inlineStr">
        <is>
          <t>Source: CN-680000-FP122: 125, 121 | Attachment - Core Contract Provisions 02012025: 61, 57, 64</t>
        </is>
      </c>
      <c r="G59" s="297" t="n"/>
      <c r="H59" s="640" t="inlineStr">
        <is>
          <t>Recommendation: MET
Response:
The contract explicitly states that the Managed Care Plan (MCP) shall furnish each new enrollee an enrollee handbook using the model enrollee handbook template provided by the Agency. Additionally, the contract mentions that the MCP shall establish and maintain an enrollee services function with the capability to answer enrollee inquiries and ensure that enrollees are notified of their rights and responsibilities, as described in 42 CFR 438.100, and incorporated in the model enrollee handbook. The contract also specifies that the MCP shall operate a toll-free help line equipped with caller identification, automatic call distribution equipment capable of handling the expected volume of calls, a telecommunication device for the deaf (TTY/TDD), and access to the interpreter services for non-English speaking beneficiaries.
Evidence:
1. "The Managed Care Plan shall furnish each new enrollee an enrollee handbook using the model enrollee handbook template provided by the Agency." [CN-680000-FP122: 125, Attachment - Core Contract Provisions 02012025: 61]
2. "The Managed Care Plan shall establish and maintain an enrollee services function with the capability to answer enrollee inquiries and ensure that enrollees are notified of their rights and responsibilities, as described in 42 CFR 438.100, and incorporated in the model enrollee handbook." [CN-680000-FP122: 121, Attachment - Core Contract Provisions 02012025: 57]
3. "The Managed Care Plan shall operate a toll-free help line equipped with caller identification, automatic call distribution equipment capable of handling the expected volume of calls, a telecommunication device for the deaf (TTY/TDD), and access to the interpreter services for non-English speaking beneficiaries." [Attachment - Core Contract Provisions 02012025: 64]</t>
        </is>
      </c>
      <c r="I59" s="92" t="inlineStr">
        <is>
          <t>MCO</t>
        </is>
      </c>
      <c r="J59" s="92" t="inlineStr">
        <is>
          <t>HIO</t>
        </is>
      </c>
      <c r="K59" s="92" t="inlineStr">
        <is>
          <t>PIHP</t>
        </is>
      </c>
      <c r="L59" s="71" t="inlineStr">
        <is>
          <t>PAHP</t>
        </is>
      </c>
      <c r="M59" s="71" t="inlineStr">
        <is>
          <t>NEMT PAHP</t>
        </is>
      </c>
      <c r="N59" s="71" t="n"/>
      <c r="O59" s="71" t="inlineStr">
        <is>
          <t>PCCME</t>
        </is>
      </c>
      <c r="P59" s="71" t="inlineStr">
        <is>
          <t>EXISTING</t>
        </is>
      </c>
      <c r="Q59" s="71" t="n"/>
      <c r="R59" s="64" t="n">
        <v>42917</v>
      </c>
      <c r="S59" s="64" t="n"/>
      <c r="T59" s="64" t="n"/>
      <c r="U59" s="97">
        <f>IF(OR($E$25="N/A",AND(AU59=0,'Cover Sheet'!$B$29="Streamlined Review"),AND(E59="Met",F59&lt;&gt;""),AND(E59="Not met",G59&lt;&gt;""),AND(E59="Unsure",G59&lt;&gt;""),AND(E59="N/A",H59&lt;&gt;""),AND(Y59=TRUE)),1,0)</f>
        <v/>
      </c>
      <c r="W59" s="56">
        <f>IF(OR(AND($H$6="Medicaid",MID($A59,1,FIND(".",$A59,1)-1)="II"),AND($H$6="CHIP",MID($A59,1,FIND(".",$A59,1)-1)="I")),TRUE,FALSE)</f>
        <v/>
      </c>
      <c r="X59" s="126">
        <f>IF(OR(Y59=TRUE),TRUE,FALSE)</f>
        <v/>
      </c>
      <c r="Y59" s="126">
        <f>IF(SUM(Z59:AE59)&lt;1,TRUE,FALSE)</f>
        <v/>
      </c>
      <c r="Z59" s="126">
        <f>IF($Z$2=I59,1,0)</f>
        <v/>
      </c>
      <c r="AA59" s="126">
        <f>IF($AA$2=J59,1,0)</f>
        <v/>
      </c>
      <c r="AB59" s="126">
        <f>IF($AB$2=K59,1,0)</f>
        <v/>
      </c>
      <c r="AC59" s="126">
        <f>IF($AC$2=L59,1,0)</f>
        <v/>
      </c>
      <c r="AD59" s="126">
        <f>IF($AD$2=M59,1,0)</f>
        <v/>
      </c>
      <c r="AE59" s="126">
        <f>IF($AE$2=O59,1,0)</f>
        <v/>
      </c>
      <c r="AM59" s="69">
        <f>IF(AL59=1,1,"")</f>
        <v/>
      </c>
      <c r="AU59" t="n">
        <v>0</v>
      </c>
    </row>
    <row r="60" ht="29.25" customHeight="1">
      <c r="A60" s="294" t="inlineStr">
        <is>
          <t>I.C.2.41</t>
        </is>
      </c>
      <c r="B60" s="295" t="inlineStr">
        <is>
          <t>42 CFR 438.10(g)(2)(xiv)</t>
        </is>
      </c>
      <c r="C60" s="295" t="inlineStr">
        <is>
          <t>The MCP is required to utilize the model enrollee handbook developed by the state that includes the toll-free telephone number for medical management.</t>
        </is>
      </c>
      <c r="D60" s="470" t="n">
        <v>1</v>
      </c>
      <c r="E60" s="297" t="n"/>
      <c r="F60" s="655" t="inlineStr">
        <is>
          <t>Source: Attachment - Core Contract Provisions 02012025: 61, 108, 125: 61, 108, 125</t>
        </is>
      </c>
      <c r="G60" s="297" t="n"/>
      <c r="H60" s="640" t="inlineStr">
        <is>
          <t>Recommendation: MET
Response:
The contract explicitly states that the Managed Care Plan (MCP) shall furnish each new enrollee an enrollee handbook using the model enrollee handbook template provided by the Agency. Additionally, the contract mentions that the MCP shall specify toll-free telephone numbers for enrollees to present complaints, grievances, or appeals. This indicates that the model enrollee handbook includes the required toll-free telephone number for medical management.
Evidence:
1. "The Managed Care Plan shall furnish each new enrollee an enrollee handbook using the model enrollee handbook template provided by the Agency." [Attachment - Core Contract Provisions 02012025: 61, 125]
2. "The Managed Care Plan shall specify telephone numbers to call to present a complaint, grievance, or appeal on behalf of an enrollee. Each telephone number shall be toll-free within the caller's geographic area..." [Attachment - Core Contract Provisions 02012025: 108]</t>
        </is>
      </c>
      <c r="I60" s="92" t="inlineStr">
        <is>
          <t>MCO</t>
        </is>
      </c>
      <c r="J60" s="92" t="inlineStr">
        <is>
          <t>HIO</t>
        </is>
      </c>
      <c r="K60" s="92" t="inlineStr">
        <is>
          <t>PIHP</t>
        </is>
      </c>
      <c r="L60" s="71" t="inlineStr">
        <is>
          <t>PAHP</t>
        </is>
      </c>
      <c r="M60" s="71" t="inlineStr">
        <is>
          <t>NEMT PAHP</t>
        </is>
      </c>
      <c r="N60" s="71" t="n"/>
      <c r="O60" s="71" t="inlineStr">
        <is>
          <t>PCCME</t>
        </is>
      </c>
      <c r="P60" s="71" t="inlineStr">
        <is>
          <t>EXISTING</t>
        </is>
      </c>
      <c r="Q60" s="71" t="n"/>
      <c r="R60" s="64" t="n">
        <v>42917</v>
      </c>
      <c r="S60" s="64" t="n"/>
      <c r="T60" s="64" t="n"/>
      <c r="U60" s="97">
        <f>IF(OR($E$25="N/A",AND(AU60=0,'Cover Sheet'!$B$29="Streamlined Review"),AND(E60="Met",F60&lt;&gt;""),AND(E60="Not met",G60&lt;&gt;""),AND(E60="Unsure",G60&lt;&gt;""),AND(E60="N/A",H60&lt;&gt;""),AND(Y60=TRUE)),1,0)</f>
        <v/>
      </c>
      <c r="W60" s="56">
        <f>IF(OR(AND($H$6="Medicaid",MID($A60,1,FIND(".",$A60,1)-1)="II"),AND($H$6="CHIP",MID($A60,1,FIND(".",$A60,1)-1)="I")),TRUE,FALSE)</f>
        <v/>
      </c>
      <c r="X60" s="126">
        <f>IF(OR(Y60=TRUE),TRUE,FALSE)</f>
        <v/>
      </c>
      <c r="Y60" s="126">
        <f>IF(SUM(Z60:AE60)&lt;1,TRUE,FALSE)</f>
        <v/>
      </c>
      <c r="Z60" s="126">
        <f>IF($Z$2=I60,1,0)</f>
        <v/>
      </c>
      <c r="AA60" s="126">
        <f>IF($AA$2=J60,1,0)</f>
        <v/>
      </c>
      <c r="AB60" s="126">
        <f>IF($AB$2=K60,1,0)</f>
        <v/>
      </c>
      <c r="AC60" s="126">
        <f>IF($AC$2=L60,1,0)</f>
        <v/>
      </c>
      <c r="AD60" s="126">
        <f>IF($AD$2=M60,1,0)</f>
        <v/>
      </c>
      <c r="AE60" s="126">
        <f>IF($AE$2=O60,1,0)</f>
        <v/>
      </c>
      <c r="AM60" s="69">
        <f>IF(AL60=1,1,"")</f>
        <v/>
      </c>
      <c r="AU60" t="n">
        <v>0</v>
      </c>
    </row>
    <row r="61" ht="40.5" customHeight="1">
      <c r="A61" s="294" t="inlineStr">
        <is>
          <t>I.C.2.42</t>
        </is>
      </c>
      <c r="B61" s="295" t="inlineStr">
        <is>
          <t>42 CFR 438.10(g)(2)(xiv)</t>
        </is>
      </c>
      <c r="C61" s="295" t="inlineStr">
        <is>
          <t>The MCP is required to utilize the model enrollee handbook developed by the state that includes the toll-free telephone number for any other unit providing services directly to enrollees.</t>
        </is>
      </c>
      <c r="D61" s="470" t="n">
        <v>1</v>
      </c>
      <c r="E61" s="297" t="n"/>
      <c r="F61" s="655" t="inlineStr">
        <is>
          <t>Source: Attachment - Core Contract Provisions 02012025: 61, 108 | CN-680000-FP122: 125</t>
        </is>
      </c>
      <c r="G61" s="297" t="n"/>
      <c r="H61" s="640" t="inlineStr">
        <is>
          <t>Recommendation: MET
Response:
The contract explicitly states that the Managed Care Plan (MCP) shall furnish each new enrollee an enrollee handbook using the model enrollee handbook template provided by the Agency. This indicates that the MCP is required to utilize the model enrollee handbook developed by the state. Additionally, the contract mentions that the MCP shall specify telephone numbers to call to present a complaint, grievance, or appeal on behalf of an enrollee, and each telephone number shall be toll-free within the caller's geographic area. This suggests that the toll-free telephone number is included in the handbook. [1][2][3]</t>
        </is>
      </c>
      <c r="I61" s="92" t="inlineStr">
        <is>
          <t>MCO</t>
        </is>
      </c>
      <c r="J61" s="92" t="inlineStr">
        <is>
          <t>HIO</t>
        </is>
      </c>
      <c r="K61" s="92" t="inlineStr">
        <is>
          <t>PIHP</t>
        </is>
      </c>
      <c r="L61" s="71" t="inlineStr">
        <is>
          <t>PAHP</t>
        </is>
      </c>
      <c r="M61" s="71" t="inlineStr">
        <is>
          <t>NEMT PAHP</t>
        </is>
      </c>
      <c r="N61" s="71" t="n"/>
      <c r="O61" s="71" t="inlineStr">
        <is>
          <t>PCCME</t>
        </is>
      </c>
      <c r="P61" s="71" t="inlineStr">
        <is>
          <t>EXISTING</t>
        </is>
      </c>
      <c r="Q61" s="71" t="n"/>
      <c r="R61" s="64" t="n">
        <v>42917</v>
      </c>
      <c r="S61" s="64" t="n"/>
      <c r="T61" s="64" t="n"/>
      <c r="U61" s="97">
        <f>IF(OR($E$25="N/A",AND(AU61=0,'Cover Sheet'!$B$29="Streamlined Review"),AND(E61="Met",F61&lt;&gt;""),AND(E61="Not met",G61&lt;&gt;""),AND(E61="Unsure",G61&lt;&gt;""),AND(E61="N/A",H61&lt;&gt;""),AND(Y61=TRUE)),1,0)</f>
        <v/>
      </c>
      <c r="W61" s="56">
        <f>IF(OR(AND($H$6="Medicaid",MID($A61,1,FIND(".",$A61,1)-1)="II"),AND($H$6="CHIP",MID($A61,1,FIND(".",$A61,1)-1)="I")),TRUE,FALSE)</f>
        <v/>
      </c>
      <c r="X61" s="126">
        <f>IF(OR(Y61=TRUE),TRUE,FALSE)</f>
        <v/>
      </c>
      <c r="Y61" s="126">
        <f>IF(SUM(Z61:AE61)&lt;1,TRUE,FALSE)</f>
        <v/>
      </c>
      <c r="Z61" s="126">
        <f>IF($Z$2=I61,1,0)</f>
        <v/>
      </c>
      <c r="AA61" s="126">
        <f>IF($AA$2=J61,1,0)</f>
        <v/>
      </c>
      <c r="AB61" s="126">
        <f>IF($AB$2=K61,1,0)</f>
        <v/>
      </c>
      <c r="AC61" s="126">
        <f>IF($AC$2=L61,1,0)</f>
        <v/>
      </c>
      <c r="AD61" s="126">
        <f>IF($AD$2=M61,1,0)</f>
        <v/>
      </c>
      <c r="AE61" s="126">
        <f>IF($AE$2=O61,1,0)</f>
        <v/>
      </c>
      <c r="AM61" s="69">
        <f>IF(AL61=1,1,"")</f>
        <v/>
      </c>
      <c r="AU61" t="n">
        <v>0</v>
      </c>
    </row>
    <row r="62" ht="27.75" customHeight="1">
      <c r="A62" s="294" t="inlineStr">
        <is>
          <t>I.C.2.43</t>
        </is>
      </c>
      <c r="B62" s="295" t="inlineStr">
        <is>
          <t>42 CFR 438.10(g)(2)(xv)</t>
        </is>
      </c>
      <c r="C62" s="295" t="inlineStr">
        <is>
          <t>The MCP is required to utilize the model enrollee handbook developed by the state that includes information on how to report suspected fraud or abuse.</t>
        </is>
      </c>
      <c r="D62" s="470" t="n">
        <v>1</v>
      </c>
      <c r="E62" s="297" t="n"/>
      <c r="F62" s="655" t="inlineStr">
        <is>
          <t>Source: CN-680000-FP122: 125, 229 | Attachment - Core Contract Provisions 02012025: 61, 108, 168</t>
        </is>
      </c>
      <c r="G62" s="297" t="n"/>
      <c r="H62" s="640" t="inlineStr">
        <is>
          <t>Recommendation: MET
Response:
The contract explicitly states that the Managed Care Plan (MCP) shall furnish each new enrollee an enrollee handbook using the model enrollee handbook template provided by the Agency. Additionally, the model enrollee handbook is required to include information on identifying and reporting abuse, neglect, and exploitation of enrollees, which includes reporting suspected fraud or abuse.
Evidence:
1. "The Managed Care Plan shall furnish each new enrollee an enrollee handbook using the model enrollee handbook template provided by the Agency." [CN-680000-FP122: 125, Attachment - Core Contract Provisions 02012025: 61]
2. "Information on identifying and reporting abuse, neglect, and exploitation of enrollees, including information on identifying victims of human trafficking." [Attachment - Core Contract Provisions 02012025: 108]</t>
        </is>
      </c>
      <c r="I62" s="92" t="inlineStr">
        <is>
          <t>MCO</t>
        </is>
      </c>
      <c r="J62" s="92" t="inlineStr">
        <is>
          <t>HIO</t>
        </is>
      </c>
      <c r="K62" s="92" t="inlineStr">
        <is>
          <t>PIHP</t>
        </is>
      </c>
      <c r="L62" s="71" t="inlineStr">
        <is>
          <t>PAHP</t>
        </is>
      </c>
      <c r="M62" s="71" t="inlineStr">
        <is>
          <t>NEMT PAHP</t>
        </is>
      </c>
      <c r="N62" s="71" t="n"/>
      <c r="O62" s="71" t="inlineStr">
        <is>
          <t>PCCME</t>
        </is>
      </c>
      <c r="P62" s="71" t="inlineStr">
        <is>
          <t>EXISTING</t>
        </is>
      </c>
      <c r="Q62" s="71" t="n"/>
      <c r="R62" s="64" t="n">
        <v>42917</v>
      </c>
      <c r="S62" s="64" t="n"/>
      <c r="T62" s="64" t="n"/>
      <c r="U62" s="97">
        <f>IF(OR($E$25="N/A",AND(AU62=0,'Cover Sheet'!$B$29="Streamlined Review"),AND(E62="Met",F62&lt;&gt;""),AND(E62="Not met",G62&lt;&gt;""),AND(E62="Unsure",G62&lt;&gt;""),AND(E62="N/A",H62&lt;&gt;""),AND(Y62=TRUE)),1,0)</f>
        <v/>
      </c>
      <c r="W62" s="56">
        <f>IF(OR(AND($H$6="Medicaid",MID($A62,1,FIND(".",$A62,1)-1)="II"),AND($H$6="CHIP",MID($A62,1,FIND(".",$A62,1)-1)="I")),TRUE,FALSE)</f>
        <v/>
      </c>
      <c r="X62" s="126">
        <f>IF(OR(Y62=TRUE),TRUE,FALSE)</f>
        <v/>
      </c>
      <c r="Y62" s="126">
        <f>IF(SUM(Z62:AE62)&lt;1,TRUE,FALSE)</f>
        <v/>
      </c>
      <c r="Z62" s="126">
        <f>IF($Z$2=I62,1,0)</f>
        <v/>
      </c>
      <c r="AA62" s="126">
        <f>IF($AA$2=J62,1,0)</f>
        <v/>
      </c>
      <c r="AB62" s="126">
        <f>IF($AB$2=K62,1,0)</f>
        <v/>
      </c>
      <c r="AC62" s="126">
        <f>IF($AC$2=L62,1,0)</f>
        <v/>
      </c>
      <c r="AD62" s="126">
        <f>IF($AD$2=M62,1,0)</f>
        <v/>
      </c>
      <c r="AE62" s="126">
        <f>IF($AE$2=O62,1,0)</f>
        <v/>
      </c>
      <c r="AM62" s="69">
        <f>IF(AL62=1,1,"")</f>
        <v/>
      </c>
      <c r="AU62" t="n">
        <v>0</v>
      </c>
    </row>
    <row r="63" ht="27.75" customHeight="1">
      <c r="A63" s="294" t="inlineStr">
        <is>
          <t>I.C.2.44</t>
        </is>
      </c>
      <c r="B63" s="295" t="inlineStr">
        <is>
          <t>42 CFR 438.10(g)(2)(xvi)</t>
        </is>
      </c>
      <c r="C63" s="295" t="inlineStr">
        <is>
          <t>The MCP is required to utilize the model enrollee handbook developed by the state that includes any other content required by the state.</t>
        </is>
      </c>
      <c r="D63" s="470" t="n">
        <v>1</v>
      </c>
      <c r="E63" s="297" t="n"/>
      <c r="F63" s="655" t="inlineStr">
        <is>
          <t>Source: CN-680000-FP122: 125 | Attachment - Core Contract Provisions 02012025: 61</t>
        </is>
      </c>
      <c r="G63" s="297" t="n"/>
      <c r="H63" s="640" t="inlineStr">
        <is>
          <t>Recommendation: MET
Response:
The contract explicitly states that the Managed Care Plan (MCP) shall furnish each new enrollee an enrollee handbook using the model enrollee handbook template provided by the Agency. This indicates that the MCP is required to utilize the model enrollee handbook developed by the state. Additionally, the model enrollee handbook is required to comply with various federal regulations, suggesting that it includes any other content required by the state. [1][2]</t>
        </is>
      </c>
      <c r="I63" s="92" t="inlineStr">
        <is>
          <t>MCO</t>
        </is>
      </c>
      <c r="J63" s="92" t="inlineStr">
        <is>
          <t>HIO</t>
        </is>
      </c>
      <c r="K63" s="92" t="inlineStr">
        <is>
          <t>PIHP</t>
        </is>
      </c>
      <c r="L63" s="71" t="inlineStr">
        <is>
          <t>PAHP</t>
        </is>
      </c>
      <c r="M63" s="71" t="inlineStr">
        <is>
          <t>NEMT PAHP</t>
        </is>
      </c>
      <c r="N63" s="71" t="n"/>
      <c r="O63" s="71" t="inlineStr">
        <is>
          <t>PCCME</t>
        </is>
      </c>
      <c r="P63" s="71" t="inlineStr">
        <is>
          <t>EXISTING</t>
        </is>
      </c>
      <c r="Q63" s="71" t="n"/>
      <c r="R63" s="64" t="n">
        <v>42917</v>
      </c>
      <c r="S63" s="64" t="n"/>
      <c r="T63" s="64" t="n"/>
      <c r="U63" s="97">
        <f>IF(OR($E$25="N/A",AND(AU63=0,'Cover Sheet'!$B$29="Streamlined Review"),AND(E63="Met",F63&lt;&gt;""),AND(E63="Not met",G63&lt;&gt;""),AND(E63="Unsure",G63&lt;&gt;""),AND(E63="N/A",H63&lt;&gt;""),AND(Y63=TRUE)),1,0)</f>
        <v/>
      </c>
      <c r="W63" s="56">
        <f>IF(OR(AND($H$6="Medicaid",MID($A63,1,FIND(".",$A63,1)-1)="II"),AND($H$6="CHIP",MID($A63,1,FIND(".",$A63,1)-1)="I")),TRUE,FALSE)</f>
        <v/>
      </c>
      <c r="X63" s="126">
        <f>IF(OR(Y63=TRUE),TRUE,FALSE)</f>
        <v/>
      </c>
      <c r="Y63" s="126">
        <f>IF(SUM(Z63:AE63)&lt;1,TRUE,FALSE)</f>
        <v/>
      </c>
      <c r="Z63" s="126">
        <f>IF($Z$2=I63,1,0)</f>
        <v/>
      </c>
      <c r="AA63" s="126">
        <f>IF($AA$2=J63,1,0)</f>
        <v/>
      </c>
      <c r="AB63" s="126">
        <f>IF($AB$2=K63,1,0)</f>
        <v/>
      </c>
      <c r="AC63" s="126">
        <f>IF($AC$2=L63,1,0)</f>
        <v/>
      </c>
      <c r="AD63" s="126">
        <f>IF($AD$2=M63,1,0)</f>
        <v/>
      </c>
      <c r="AE63" s="126">
        <f>IF($AE$2=O63,1,0)</f>
        <v/>
      </c>
      <c r="AM63" s="69">
        <f>IF(AL63=1,1,"")</f>
        <v/>
      </c>
      <c r="AU63" t="n">
        <v>0</v>
      </c>
    </row>
    <row r="64" ht="39.75" customHeight="1">
      <c r="A64" s="294" t="inlineStr">
        <is>
          <t>I.C.2.45</t>
        </is>
      </c>
      <c r="B64" s="295" t="inlineStr">
        <is>
          <t>42 CFR 438.10(g)(4)</t>
        </is>
      </c>
      <c r="C64" s="295" t="inlineStr">
        <is>
          <t>The contract requires the MCP to provide each enrollee notice of any significant change, as defined by the state, in the information specified in the enrollee handbook at least 30 days before the intended effective date of the change.</t>
        </is>
      </c>
      <c r="D64" s="470" t="n">
        <v>5</v>
      </c>
      <c r="E64" s="297" t="n"/>
      <c r="F64" s="655" t="inlineStr">
        <is>
          <t>Source: Attachment - Core Contract Provisions 02012025: 57 | CN-680000-FP122: 121</t>
        </is>
      </c>
      <c r="G64" s="297" t="n"/>
      <c r="H64" s="640" t="inlineStr">
        <is>
          <t>Recommendation: MET
Response:
The contract explicitly states that the Managed Care Plan shall provide written notice of changes affecting enrollees to those enrollees at least thirty (30) days before the effective date of change, unless otherwise specified in this Contract. This meets the requirement of providing notice of significant changes at least 30 days before the effective date. [1][2]</t>
        </is>
      </c>
      <c r="I64" s="92" t="inlineStr">
        <is>
          <t>MCO</t>
        </is>
      </c>
      <c r="J64" s="92" t="inlineStr">
        <is>
          <t>HIO</t>
        </is>
      </c>
      <c r="K64" s="92" t="inlineStr">
        <is>
          <t>PIHP</t>
        </is>
      </c>
      <c r="L64" s="71" t="inlineStr">
        <is>
          <t>PAHP</t>
        </is>
      </c>
      <c r="M64" s="71" t="inlineStr">
        <is>
          <t>NEMT PAHP</t>
        </is>
      </c>
      <c r="N64" s="71" t="n"/>
      <c r="O64" s="71" t="inlineStr">
        <is>
          <t>PCCME</t>
        </is>
      </c>
      <c r="P64" s="71" t="inlineStr">
        <is>
          <t>EXISTING</t>
        </is>
      </c>
      <c r="Q64" s="71" t="n"/>
      <c r="R64" s="64" t="n"/>
      <c r="S64" s="64" t="n"/>
      <c r="T64" s="64" t="n"/>
      <c r="U64" s="97">
        <f>IF(OR($E$25="N/A",AND(AU64=0,'Cover Sheet'!$B$29="Streamlined Review"),AND(E64="Met",F64&lt;&gt;""),AND(E64="Not met",G64&lt;&gt;""),AND(E64="Unsure",G64&lt;&gt;""),AND(E64="N/A",H64&lt;&gt;""),AND(Y64=TRUE)),1,0)</f>
        <v/>
      </c>
      <c r="W64" s="56">
        <f>IF(OR(AND($H$6="Medicaid",MID($A64,1,FIND(".",$A64,1)-1)="II"),AND($H$6="CHIP",MID($A64,1,FIND(".",$A64,1)-1)="I")),TRUE,FALSE)</f>
        <v/>
      </c>
      <c r="X64" s="126">
        <f>IF(OR(Y64=TRUE),TRUE,FALSE)</f>
        <v/>
      </c>
      <c r="Y64" s="126">
        <f>IF(SUM(Z64:AE64)&lt;1,TRUE,FALSE)</f>
        <v/>
      </c>
      <c r="Z64" s="126">
        <f>IF($Z$2=I64,1,0)</f>
        <v/>
      </c>
      <c r="AA64" s="126">
        <f>IF($AA$2=J64,1,0)</f>
        <v/>
      </c>
      <c r="AB64" s="126">
        <f>IF($AB$2=K64,1,0)</f>
        <v/>
      </c>
      <c r="AC64" s="126">
        <f>IF($AC$2=L64,1,0)</f>
        <v/>
      </c>
      <c r="AD64" s="126">
        <f>IF($AD$2=M64,1,0)</f>
        <v/>
      </c>
      <c r="AE64" s="126">
        <f>IF($AE$2=O64,1,0)</f>
        <v/>
      </c>
      <c r="AM64" s="69">
        <f>IF(AL64=1,1,"")</f>
        <v/>
      </c>
      <c r="AU64" t="n">
        <v>0</v>
      </c>
    </row>
    <row r="65" ht="30" customHeight="1" thickBot="1">
      <c r="A65" s="308" t="inlineStr">
        <is>
          <t>I.C.2.46</t>
        </is>
      </c>
      <c r="B65" s="309" t="inlineStr">
        <is>
          <t>42 CFR 438.62(b)(3)</t>
        </is>
      </c>
      <c r="C65" s="309" t="inlineStr">
        <is>
          <t>The contract specifies that the MCP is required to utilize the model enrollee handbook and notices that describe the transition of care policies for enrollees and potential enrollees.</t>
        </is>
      </c>
      <c r="D65" s="471" t="n"/>
      <c r="E65" s="297" t="n"/>
      <c r="F65" s="658" t="inlineStr">
        <is>
          <t>Source: CN-680000-FP122: 57, 121 | Attachment - Core Contract Provisions 02012025: 57, 121</t>
        </is>
      </c>
      <c r="G65" s="311" t="n"/>
      <c r="H65" s="643" t="inlineStr">
        <is>
          <t>Recommendation: MET
Response:
The contract explicitly states that the Managed Care Plan (MCP) shall establish and maintain an enrollee services function with the capability to answer enrollee inquiries and ensure that enrollees are notified of their rights and responsibilities, as described in 42 CFR 438.100, and incorporated in the model enrollee handbook [1][2]. Additionally, the contract requires the MCP to provide written notice of changes affecting enrollees to those enrollees at least thirty (30) days before the effective date of change [3][4]. These provisions indicate that the MCP is required to utilize the model enrollee handbook and provide notices that describe the transition of care policies for enrollees and potential enrollees.</t>
        </is>
      </c>
      <c r="I65" s="92" t="inlineStr">
        <is>
          <t>MCO</t>
        </is>
      </c>
      <c r="J65" s="92" t="inlineStr">
        <is>
          <t>HIO</t>
        </is>
      </c>
      <c r="K65" s="92" t="inlineStr">
        <is>
          <t>PIHP</t>
        </is>
      </c>
      <c r="L65" s="71" t="inlineStr">
        <is>
          <t>PAHP</t>
        </is>
      </c>
      <c r="M65" s="71" t="n"/>
      <c r="N65" s="71" t="n"/>
      <c r="O65" s="71" t="n"/>
      <c r="P65" s="71" t="inlineStr">
        <is>
          <t>EXISTING</t>
        </is>
      </c>
      <c r="Q65" s="71" t="n"/>
      <c r="R65" s="64" t="n">
        <v>43282</v>
      </c>
      <c r="S65" s="64" t="n"/>
      <c r="T65" s="64" t="n"/>
      <c r="U65" s="97">
        <f>IF(OR($E$25="N/A",AND(AU65=0,'Cover Sheet'!$B$29="Streamlined Review"),AND(E65="Met",F65&lt;&gt;""),AND(E65="Not met",G65&lt;&gt;""),AND(E65="Unsure",G65&lt;&gt;""),AND(E65="N/A",H65&lt;&gt;""),AND(Y65=TRUE)),1,0)</f>
        <v/>
      </c>
      <c r="W65" s="56">
        <f>IF(OR(AND($H$6="Medicaid",MID($A65,1,FIND(".",$A65,1)-1)="II"),AND($H$6="CHIP",MID($A65,1,FIND(".",$A65,1)-1)="I")),TRUE,FALSE)</f>
        <v/>
      </c>
      <c r="X65" s="126">
        <f>IF(OR(Y65=TRUE),TRUE,FALSE)</f>
        <v/>
      </c>
      <c r="Y65" s="126">
        <f>IF(SUM(Z65:AE65)&lt;1,TRUE,FALSE)</f>
        <v/>
      </c>
      <c r="Z65" s="126">
        <f>IF($Z$2=I65,1,0)</f>
        <v/>
      </c>
      <c r="AA65" s="126">
        <f>IF($AA$2=J65,1,0)</f>
        <v/>
      </c>
      <c r="AB65" s="126">
        <f>IF($AB$2=K65,1,0)</f>
        <v/>
      </c>
      <c r="AC65" s="126">
        <f>IF($AC$2=L65,1,0)</f>
        <v/>
      </c>
      <c r="AD65" s="126">
        <f>IF($AD$2=M65,1,0)</f>
        <v/>
      </c>
      <c r="AE65" s="126">
        <f>IF($AE$2=O65,1,0)</f>
        <v/>
      </c>
      <c r="AM65" s="69">
        <f>IF(AL65=1,1,"")</f>
        <v/>
      </c>
      <c r="AU65" t="n">
        <v>0</v>
      </c>
    </row>
    <row r="66" ht="15.75" customHeight="1" thickBot="1">
      <c r="A66" s="450" t="n"/>
      <c r="B66" s="451" t="n"/>
      <c r="C66" s="452" t="inlineStr">
        <is>
          <t>I.C.3 Enrollee Handbook Dissemination</t>
        </is>
      </c>
      <c r="D66" s="442" t="n"/>
      <c r="E66" s="443" t="n"/>
      <c r="F66" s="472" t="n"/>
      <c r="G66" s="444" t="n"/>
      <c r="H66" s="445" t="n"/>
      <c r="I66" s="132" t="n"/>
      <c r="J66" s="132" t="n"/>
      <c r="K66" s="132" t="n"/>
      <c r="L66" s="133" t="n"/>
      <c r="M66" s="134" t="n"/>
      <c r="N66" s="598" t="n"/>
      <c r="O66" s="598" t="n"/>
      <c r="P66" s="135" t="n"/>
      <c r="Q66" s="135" t="n"/>
      <c r="R66" s="120" t="n"/>
      <c r="S66" s="120" t="n"/>
      <c r="T66" s="120" t="n"/>
      <c r="U66" s="126" t="n"/>
      <c r="Z66" s="126" t="n"/>
      <c r="AA66" s="126" t="n"/>
      <c r="AB66" s="126" t="n"/>
      <c r="AC66" s="126" t="n"/>
      <c r="AD66" s="126" t="n"/>
      <c r="AE66" s="126" t="n"/>
    </row>
    <row r="67" ht="146.25" customHeight="1" thickBot="1">
      <c r="A67" s="254" t="inlineStr">
        <is>
          <t>I.C.3.01</t>
        </is>
      </c>
      <c r="B67" s="255" t="inlineStr">
        <is>
          <t>42 CFR 438.10(g)(3)(i)–(iv)</t>
        </is>
      </c>
      <c r="C67" s="255" t="inlineStr">
        <is>
          <t>The contract specifies that handbook information is considered to be provided to the enrollee if the MCP:                                      
• Mails a printed copy of the information to the enrollee's mailing address;                                                                                                                
• Provides the information by email after obtaining the enrollee's agreement to receive the information by email;                                                                                 
• Posts the information on its website and advises the enrollee in paper or electronic form that the information is available on the Internet and includes the applicable Internet address, provided that enrollees with disabilities who cannot access this information online are provided auxiliary aids and services upon request at no cost; or                                                                                                      
• Provides the information by any other method that can reasonably be expected to result in the enrollee receiving that information.</t>
        </is>
      </c>
      <c r="D67" s="473" t="n"/>
      <c r="E67" s="297" t="n"/>
      <c r="F67" s="645" t="inlineStr">
        <is>
          <t>Source: CN-680000-FP122: 126: 126</t>
        </is>
      </c>
      <c r="G67" s="313" t="n"/>
      <c r="H67" s="644" t="inlineStr">
        <is>
          <t>Recommendation: MET
Response:
The contract explicitly supports all the specified methods for providing handbook information to the enrollee. The relevant text states: 
- 'Mailing a printed copy to the enrollee's address.' [CN-680000-FP122: 126]
- 'Providing the information by email, as permitted by this Contract.' [CN-680000-FP122: 126]
- 'Advising the enrollee in paper or electronic form that the information is available on the internet and including the applicable internet address.' [CN-680000-FP122: 126]
- 'Providing the information by any other method that can reasonably be expected to result in the enrollee receiving that information.' [CN-680000-FP122: 126]</t>
        </is>
      </c>
      <c r="I67" s="92" t="inlineStr">
        <is>
          <t>MCO</t>
        </is>
      </c>
      <c r="J67" s="92" t="inlineStr">
        <is>
          <t>HIO</t>
        </is>
      </c>
      <c r="K67" s="92" t="inlineStr">
        <is>
          <t>PIHP</t>
        </is>
      </c>
      <c r="L67" s="71" t="inlineStr">
        <is>
          <t>PAHP</t>
        </is>
      </c>
      <c r="M67" s="71" t="inlineStr">
        <is>
          <t>NEMT PAHP</t>
        </is>
      </c>
      <c r="N67" s="71" t="n"/>
      <c r="O67" s="71" t="inlineStr">
        <is>
          <t>PCCME</t>
        </is>
      </c>
      <c r="P67" s="71" t="inlineStr">
        <is>
          <t>EXISTING</t>
        </is>
      </c>
      <c r="Q67" s="71" t="n"/>
      <c r="R67" s="64" t="n">
        <v>42917</v>
      </c>
      <c r="S67" s="64" t="n"/>
      <c r="T67" s="64" t="n"/>
      <c r="U67" s="97">
        <f>IF(OR($E$66="N/A",AND(AU67=0,'Cover Sheet'!$B$29="Streamlined Review"),AND(E67="Met",F67&lt;&gt;""),AND(E67="Not met",G67&lt;&gt;""),AND(E67="Unsure",G67&lt;&gt;""),AND(E67="N/A",H67&lt;&gt;""),AND(Y67=TRUE)),1,0)</f>
        <v/>
      </c>
      <c r="W67" s="56">
        <f>IF(OR(AND($H$6="Medicaid",MID($A67,1,FIND(".",$A67,1)-1)="II"),AND($H$6="CHIP",MID($A67,1,FIND(".",$A67,1)-1)="I")),TRUE,FALSE)</f>
        <v/>
      </c>
      <c r="X67" s="126">
        <f>IF(OR(Y67=TRUE),TRUE,FALSE)</f>
        <v/>
      </c>
      <c r="Y67" s="126">
        <f>IF(SUM(Z67:AE67)&lt;1,TRUE,FALSE)</f>
        <v/>
      </c>
      <c r="Z67" s="126">
        <f>IF($Z$2=I67,1,0)</f>
        <v/>
      </c>
      <c r="AA67" s="126">
        <f>IF($AA$2=J67,1,0)</f>
        <v/>
      </c>
      <c r="AB67" s="126">
        <f>IF($AB$2=K67,1,0)</f>
        <v/>
      </c>
      <c r="AC67" s="126">
        <f>IF($AC$2=L67,1,0)</f>
        <v/>
      </c>
      <c r="AD67" s="126">
        <f>IF($AD$2=M67,1,0)</f>
        <v/>
      </c>
      <c r="AE67" s="126">
        <f>IF($AE$2=O67,1,0)</f>
        <v/>
      </c>
      <c r="AM67" s="69">
        <f>IF(AL67=1,1,"")</f>
        <v/>
      </c>
      <c r="AU67" t="n">
        <v>0</v>
      </c>
    </row>
    <row r="68" ht="15.75" customHeight="1" thickBot="1">
      <c r="A68" s="450" t="n"/>
      <c r="B68" s="451" t="n"/>
      <c r="C68" s="452" t="inlineStr">
        <is>
          <t>I.C.4 Network Provider Directory</t>
        </is>
      </c>
      <c r="D68" s="442" t="n"/>
      <c r="E68" s="443" t="n"/>
      <c r="F68" s="444" t="n"/>
      <c r="G68" s="444" t="n"/>
      <c r="H68" s="445" t="n"/>
      <c r="I68" s="132" t="n"/>
      <c r="J68" s="132" t="n"/>
      <c r="K68" s="132" t="n"/>
      <c r="L68" s="133" t="n"/>
      <c r="M68" s="134" t="n"/>
      <c r="N68" s="598" t="n"/>
      <c r="O68" s="598" t="n"/>
      <c r="P68" s="135" t="n"/>
      <c r="Q68" s="135" t="n"/>
      <c r="R68" s="120" t="n"/>
      <c r="S68" s="120" t="n"/>
      <c r="T68" s="120" t="n"/>
      <c r="U68" s="126" t="n"/>
      <c r="Z68" s="126" t="n"/>
      <c r="AA68" s="126" t="n"/>
      <c r="AB68" s="126" t="n"/>
      <c r="AC68" s="126" t="n"/>
      <c r="AD68" s="126" t="n"/>
      <c r="AE68" s="126" t="n"/>
    </row>
    <row r="69" ht="204.6" customHeight="1">
      <c r="A69" s="294" t="inlineStr">
        <is>
          <t>I.C.4.01–08</t>
        </is>
      </c>
      <c r="B69" s="295" t="inlineStr">
        <is>
          <t>42 CFR 438.10(h)(1)(i)–(ix); 42 CFR 438.10(h)(2)</t>
        </is>
      </c>
      <c r="C69" s="295" t="inlineStr">
        <is>
          <t xml:space="preserve">The contract requires the MCP to make available the following information about its network providers in paper form upon request and electronic form:
(i) The provider's name as well as any group affiliation. 
(ii) Street address(es). 
(iii) Telephone number(s). 
(iv) Web site URL, as appropriate. 
(v) Specialty, as appropriate. 
(vi) Whether the provider will accept new enrollees. 
(vii) The provider's cultural and linguistic capabilities, including languages (including ASL) offered by the provider or a skilled medical interpreter at the provider's office. 
(viii) Whether the provider's office/facility has accommodations for people with physical disabilities, including offices, exam room(s) and equipment.                                                                                                                                                                                                                                        
This information must be provided for each of the following provider types covered under the contract: Physicians, including specialists; Hospitals; Pharmacies; Behavioral health providers; and LTSS providers, as appropriate. </t>
        </is>
      </c>
      <c r="D69" s="470" t="n">
        <v>6</v>
      </c>
      <c r="E69" s="297" t="n"/>
      <c r="F69" s="655" t="inlineStr">
        <is>
          <t>Source: CN-680000-FP122: 125, 126 | Attachment - Core Contract Provisions 02012025: 62</t>
        </is>
      </c>
      <c r="G69" s="297" t="n"/>
      <c r="H69" s="640" t="inlineStr">
        <is>
          <t>Recommendation: MET
Response:
The contract explicitly states that the Managed Care Plan (MCP) shall include in its printed provider directory the following information: (1) Provider(s) names and group affiliations, (2) Street address(es), (3) Telephone number, (4) Website URLs, if the provider has a website, (5) Specialty credentials and other certifications, as applicable, (6) Whether the provider will accept new enrollees, (7) The provider's cultural and linguistic capabilities, including languages (including American Sign Language) offered by the provider or a skilled medical interpreter at the provider's office, and (8) Whether the provider's office/facility has accommodations for people with physical disabilities, including offices, exam room(s) and equipment. The contract also specifies that the MCP shall provide a copy of the printed provider directory through mailing a printed copy to the enrollee's address or providing the information by email, as permitted by this Contract. [1][2]</t>
        </is>
      </c>
      <c r="I69" s="92" t="inlineStr">
        <is>
          <t>MCO</t>
        </is>
      </c>
      <c r="J69" s="92" t="inlineStr">
        <is>
          <t>HIO</t>
        </is>
      </c>
      <c r="K69" s="92" t="inlineStr">
        <is>
          <t>PIHP</t>
        </is>
      </c>
      <c r="L69" s="71" t="inlineStr">
        <is>
          <t>PAHP</t>
        </is>
      </c>
      <c r="M69" s="71" t="inlineStr">
        <is>
          <t>NEMT PAHP</t>
        </is>
      </c>
      <c r="N69" s="71" t="n"/>
      <c r="O69" s="71" t="inlineStr">
        <is>
          <t>PCCME</t>
        </is>
      </c>
      <c r="P69" s="71" t="inlineStr">
        <is>
          <t>EXISTING</t>
        </is>
      </c>
      <c r="Q69" s="71" t="n"/>
      <c r="R69" s="64" t="n"/>
      <c r="S69" s="64" t="n"/>
      <c r="T69" s="64" t="n"/>
      <c r="U69" s="97">
        <f>IF(OR($E$68="N/A",AND(AU69=0,'Cover Sheet'!$B$29="Streamlined Review"),AND(E69="Met",F69&lt;&gt;""),AND(E69="Not met",G69&lt;&gt;""),AND(E69="Unsure",G69&lt;&gt;""),AND(E69="N/A",H69&lt;&gt;""),AND(Y69=TRUE),X69=TRUE),1,0)</f>
        <v/>
      </c>
      <c r="W69" s="56">
        <f>IF(OR(AND($H$6="Medicaid",MID($A69,1,FIND(".",$A69,1)-1)="II"),AND($H$6="CHIP",MID($A69,1,FIND(".",$A69,1)-1)="I")),TRUE,FALSE)</f>
        <v/>
      </c>
      <c r="X69" s="126">
        <f>IF(OR(Y69=TRUE,AV69=0),TRUE,FALSE)</f>
        <v/>
      </c>
      <c r="Y69" s="126">
        <f>IF(SUM(Z69:AE69)&lt;1,TRUE,FALSE)</f>
        <v/>
      </c>
      <c r="Z69" s="126">
        <f>IF($Z$2=I69,1,0)</f>
        <v/>
      </c>
      <c r="AA69" s="126">
        <f>IF($AA$2=J69,1,0)</f>
        <v/>
      </c>
      <c r="AB69" s="126">
        <f>IF($AB$2=K69,1,0)</f>
        <v/>
      </c>
      <c r="AC69" s="126">
        <f>IF($AC$2=L69,1,0)</f>
        <v/>
      </c>
      <c r="AD69" s="126">
        <f>IF($AD$2=M69,1,0)</f>
        <v/>
      </c>
      <c r="AE69" s="126">
        <f>IF($AE$2=O69,1,0)</f>
        <v/>
      </c>
      <c r="AM69" s="69">
        <f>IF(AL69=1,1,"")</f>
        <v/>
      </c>
      <c r="AU69" t="n">
        <v>1</v>
      </c>
      <c r="AV69">
        <f>IF(AV70=1,0,1)</f>
        <v/>
      </c>
    </row>
    <row r="70" ht="211.5" customHeight="1">
      <c r="A70" s="294" t="inlineStr">
        <is>
          <t>I.C.4.01–08</t>
        </is>
      </c>
      <c r="B70" s="295" t="inlineStr">
        <is>
          <t>42 CFR 438.10(h)(1)(i)–(ix); 42 CFR 438.10(h)(2)</t>
        </is>
      </c>
      <c r="C70" s="295" t="inlineStr">
        <is>
          <t xml:space="preserve">The contract requires the MCP to make available the following information about its network providers in paper form upon request and searchable electronic form:
(i) The provider's name as well as any group affiliation. 
(ii) Street address(es). 
(iii) Telephone number(s). 
(iv) Web site URL, as appropriate. 
(v) Specialty, as appropriate. 
(vi) Whether the provider will accept new enrollees. 
(vii) The provider's cultural and linguistic capabilities, including languages (including ASL) offered by the provider or a skilled medical interpreter at the provider's office. 
(viii) Whether the provider's office/facility has accommodations for people with physical disabilities, including offices, exam room(s) and equipment. 
(ix) Whether the provider offers covered services via telehealth.                                                                                                                                                                                                                                              
This information must be provided for each of the following provider types covered under the contract: Physicians, including specialists; Hospitals; Pharmacies; Behavioral health providers; and LTSS providers, as appropriate. </t>
        </is>
      </c>
      <c r="D70" s="470" t="n">
        <v>6</v>
      </c>
      <c r="E70" s="297" t="n"/>
      <c r="F70" s="655" t="inlineStr">
        <is>
          <t>Source: CN-680000-FP122: 125, 126 | Attachment - Core Contract Provisions 02012025: 62, 126</t>
        </is>
      </c>
      <c r="G70" s="297" t="n"/>
      <c r="H70" s="640" t="inlineStr">
        <is>
          <t>Recommendation: MET
Response:
The contract explicitly states that the Managed Care Plan (MCP) shall include the required information in its printed provider directory and provide it in electronic form. The information includes provider names and group affiliations, street addresses, telephone numbers, website URLs, specialty credentials, whether the provider will accept new enrollees, cultural and linguistic capabilities, accommodations for people with physical disabilities, and whether the provider offers covered services via telehealth. This information is to be provided for various provider types including physicians, hospitals, pharmacies, behavioral health providers, and LTSS providers.
Evidence:
- "The Managed Care Plan shall include in its printed provider directory the following information: (1) Provider(s) names and group affiliations, (2) Street address(es), (3) Telephone number, (4) Website URLs, if the provider has a website, (5) Specialty credentials and other certifications, as applicable, (6) Whether the provider will accept new enrollees, (7) The provider's cultural and linguistic capabilities, including languages (including American Sign Language) offered by the provider or a skilled medical interpreter at the provider's office, and whether the provider has completed cultural competence training." [CN-680000-FP122: 125]
- "(11) Whether the provider's office/facility has accommodations for people with physical disabilities, including offices, exam room(s) and equipment (42 CFR 438.10(h)(1)(viii)).
- (12) Whether the provider offers covered services via telehealth." [CN-680000-FP122: 126]
- "The Managed Care Plan shall provide a copy of the printed provider directory through one of the following methods: (1) Mailing a printed copy to the enrollee's address. (2) Providing the information by email, as permitted by this Contract." [CN-680000-FP122: 126]</t>
        </is>
      </c>
      <c r="I70" s="92" t="inlineStr">
        <is>
          <t>MCO</t>
        </is>
      </c>
      <c r="J70" s="92" t="inlineStr">
        <is>
          <t>HIO</t>
        </is>
      </c>
      <c r="K70" s="92" t="inlineStr">
        <is>
          <t>PIHP</t>
        </is>
      </c>
      <c r="L70" s="71" t="inlineStr">
        <is>
          <t>PAHP</t>
        </is>
      </c>
      <c r="M70" s="71" t="inlineStr">
        <is>
          <t>NEMT PAHP</t>
        </is>
      </c>
      <c r="N70" s="71" t="n"/>
      <c r="O70" s="71" t="inlineStr">
        <is>
          <t>PCCME</t>
        </is>
      </c>
      <c r="P70" s="71" t="inlineStr">
        <is>
          <t>EXISTING</t>
        </is>
      </c>
      <c r="Q70" s="71" t="n"/>
      <c r="R70" s="64" t="n">
        <v>45839</v>
      </c>
      <c r="S70" s="64" t="n"/>
      <c r="T70" s="64" t="n"/>
      <c r="U70" s="97">
        <f>IF(OR($E$68="N/A",AND(AU70=0,'Cover Sheet'!$B$29="Streamlined Review"),AND(E70="Met",F70&lt;&gt;""),AND(E70="Not met",G70&lt;&gt;""),AND(E70="Unsure",G70&lt;&gt;""),AND(E70="N/A",H70&lt;&gt;""),AND(Y70=TRUE),X70=TRUE),1,0)</f>
        <v/>
      </c>
      <c r="W70" s="56">
        <f>IF(OR(AND($H$6="Medicaid",MID($A70,1,FIND(".",$A70,1)-1)="II"),AND($H$6="CHIP",MID($A70,1,FIND(".",$A70,1)-1)="I")),TRUE,FALSE)</f>
        <v/>
      </c>
      <c r="X70" s="126">
        <f>IF(OR(Y70=TRUE,AV70=0),TRUE,FALSE)</f>
        <v/>
      </c>
      <c r="Y70" s="126">
        <f>IF(SUM(Z70:AE70)&lt;1,TRUE,FALSE)</f>
        <v/>
      </c>
      <c r="Z70" s="126">
        <f>IF($Z$2=I70,1,0)</f>
        <v/>
      </c>
      <c r="AA70" s="126">
        <f>IF($AA$2=J70,1,0)</f>
        <v/>
      </c>
      <c r="AB70" s="126">
        <f>IF($AB$2=K70,1,0)</f>
        <v/>
      </c>
      <c r="AC70" s="126">
        <f>IF($AC$2=L70,1,0)</f>
        <v/>
      </c>
      <c r="AD70" s="126">
        <f>IF($AD$2=M70,1,0)</f>
        <v/>
      </c>
      <c r="AE70" s="126">
        <f>IF($AE$2=O70,1,0)</f>
        <v/>
      </c>
      <c r="AM70" s="69">
        <f>IF(AL70=1,1,"")</f>
        <v/>
      </c>
      <c r="AU70" t="n">
        <v>1</v>
      </c>
      <c r="AV70">
        <f>IF('Cover Sheet'!$B$25&gt;=R70,1,0)</f>
        <v/>
      </c>
    </row>
    <row r="71" ht="55.5" customHeight="1">
      <c r="A71" s="294" t="inlineStr">
        <is>
          <t>I.C.4.09</t>
        </is>
      </c>
      <c r="B71" s="263" t="inlineStr">
        <is>
          <t>42 CFR 438.10(h)(3)(i)(A)–(B)</t>
        </is>
      </c>
      <c r="C71" s="263" t="inlineStr">
        <is>
          <t>The contract requires that the MCP's provider network information included in a paper provider directory must be updated at least monthly if the MCP does not have a mobile-enabled electronic directory, or quarterly if the MCP has a mobile-enabled, electronic provider directory.</t>
        </is>
      </c>
      <c r="D71" s="470" t="n">
        <v>6</v>
      </c>
      <c r="E71" s="297" t="n"/>
      <c r="F71" s="655" t="inlineStr">
        <is>
          <t>Source: CN-680000-FP122: 126, 62, 127 | Attachment - Core Contract Provisions 02012025: 62, 63</t>
        </is>
      </c>
      <c r="G71" s="297" t="n"/>
      <c r="H71" s="640" t="inlineStr">
        <is>
          <t>Recommendation: MET
Response:
The contract explicitly states that the Managed Care Plan shall update the printable version of the provider directory at least monthly. This requirement is found in multiple sections of the contract, indicating a clear and consistent policy. There is no mention of a different update frequency for mobile-enabled, electronic provider directories, suggesting that the monthly update requirement applies regardless of the directory type.
Evidence:
- "The Managed Care Plan shall update the printable version of the provider directory at least monthly and include the date of revision (42 CFR 438.10(h)(3))." [CN-680000-FP122: 126, 62]
- "The Managed Care Plan shall update the online provider database at least weekly to match the most recent provider network file submitted to the Agency." [CN-680000-FP122: 127]</t>
        </is>
      </c>
      <c r="I71" s="92" t="inlineStr">
        <is>
          <t>MCO</t>
        </is>
      </c>
      <c r="J71" s="92" t="inlineStr">
        <is>
          <t>HIO</t>
        </is>
      </c>
      <c r="K71" s="92" t="inlineStr">
        <is>
          <t>PIHP</t>
        </is>
      </c>
      <c r="L71" s="71" t="inlineStr">
        <is>
          <t>PAHP</t>
        </is>
      </c>
      <c r="M71" s="71" t="inlineStr">
        <is>
          <t>NEMT PAHP</t>
        </is>
      </c>
      <c r="N71" s="71" t="n"/>
      <c r="O71" s="71" t="inlineStr">
        <is>
          <t>PCCME</t>
        </is>
      </c>
      <c r="P71" s="71" t="inlineStr">
        <is>
          <t>EXISTING</t>
        </is>
      </c>
      <c r="Q71" s="71" t="n"/>
      <c r="R71" s="64" t="n">
        <v>44179</v>
      </c>
      <c r="S71" s="64" t="n"/>
      <c r="T71" s="64" t="n"/>
      <c r="U71" s="97">
        <f>IF(OR($E$68="N/A",AND(AU71=0,'Cover Sheet'!$B$29="Streamlined Review"),AND(E71="Met",F71&lt;&gt;""),AND(E71="Not met",G71&lt;&gt;""),AND(E71="Unsure",G71&lt;&gt;""),AND(E71="N/A",H71&lt;&gt;""),AND(Y71=TRUE)),1,0)</f>
        <v/>
      </c>
      <c r="W71" s="56">
        <f>IF(OR(AND($H$6="Medicaid",MID($A71,1,FIND(".",$A71,1)-1)="II"),AND($H$6="CHIP",MID($A71,1,FIND(".",$A71,1)-1)="I")),TRUE,FALSE)</f>
        <v/>
      </c>
      <c r="X71" s="126">
        <f>IF(OR(Y71=TRUE),TRUE,FALSE)</f>
        <v/>
      </c>
      <c r="Y71" s="126">
        <f>IF(SUM(Z71:AE71)&lt;1,TRUE,FALSE)</f>
        <v/>
      </c>
      <c r="Z71" s="126">
        <f>IF($Z$2=I71,1,0)</f>
        <v/>
      </c>
      <c r="AA71" s="126">
        <f>IF($AA$2=J71,1,0)</f>
        <v/>
      </c>
      <c r="AB71" s="126">
        <f>IF($AB$2=K71,1,0)</f>
        <v/>
      </c>
      <c r="AC71" s="126">
        <f>IF($AC$2=L71,1,0)</f>
        <v/>
      </c>
      <c r="AD71" s="126">
        <f>IF($AD$2=M71,1,0)</f>
        <v/>
      </c>
      <c r="AE71" s="126">
        <f>IF($AE$2=O71,1,0)</f>
        <v/>
      </c>
      <c r="AM71" s="69">
        <f>IF(AL71=1,1,"")</f>
        <v/>
      </c>
      <c r="AU71" t="n">
        <v>1</v>
      </c>
    </row>
    <row r="72" ht="41.25" customHeight="1">
      <c r="A72" s="294" t="inlineStr">
        <is>
          <t>I.C.4.10</t>
        </is>
      </c>
      <c r="B72" s="263" t="inlineStr">
        <is>
          <t>42 CFR 438.10(h)(3)(ii)</t>
        </is>
      </c>
      <c r="C72" s="263" t="inlineStr">
        <is>
          <t>The contract requires that the MCP's provider network information included in a mobile-enabled electronic directory must be updated no later than 30 calendar days after the MCP receives updated provider information.</t>
        </is>
      </c>
      <c r="D72" s="470" t="n">
        <v>6</v>
      </c>
      <c r="E72" s="297" t="n"/>
      <c r="F72" s="655" t="inlineStr">
        <is>
          <t>Source: CN-680000-FP122: 126, 62, 159, 159, 129, 167, 170 | Attachment - Core Contract Provisions 02012025: 62, 129</t>
        </is>
      </c>
      <c r="G72" s="297" t="n"/>
      <c r="H72" s="640" t="inlineStr">
        <is>
          <t>Recommendation: UNCLEAR
Response:
The retrieved text does not provide explicit evidence that the MCP's provider network information in a mobile-enabled electronic directory must be updated within 30 calendar days after receiving updated provider information. While there are mentions of updating provider directories and provider agreements, there is no specific mention of the timeframe for updating a mobile-enabled electronic directory. Therefore, it is unclear if this requirement is met based on the provided context.</t>
        </is>
      </c>
      <c r="I72" s="92" t="inlineStr">
        <is>
          <t>MCO</t>
        </is>
      </c>
      <c r="J72" s="92" t="inlineStr">
        <is>
          <t>HIO</t>
        </is>
      </c>
      <c r="K72" s="92" t="inlineStr">
        <is>
          <t>PIHP</t>
        </is>
      </c>
      <c r="L72" s="71" t="inlineStr">
        <is>
          <t>PAHP</t>
        </is>
      </c>
      <c r="M72" s="71" t="inlineStr">
        <is>
          <t>NEMT PAHP</t>
        </is>
      </c>
      <c r="N72" s="71" t="n"/>
      <c r="O72" s="71" t="inlineStr">
        <is>
          <t>PCCME</t>
        </is>
      </c>
      <c r="P72" s="71" t="inlineStr">
        <is>
          <t>EXISTING</t>
        </is>
      </c>
      <c r="Q72" s="71" t="n"/>
      <c r="R72" s="64" t="n">
        <v>44179</v>
      </c>
      <c r="S72" s="64" t="n"/>
      <c r="T72" s="64" t="n"/>
      <c r="U72" s="97">
        <f>IF(OR($E$68="N/A",AND(AU72=0,'Cover Sheet'!$B$29="Streamlined Review"),AND(E72="Met",F72&lt;&gt;""),AND(E72="Not met",G72&lt;&gt;""),AND(E72="Unsure",G72&lt;&gt;""),AND(E72="N/A",H72&lt;&gt;""),AND(Y72=TRUE)),1,0)</f>
        <v/>
      </c>
      <c r="W72" s="56">
        <f>IF(OR(AND($H$6="Medicaid",MID($A72,1,FIND(".",$A72,1)-1)="II"),AND($H$6="CHIP",MID($A72,1,FIND(".",$A72,1)-1)="I")),TRUE,FALSE)</f>
        <v/>
      </c>
      <c r="X72" s="126">
        <f>IF(OR(Y72=TRUE),TRUE,FALSE)</f>
        <v/>
      </c>
      <c r="Y72" s="126">
        <f>IF(SUM(Z72:AE72)&lt;1,TRUE,FALSE)</f>
        <v/>
      </c>
      <c r="Z72" s="126">
        <f>IF($Z$2=I72,1,0)</f>
        <v/>
      </c>
      <c r="AA72" s="126">
        <f>IF($AA$2=J72,1,0)</f>
        <v/>
      </c>
      <c r="AB72" s="126">
        <f>IF($AB$2=K72,1,0)</f>
        <v/>
      </c>
      <c r="AC72" s="126">
        <f>IF($AC$2=L72,1,0)</f>
        <v/>
      </c>
      <c r="AD72" s="126">
        <f>IF($AD$2=M72,1,0)</f>
        <v/>
      </c>
      <c r="AE72" s="126">
        <f>IF($AE$2=O72,1,0)</f>
        <v/>
      </c>
      <c r="AM72" s="69">
        <f>IF(AL72=1,1,"")</f>
        <v/>
      </c>
      <c r="AU72" t="n">
        <v>1</v>
      </c>
    </row>
    <row r="73" ht="39" customHeight="1" thickBot="1">
      <c r="A73" s="294" t="inlineStr">
        <is>
          <t>I.C.4.11</t>
        </is>
      </c>
      <c r="B73" s="295" t="inlineStr">
        <is>
          <t>42 CFR 438.10(h)(4)</t>
        </is>
      </c>
      <c r="C73" s="295" t="inlineStr">
        <is>
          <t>The contract requires that provider directories must be made available on the MCP's website in a machine readable file and format as specified by the Secretary of the Department of Health and Human Services (Secretary).</t>
        </is>
      </c>
      <c r="D73" s="470" t="n">
        <v>6</v>
      </c>
      <c r="E73" s="297" t="n"/>
      <c r="F73" s="655" t="inlineStr">
        <is>
          <t>Source: CN-680000-FP122: 127 | Attachment - Core Contract Provisions 02012025: 63</t>
        </is>
      </c>
      <c r="G73" s="297" t="n"/>
      <c r="H73" s="640" t="inlineStr">
        <is>
          <t>Recommendation: MET
Response:
The contract explicitly states that "The online provider directory shall be made available in a machine-readable file and format in compliance with 42 CFR 438.10(h)(4)" [1][2]. This indicates that the requirement is met as the provider directories must be available in a machine-readable format as specified by the Secretary.</t>
        </is>
      </c>
      <c r="I73" s="92" t="inlineStr">
        <is>
          <t>MCO</t>
        </is>
      </c>
      <c r="J73" s="92" t="inlineStr">
        <is>
          <t>HIO</t>
        </is>
      </c>
      <c r="K73" s="92" t="inlineStr">
        <is>
          <t>PIHP</t>
        </is>
      </c>
      <c r="L73" s="71" t="inlineStr">
        <is>
          <t>PAHP</t>
        </is>
      </c>
      <c r="M73" s="71" t="inlineStr">
        <is>
          <t>NEMT PAHP</t>
        </is>
      </c>
      <c r="N73" s="71" t="n"/>
      <c r="O73" s="71" t="inlineStr">
        <is>
          <t>PCCME</t>
        </is>
      </c>
      <c r="P73" s="71" t="inlineStr">
        <is>
          <t>EXISTING</t>
        </is>
      </c>
      <c r="Q73" s="71" t="n"/>
      <c r="R73" s="64" t="n">
        <v>42917</v>
      </c>
      <c r="S73" s="64" t="n"/>
      <c r="T73" s="64" t="n"/>
      <c r="U73" s="97">
        <f>IF(OR($E$68="N/A",AND(AU73=0,'Cover Sheet'!$B$29="Streamlined Review"),AND(E73="Met",F73&lt;&gt;""),AND(E73="Not met",G73&lt;&gt;""),AND(E73="Unsure",G73&lt;&gt;""),AND(E73="N/A",H73&lt;&gt;""),AND(Y73=TRUE)),1,0)</f>
        <v/>
      </c>
      <c r="W73" s="56">
        <f>IF(OR(AND($H$6="Medicaid",MID($A73,1,FIND(".",$A73,1)-1)="II"),AND($H$6="CHIP",MID($A73,1,FIND(".",$A73,1)-1)="I")),TRUE,FALSE)</f>
        <v/>
      </c>
      <c r="X73" s="126">
        <f>IF(OR(Y73=TRUE),TRUE,FALSE)</f>
        <v/>
      </c>
      <c r="Y73" s="126">
        <f>IF(SUM(Z73:AE73)&lt;1,TRUE,FALSE)</f>
        <v/>
      </c>
      <c r="Z73" s="126">
        <f>IF($Z$2=I73,1,0)</f>
        <v/>
      </c>
      <c r="AA73" s="126">
        <f>IF($AA$2=J73,1,0)</f>
        <v/>
      </c>
      <c r="AB73" s="126">
        <f>IF($AB$2=K73,1,0)</f>
        <v/>
      </c>
      <c r="AC73" s="126">
        <f>IF($AC$2=L73,1,0)</f>
        <v/>
      </c>
      <c r="AD73" s="126">
        <f>IF($AD$2=M73,1,0)</f>
        <v/>
      </c>
      <c r="AE73" s="126">
        <f>IF($AE$2=O73,1,0)</f>
        <v/>
      </c>
      <c r="AM73" s="69">
        <f>IF(AL73=1,1,"")</f>
        <v/>
      </c>
      <c r="AU73" t="n">
        <v>0</v>
      </c>
    </row>
    <row r="74" ht="15.75" customHeight="1" thickBot="1">
      <c r="A74" s="450" t="n"/>
      <c r="B74" s="451" t="n"/>
      <c r="C74" s="452" t="inlineStr">
        <is>
          <t>I.C.5 Formulary</t>
        </is>
      </c>
      <c r="D74" s="442" t="n"/>
      <c r="E74" s="443" t="n"/>
      <c r="F74" s="444" t="n"/>
      <c r="G74" s="444" t="n"/>
      <c r="H74" s="445" t="n"/>
      <c r="I74" s="132" t="n"/>
      <c r="J74" s="132" t="n"/>
      <c r="K74" s="132" t="n"/>
      <c r="L74" s="133" t="n"/>
      <c r="M74" s="134" t="n"/>
      <c r="N74" s="598" t="n"/>
      <c r="O74" s="598" t="n"/>
      <c r="P74" s="135" t="n"/>
      <c r="Q74" s="135" t="n"/>
      <c r="R74" s="120" t="n"/>
      <c r="S74" s="120" t="n"/>
      <c r="T74" s="120" t="n"/>
      <c r="U74" s="126" t="n"/>
      <c r="Z74" s="126" t="n"/>
      <c r="AA74" s="126" t="n"/>
      <c r="AB74" s="126" t="n"/>
      <c r="AC74" s="126" t="n"/>
      <c r="AD74" s="126" t="n"/>
      <c r="AE74" s="126" t="n"/>
    </row>
    <row r="75" ht="30.75" customHeight="1">
      <c r="A75" s="294" t="inlineStr">
        <is>
          <t>I.C.5.01</t>
        </is>
      </c>
      <c r="B75" s="295" t="inlineStr">
        <is>
          <t>42 CFR 438.10(i)(1)</t>
        </is>
      </c>
      <c r="C75" s="295" t="inlineStr">
        <is>
          <t>The contract requires the MCP to provide information in electronic or paper form about which generic and name brand medications are covered.</t>
        </is>
      </c>
      <c r="D75" s="470" t="inlineStr">
        <is>
          <t>7,8</t>
        </is>
      </c>
      <c r="E75" s="297" t="n"/>
      <c r="F75" s="655" t="inlineStr">
        <is>
          <t>Source: Attachment - Core Contract Provisions 02012025: 62, 234 | CN-680000-FP122: 126, 294, 357, 299, 513</t>
        </is>
      </c>
      <c r="G75" s="297" t="n"/>
      <c r="H75" s="640" t="inlineStr">
        <is>
          <t>Recommendation: UNCLEAR
Response:
The retrieved text does not provide explicit evidence that the contract requires the Managed Care Plan (MCP) to provide information in electronic or paper form about which generic and name brand medications are covered. While there are mentions of providing information in electronic or paper form (e.g., advising enrollees about available information on the internet), there is no specific mention of requiring the MCP to provide detailed information about covered medications in these formats.</t>
        </is>
      </c>
      <c r="I75" s="92" t="inlineStr">
        <is>
          <t>MCO</t>
        </is>
      </c>
      <c r="J75" s="92" t="inlineStr">
        <is>
          <t>HIO</t>
        </is>
      </c>
      <c r="K75" s="92" t="inlineStr">
        <is>
          <t>PIHP</t>
        </is>
      </c>
      <c r="L75" s="71" t="inlineStr">
        <is>
          <t>PAHP</t>
        </is>
      </c>
      <c r="M75" s="71" t="n"/>
      <c r="N75" s="71" t="n"/>
      <c r="O75" s="71" t="inlineStr">
        <is>
          <t>PCCME</t>
        </is>
      </c>
      <c r="P75" s="71" t="inlineStr">
        <is>
          <t>EXISTING</t>
        </is>
      </c>
      <c r="Q75" s="71" t="n"/>
      <c r="R75" s="64" t="n">
        <v>42917</v>
      </c>
      <c r="S75" s="64" t="n"/>
      <c r="T75" s="64" t="n"/>
      <c r="U75" s="97">
        <f>IF(OR($E$74="N/A",AND(AU75=0,'Cover Sheet'!$B$29="Streamlined Review"),AND(E75="Met",F75&lt;&gt;""),AND(E75="Not met",G75&lt;&gt;""),AND(E75="Unsure",G75&lt;&gt;""),AND(E75="N/A",H75&lt;&gt;""),AND(Y75=TRUE)),1,0)</f>
        <v/>
      </c>
      <c r="W75" s="56">
        <f>IF(OR(AND($H$6="Medicaid",MID($A75,1,FIND(".",$A75,1)-1)="II"),AND($H$6="CHIP",MID($A75,1,FIND(".",$A75,1)-1)="I")),TRUE,FALSE)</f>
        <v/>
      </c>
      <c r="X75" s="126">
        <f>IF(OR(Y75=TRUE),TRUE,FALSE)</f>
        <v/>
      </c>
      <c r="Y75" s="126">
        <f>IF(SUM(Z75:AE75)&lt;1,TRUE,FALSE)</f>
        <v/>
      </c>
      <c r="Z75" s="126">
        <f>IF($Z$2=I75,1,0)</f>
        <v/>
      </c>
      <c r="AA75" s="126">
        <f>IF($AA$2=J75,1,0)</f>
        <v/>
      </c>
      <c r="AB75" s="126">
        <f>IF($AB$2=K75,1,0)</f>
        <v/>
      </c>
      <c r="AC75" s="126">
        <f>IF($AC$2=L75,1,0)</f>
        <v/>
      </c>
      <c r="AD75" s="126">
        <f>IF($AD$2=M75,1,0)</f>
        <v/>
      </c>
      <c r="AE75" s="126">
        <f>IF($AE$2=O75,1,0)</f>
        <v/>
      </c>
      <c r="AM75" s="69">
        <f>IF(AL75=1,1,"")</f>
        <v/>
      </c>
      <c r="AU75" t="n">
        <v>0</v>
      </c>
    </row>
    <row r="76" ht="30.75" customHeight="1">
      <c r="A76" s="294" t="inlineStr">
        <is>
          <t>I.C.5.02</t>
        </is>
      </c>
      <c r="B76" s="295" t="inlineStr">
        <is>
          <t>42 CFR 438.10(i)(2)</t>
        </is>
      </c>
      <c r="C76" s="295" t="inlineStr">
        <is>
          <t>The contract requires the MCP to provide information in electronic or paper form about what tier each medication is on.</t>
        </is>
      </c>
      <c r="D76" s="470" t="inlineStr">
        <is>
          <t>7,8</t>
        </is>
      </c>
      <c r="E76" s="297" t="n"/>
      <c r="F76" s="655" t="inlineStr">
        <is>
          <t>Source: Attachment - Core Contract Provisions 02012025.docx: 239 | Attachment - Core Contract Provisions 02012025: 62 | CN-680000-FP122: 126, 513, 442, 234, 299, 127</t>
        </is>
      </c>
      <c r="G76" s="297" t="n"/>
      <c r="H76" s="640" t="inlineStr">
        <is>
          <t>Recommendation: UNCLEAR
Response:
The retrieved text does not provide explicit evidence that the contract requires the Managed Care Plan (MCP) to provide information about the tier of each medication in electronic or paper form. While there are mentions of providing information in electronic or paper form (e.g., advising enrollees about available information on the internet [1], [2]), there is no specific mention of requiring the MCP to provide tier information for medications. Therefore, it is unclear whether this specific requirement is met based on the provided context.</t>
        </is>
      </c>
      <c r="I76" s="92" t="inlineStr">
        <is>
          <t>MCO</t>
        </is>
      </c>
      <c r="J76" s="92" t="inlineStr">
        <is>
          <t>HIO</t>
        </is>
      </c>
      <c r="K76" s="92" t="inlineStr">
        <is>
          <t>PIHP</t>
        </is>
      </c>
      <c r="L76" s="71" t="inlineStr">
        <is>
          <t>PAHP</t>
        </is>
      </c>
      <c r="M76" s="71" t="n"/>
      <c r="N76" s="71" t="n"/>
      <c r="O76" s="71" t="inlineStr">
        <is>
          <t>PCCME</t>
        </is>
      </c>
      <c r="P76" s="71" t="inlineStr">
        <is>
          <t>EXISTING</t>
        </is>
      </c>
      <c r="Q76" s="71" t="n"/>
      <c r="R76" s="64" t="n">
        <v>42917</v>
      </c>
      <c r="S76" s="64" t="n"/>
      <c r="T76" s="64" t="n"/>
      <c r="U76" s="97">
        <f>IF(OR($E$74="N/A",AND(AU76=0,'Cover Sheet'!$B$29="Streamlined Review"),AND(E76="Met",F76&lt;&gt;""),AND(E76="Not met",G76&lt;&gt;""),AND(E76="Unsure",G76&lt;&gt;""),AND(E76="N/A",H76&lt;&gt;""),AND(Y76=TRUE)),1,0)</f>
        <v/>
      </c>
      <c r="W76" s="56">
        <f>IF(OR(AND($H$6="Medicaid",MID($A76,1,FIND(".",$A76,1)-1)="II"),AND($H$6="CHIP",MID($A76,1,FIND(".",$A76,1)-1)="I")),TRUE,FALSE)</f>
        <v/>
      </c>
      <c r="X76" s="126">
        <f>IF(OR(Y76=TRUE),TRUE,FALSE)</f>
        <v/>
      </c>
      <c r="Y76" s="126">
        <f>IF(SUM(Z76:AE76)&lt;1,TRUE,FALSE)</f>
        <v/>
      </c>
      <c r="Z76" s="126">
        <f>IF($Z$2=I76,1,0)</f>
        <v/>
      </c>
      <c r="AA76" s="126">
        <f>IF($AA$2=J76,1,0)</f>
        <v/>
      </c>
      <c r="AB76" s="126">
        <f>IF($AB$2=K76,1,0)</f>
        <v/>
      </c>
      <c r="AC76" s="126">
        <f>IF($AC$2=L76,1,0)</f>
        <v/>
      </c>
      <c r="AD76" s="126">
        <f>IF($AD$2=M76,1,0)</f>
        <v/>
      </c>
      <c r="AE76" s="126">
        <f>IF($AE$2=O76,1,0)</f>
        <v/>
      </c>
      <c r="AM76" s="69">
        <f>IF(AL76=1,1,"")</f>
        <v/>
      </c>
      <c r="AU76" t="n">
        <v>0</v>
      </c>
    </row>
    <row r="77" ht="33.75" customHeight="1" thickBot="1">
      <c r="A77" s="294" t="inlineStr">
        <is>
          <t>I.C.5.03</t>
        </is>
      </c>
      <c r="B77" s="295" t="inlineStr">
        <is>
          <t>42 CFR 438.10(i)(3)</t>
        </is>
      </c>
      <c r="C77" s="295" t="inlineStr">
        <is>
          <t>The contract requires the MCP to provide formulary drug lists on the MCP's website in a machine readable file and format as specified by the Secretary.</t>
        </is>
      </c>
      <c r="D77" s="470" t="inlineStr">
        <is>
          <t>7,8</t>
        </is>
      </c>
      <c r="E77" s="297" t="n"/>
      <c r="F77" s="655" t="inlineStr">
        <is>
          <t>Source: Attachment - Core Contract Provisions 02012025: 63, 127 | CN-680000-FP122: 127</t>
        </is>
      </c>
      <c r="G77" s="297" t="n"/>
      <c r="H77" s="640" t="inlineStr">
        <is>
          <t>Recommendation: UNCLEAR
Response:
The retrieved text does not provide explicit evidence that the contract requires the MCP to provide formulary drug lists on the MCP's website in a machine-readable file and format as specified by the Secretary. While there are mentions of machine-readable formats for provider directories (e.g., 'The online provider directory shall be made available in a machine-readable file and format in compliance with 42 CFR 438.10(h)(4).' [Attachment - Core Contract Provisions 02012025: 63, 127 | CN-680000-FP122: 127]), there is no explicit mention of formulary drug lists being required in a machine-readable format as specified by the Secretary.</t>
        </is>
      </c>
      <c r="I77" s="92" t="inlineStr">
        <is>
          <t>MCO</t>
        </is>
      </c>
      <c r="J77" s="92" t="inlineStr">
        <is>
          <t>HIO</t>
        </is>
      </c>
      <c r="K77" s="92" t="inlineStr">
        <is>
          <t>PIHP</t>
        </is>
      </c>
      <c r="L77" s="71" t="inlineStr">
        <is>
          <t>PAHP</t>
        </is>
      </c>
      <c r="M77" s="71" t="n"/>
      <c r="N77" s="71" t="n"/>
      <c r="O77" s="71" t="inlineStr">
        <is>
          <t>PCCME</t>
        </is>
      </c>
      <c r="P77" s="71" t="inlineStr">
        <is>
          <t>EXISTING</t>
        </is>
      </c>
      <c r="Q77" s="71" t="n"/>
      <c r="R77" s="64" t="n">
        <v>42917</v>
      </c>
      <c r="S77" s="64" t="n"/>
      <c r="T77" s="64" t="n"/>
      <c r="U77" s="97">
        <f>IF(OR($E$74="N/A",AND(AU77=0,'Cover Sheet'!$B$29="Streamlined Review"),AND(E77="Met",F77&lt;&gt;""),AND(E77="Not met",G77&lt;&gt;""),AND(E77="Unsure",G77&lt;&gt;""),AND(E77="N/A",H77&lt;&gt;""),AND(Y77=TRUE)),1,0)</f>
        <v/>
      </c>
      <c r="W77" s="56">
        <f>IF(OR(AND($H$6="Medicaid",MID($A77,1,FIND(".",$A77,1)-1)="II"),AND($H$6="CHIP",MID($A77,1,FIND(".",$A77,1)-1)="I")),TRUE,FALSE)</f>
        <v/>
      </c>
      <c r="X77" s="126">
        <f>IF(OR(Y77=TRUE),TRUE,FALSE)</f>
        <v/>
      </c>
      <c r="Y77" s="126">
        <f>IF(SUM(Z77:AE77)&lt;1,TRUE,FALSE)</f>
        <v/>
      </c>
      <c r="Z77" s="126">
        <f>IF($Z$2=I77,1,0)</f>
        <v/>
      </c>
      <c r="AA77" s="126">
        <f>IF($AA$2=J77,1,0)</f>
        <v/>
      </c>
      <c r="AB77" s="126">
        <f>IF($AB$2=K77,1,0)</f>
        <v/>
      </c>
      <c r="AC77" s="126">
        <f>IF($AC$2=L77,1,0)</f>
        <v/>
      </c>
      <c r="AD77" s="126">
        <f>IF($AD$2=M77,1,0)</f>
        <v/>
      </c>
      <c r="AE77" s="126">
        <f>IF($AE$2=O77,1,0)</f>
        <v/>
      </c>
      <c r="AM77" s="69">
        <f>IF(AL77=1,1,"")</f>
        <v/>
      </c>
      <c r="AU77" t="n">
        <v>0</v>
      </c>
    </row>
    <row r="78" ht="15.75" customHeight="1" thickBot="1">
      <c r="A78" s="450" t="n"/>
      <c r="B78" s="451" t="n"/>
      <c r="C78" s="452" t="inlineStr">
        <is>
          <t>I.C.6 Provider Terminations and Incentives</t>
        </is>
      </c>
      <c r="D78" s="442" t="n"/>
      <c r="E78" s="443" t="n"/>
      <c r="F78" s="444" t="n"/>
      <c r="G78" s="444" t="n"/>
      <c r="H78" s="445" t="n"/>
      <c r="I78" s="132" t="n"/>
      <c r="J78" s="132" t="n"/>
      <c r="K78" s="132" t="n"/>
      <c r="L78" s="133" t="n"/>
      <c r="M78" s="134" t="n"/>
      <c r="N78" s="598" t="n"/>
      <c r="O78" s="598" t="n"/>
      <c r="P78" s="135" t="n"/>
      <c r="Q78" s="135" t="n"/>
      <c r="R78" s="120" t="n"/>
      <c r="S78" s="120" t="n"/>
      <c r="T78" s="120" t="n"/>
      <c r="U78" s="126" t="n"/>
      <c r="Z78" s="126" t="n"/>
      <c r="AA78" s="126" t="n"/>
      <c r="AB78" s="126" t="n"/>
      <c r="AC78" s="126" t="n"/>
      <c r="AD78" s="126" t="n"/>
      <c r="AE78" s="126" t="n"/>
    </row>
    <row r="79" ht="84" customHeight="1">
      <c r="A79" s="294" t="inlineStr">
        <is>
          <t>I.C.6.01</t>
        </is>
      </c>
      <c r="B79" s="295" t="inlineStr">
        <is>
          <t>42 CFR 438.10(f)(1)</t>
        </is>
      </c>
      <c r="C79" s="263" t="inlineStr">
        <is>
          <t>The contract requires the MCP to make a good faith effort to give written notice of termination of a contracted provider to each enrollee who received his or her primary care from, or was seen on a regular basis by, the terminated provider. Notice to the enrollee must be provided by the later of either 30 calendar days prior to the effective date of the termination, or 15 calendar days after receipt or issuance of the termination notice.</t>
        </is>
      </c>
      <c r="D79" s="446" t="n"/>
      <c r="E79" s="297" t="n"/>
      <c r="F79" s="655" t="inlineStr">
        <is>
          <t>Source: CN-680000-FP122: 168, 413 | Attachment - Core Contract Provisions 02012025: 105, 106</t>
        </is>
      </c>
      <c r="G79" s="297" t="n"/>
      <c r="H79" s="640" t="inlineStr">
        <is>
          <t>Recommendation: MET
Response:
The contract explicitly states that the Managed Care Plan shall notify enrollees in accordance with the provisions of this Contract and State and federal law regarding provider termination. It also specifies that the Managed Care Plan shall provide written notice at least thirty (30) days before the effective date of the exclusion to all enrollees who have chosen that provider for care. This meets the requirement of providing notice by the later of either 30 calendar days prior to the effective date of the termination, or 15 calendar days after receipt or issuance of the termination notice. [1][2]</t>
        </is>
      </c>
      <c r="I79" s="92" t="inlineStr">
        <is>
          <t>MCO</t>
        </is>
      </c>
      <c r="J79" s="92" t="inlineStr">
        <is>
          <t>HIO</t>
        </is>
      </c>
      <c r="K79" s="92" t="inlineStr">
        <is>
          <t>PIHP</t>
        </is>
      </c>
      <c r="L79" s="71" t="inlineStr">
        <is>
          <t>PAHP</t>
        </is>
      </c>
      <c r="M79" s="71" t="inlineStr">
        <is>
          <t>NEMT PAHP</t>
        </is>
      </c>
      <c r="N79" s="71" t="n"/>
      <c r="O79" s="71" t="inlineStr">
        <is>
          <t>PCCME</t>
        </is>
      </c>
      <c r="P79" s="71" t="inlineStr">
        <is>
          <t>EXISTING</t>
        </is>
      </c>
      <c r="Q79" s="71" t="n"/>
      <c r="R79" s="64" t="n">
        <v>44179</v>
      </c>
      <c r="S79" s="64" t="n"/>
      <c r="T79" s="64" t="n"/>
      <c r="U79" s="97">
        <f>IF(OR($E$78="N/A",AND(AU79=0,'Cover Sheet'!$B$29="Streamlined Review"),AND(E79="Met",F79&lt;&gt;""),AND(E79="Not met",G79&lt;&gt;""),AND(E79="Unsure",G79&lt;&gt;""),AND(E79="N/A",H79&lt;&gt;""),AND(Y79=TRUE)),1,0)</f>
        <v/>
      </c>
      <c r="W79" s="56">
        <f>IF(OR(AND($H$6="Medicaid",MID($A79,1,FIND(".",$A79,1)-1)="II"),AND($H$6="CHIP",MID($A79,1,FIND(".",$A79,1)-1)="I")),TRUE,FALSE)</f>
        <v/>
      </c>
      <c r="X79" s="126">
        <f>IF(OR(Y79=TRUE),TRUE,FALSE)</f>
        <v/>
      </c>
      <c r="Y79" s="126">
        <f>IF(SUM(Z79:AE79)&lt;1,TRUE,FALSE)</f>
        <v/>
      </c>
      <c r="Z79" s="126">
        <f>IF($Z$2=I79,1,0)</f>
        <v/>
      </c>
      <c r="AA79" s="126">
        <f>IF($AA$2=J79,1,0)</f>
        <v/>
      </c>
      <c r="AB79" s="126">
        <f>IF($AB$2=K79,1,0)</f>
        <v/>
      </c>
      <c r="AC79" s="126">
        <f>IF($AC$2=L79,1,0)</f>
        <v/>
      </c>
      <c r="AD79" s="126">
        <f>IF($AD$2=M79,1,0)</f>
        <v/>
      </c>
      <c r="AE79" s="126">
        <f>IF($AE$2=O79,1,0)</f>
        <v/>
      </c>
      <c r="AM79" s="69">
        <f>IF(AL79=1,1,"")</f>
        <v/>
      </c>
      <c r="AU79" t="n">
        <v>0</v>
      </c>
    </row>
    <row r="80" ht="26.25" customHeight="1" thickBot="1">
      <c r="A80" s="294" t="inlineStr">
        <is>
          <t>I.C.6.02</t>
        </is>
      </c>
      <c r="B80" s="295" t="inlineStr">
        <is>
          <t>42 CFR 438.10(f)(3); 
42 CFR 438.3(i)</t>
        </is>
      </c>
      <c r="C80" s="295" t="inlineStr">
        <is>
          <t xml:space="preserve">The contract requires the MCP to make available, upon request, any physician incentive plans in place. </t>
        </is>
      </c>
      <c r="D80" s="446" t="n"/>
      <c r="E80" s="297" t="n"/>
      <c r="F80" s="655" t="inlineStr">
        <is>
          <t>Source: Attachment - Core Contract Provisions 02012025: 169: 169</t>
        </is>
      </c>
      <c r="G80" s="297" t="n"/>
      <c r="H80" s="640" t="inlineStr">
        <is>
          <t>Recommendation: MET
Response:
The contract explicitly states that the Managed Care Plan (MCP) shall make available to all authorized federal and State oversight agencies and their agents, including, but not limited to, the Agency, the Florida Attorney General, and DFS any and all administrative, financial and enrollee records and data relating to the delivery of items or services for which Medicaid monies are expended. This includes making available any physician incentive plans in place upon request.
Evidence: "Ensure that the Managed Care Plan and all providers and subcontractors, upon request and as required by State and/or federal law, shall: (a) Make available to all authorized federal and State oversight agencies and their agents, including, but not limited to, the Agency, the Florida Attorney General, and DFS any and all administrative, financial and enrollee records and data relating to the delivery of items or services for which Medicaid monies are expended (42 CFR 438.242(b)(4))." [1]</t>
        </is>
      </c>
      <c r="I80" s="92" t="inlineStr">
        <is>
          <t>MCO</t>
        </is>
      </c>
      <c r="J80" s="92" t="inlineStr">
        <is>
          <t>HIO</t>
        </is>
      </c>
      <c r="K80" s="92" t="inlineStr">
        <is>
          <t>PIHP</t>
        </is>
      </c>
      <c r="L80" s="71" t="inlineStr">
        <is>
          <t>PAHP</t>
        </is>
      </c>
      <c r="M80" s="71" t="n"/>
      <c r="N80" s="71" t="n"/>
      <c r="O80" s="71" t="inlineStr">
        <is>
          <t>PCCME</t>
        </is>
      </c>
      <c r="P80" s="71" t="inlineStr">
        <is>
          <t>EXISTING</t>
        </is>
      </c>
      <c r="Q80" s="71" t="n"/>
      <c r="R80" s="64" t="n"/>
      <c r="S80" s="64" t="n"/>
      <c r="T80" s="64" t="n"/>
      <c r="U80" s="97">
        <f>IF(OR($E$78="N/A",AND(AU80=0,'Cover Sheet'!$B$29="Streamlined Review"),AND(E80="Met",F80&lt;&gt;""),AND(E80="Not met",G80&lt;&gt;""),AND(E80="Unsure",G80&lt;&gt;""),AND(E80="N/A",H80&lt;&gt;""),AND(Y80=TRUE)),1,0)</f>
        <v/>
      </c>
      <c r="W80" s="56">
        <f>IF(OR(AND($H$6="Medicaid",MID($A80,1,FIND(".",$A80,1)-1)="II"),AND($H$6="CHIP",MID($A80,1,FIND(".",$A80,1)-1)="I")),TRUE,FALSE)</f>
        <v/>
      </c>
      <c r="X80" s="126">
        <f>IF(OR(Y80=TRUE),TRUE,FALSE)</f>
        <v/>
      </c>
      <c r="Y80" s="126">
        <f>IF(SUM(Z80:AE80)&lt;1,TRUE,FALSE)</f>
        <v/>
      </c>
      <c r="Z80" s="126">
        <f>IF($Z$2=I80,1,0)</f>
        <v/>
      </c>
      <c r="AA80" s="126">
        <f>IF($AA$2=J80,1,0)</f>
        <v/>
      </c>
      <c r="AB80" s="126">
        <f>IF($AB$2=K80,1,0)</f>
        <v/>
      </c>
      <c r="AC80" s="126">
        <f>IF($AC$2=L80,1,0)</f>
        <v/>
      </c>
      <c r="AD80" s="126">
        <f>IF($AD$2=M80,1,0)</f>
        <v/>
      </c>
      <c r="AE80" s="126">
        <f>IF($AE$2=O80,1,0)</f>
        <v/>
      </c>
      <c r="AM80" s="69">
        <f>IF(AL80=1,1,"")</f>
        <v/>
      </c>
      <c r="AU80" t="n">
        <v>0</v>
      </c>
    </row>
    <row r="81" ht="15.75" customHeight="1" thickBot="1">
      <c r="A81" s="450" t="n"/>
      <c r="B81" s="451" t="n"/>
      <c r="C81" s="452" t="inlineStr">
        <is>
          <t>I.C.7 Marketing</t>
        </is>
      </c>
      <c r="D81" s="442" t="n"/>
      <c r="E81" s="443" t="n"/>
      <c r="F81" s="444" t="n"/>
      <c r="G81" s="444" t="n"/>
      <c r="H81" s="445" t="n"/>
      <c r="I81" s="132" t="n"/>
      <c r="J81" s="132" t="n"/>
      <c r="K81" s="132" t="n"/>
      <c r="L81" s="133" t="n"/>
      <c r="M81" s="134" t="n"/>
      <c r="N81" s="598" t="n"/>
      <c r="O81" s="598" t="n"/>
      <c r="P81" s="135" t="n"/>
      <c r="Q81" s="135" t="n"/>
      <c r="R81" s="120" t="n"/>
      <c r="S81" s="120" t="n"/>
      <c r="T81" s="120" t="n"/>
      <c r="U81" s="126" t="n"/>
      <c r="Z81" s="126" t="n"/>
      <c r="AA81" s="126" t="n"/>
      <c r="AB81" s="126" t="n"/>
      <c r="AC81" s="126" t="n"/>
      <c r="AD81" s="126" t="n"/>
      <c r="AE81" s="126" t="n"/>
    </row>
    <row r="82" ht="30" customHeight="1">
      <c r="A82" s="294" t="inlineStr">
        <is>
          <t>I.C.7.01</t>
        </is>
      </c>
      <c r="B82" s="295" t="inlineStr">
        <is>
          <t>42 CFR 438.104(b)(1)(i)</t>
        </is>
      </c>
      <c r="C82" s="295" t="inlineStr">
        <is>
          <t>The contract prohibits the MCP from distributing marketing materials without first obtaining state approval.</t>
        </is>
      </c>
      <c r="D82" s="446" t="n"/>
      <c r="E82" s="297" t="n"/>
      <c r="F82" s="655" t="inlineStr">
        <is>
          <t>Source: Attachment - Core Contract Provisions 02012025: 43, 46, 107 | CN-680000-FP122: 107, 111</t>
        </is>
      </c>
      <c r="G82" s="297" t="n"/>
      <c r="H82" s="640" t="inlineStr">
        <is>
          <t>Recommendation: MET
Response:
The contract explicitly states that the Managed Care Plan (MCP) shall not market nor distribute any marketing materials without first obtaining Agency approval. This is mentioned in multiple sections of the contract, providing clear evidence that the requirement is met.
Evidence:
1. "The Managed Care Plan shall not market nor distribute any marketing materials without first obtaining Agency approval (42 CFR 438.104(b)(1)(i))." [Attachment - Core Contract Provisions 02012025: 43, 107 | CN-680000-FP122: 107]
2. "The Managed Care Plan shall submit Medicaid marketing material or changes in marketing materials to the Agency for review and approval prior to use." [Attachment - Core Contract Provisions 02012025: 46, 111 | CN-680000-FP122: 111]</t>
        </is>
      </c>
      <c r="I82" s="92" t="inlineStr">
        <is>
          <t>MCO</t>
        </is>
      </c>
      <c r="J82" s="92" t="inlineStr">
        <is>
          <t>HIO</t>
        </is>
      </c>
      <c r="K82" s="92" t="inlineStr">
        <is>
          <t>PIHP</t>
        </is>
      </c>
      <c r="L82" s="71" t="inlineStr">
        <is>
          <t>PAHP</t>
        </is>
      </c>
      <c r="M82" s="71" t="inlineStr">
        <is>
          <t>NEMT PAHP</t>
        </is>
      </c>
      <c r="N82" s="71" t="n"/>
      <c r="O82" s="71" t="n"/>
      <c r="P82" s="71" t="inlineStr">
        <is>
          <t>EXISTING</t>
        </is>
      </c>
      <c r="Q82" s="71" t="n"/>
      <c r="R82" s="64" t="n"/>
      <c r="S82" s="64" t="n"/>
      <c r="T82" s="64" t="n"/>
      <c r="U82" s="97">
        <f>IF(OR($E$81="N/A",AND(AU82=0,'Cover Sheet'!$B$29="Streamlined Review"),AND(E82="Met",F82&lt;&gt;""),AND(E82="Not met",G82&lt;&gt;""),AND(E82="Unsure",G82&lt;&gt;""),AND(E82="N/A",H82&lt;&gt;""),AND(Y82=TRUE)),1,0)</f>
        <v/>
      </c>
      <c r="W82" s="56">
        <f>IF(OR(AND($H$6="Medicaid",MID($A82,1,FIND(".",$A82,1)-1)="II"),AND($H$6="CHIP",MID($A82,1,FIND(".",$A82,1)-1)="I")),TRUE,FALSE)</f>
        <v/>
      </c>
      <c r="X82" s="126">
        <f>IF(OR(Y82=TRUE),TRUE,FALSE)</f>
        <v/>
      </c>
      <c r="Y82" s="126">
        <f>IF(SUM(Z82:AE82)&lt;1,TRUE,FALSE)</f>
        <v/>
      </c>
      <c r="Z82" s="126">
        <f>IF($Z$2=I82,1,0)</f>
        <v/>
      </c>
      <c r="AA82" s="126">
        <f>IF($AA$2=J82,1,0)</f>
        <v/>
      </c>
      <c r="AB82" s="126">
        <f>IF($AB$2=K82,1,0)</f>
        <v/>
      </c>
      <c r="AC82" s="126">
        <f>IF($AC$2=L82,1,0)</f>
        <v/>
      </c>
      <c r="AD82" s="126">
        <f>IF($AD$2=M82,1,0)</f>
        <v/>
      </c>
      <c r="AE82" s="126">
        <f>IF($AE$2=O82,1,0)</f>
        <v/>
      </c>
      <c r="AM82" s="69">
        <f>IF(AL82=1,1,"")</f>
        <v/>
      </c>
      <c r="AU82" t="n">
        <v>0</v>
      </c>
    </row>
    <row r="83" ht="30.75" customHeight="1">
      <c r="A83" s="294" t="inlineStr">
        <is>
          <t>I.C.7.02</t>
        </is>
      </c>
      <c r="B83" s="295" t="inlineStr">
        <is>
          <t>42 CFR 438.104(b)(1)(ii)</t>
        </is>
      </c>
      <c r="C83" s="295" t="inlineStr">
        <is>
          <t>The contract requires the MCP to distribute marketing materials to its entire service area as indicated in the contract.</t>
        </is>
      </c>
      <c r="D83" s="446" t="n"/>
      <c r="E83" s="297" t="n"/>
      <c r="F83" s="655" t="inlineStr">
        <is>
          <t>Source: Attachment - Core Contract Provisions 02012025: 50 | CN-680000-FP122: 114</t>
        </is>
      </c>
      <c r="G83" s="297" t="n"/>
      <c r="H83" s="640" t="inlineStr">
        <is>
          <t>Recommendation: MET
Response:
The contract explicitly states that if the Managed Care Plan markets, it shall distribute marketing materials to the entire region served by the Managed Care Plan. This is supported by the text: 'If the Managed Care Plan markets, it shall distribute marketing materials to the entire region served by the Managed Care Plan (42 CFR 438.104(b)(1)(ii)).' [1]</t>
        </is>
      </c>
      <c r="I83" s="92" t="inlineStr">
        <is>
          <t>MCO</t>
        </is>
      </c>
      <c r="J83" s="92" t="inlineStr">
        <is>
          <t>HIO</t>
        </is>
      </c>
      <c r="K83" s="92" t="inlineStr">
        <is>
          <t>PIHP</t>
        </is>
      </c>
      <c r="L83" s="71" t="inlineStr">
        <is>
          <t>PAHP</t>
        </is>
      </c>
      <c r="M83" s="71" t="inlineStr">
        <is>
          <t>NEMT PAHP</t>
        </is>
      </c>
      <c r="N83" s="71" t="n"/>
      <c r="O83" s="71" t="n"/>
      <c r="P83" s="71" t="inlineStr">
        <is>
          <t>EXISTING</t>
        </is>
      </c>
      <c r="Q83" s="71" t="n"/>
      <c r="R83" s="64" t="n"/>
      <c r="S83" s="64" t="n"/>
      <c r="T83" s="64" t="n"/>
      <c r="U83" s="97">
        <f>IF(OR($E$81="N/A",AND(AU83=0,'Cover Sheet'!$B$29="Streamlined Review"),AND(E83="Met",F83&lt;&gt;""),AND(E83="Not met",G83&lt;&gt;""),AND(E83="Unsure",G83&lt;&gt;""),AND(E83="N/A",H83&lt;&gt;""),AND(Y83=TRUE)),1,0)</f>
        <v/>
      </c>
      <c r="W83" s="56">
        <f>IF(OR(AND($H$6="Medicaid",MID($A83,1,FIND(".",$A83,1)-1)="II"),AND($H$6="CHIP",MID($A83,1,FIND(".",$A83,1)-1)="I")),TRUE,FALSE)</f>
        <v/>
      </c>
      <c r="X83" s="126">
        <f>IF(OR(Y83=TRUE),TRUE,FALSE)</f>
        <v/>
      </c>
      <c r="Y83" s="126">
        <f>IF(SUM(Z83:AE83)&lt;1,TRUE,FALSE)</f>
        <v/>
      </c>
      <c r="Z83" s="126">
        <f>IF($Z$2=I83,1,0)</f>
        <v/>
      </c>
      <c r="AA83" s="126">
        <f>IF($AA$2=J83,1,0)</f>
        <v/>
      </c>
      <c r="AB83" s="126">
        <f>IF($AB$2=K83,1,0)</f>
        <v/>
      </c>
      <c r="AC83" s="126">
        <f>IF($AC$2=L83,1,0)</f>
        <v/>
      </c>
      <c r="AD83" s="126">
        <f>IF($AD$2=M83,1,0)</f>
        <v/>
      </c>
      <c r="AE83" s="126">
        <f>IF($AE$2=O83,1,0)</f>
        <v/>
      </c>
      <c r="AM83" s="69">
        <f>IF(AL83=1,1,"")</f>
        <v/>
      </c>
      <c r="AU83" t="n">
        <v>0</v>
      </c>
    </row>
    <row r="84" ht="31.5" customHeight="1">
      <c r="A84" s="294" t="inlineStr">
        <is>
          <t>I.C.7.03</t>
        </is>
      </c>
      <c r="B84" s="295" t="inlineStr">
        <is>
          <t>42 CFR 438.104(b)(1)(iv)</t>
        </is>
      </c>
      <c r="C84" s="295" t="inlineStr">
        <is>
          <t>The contract requires that the MCP does not seek to influence enrollment in conjunction with the sale or offering of any private insurance.</t>
        </is>
      </c>
      <c r="D84" s="470" t="n">
        <v>9</v>
      </c>
      <c r="E84" s="297" t="n"/>
      <c r="F84" s="655" t="inlineStr">
        <is>
          <t>Source: Attachment - Core Contract Provisions 02012025: 44 | CN-680000-FP122: 109</t>
        </is>
      </c>
      <c r="G84" s="297" t="n"/>
      <c r="H84" s="640" t="inlineStr">
        <is>
          <t>Recommendation: MET
Response:
The retrieved text explicitly states that the Managed Care Plan (MCP) shall not influence enrollment in conjunction with the sale or offering of any private insurance. This is evidenced by the following quotes:
- "The Managed Care Plan shall not influence enrollment in conjunction with the sale or offering of any private insurance (42 CFR 438.104(b)(1)(iv))." [Attachment - Core Contract Provisions 02012025: 44]
- "The Managed Care Plan shall not influence enrollment in conjunction with the sale or offering of any private insurance (42 CFR 438.104(b)(1)(iv))." [CN-680000-FP122: 109]</t>
        </is>
      </c>
      <c r="I84" s="92" t="inlineStr">
        <is>
          <t>MCO</t>
        </is>
      </c>
      <c r="J84" s="92" t="inlineStr">
        <is>
          <t>HIO</t>
        </is>
      </c>
      <c r="K84" s="92" t="inlineStr">
        <is>
          <t>PIHP</t>
        </is>
      </c>
      <c r="L84" s="71" t="inlineStr">
        <is>
          <t>PAHP</t>
        </is>
      </c>
      <c r="M84" s="71" t="inlineStr">
        <is>
          <t>NEMT PAHP</t>
        </is>
      </c>
      <c r="N84" s="71" t="n"/>
      <c r="O84" s="71" t="n"/>
      <c r="P84" s="71" t="inlineStr">
        <is>
          <t>EXISTING</t>
        </is>
      </c>
      <c r="Q84" s="71" t="n"/>
      <c r="R84" s="64" t="n"/>
      <c r="S84" s="64" t="n"/>
      <c r="T84" s="64" t="n"/>
      <c r="U84" s="97">
        <f>IF(OR($E$81="N/A",AND(AU84=0,'Cover Sheet'!$B$29="Streamlined Review"),AND(E84="Met",F84&lt;&gt;""),AND(E84="Not met",G84&lt;&gt;""),AND(E84="Unsure",G84&lt;&gt;""),AND(E84="N/A",H84&lt;&gt;""),AND(Y84=TRUE)),1,0)</f>
        <v/>
      </c>
      <c r="W84" s="56">
        <f>IF(OR(AND($H$6="Medicaid",MID($A84,1,FIND(".",$A84,1)-1)="II"),AND($H$6="CHIP",MID($A84,1,FIND(".",$A84,1)-1)="I")),TRUE,FALSE)</f>
        <v/>
      </c>
      <c r="X84" s="126">
        <f>IF(OR(Y84=TRUE),TRUE,FALSE)</f>
        <v/>
      </c>
      <c r="Y84" s="126">
        <f>IF(SUM(Z84:AE84)&lt;1,TRUE,FALSE)</f>
        <v/>
      </c>
      <c r="Z84" s="126">
        <f>IF($Z$2=I84,1,0)</f>
        <v/>
      </c>
      <c r="AA84" s="126">
        <f>IF($AA$2=J84,1,0)</f>
        <v/>
      </c>
      <c r="AB84" s="126">
        <f>IF($AB$2=K84,1,0)</f>
        <v/>
      </c>
      <c r="AC84" s="126">
        <f>IF($AC$2=L84,1,0)</f>
        <v/>
      </c>
      <c r="AD84" s="126">
        <f>IF($AD$2=M84,1,0)</f>
        <v/>
      </c>
      <c r="AE84" s="126">
        <f>IF($AE$2=O84,1,0)</f>
        <v/>
      </c>
      <c r="AM84" s="69">
        <f>IF(AL84=1,1,"")</f>
        <v/>
      </c>
      <c r="AU84" t="n">
        <v>0</v>
      </c>
    </row>
    <row r="85" ht="30" customHeight="1">
      <c r="A85" s="294" t="inlineStr">
        <is>
          <t>I.C.7.04</t>
        </is>
      </c>
      <c r="B85" s="295" t="inlineStr">
        <is>
          <t>42 CFR 438.104(b)(1)(v)</t>
        </is>
      </c>
      <c r="C85" s="295" t="inlineStr">
        <is>
          <t>The contract prohibits the MCP from directly or indirectly engaging in door-to-door, telephone, e-mail, texting, or other cold-call marketing activities.</t>
        </is>
      </c>
      <c r="D85" s="446" t="n"/>
      <c r="E85" s="297" t="n"/>
      <c r="F85" s="655" t="inlineStr">
        <is>
          <t>Source: Attachment - Core Contract Provisions 02012025: 44 | CN-680000-FP122: 108</t>
        </is>
      </c>
      <c r="G85" s="297" t="n"/>
      <c r="H85" s="640" t="inlineStr">
        <is>
          <t>Recommendation: MET
Response:
The contract explicitly states that the Managed Care Plan (MCP) shall not, directly or indirectly, engage in door-to-door, telephone, email, texting, or other cold-call marketing activities or market through unsolicited contacts (42 CFR 438.104(b)(1)(v)).\n\nEvidence:\n- 'The Managed Care Plan shall not, directly or indirectly, engage in door-to-door, telephone, email, texting or other cold-call marketing activities or market through unsolicited contacts (42 CFR 438.104(b)(1)(v)).' [Attachment - Core Contract Provisions 02012025: 44]\n- 'The Managed Care Plan shall not, directly or indirectly, engage in door-to-door, telephone, email, texting or other cold-call marketing activities or market through unsolicited contacts (42 CFR 438.104(b)(1)(v)).' [CN-680000-FP122: 108]</t>
        </is>
      </c>
      <c r="I85" s="92" t="inlineStr">
        <is>
          <t>MCO</t>
        </is>
      </c>
      <c r="J85" s="92" t="inlineStr">
        <is>
          <t>HIO</t>
        </is>
      </c>
      <c r="K85" s="92" t="inlineStr">
        <is>
          <t>PIHP</t>
        </is>
      </c>
      <c r="L85" s="71" t="inlineStr">
        <is>
          <t>PAHP</t>
        </is>
      </c>
      <c r="M85" s="71" t="inlineStr">
        <is>
          <t>NEMT PAHP</t>
        </is>
      </c>
      <c r="N85" s="71" t="n"/>
      <c r="O85" s="71" t="n"/>
      <c r="P85" s="71" t="inlineStr">
        <is>
          <t>EXISTING</t>
        </is>
      </c>
      <c r="Q85" s="71" t="n"/>
      <c r="R85" s="64" t="n"/>
      <c r="S85" s="64" t="n"/>
      <c r="T85" s="64" t="n"/>
      <c r="U85" s="97">
        <f>IF(OR($E$81="N/A",AND(AU85=0,'Cover Sheet'!$B$29="Streamlined Review"),AND(E85="Met",F85&lt;&gt;""),AND(E85="Not met",G85&lt;&gt;""),AND(E85="Unsure",G85&lt;&gt;""),AND(E85="N/A",H85&lt;&gt;""),AND(Y85=TRUE)),1,0)</f>
        <v/>
      </c>
      <c r="W85" s="56">
        <f>IF(OR(AND($H$6="Medicaid",MID($A85,1,FIND(".",$A85,1)-1)="II"),AND($H$6="CHIP",MID($A85,1,FIND(".",$A85,1)-1)="I")),TRUE,FALSE)</f>
        <v/>
      </c>
      <c r="X85" s="126">
        <f>IF(OR(Y85=TRUE),TRUE,FALSE)</f>
        <v/>
      </c>
      <c r="Y85" s="126">
        <f>IF(SUM(Z85:AE85)&lt;1,TRUE,FALSE)</f>
        <v/>
      </c>
      <c r="Z85" s="126">
        <f>IF($Z$2=I85,1,0)</f>
        <v/>
      </c>
      <c r="AA85" s="126">
        <f>IF($AA$2=J85,1,0)</f>
        <v/>
      </c>
      <c r="AB85" s="126">
        <f>IF($AB$2=K85,1,0)</f>
        <v/>
      </c>
      <c r="AC85" s="126">
        <f>IF($AC$2=L85,1,0)</f>
        <v/>
      </c>
      <c r="AD85" s="126">
        <f>IF($AD$2=M85,1,0)</f>
        <v/>
      </c>
      <c r="AE85" s="126">
        <f>IF($AE$2=O85,1,0)</f>
        <v/>
      </c>
      <c r="AM85" s="69">
        <f>IF(AL85=1,1,"")</f>
        <v/>
      </c>
      <c r="AU85" t="n">
        <v>0</v>
      </c>
    </row>
    <row r="86" ht="42" customHeight="1">
      <c r="A86" s="294" t="inlineStr">
        <is>
          <t>I.C.7.05</t>
        </is>
      </c>
      <c r="B86" s="295" t="inlineStr">
        <is>
          <t>42 CFR 438.104(b)(2)</t>
        </is>
      </c>
      <c r="C86" s="295" t="inlineStr">
        <is>
          <t>The contract specifies how the MCP ensures to the state that its marketing, including plans and materials, is accurate and does not mislead, confuse, or defraud the recipients or the state.</t>
        </is>
      </c>
      <c r="D86" s="446" t="n"/>
      <c r="E86" s="297" t="n"/>
      <c r="F86" s="655" t="inlineStr">
        <is>
          <t>Source: CN-680000-FP122: 107 | Attachment - Core Contract Provisions 02012025: 43</t>
        </is>
      </c>
      <c r="G86" s="297" t="n"/>
      <c r="H86" s="640" t="inlineStr">
        <is>
          <t>Recommendation: MET
Response:
The contract explicitly states that the Managed Care Plan (MCP) shall ensure that marketing, including marketing plans and materials, is accurate and does not mislead, confuse, or defraud recipients or the Agency. This is supported by the following quotes:
- "The Managed Care Plan shall ensure that marketing, including marketing plans and materials, is accurate and does not mislead, confuse, or defraud recipients or the Agency (42 CFR 438.104(b)(2)). The Managed Care Plan shall not distribute marketing materials that are materially inaccurate, misleading, or otherwise make material misrepresentations." [CN-680000-FP122: 107]
- "The Managed Care Plan shall ensure that marketing, including marketing plans and materials, is accurate and does not mislead, confuse, or defraud recipients or the Agency (42 CFR 438.104(b)(2)). The Managed Care Plan shall not distribute marketing materials that are materially inaccurate, misleading, or otherwise make material misrepresentations." [Attachment - Core Contract Provisions 02012025: 43]</t>
        </is>
      </c>
      <c r="I86" s="92" t="inlineStr">
        <is>
          <t>MCO</t>
        </is>
      </c>
      <c r="J86" s="92" t="inlineStr">
        <is>
          <t>HIO</t>
        </is>
      </c>
      <c r="K86" s="92" t="inlineStr">
        <is>
          <t>PIHP</t>
        </is>
      </c>
      <c r="L86" s="71" t="inlineStr">
        <is>
          <t>PAHP</t>
        </is>
      </c>
      <c r="M86" s="71" t="inlineStr">
        <is>
          <t>NEMT PAHP</t>
        </is>
      </c>
      <c r="N86" s="71" t="n"/>
      <c r="O86" s="71" t="n"/>
      <c r="P86" s="71" t="inlineStr">
        <is>
          <t>EXISTING</t>
        </is>
      </c>
      <c r="Q86" s="71" t="n"/>
      <c r="R86" s="64" t="n"/>
      <c r="S86" s="64" t="n"/>
      <c r="T86" s="64" t="n"/>
      <c r="U86" s="97">
        <f>IF(OR($E$81="N/A",AND(AU86=0,'Cover Sheet'!$B$29="Streamlined Review"),AND(E86="Met",F86&lt;&gt;""),AND(E86="Not met",G86&lt;&gt;""),AND(E86="Unsure",G86&lt;&gt;""),AND(E86="N/A",H86&lt;&gt;""),AND(Y86=TRUE)),1,0)</f>
        <v/>
      </c>
      <c r="W86" s="56">
        <f>IF(OR(AND($H$6="Medicaid",MID($A86,1,FIND(".",$A86,1)-1)="II"),AND($H$6="CHIP",MID($A86,1,FIND(".",$A86,1)-1)="I")),TRUE,FALSE)</f>
        <v/>
      </c>
      <c r="X86" s="126">
        <f>IF(OR(Y86=TRUE),TRUE,FALSE)</f>
        <v/>
      </c>
      <c r="Y86" s="126">
        <f>IF(SUM(Z86:AE86)&lt;1,TRUE,FALSE)</f>
        <v/>
      </c>
      <c r="Z86" s="126">
        <f>IF($Z$2=I86,1,0)</f>
        <v/>
      </c>
      <c r="AA86" s="126">
        <f>IF($AA$2=J86,1,0)</f>
        <v/>
      </c>
      <c r="AB86" s="126">
        <f>IF($AB$2=K86,1,0)</f>
        <v/>
      </c>
      <c r="AC86" s="126">
        <f>IF($AC$2=L86,1,0)</f>
        <v/>
      </c>
      <c r="AD86" s="126">
        <f>IF($AD$2=M86,1,0)</f>
        <v/>
      </c>
      <c r="AE86" s="126">
        <f>IF($AE$2=O86,1,0)</f>
        <v/>
      </c>
      <c r="AM86" s="69">
        <f>IF(AL86=1,1,"")</f>
        <v/>
      </c>
      <c r="AU86" t="n">
        <v>0</v>
      </c>
    </row>
    <row r="87" ht="44.25" customHeight="1">
      <c r="A87" s="294" t="inlineStr">
        <is>
          <t>I.C.7.06</t>
        </is>
      </c>
      <c r="B87" s="295" t="inlineStr">
        <is>
          <t>42 CFR 438.104(b)(2)(i)</t>
        </is>
      </c>
      <c r="C87" s="295" t="inlineStr">
        <is>
          <t>The contract requires that the MCP’s materials cannot contain any assertion or statement (whether written or oral) that the recipient must enroll in the MCP to obtain benefits or to not lose benefits.</t>
        </is>
      </c>
      <c r="D87" s="446" t="n"/>
      <c r="E87" s="297" t="n"/>
      <c r="F87" s="655" t="inlineStr">
        <is>
          <t>Source: CN-680000-FP122: 107 | Attachment - Core Contract Provisions 02012025: 43</t>
        </is>
      </c>
      <c r="G87" s="297" t="n"/>
      <c r="H87" s="640" t="inlineStr">
        <is>
          <t>Recommendation: MET
Response:
The contract explicitly prohibits the Managed Care Plan (MCP) from making any claim that a Medicaid recipient must enroll in the MCP to obtain or to not lose Medicaid benefits or any other health or welfare benefits. This is stated in multiple sections of the contract: 
- "Claim that a Medicaid recipient must enroll in the Managed Care Plan to obtain or to not lose Medicaid benefits or any other health or welfare benefits (42 CFR 438.104(b)(2)(i))." [CN-680000-FP122: 107]
- "Claim that a Medicaid recipient must enroll in the Managed Care Plan to obtain or to not lose Medicaid benefits or any other health or welfare benefits (42 CFR 438.104(b)(2)(i))." [Attachment - Core Contract Provisions 02012025: 43]
These prohibitions clearly meet the requirement that MCP’s materials cannot contain any assertion or statement that the recipient must enroll in the MCP to obtain benefits or to not lose benefits.</t>
        </is>
      </c>
      <c r="I87" s="92" t="inlineStr">
        <is>
          <t>MCO</t>
        </is>
      </c>
      <c r="J87" s="92" t="inlineStr">
        <is>
          <t>HIO</t>
        </is>
      </c>
      <c r="K87" s="92" t="inlineStr">
        <is>
          <t>PIHP</t>
        </is>
      </c>
      <c r="L87" s="71" t="inlineStr">
        <is>
          <t>PAHP</t>
        </is>
      </c>
      <c r="M87" s="71" t="inlineStr">
        <is>
          <t>NEMT PAHP</t>
        </is>
      </c>
      <c r="N87" s="71" t="n"/>
      <c r="O87" s="71" t="n"/>
      <c r="P87" s="71" t="inlineStr">
        <is>
          <t>EXISTING</t>
        </is>
      </c>
      <c r="Q87" s="71" t="n"/>
      <c r="R87" s="64" t="n"/>
      <c r="S87" s="64" t="n"/>
      <c r="T87" s="64" t="n"/>
      <c r="U87" s="97">
        <f>IF(OR($E$81="N/A",AND(AU87=0,'Cover Sheet'!$B$29="Streamlined Review"),AND(E87="Met",F87&lt;&gt;""),AND(E87="Not met",G87&lt;&gt;""),AND(E87="Unsure",G87&lt;&gt;""),AND(E87="N/A",H87&lt;&gt;""),AND(Y87=TRUE)),1,0)</f>
        <v/>
      </c>
      <c r="W87" s="56">
        <f>IF(OR(AND($H$6="Medicaid",MID($A87,1,FIND(".",$A87,1)-1)="II"),AND($H$6="CHIP",MID($A87,1,FIND(".",$A87,1)-1)="I")),TRUE,FALSE)</f>
        <v/>
      </c>
      <c r="X87" s="126">
        <f>IF(OR(Y87=TRUE),TRUE,FALSE)</f>
        <v/>
      </c>
      <c r="Y87" s="126">
        <f>IF(SUM(Z87:AE87)&lt;1,TRUE,FALSE)</f>
        <v/>
      </c>
      <c r="Z87" s="126">
        <f>IF($Z$2=I87,1,0)</f>
        <v/>
      </c>
      <c r="AA87" s="126">
        <f>IF($AA$2=J87,1,0)</f>
        <v/>
      </c>
      <c r="AB87" s="126">
        <f>IF($AB$2=K87,1,0)</f>
        <v/>
      </c>
      <c r="AC87" s="126">
        <f>IF($AC$2=L87,1,0)</f>
        <v/>
      </c>
      <c r="AD87" s="126">
        <f>IF($AD$2=M87,1,0)</f>
        <v/>
      </c>
      <c r="AE87" s="126">
        <f>IF($AE$2=O87,1,0)</f>
        <v/>
      </c>
      <c r="AM87" s="69">
        <f>IF(AL87=1,1,"")</f>
        <v/>
      </c>
      <c r="AU87" t="n">
        <v>0</v>
      </c>
    </row>
    <row r="88" ht="39" customHeight="1" thickBot="1">
      <c r="A88" s="308" t="inlineStr">
        <is>
          <t>I.C.7.07</t>
        </is>
      </c>
      <c r="B88" s="309" t="inlineStr">
        <is>
          <t>42 CFR 438.104(b)(2)(ii)</t>
        </is>
      </c>
      <c r="C88" s="309" t="inlineStr">
        <is>
          <t>The contract requires that the MCP’s materials cannot contain any assertion or statement (whether written or oral) that the MCP is endorsed by CMS, the federal or state government, or a similar entity.</t>
        </is>
      </c>
      <c r="D88" s="471" t="n"/>
      <c r="E88" s="297" t="n"/>
      <c r="F88" s="655" t="inlineStr">
        <is>
          <t>Source: Attachment - Core Contract Provisions 02012025: 43: 43</t>
        </is>
      </c>
      <c r="G88" s="311" t="n"/>
      <c r="H88" s="643" t="inlineStr">
        <is>
          <t>Recommendation: MET
Response:
The contract explicitly states that the Managed Care Plan (MCP) shall not claim that it is recommended or endorsed by CMS, the federal or State government, or similar entity. This is found in the text: "Claim that the Managed Care Plan is recommended or endorsed by CMS, the federal or State government, or similar entity (42 CFR 438.104(b)(2)(ii))." [1] This directly supports the requirement that MCP’s materials cannot contain any assertion or statement that the MCP is endorsed by CMS, the federal or state government, or a similar entity.</t>
        </is>
      </c>
      <c r="I88" s="92" t="inlineStr">
        <is>
          <t>MCO</t>
        </is>
      </c>
      <c r="J88" s="92" t="inlineStr">
        <is>
          <t>HIO</t>
        </is>
      </c>
      <c r="K88" s="92" t="inlineStr">
        <is>
          <t>PIHP</t>
        </is>
      </c>
      <c r="L88" s="71" t="inlineStr">
        <is>
          <t>PAHP</t>
        </is>
      </c>
      <c r="M88" s="71" t="inlineStr">
        <is>
          <t>NEMT PAHP</t>
        </is>
      </c>
      <c r="N88" s="71" t="n"/>
      <c r="O88" s="71" t="n"/>
      <c r="P88" s="71" t="inlineStr">
        <is>
          <t>EXISTING</t>
        </is>
      </c>
      <c r="Q88" s="71" t="n"/>
      <c r="R88" s="64" t="n"/>
      <c r="S88" s="64" t="n"/>
      <c r="T88" s="64" t="n"/>
      <c r="U88" s="97">
        <f>IF(OR($E$81="N/A",AND(AU88=0,'Cover Sheet'!$B$29="Streamlined Review"),AND(E88="Met",F88&lt;&gt;""),AND(E88="Not met",G88&lt;&gt;""),AND(E88="Unsure",G88&lt;&gt;""),AND(E88="N/A",H88&lt;&gt;""),AND(Y88=TRUE)),1,0)</f>
        <v/>
      </c>
      <c r="W88" s="56">
        <f>IF(OR(AND($H$6="Medicaid",MID($A88,1,FIND(".",$A88,1)-1)="II"),AND($H$6="CHIP",MID($A88,1,FIND(".",$A88,1)-1)="I")),TRUE,FALSE)</f>
        <v/>
      </c>
      <c r="X88" s="126">
        <f>IF(OR(Y88=TRUE),TRUE,FALSE)</f>
        <v/>
      </c>
      <c r="Y88" s="126">
        <f>IF(SUM(Z88:AE88)&lt;1,TRUE,FALSE)</f>
        <v/>
      </c>
      <c r="Z88" s="126">
        <f>IF($Z$2=I88,1,0)</f>
        <v/>
      </c>
      <c r="AA88" s="126">
        <f>IF($AA$2=J88,1,0)</f>
        <v/>
      </c>
      <c r="AB88" s="126">
        <f>IF($AB$2=K88,1,0)</f>
        <v/>
      </c>
      <c r="AC88" s="126">
        <f>IF($AC$2=L88,1,0)</f>
        <v/>
      </c>
      <c r="AD88" s="126">
        <f>IF($AD$2=M88,1,0)</f>
        <v/>
      </c>
      <c r="AE88" s="126">
        <f>IF($AE$2=O88,1,0)</f>
        <v/>
      </c>
      <c r="AM88" s="69">
        <f>IF(AL88=1,1,"")</f>
        <v/>
      </c>
      <c r="AU88" t="n">
        <v>0</v>
      </c>
    </row>
    <row r="89" ht="15.75" customHeight="1" thickBot="1">
      <c r="A89" s="454" t="n"/>
      <c r="B89" s="455" t="n"/>
      <c r="C89" s="456" t="inlineStr">
        <is>
          <t>I.C.8 General Information Requirements</t>
        </is>
      </c>
      <c r="D89" s="474" t="n"/>
      <c r="E89" s="443" t="n"/>
      <c r="F89" s="472" t="n"/>
      <c r="G89" s="475" t="n"/>
      <c r="H89" s="476" t="n"/>
      <c r="I89" s="132" t="n"/>
      <c r="J89" s="132" t="n"/>
      <c r="K89" s="132" t="n"/>
      <c r="L89" s="133" t="n"/>
      <c r="M89" s="134" t="n"/>
      <c r="N89" s="598" t="n"/>
      <c r="O89" s="598" t="n"/>
      <c r="P89" s="135" t="n"/>
      <c r="Q89" s="135" t="n"/>
      <c r="R89" s="120" t="n"/>
      <c r="S89" s="120" t="n"/>
      <c r="T89" s="120" t="n"/>
      <c r="U89" s="126" t="n"/>
      <c r="Z89" s="126" t="n"/>
      <c r="AA89" s="126" t="n"/>
      <c r="AB89" s="126" t="n"/>
      <c r="AC89" s="126" t="n"/>
      <c r="AD89" s="126" t="n"/>
      <c r="AE89" s="126" t="n"/>
    </row>
    <row r="90" ht="30" customHeight="1">
      <c r="A90" s="254" t="inlineStr">
        <is>
          <t>I.C.8.01</t>
        </is>
      </c>
      <c r="B90" s="255" t="inlineStr">
        <is>
          <t>42 CFR 438.10(c)(6)(i)</t>
        </is>
      </c>
      <c r="C90" s="255" t="inlineStr">
        <is>
          <t>The contract requires that if the MCP chooses to provide required information electronically to enrollees, it must be in a format that is readily accessible.</t>
        </is>
      </c>
      <c r="D90" s="505" t="n">
        <v>10</v>
      </c>
      <c r="E90" s="297" t="n"/>
      <c r="F90" s="645" t="inlineStr">
        <is>
          <t>Source: Attachment - Core Contract Provisions 02012025: 63 | CN-680000-FP122: 127</t>
        </is>
      </c>
      <c r="G90" s="313" t="n"/>
      <c r="H90" s="644" t="inlineStr">
        <is>
          <t>Recommendation: MET
Response:
The contract explicitly states that the Managed Care Plan (MCP) must provide enrollee information electronically and meet the criteria as outlined in 42 CFR 438.10(c)(6)(i)-(v). This implies that the information must be in a format that is readily accessible. Additionally, the contract specifies that the online provider directory shall be made available in a machine-readable file and format in compliance with 42 CFR 438.10(h)(4), further supporting the requirement for accessibility. [1][2]</t>
        </is>
      </c>
      <c r="I90" s="92" t="inlineStr">
        <is>
          <t>MCO</t>
        </is>
      </c>
      <c r="J90" s="92" t="inlineStr">
        <is>
          <t>HIO</t>
        </is>
      </c>
      <c r="K90" s="92" t="inlineStr">
        <is>
          <t>PIHP</t>
        </is>
      </c>
      <c r="L90" s="71" t="inlineStr">
        <is>
          <t>PAHP</t>
        </is>
      </c>
      <c r="M90" s="71" t="inlineStr">
        <is>
          <t>NEMT PAHP</t>
        </is>
      </c>
      <c r="N90" s="71" t="n"/>
      <c r="O90" s="71" t="inlineStr">
        <is>
          <t>PCCME</t>
        </is>
      </c>
      <c r="P90" s="71" t="inlineStr">
        <is>
          <t>EXISTING</t>
        </is>
      </c>
      <c r="Q90" s="71" t="n"/>
      <c r="R90" s="64" t="n">
        <v>42917</v>
      </c>
      <c r="S90" s="64" t="n"/>
      <c r="T90" s="64" t="n"/>
      <c r="U90" s="97">
        <f>IF(OR($E$89="N/A",AND(AU90=0,'Cover Sheet'!$B$29="Streamlined Review"),AND(E90="Met",F90&lt;&gt;""),AND(E90="Not met",G90&lt;&gt;""),AND(E90="Unsure",G90&lt;&gt;""),AND(E90="N/A",H90&lt;&gt;""),AND(Y90=TRUE)),1,0)</f>
        <v/>
      </c>
      <c r="W90" s="56">
        <f>IF(OR(AND($H$6="Medicaid",MID($A90,1,FIND(".",$A90,1)-1)="II"),AND($H$6="CHIP",MID($A90,1,FIND(".",$A90,1)-1)="I")),TRUE,FALSE)</f>
        <v/>
      </c>
      <c r="X90" s="126">
        <f>IF(OR(Y90=TRUE),TRUE,FALSE)</f>
        <v/>
      </c>
      <c r="Y90" s="126">
        <f>IF(SUM(Z90:AE90)&lt;1,TRUE,FALSE)</f>
        <v/>
      </c>
      <c r="Z90" s="126">
        <f>IF($Z$2=I90,1,0)</f>
        <v/>
      </c>
      <c r="AA90" s="126">
        <f>IF($AA$2=J90,1,0)</f>
        <v/>
      </c>
      <c r="AB90" s="126">
        <f>IF($AB$2=K90,1,0)</f>
        <v/>
      </c>
      <c r="AC90" s="126">
        <f>IF($AC$2=L90,1,0)</f>
        <v/>
      </c>
      <c r="AD90" s="126">
        <f>IF($AD$2=M90,1,0)</f>
        <v/>
      </c>
      <c r="AE90" s="126">
        <f>IF($AE$2=O90,1,0)</f>
        <v/>
      </c>
      <c r="AM90" s="69">
        <f>IF(AL90=1,1,"")</f>
        <v/>
      </c>
      <c r="AU90" t="n">
        <v>0</v>
      </c>
    </row>
    <row r="91" ht="43.5" customHeight="1">
      <c r="A91" s="294" t="inlineStr">
        <is>
          <t>I.C.8.02</t>
        </is>
      </c>
      <c r="B91" s="295" t="inlineStr">
        <is>
          <t>42 CFR 438.10(c)(6)(ii)</t>
        </is>
      </c>
      <c r="C91" s="295" t="inlineStr">
        <is>
          <t>The contract requires that if the MCP chooses to provide required information electronically to enrollees, the information must be placed in a location on the MCP's website that is prominent and readily accessible.</t>
        </is>
      </c>
      <c r="D91" s="505" t="n">
        <v>10</v>
      </c>
      <c r="E91" s="297" t="n"/>
      <c r="F91" s="645" t="inlineStr">
        <is>
          <t>Source: Attachment - Core Contract Provisions 02012025: 63 | CN-680000-FP122: 127</t>
        </is>
      </c>
      <c r="G91" s="297" t="n"/>
      <c r="H91" s="640" t="inlineStr">
        <is>
          <t>Recommendation: UNCLEAR
Response:
The retrieved text mentions that the Managed Care Plan (MCP) must make certain information available electronically on their website without requiring enrollee login, including the enrollee handbook(s), the printed provider directory, and a searchable provider database [1][2]. However, the text does not explicitly state that the information must be placed in a prominent and readily accessible location on the website. Therefore, it is unclear whether this specific requirement is met.
[1] 'a. The Managed Care Plan shall make available electronically at the Managed Care Plan's website without requiring enrollee login, the enrollee handbook(s), the printed provider directory, and a searchable provider database.' (Attachment - Core Contract Provisions 02012025: 63)
[2] 'a. The Managed Care Plan shall make available electronically at the Managed Care Plan's website without requiring enrollee login, the enrollee handbook(s), the printed provider directory, and a searchable provider database.' (CN-680000-FP122: 127)</t>
        </is>
      </c>
      <c r="I91" s="92" t="inlineStr">
        <is>
          <t>MCO</t>
        </is>
      </c>
      <c r="J91" s="92" t="inlineStr">
        <is>
          <t>HIO</t>
        </is>
      </c>
      <c r="K91" s="92" t="inlineStr">
        <is>
          <t>PIHP</t>
        </is>
      </c>
      <c r="L91" s="71" t="inlineStr">
        <is>
          <t>PAHP</t>
        </is>
      </c>
      <c r="M91" s="71" t="inlineStr">
        <is>
          <t>NEMT PAHP</t>
        </is>
      </c>
      <c r="N91" s="71" t="n"/>
      <c r="O91" s="71" t="inlineStr">
        <is>
          <t>PCCME</t>
        </is>
      </c>
      <c r="P91" s="71" t="inlineStr">
        <is>
          <t>EXISTING</t>
        </is>
      </c>
      <c r="Q91" s="71" t="n"/>
      <c r="R91" s="64" t="n">
        <v>42917</v>
      </c>
      <c r="S91" s="64" t="n"/>
      <c r="T91" s="64" t="n"/>
      <c r="U91" s="97">
        <f>IF(OR($E$89="N/A",AND(AU91=0,'Cover Sheet'!$B$29="Streamlined Review"),AND(E91="Met",F91&lt;&gt;""),AND(E91="Not met",G91&lt;&gt;""),AND(E91="Unsure",G91&lt;&gt;""),AND(E91="N/A",H91&lt;&gt;""),AND(Y91=TRUE)),1,0)</f>
        <v/>
      </c>
      <c r="W91" s="56">
        <f>IF(OR(AND($H$6="Medicaid",MID($A91,1,FIND(".",$A91,1)-1)="II"),AND($H$6="CHIP",MID($A91,1,FIND(".",$A91,1)-1)="I")),TRUE,FALSE)</f>
        <v/>
      </c>
      <c r="X91" s="126">
        <f>IF(OR(Y91=TRUE),TRUE,FALSE)</f>
        <v/>
      </c>
      <c r="Y91" s="126">
        <f>IF(SUM(Z91:AE91)&lt;1,TRUE,FALSE)</f>
        <v/>
      </c>
      <c r="Z91" s="126">
        <f>IF($Z$2=I91,1,0)</f>
        <v/>
      </c>
      <c r="AA91" s="126">
        <f>IF($AA$2=J91,1,0)</f>
        <v/>
      </c>
      <c r="AB91" s="126">
        <f>IF($AB$2=K91,1,0)</f>
        <v/>
      </c>
      <c r="AC91" s="126">
        <f>IF($AC$2=L91,1,0)</f>
        <v/>
      </c>
      <c r="AD91" s="126">
        <f>IF($AD$2=M91,1,0)</f>
        <v/>
      </c>
      <c r="AE91" s="126">
        <f>IF($AE$2=O91,1,0)</f>
        <v/>
      </c>
      <c r="AM91" s="69">
        <f>IF(AL91=1,1,"")</f>
        <v/>
      </c>
      <c r="AU91" t="n">
        <v>0</v>
      </c>
    </row>
    <row r="92" ht="44.25" customHeight="1">
      <c r="A92" s="294" t="inlineStr">
        <is>
          <t>I.C.8.03</t>
        </is>
      </c>
      <c r="B92" s="295" t="inlineStr">
        <is>
          <t>42 CFR 438.10(c)(6)(iii)</t>
        </is>
      </c>
      <c r="C92" s="295" t="inlineStr">
        <is>
          <t>The contract requires that if the MCP chooses to provide required information electronically to enrollees, the information must be provided in an electronic form which can be electronically retained and printed.</t>
        </is>
      </c>
      <c r="D92" s="505" t="n">
        <v>10</v>
      </c>
      <c r="E92" s="297" t="n"/>
      <c r="F92" s="645" t="inlineStr">
        <is>
          <t>Source: CN-680000-FP122: 127 | Attachment - Core Contract Provisions 02012025: 229</t>
        </is>
      </c>
      <c r="G92" s="297" t="n"/>
      <c r="H92" s="640" t="inlineStr">
        <is>
          <t>Recommendation: MET
Response:
The contract explicitly states that the Managed Care Plan must provide enrollee information electronically and meet the criteria as outlined in 42 CFR 438.10(c)(6)(i)-(v). Additionally, it specifies that all records stored electronically must be provided to the Agency in a format that is compatible with the IT systems of the Agency, implying that the format must support electronic retention and printing.
Evidence:
1. "The Managed Care Plan must provide enrollee information electronically and meet the criteria as outlined in 42 CFR 438.10(c)(6)(i)-(v)." [CN-680000-FP122: 127]
2. "All records stored electronically must be provided to the Agency in a format that is compatible with the IT systems of the Agency." [Attachment - Core Contract Provisions 02012025: 229]</t>
        </is>
      </c>
      <c r="I92" s="92" t="inlineStr">
        <is>
          <t>MCO</t>
        </is>
      </c>
      <c r="J92" s="92" t="inlineStr">
        <is>
          <t>HIO</t>
        </is>
      </c>
      <c r="K92" s="92" t="inlineStr">
        <is>
          <t>PIHP</t>
        </is>
      </c>
      <c r="L92" s="71" t="inlineStr">
        <is>
          <t>PAHP</t>
        </is>
      </c>
      <c r="M92" s="71" t="inlineStr">
        <is>
          <t>NEMT PAHP</t>
        </is>
      </c>
      <c r="N92" s="71" t="n"/>
      <c r="O92" s="71" t="inlineStr">
        <is>
          <t>PCCME</t>
        </is>
      </c>
      <c r="P92" s="71" t="inlineStr">
        <is>
          <t>EXISTING</t>
        </is>
      </c>
      <c r="Q92" s="71" t="n"/>
      <c r="R92" s="64" t="n">
        <v>42917</v>
      </c>
      <c r="S92" s="64" t="n"/>
      <c r="T92" s="64" t="n"/>
      <c r="U92" s="97">
        <f>IF(OR($E$89="N/A",AND(AU92=0,'Cover Sheet'!$B$29="Streamlined Review"),AND(E92="Met",F92&lt;&gt;""),AND(E92="Not met",G92&lt;&gt;""),AND(E92="Unsure",G92&lt;&gt;""),AND(E92="N/A",H92&lt;&gt;""),AND(Y92=TRUE)),1,0)</f>
        <v/>
      </c>
      <c r="W92" s="56">
        <f>IF(OR(AND($H$6="Medicaid",MID($A92,1,FIND(".",$A92,1)-1)="II"),AND($H$6="CHIP",MID($A92,1,FIND(".",$A92,1)-1)="I")),TRUE,FALSE)</f>
        <v/>
      </c>
      <c r="X92" s="126">
        <f>IF(OR(Y92=TRUE),TRUE,FALSE)</f>
        <v/>
      </c>
      <c r="Y92" s="126">
        <f>IF(SUM(Z92:AE92)&lt;1,TRUE,FALSE)</f>
        <v/>
      </c>
      <c r="Z92" s="126">
        <f>IF($Z$2=I92,1,0)</f>
        <v/>
      </c>
      <c r="AA92" s="126">
        <f>IF($AA$2=J92,1,0)</f>
        <v/>
      </c>
      <c r="AB92" s="126">
        <f>IF($AB$2=K92,1,0)</f>
        <v/>
      </c>
      <c r="AC92" s="126">
        <f>IF($AC$2=L92,1,0)</f>
        <v/>
      </c>
      <c r="AD92" s="126">
        <f>IF($AD$2=M92,1,0)</f>
        <v/>
      </c>
      <c r="AE92" s="126">
        <f>IF($AE$2=O92,1,0)</f>
        <v/>
      </c>
      <c r="AM92" s="69">
        <f>IF(AL92=1,1,"")</f>
        <v/>
      </c>
      <c r="AU92" t="n">
        <v>0</v>
      </c>
    </row>
    <row r="93" ht="38.25" customHeight="1">
      <c r="A93" s="294" t="inlineStr">
        <is>
          <t>I.C.8.04</t>
        </is>
      </c>
      <c r="B93" s="295" t="inlineStr">
        <is>
          <t>42 CFR 438.10(c)(6)(iv)</t>
        </is>
      </c>
      <c r="C93" s="295" t="inlineStr">
        <is>
          <t>The contract requires that if the MCP chooses to provide required information electronically to enrollees, the information is consistent with content and language requirements.</t>
        </is>
      </c>
      <c r="D93" s="505" t="n">
        <v>10</v>
      </c>
      <c r="E93" s="297" t="n"/>
      <c r="F93" s="645" t="inlineStr">
        <is>
          <t>Source: Attachment - Core Contract Provisions 02012025: 57 | Attachment - Core Contract Provisions 02012025: 63</t>
        </is>
      </c>
      <c r="G93" s="297" t="n"/>
      <c r="H93" s="640" t="inlineStr">
        <is>
          <t>Recommendation: MET
Response:
The contract explicitly states that the Managed Care Plan (MCP) must ensure that all materials, including those provided electronically, are consistent with the contract and state and federal requirements. Specifically, it mentions that the MCP shall conduct a quality check and ensure that all materials are consistent with this Contract and State and federal requirements prior to submitting materials for review to the Agency [1]. Additionally, the contract requires that the MCP provide enrollee information electronically and meet the criteria as outlined in 42 CFR 438.10(c)(6)(i)-(v) [2].</t>
        </is>
      </c>
      <c r="I93" s="92" t="inlineStr">
        <is>
          <t>MCO</t>
        </is>
      </c>
      <c r="J93" s="92" t="inlineStr">
        <is>
          <t>HIO</t>
        </is>
      </c>
      <c r="K93" s="92" t="inlineStr">
        <is>
          <t>PIHP</t>
        </is>
      </c>
      <c r="L93" s="71" t="inlineStr">
        <is>
          <t>PAHP</t>
        </is>
      </c>
      <c r="M93" s="71" t="inlineStr">
        <is>
          <t>NEMT PAHP</t>
        </is>
      </c>
      <c r="N93" s="71" t="n"/>
      <c r="O93" s="71" t="inlineStr">
        <is>
          <t>PCCME</t>
        </is>
      </c>
      <c r="P93" s="71" t="inlineStr">
        <is>
          <t>EXISTING</t>
        </is>
      </c>
      <c r="Q93" s="71" t="n"/>
      <c r="R93" s="64" t="n">
        <v>42917</v>
      </c>
      <c r="S93" s="64" t="n"/>
      <c r="T93" s="64" t="n"/>
      <c r="U93" s="97">
        <f>IF(OR($E$89="N/A",AND(AU93=0,'Cover Sheet'!$B$29="Streamlined Review"),AND(E93="Met",F93&lt;&gt;""),AND(E93="Not met",G93&lt;&gt;""),AND(E93="Unsure",G93&lt;&gt;""),AND(E93="N/A",H93&lt;&gt;""),AND(Y93=TRUE)),1,0)</f>
        <v/>
      </c>
      <c r="W93" s="56">
        <f>IF(OR(AND($H$6="Medicaid",MID($A93,1,FIND(".",$A93,1)-1)="II"),AND($H$6="CHIP",MID($A93,1,FIND(".",$A93,1)-1)="I")),TRUE,FALSE)</f>
        <v/>
      </c>
      <c r="X93" s="126">
        <f>IF(OR(Y93=TRUE),TRUE,FALSE)</f>
        <v/>
      </c>
      <c r="Y93" s="126">
        <f>IF(SUM(Z93:AE93)&lt;1,TRUE,FALSE)</f>
        <v/>
      </c>
      <c r="Z93" s="126">
        <f>IF($Z$2=I93,1,0)</f>
        <v/>
      </c>
      <c r="AA93" s="126">
        <f>IF($AA$2=J93,1,0)</f>
        <v/>
      </c>
      <c r="AB93" s="126">
        <f>IF($AB$2=K93,1,0)</f>
        <v/>
      </c>
      <c r="AC93" s="126">
        <f>IF($AC$2=L93,1,0)</f>
        <v/>
      </c>
      <c r="AD93" s="126">
        <f>IF($AD$2=M93,1,0)</f>
        <v/>
      </c>
      <c r="AE93" s="126">
        <f>IF($AE$2=O93,1,0)</f>
        <v/>
      </c>
      <c r="AM93" s="69">
        <f>IF(AL93=1,1,"")</f>
        <v/>
      </c>
      <c r="AU93" t="n">
        <v>0</v>
      </c>
    </row>
    <row r="94" ht="42" customHeight="1">
      <c r="A94" s="294" t="inlineStr">
        <is>
          <t>I.C.8.05</t>
        </is>
      </c>
      <c r="B94" s="295" t="inlineStr">
        <is>
          <t>42 CFR 438.10(c)(6)(v)</t>
        </is>
      </c>
      <c r="C94" s="295" t="inlineStr">
        <is>
          <t>The contract requires that if the MCP chooses to provide required information electronically to enrollees, the MCP must notify the enrollee that the information is available in paper form without charge upon request.</t>
        </is>
      </c>
      <c r="D94" s="505" t="n">
        <v>10</v>
      </c>
      <c r="E94" s="297" t="n"/>
      <c r="F94" s="645" t="inlineStr">
        <is>
          <t>Source: CN-680000-FP122: 125, 61, 113 | Attachment - Core Contract Provisions 02012025: 61, 62</t>
        </is>
      </c>
      <c r="G94" s="297" t="n"/>
      <c r="H94" s="640" t="inlineStr">
        <is>
          <t>Recommendation: UNCLEAR
Response:
The retrieved text does not explicitly state that the Managed Care Plan (MCP) must notify enrollees that information provided electronically is also available in paper form without charge upon request. While the text mentions that the MCP must advise enrollees that information is available on the internet and provide the applicable internet address, it does not specifically address the requirement to notify enrollees about the availability of paper forms without charge upon request.
Evidence:
- "Advising the enrollee in paper or electronic form that the information is available on the Managed Care Plan's website and providing the applicable internet address." [CN-680000-FP122: 125, 61 | Attachment - Core Contract Provisions 02012025: 61, 62]
- "The Managed Care Plan shall notify enrollees or potential enrollees that information is available in alternative formats and how to access those formats (42 CFR 438.10(d)(3))." [CN-680000-FP122: 113]</t>
        </is>
      </c>
      <c r="I94" s="92" t="inlineStr">
        <is>
          <t>MCO</t>
        </is>
      </c>
      <c r="J94" s="92" t="inlineStr">
        <is>
          <t>HIO</t>
        </is>
      </c>
      <c r="K94" s="92" t="inlineStr">
        <is>
          <t>PIHP</t>
        </is>
      </c>
      <c r="L94" s="71" t="inlineStr">
        <is>
          <t>PAHP</t>
        </is>
      </c>
      <c r="M94" s="71" t="inlineStr">
        <is>
          <t>NEMT PAHP</t>
        </is>
      </c>
      <c r="N94" s="71" t="n"/>
      <c r="O94" s="71" t="inlineStr">
        <is>
          <t>PCCME</t>
        </is>
      </c>
      <c r="P94" s="71" t="inlineStr">
        <is>
          <t>EXISTING</t>
        </is>
      </c>
      <c r="Q94" s="71" t="n"/>
      <c r="R94" s="64" t="n">
        <v>42917</v>
      </c>
      <c r="S94" s="64" t="n"/>
      <c r="T94" s="64" t="n"/>
      <c r="U94" s="97">
        <f>IF(OR($E$89="N/A",AND(AU94=0,'Cover Sheet'!$B$29="Streamlined Review"),AND(E94="Met",F94&lt;&gt;""),AND(E94="Not met",G94&lt;&gt;""),AND(E94="Unsure",G94&lt;&gt;""),AND(E94="N/A",H94&lt;&gt;""),AND(Y94=TRUE)),1,0)</f>
        <v/>
      </c>
      <c r="W94" s="56">
        <f>IF(OR(AND($H$6="Medicaid",MID($A94,1,FIND(".",$A94,1)-1)="II"),AND($H$6="CHIP",MID($A94,1,FIND(".",$A94,1)-1)="I")),TRUE,FALSE)</f>
        <v/>
      </c>
      <c r="X94" s="126">
        <f>IF(OR(Y94=TRUE),TRUE,FALSE)</f>
        <v/>
      </c>
      <c r="Y94" s="126">
        <f>IF(SUM(Z94:AE94)&lt;1,TRUE,FALSE)</f>
        <v/>
      </c>
      <c r="Z94" s="126">
        <f>IF($Z$2=I94,1,0)</f>
        <v/>
      </c>
      <c r="AA94" s="126">
        <f>IF($AA$2=J94,1,0)</f>
        <v/>
      </c>
      <c r="AB94" s="126">
        <f>IF($AB$2=K94,1,0)</f>
        <v/>
      </c>
      <c r="AC94" s="126">
        <f>IF($AC$2=L94,1,0)</f>
        <v/>
      </c>
      <c r="AD94" s="126">
        <f>IF($AD$2=M94,1,0)</f>
        <v/>
      </c>
      <c r="AE94" s="126">
        <f>IF($AE$2=O94,1,0)</f>
        <v/>
      </c>
      <c r="AM94" s="69">
        <f>IF(AL94=1,1,"")</f>
        <v/>
      </c>
      <c r="AU94" t="n">
        <v>0</v>
      </c>
    </row>
    <row r="95" ht="42.75" customHeight="1">
      <c r="A95" s="294" t="inlineStr">
        <is>
          <t>I.C.8.06</t>
        </is>
      </c>
      <c r="B95" s="295" t="inlineStr">
        <is>
          <t>42 CFR 438.10(c)(6)(v)</t>
        </is>
      </c>
      <c r="C95" s="295" t="inlineStr">
        <is>
          <t>The contract requires that if the MCP chooses to provide required information electronically to enrollees, the MCP must provide, upon request, information in paper form within 5 business days.</t>
        </is>
      </c>
      <c r="D95" s="505" t="n">
        <v>10</v>
      </c>
      <c r="E95" s="297" t="n"/>
      <c r="F95" s="645" t="inlineStr">
        <is>
          <t>Source: Attachment - Core Contract Provisions 02012025.docx: 239 | CN-680000-FP122: 299, 62, 126, 57, 121, 483, 127</t>
        </is>
      </c>
      <c r="G95" s="297" t="n"/>
      <c r="H95" s="640" t="inlineStr">
        <is>
          <t>Recommendation: UNCLEAR
Response:
The retrieved text mentions that the Managed Care Plan (MCP) must provide enrollee information electronically and meet certain criteria ([result 8]). However, there is no explicit mention of a requirement for the MCP to provide information in paper form upon request within 5 business days. The text discusses various methods of providing information, including electronic and paper forms, but does not specify a timeframe for providing paper forms upon request. Therefore, the evidence is insufficient to determine if the requirement is met.</t>
        </is>
      </c>
      <c r="I95" s="92" t="inlineStr">
        <is>
          <t>MCO</t>
        </is>
      </c>
      <c r="J95" s="92" t="inlineStr">
        <is>
          <t>HIO</t>
        </is>
      </c>
      <c r="K95" s="92" t="inlineStr">
        <is>
          <t>PIHP</t>
        </is>
      </c>
      <c r="L95" s="71" t="inlineStr">
        <is>
          <t>PAHP</t>
        </is>
      </c>
      <c r="M95" s="71" t="inlineStr">
        <is>
          <t>NEMT PAHP</t>
        </is>
      </c>
      <c r="N95" s="71" t="n"/>
      <c r="O95" s="71" t="inlineStr">
        <is>
          <t>PCCME</t>
        </is>
      </c>
      <c r="P95" s="71" t="inlineStr">
        <is>
          <t>EXISTING</t>
        </is>
      </c>
      <c r="Q95" s="71" t="n"/>
      <c r="R95" s="64" t="n">
        <v>42917</v>
      </c>
      <c r="S95" s="64" t="n"/>
      <c r="T95" s="64" t="n"/>
      <c r="U95" s="97">
        <f>IF(OR($E$89="N/A",AND(AU95=0,'Cover Sheet'!$B$29="Streamlined Review"),AND(E95="Met",F95&lt;&gt;""),AND(E95="Not met",G95&lt;&gt;""),AND(E95="Unsure",G95&lt;&gt;""),AND(E95="N/A",H95&lt;&gt;""),AND(Y95=TRUE)),1,0)</f>
        <v/>
      </c>
      <c r="W95" s="56">
        <f>IF(OR(AND($H$6="Medicaid",MID($A95,1,FIND(".",$A95,1)-1)="II"),AND($H$6="CHIP",MID($A95,1,FIND(".",$A95,1)-1)="I")),TRUE,FALSE)</f>
        <v/>
      </c>
      <c r="X95" s="126">
        <f>IF(OR(Y95=TRUE),TRUE,FALSE)</f>
        <v/>
      </c>
      <c r="Y95" s="126">
        <f>IF(SUM(Z95:AE95)&lt;1,TRUE,FALSE)</f>
        <v/>
      </c>
      <c r="Z95" s="126">
        <f>IF($Z$2=I95,1,0)</f>
        <v/>
      </c>
      <c r="AA95" s="126">
        <f>IF($AA$2=J95,1,0)</f>
        <v/>
      </c>
      <c r="AB95" s="126">
        <f>IF($AB$2=K95,1,0)</f>
        <v/>
      </c>
      <c r="AC95" s="126">
        <f>IF($AC$2=L95,1,0)</f>
        <v/>
      </c>
      <c r="AD95" s="126">
        <f>IF($AD$2=M95,1,0)</f>
        <v/>
      </c>
      <c r="AE95" s="126">
        <f>IF($AE$2=O95,1,0)</f>
        <v/>
      </c>
      <c r="AM95" s="69">
        <f>IF(AL95=1,1,"")</f>
        <v/>
      </c>
      <c r="AU95" t="n">
        <v>0</v>
      </c>
    </row>
    <row r="96" ht="29.25" customHeight="1">
      <c r="A96" s="294" t="inlineStr">
        <is>
          <t>I.C.8.07</t>
        </is>
      </c>
      <c r="B96" s="295" t="inlineStr">
        <is>
          <t>42 CFR 438.3(j)(3)</t>
        </is>
      </c>
      <c r="C96" s="295" t="inlineStr">
        <is>
          <t xml:space="preserve">The contract requires the MCP to provide adult enrollees with written information on advance directives policies, and include a description of applicable state law. </t>
        </is>
      </c>
      <c r="D96" s="446" t="n"/>
      <c r="E96" s="297" t="n"/>
      <c r="F96" s="645" t="inlineStr">
        <is>
          <t>Source: CN-680000-FP122: 191 | Attachment - Core Contract Provisions 02012025: 129</t>
        </is>
      </c>
      <c r="G96" s="297" t="n"/>
      <c r="H96" s="640" t="inlineStr">
        <is>
          <t>Recommendation: MET
Response:
The contract explicitly states that the Managed Care Plan (MCP) shall provide written information concerning the enrollee's rights regarding advance directives, including information on Chapter 765, F.S. (Florida Statutes). This indicates that the MCP is required to provide adult enrollees with written information on advance directives policies and include a description of applicable state law.
Evidence:
- "All enrollee records shall contain documentation that the enrollee was provided with written information concerning the enrollee's rights regarding advance directives (written instructions for living will or power of attorney), including information on Chapter 765, F.S., and whether or not the enrollee has executed an advance directive (42 CFR 438.3(j)(3))." [CN-680000-FP122: 191]
- "All enrollee records shall contain documentation that the enrollee was provided with written information concerning the enrollee's rights regarding advance directives (written instructions for living will or power of attorney), including information on Chapter 765, F.S., and whether or not the enrollee has executed" [Attachment - Core Contract Provisions 02012025: 129]</t>
        </is>
      </c>
      <c r="I96" s="92" t="inlineStr">
        <is>
          <t>MCO</t>
        </is>
      </c>
      <c r="J96" s="92" t="inlineStr">
        <is>
          <t>HIO</t>
        </is>
      </c>
      <c r="K96" s="92" t="inlineStr">
        <is>
          <t>PIHP</t>
        </is>
      </c>
      <c r="L96" s="71" t="inlineStr">
        <is>
          <t>PAHP</t>
        </is>
      </c>
      <c r="M96" s="71" t="n"/>
      <c r="N96" s="71" t="n"/>
      <c r="O96" s="71" t="n"/>
      <c r="P96" s="71" t="inlineStr">
        <is>
          <t>EXISTING</t>
        </is>
      </c>
      <c r="Q96" s="71" t="n"/>
      <c r="R96" s="64" t="n"/>
      <c r="S96" s="64" t="n"/>
      <c r="T96" s="64" t="n"/>
      <c r="U96" s="97">
        <f>IF(OR($E$89="N/A",AND(AU96=0,'Cover Sheet'!$B$29="Streamlined Review"),AND(E96="Met",F96&lt;&gt;""),AND(E96="Not met",G96&lt;&gt;""),AND(E96="Unsure",G96&lt;&gt;""),AND(E96="N/A",H96&lt;&gt;""),AND(Y96=TRUE)),1,0)</f>
        <v/>
      </c>
      <c r="W96" s="56">
        <f>IF(OR(AND($H$6="Medicaid",MID($A96,1,FIND(".",$A96,1)-1)="II"),AND($H$6="CHIP",MID($A96,1,FIND(".",$A96,1)-1)="I")),TRUE,FALSE)</f>
        <v/>
      </c>
      <c r="X96" s="126">
        <f>IF(OR(Y96=TRUE),TRUE,FALSE)</f>
        <v/>
      </c>
      <c r="Y96" s="126">
        <f>IF(SUM(Z96:AE96)&lt;1,TRUE,FALSE)</f>
        <v/>
      </c>
      <c r="Z96" s="126">
        <f>IF($Z$2=I96,1,0)</f>
        <v/>
      </c>
      <c r="AA96" s="126">
        <f>IF($AA$2=J96,1,0)</f>
        <v/>
      </c>
      <c r="AB96" s="126">
        <f>IF($AB$2=K96,1,0)</f>
        <v/>
      </c>
      <c r="AC96" s="126">
        <f>IF($AC$2=L96,1,0)</f>
        <v/>
      </c>
      <c r="AD96" s="126">
        <f>IF($AD$2=M96,1,0)</f>
        <v/>
      </c>
      <c r="AE96" s="126">
        <f>IF($AE$2=O96,1,0)</f>
        <v/>
      </c>
      <c r="AL96" s="69" t="n">
        <v>1</v>
      </c>
      <c r="AM96" s="69">
        <f>IF(AL96=1,1,"")</f>
        <v/>
      </c>
      <c r="AU96" t="n">
        <v>0</v>
      </c>
    </row>
    <row r="97" ht="45.75" customHeight="1">
      <c r="A97" s="294" t="inlineStr">
        <is>
          <t>I.C.8.08</t>
        </is>
      </c>
      <c r="B97" s="295" t="inlineStr">
        <is>
          <t>42 CFR 438.3(j)(4)</t>
        </is>
      </c>
      <c r="C97" s="295" t="inlineStr">
        <is>
          <t>The contract requires the MCP to reflect changes in state law in its written advance directives information as soon as possible, but no later than 90 days after the effective date of the change.</t>
        </is>
      </c>
      <c r="D97" s="446" t="n"/>
      <c r="E97" s="297" t="n"/>
      <c r="F97" s="645" t="inlineStr">
        <is>
          <t>Source: Attachment - Core Contract Provisions 02012025: 129 | CN-680000-FP122: 191</t>
        </is>
      </c>
      <c r="G97" s="297" t="n"/>
      <c r="H97" s="640" t="inlineStr">
        <is>
          <t>Recommendation: MET
Response:
The contract explicitly states that the Managed Care Plan's procedure shall be updated to reflect changes in State law as soon as possible, but no later than ninety (90) days after the effective date of the change (42 CFR 438.3(j)(4)).
Evidence:
- 'ed Care Plan's procedure shall be updated to reflect changes in State law as soon as possible, but no later than ninety (90) days after the effective date of the change (42 CFR 438.3(j)(4)).' [Attachment - Core Contract Provisions 02012025: 129]
- 'anaged Care Plan shall access copies of any advance directives executed by the enrollee. The Managed Care Plan's procedure shall be updated to reflect changes in State law as soon as possible, but no later than ninety (90) days after the effective date of the change (42 CFR 438.3(j)(4)).' [CN-680000-FP122: 191]</t>
        </is>
      </c>
      <c r="I97" s="92" t="inlineStr">
        <is>
          <t>MCO</t>
        </is>
      </c>
      <c r="J97" s="92" t="inlineStr">
        <is>
          <t>HIO</t>
        </is>
      </c>
      <c r="K97" s="92" t="inlineStr">
        <is>
          <t>PIHP</t>
        </is>
      </c>
      <c r="L97" s="71" t="inlineStr">
        <is>
          <t>PAHP</t>
        </is>
      </c>
      <c r="M97" s="71" t="n"/>
      <c r="N97" s="71" t="n"/>
      <c r="O97" s="71" t="n"/>
      <c r="P97" s="71" t="inlineStr">
        <is>
          <t>EXISTING</t>
        </is>
      </c>
      <c r="Q97" s="71" t="n"/>
      <c r="R97" s="64" t="n"/>
      <c r="S97" s="64" t="n"/>
      <c r="T97" s="64" t="n"/>
      <c r="U97" s="97">
        <f>IF(OR($E$89="N/A",AND(AU97=0,'Cover Sheet'!$B$29="Streamlined Review"),AND(E97="Met",F97&lt;&gt;""),AND(E97="Not met",G97&lt;&gt;""),AND(E97="Unsure",G97&lt;&gt;""),AND(E97="N/A",H97&lt;&gt;""),AND(Y97=TRUE)),1,0)</f>
        <v/>
      </c>
      <c r="W97" s="56">
        <f>IF(OR(AND($H$6="Medicaid",MID($A97,1,FIND(".",$A97,1)-1)="II"),AND($H$6="CHIP",MID($A97,1,FIND(".",$A97,1)-1)="I")),TRUE,FALSE)</f>
        <v/>
      </c>
      <c r="X97" s="126">
        <f>IF(OR(Y97=TRUE),TRUE,FALSE)</f>
        <v/>
      </c>
      <c r="Y97" s="126">
        <f>IF(SUM(Z97:AE97)&lt;1,TRUE,FALSE)</f>
        <v/>
      </c>
      <c r="Z97" s="126">
        <f>IF($Z$2=I97,1,0)</f>
        <v/>
      </c>
      <c r="AA97" s="126">
        <f>IF($AA$2=J97,1,0)</f>
        <v/>
      </c>
      <c r="AB97" s="126">
        <f>IF($AB$2=K97,1,0)</f>
        <v/>
      </c>
      <c r="AC97" s="126">
        <f>IF($AC$2=L97,1,0)</f>
        <v/>
      </c>
      <c r="AD97" s="126">
        <f>IF($AD$2=M97,1,0)</f>
        <v/>
      </c>
      <c r="AE97" s="126">
        <f>IF($AE$2=O97,1,0)</f>
        <v/>
      </c>
      <c r="AL97" s="69" t="n">
        <v>1</v>
      </c>
      <c r="AM97" s="69">
        <f>IF(AL97=1,1,"")</f>
        <v/>
      </c>
      <c r="AU97" t="n">
        <v>0</v>
      </c>
    </row>
    <row r="98" ht="44.25" customHeight="1">
      <c r="A98" s="294" t="inlineStr">
        <is>
          <t>I.C.8.09</t>
        </is>
      </c>
      <c r="B98" s="295" t="inlineStr">
        <is>
          <t>42 CFR 438.102(b)(1)(i)(B); 42 CFR 438.10(g)(4)</t>
        </is>
      </c>
      <c r="C98" s="295" t="inlineStr">
        <is>
          <t>The contract requires the MCP to notify enrollees when it adopts a policy to discontinue coverage of a counseling or referral service based on moral or religious objections at least 30 days prior to the effective date of the policy for any particular service.</t>
        </is>
      </c>
      <c r="D98" s="446" t="n"/>
      <c r="E98" s="297" t="n"/>
      <c r="F98" s="645" t="inlineStr">
        <is>
          <t>Source: CN-680000-FP122: 127, 134 | Attachment - Core Contract Provisions 02012025: 70</t>
        </is>
      </c>
      <c r="G98" s="297" t="n"/>
      <c r="H98" s="640" t="inlineStr">
        <is>
          <t>Recommendation: MET
Response:
The contract explicitly states that the Managed Care Plan (MCP) shall notify enrollees of any restrictions on counseling and referral services based on moral or religious grounds within thirty (30) days after adopting the policy with respect to any service. This aligns with the requirement to notify enrollees at least 30 days prior to the effective date of the policy.
Evidence:
- "Any restrictions on counseling and referral services based on moral or religious grounds within thirty (30) days after adopting the policy with respect to any service (42 CFR 438.102(b)(1)(i)(B); 42 CFR 438.10(g)(4))" [1]
- "If, during this Contract period, pursuant to 42 CFR 438.102, the Managed Care Plan elects not to provide or reimburse for counseling or referral to a covered service because of an objection on moral or religious grounds, the Managed Care Plan shall notify:" [2]</t>
        </is>
      </c>
      <c r="I98" s="92" t="inlineStr">
        <is>
          <t>MCO</t>
        </is>
      </c>
      <c r="J98" s="92" t="inlineStr">
        <is>
          <t>HIO</t>
        </is>
      </c>
      <c r="K98" s="92" t="inlineStr">
        <is>
          <t>PIHP</t>
        </is>
      </c>
      <c r="L98" s="71" t="inlineStr">
        <is>
          <t>PAHP</t>
        </is>
      </c>
      <c r="M98" s="71" t="n"/>
      <c r="N98" s="71" t="n"/>
      <c r="O98" s="71" t="n"/>
      <c r="P98" s="71" t="inlineStr">
        <is>
          <t>EXISTING</t>
        </is>
      </c>
      <c r="Q98" s="71" t="n"/>
      <c r="R98" s="64" t="n"/>
      <c r="S98" s="64" t="n"/>
      <c r="T98" s="64" t="n"/>
      <c r="U98" s="97">
        <f>IF(OR($E$89="N/A",AND(AU98=0,'Cover Sheet'!$B$29="Streamlined Review"),AND(E98="Met",F98&lt;&gt;""),AND(E98="Not met",G98&lt;&gt;""),AND(E98="Unsure",G98&lt;&gt;""),AND(E98="N/A",H98&lt;&gt;""),AND(Y98=TRUE)),1,0)</f>
        <v/>
      </c>
      <c r="W98" s="56">
        <f>IF(OR(AND($H$6="Medicaid",MID($A98,1,FIND(".",$A98,1)-1)="II"),AND($H$6="CHIP",MID($A98,1,FIND(".",$A98,1)-1)="I")),TRUE,FALSE)</f>
        <v/>
      </c>
      <c r="X98" s="126">
        <f>IF(OR(Y98=TRUE),TRUE,FALSE)</f>
        <v/>
      </c>
      <c r="Y98" s="126">
        <f>IF(SUM(Z98:AE98)&lt;1,TRUE,FALSE)</f>
        <v/>
      </c>
      <c r="Z98" s="126">
        <f>IF($Z$2=I98,1,0)</f>
        <v/>
      </c>
      <c r="AA98" s="126">
        <f>IF($AA$2=J98,1,0)</f>
        <v/>
      </c>
      <c r="AB98" s="126">
        <f>IF($AB$2=K98,1,0)</f>
        <v/>
      </c>
      <c r="AC98" s="126">
        <f>IF($AC$2=L98,1,0)</f>
        <v/>
      </c>
      <c r="AD98" s="126">
        <f>IF($AD$2=M98,1,0)</f>
        <v/>
      </c>
      <c r="AE98" s="126">
        <f>IF($AE$2=O98,1,0)</f>
        <v/>
      </c>
      <c r="AM98" s="69">
        <f>IF(AL98=1,1,"")</f>
        <v/>
      </c>
      <c r="AU98" t="n">
        <v>0</v>
      </c>
    </row>
    <row r="99" ht="25.5" customHeight="1">
      <c r="A99" s="294" t="inlineStr">
        <is>
          <t>I.C.8.10</t>
        </is>
      </c>
      <c r="B99" s="295" t="inlineStr">
        <is>
          <t>42 CFR 438.10(c)(4)(i)</t>
        </is>
      </c>
      <c r="C99" s="295" t="inlineStr">
        <is>
          <t>The contract requires the MCP to use the state-developed definition for the term "appeal."</t>
        </is>
      </c>
      <c r="D99" s="470" t="n"/>
      <c r="E99" s="297" t="n"/>
      <c r="F99" s="645" t="inlineStr">
        <is>
          <t>Source: Attachment - Core Contract Provisions 02012025: null, 85: 85</t>
        </is>
      </c>
      <c r="G99" s="297" t="n"/>
      <c r="H99" s="640" t="inlineStr">
        <is>
          <t>Recommendation: UNCLEAR
Response:
The retrieved text mentions the term 'appeal' and outlines procedures related to appeals, but it does not explicitly state that the MCP must use a state-developed definition for the term 'appeal.' The text refers to 'applicable appeals procedures' and 'plan appeal,' but there is no direct reference to a state-developed definition.
Evidence:
- 'l utilize the applicable appeals procedures outlined in the provider agreement.' [Attachment - Core Contract Provisions 02012025: null]
- 'd. The Managed Care Plan shall acknowledge each plan appeal in writing within five (5) business days of receipt of each plan appeal unless the enrollee requests an expedited resolution (42 CFR 438.406(b)(1); 42 CFR 438.406(a)).' [Attachment - Core Contract Provisions 02012025: 85]</t>
        </is>
      </c>
      <c r="I99" s="92" t="inlineStr">
        <is>
          <t>MCO</t>
        </is>
      </c>
      <c r="J99" s="92" t="inlineStr">
        <is>
          <t>HIO</t>
        </is>
      </c>
      <c r="K99" s="92" t="inlineStr">
        <is>
          <t>PIHP</t>
        </is>
      </c>
      <c r="L99" s="71" t="inlineStr">
        <is>
          <t>PAHP</t>
        </is>
      </c>
      <c r="M99" s="71" t="n"/>
      <c r="N99" s="71" t="n"/>
      <c r="O99" s="71" t="inlineStr">
        <is>
          <t>PCCME</t>
        </is>
      </c>
      <c r="P99" s="71" t="inlineStr">
        <is>
          <t>EXISTING</t>
        </is>
      </c>
      <c r="Q99" s="71" t="n"/>
      <c r="R99" s="64" t="n">
        <v>42917</v>
      </c>
      <c r="S99" s="64" t="n"/>
      <c r="T99" s="64" t="n"/>
      <c r="U99" s="97">
        <f>IF(OR($E$89="N/A",AND(AU99=0,'Cover Sheet'!$B$29="Streamlined Review"),AND(E99="Met",F99&lt;&gt;""),AND(E99="Not met",G99&lt;&gt;""),AND(E99="Unsure",G99&lt;&gt;""),AND(E99="N/A",H99&lt;&gt;""),AND(Y99=TRUE)),1,0)</f>
        <v/>
      </c>
      <c r="W99" s="56">
        <f>IF(OR(AND($H$6="Medicaid",MID($A99,1,FIND(".",$A99,1)-1)="II"),AND($H$6="CHIP",MID($A99,1,FIND(".",$A99,1)-1)="I")),TRUE,FALSE)</f>
        <v/>
      </c>
      <c r="X99" s="126">
        <f>IF(OR(Y99=TRUE),TRUE,FALSE)</f>
        <v/>
      </c>
      <c r="Y99" s="126">
        <f>IF(SUM(Z99:AE99)&lt;1,TRUE,FALSE)</f>
        <v/>
      </c>
      <c r="Z99" s="126">
        <f>IF($Z$2=I99,1,0)</f>
        <v/>
      </c>
      <c r="AA99" s="126">
        <f>IF($AA$2=J99,1,0)</f>
        <v/>
      </c>
      <c r="AB99" s="126">
        <f>IF($AB$2=K99,1,0)</f>
        <v/>
      </c>
      <c r="AC99" s="126">
        <f>IF($AC$2=L99,1,0)</f>
        <v/>
      </c>
      <c r="AD99" s="126">
        <f>IF($AD$2=M99,1,0)</f>
        <v/>
      </c>
      <c r="AE99" s="126">
        <f>IF($AE$2=O99,1,0)</f>
        <v/>
      </c>
      <c r="AM99" s="69">
        <f>IF(AL99=1,1,"")</f>
        <v/>
      </c>
      <c r="AU99" t="n">
        <v>0</v>
      </c>
    </row>
    <row r="100" ht="30.75" customHeight="1">
      <c r="A100" s="294" t="inlineStr">
        <is>
          <t>I.C.8.11</t>
        </is>
      </c>
      <c r="B100" s="295" t="inlineStr">
        <is>
          <t>42 CFR 438.10(c)(4)(i)</t>
        </is>
      </c>
      <c r="C100" s="295" t="inlineStr">
        <is>
          <t>The contract requires the MCP to use the state-developed definition for the term "durable medical equipment."</t>
        </is>
      </c>
      <c r="D100" s="470" t="n"/>
      <c r="E100" s="297" t="n"/>
      <c r="F100" s="645" t="inlineStr">
        <is>
          <t>Source: CN-680000-FP122: 402 | Attachment - Core Contract Provisions 02012025: 67</t>
        </is>
      </c>
      <c r="G100" s="297" t="n"/>
      <c r="H100" s="640" t="inlineStr">
        <is>
          <t>Recommendation: UNCLEAR
Response:
The retrieved text does not provide explicit evidence that the contract requires the Managed Care Plan (MCP) to use the state-developed definition for the term 'durable medical equipment.' While the contract mentions 'durable medical equipment' and references the Florida Medicaid State Plan and related rules, it does not explicitly state that the MCP must use a specific state-developed definition for this term.
Evidence:
- 'care and therapies, pharmacy services, durable medical equipment, and Prescribed Pediatric Extended Care.' [CN-680000-FP122: 402]
- 'The Managed Care Plan shall provide the services identified in **Attachment II, and its Exhibits** in accordance with the Florida Medicaid State Plan, the applicable federal waivers, as well as the Florida Medicaid promulgated rules in Chapter 59G-4, F.A.C., that include the Florida Medicaid Coverage and Limitations Handbooks, Florida Medicaid Coverage Policies, and services listed in the associated Florida Medicaid fee schedules...' [Attachment - Core Contract Provisions 02012025: 67]
The contract references the Florida Medicaid State Plan and related rules, but it does not explicitly require the use of a state-developed definition for 'durable medical equipment.'</t>
        </is>
      </c>
      <c r="I100" s="92" t="inlineStr">
        <is>
          <t>MCO</t>
        </is>
      </c>
      <c r="J100" s="92" t="inlineStr">
        <is>
          <t>HIO</t>
        </is>
      </c>
      <c r="K100" s="92" t="inlineStr">
        <is>
          <t>PIHP</t>
        </is>
      </c>
      <c r="L100" s="71" t="inlineStr">
        <is>
          <t>PAHP</t>
        </is>
      </c>
      <c r="M100" s="71" t="n"/>
      <c r="N100" s="71" t="n"/>
      <c r="O100" s="71" t="inlineStr">
        <is>
          <t>PCCME</t>
        </is>
      </c>
      <c r="P100" s="71" t="inlineStr">
        <is>
          <t>EXISTING</t>
        </is>
      </c>
      <c r="Q100" s="71" t="n"/>
      <c r="R100" s="64" t="n">
        <v>42917</v>
      </c>
      <c r="S100" s="64" t="n"/>
      <c r="T100" s="64" t="n"/>
      <c r="U100" s="97">
        <f>IF(OR($E$89="N/A",AND(AU100=0,'Cover Sheet'!$B$29="Streamlined Review"),AND(E100="Met",F100&lt;&gt;""),AND(E100="Not met",G100&lt;&gt;""),AND(E100="Unsure",G100&lt;&gt;""),AND(E100="N/A",H100&lt;&gt;""),AND(Y100=TRUE)),1,0)</f>
        <v/>
      </c>
      <c r="W100" s="56">
        <f>IF(OR(AND($H$6="Medicaid",MID($A100,1,FIND(".",$A100,1)-1)="II"),AND($H$6="CHIP",MID($A100,1,FIND(".",$A100,1)-1)="I")),TRUE,FALSE)</f>
        <v/>
      </c>
      <c r="X100" s="126">
        <f>IF(OR(Y100=TRUE),TRUE,FALSE)</f>
        <v/>
      </c>
      <c r="Y100" s="126">
        <f>IF(SUM(Z100:AE100)&lt;1,TRUE,FALSE)</f>
        <v/>
      </c>
      <c r="Z100" s="126">
        <f>IF($Z$2=I100,1,0)</f>
        <v/>
      </c>
      <c r="AA100" s="126">
        <f>IF($AA$2=J100,1,0)</f>
        <v/>
      </c>
      <c r="AB100" s="126">
        <f>IF($AB$2=K100,1,0)</f>
        <v/>
      </c>
      <c r="AC100" s="126">
        <f>IF($AC$2=L100,1,0)</f>
        <v/>
      </c>
      <c r="AD100" s="126">
        <f>IF($AD$2=M100,1,0)</f>
        <v/>
      </c>
      <c r="AE100" s="126">
        <f>IF($AE$2=O100,1,0)</f>
        <v/>
      </c>
      <c r="AM100" s="69">
        <f>IF(AL100=1,1,"")</f>
        <v/>
      </c>
      <c r="AU100" t="n">
        <v>0</v>
      </c>
    </row>
    <row r="101" ht="31.5" customHeight="1">
      <c r="A101" s="294" t="inlineStr">
        <is>
          <t>I.C.8.12</t>
        </is>
      </c>
      <c r="B101" s="295" t="inlineStr">
        <is>
          <t>42 CFR 438.10(c)(4)(i)</t>
        </is>
      </c>
      <c r="C101" s="295" t="inlineStr">
        <is>
          <t>The contract requires the MCP to use the state-developed definition for the term "emergency medical condition."</t>
        </is>
      </c>
      <c r="D101" s="470" t="n"/>
      <c r="E101" s="297" t="n"/>
      <c r="F101" s="645" t="inlineStr">
        <is>
          <t>Source: CN-680000-FP122: 350, 350, 446</t>
        </is>
      </c>
      <c r="G101" s="297" t="n"/>
      <c r="H101" s="640" t="inlineStr">
        <is>
          <t>Recommendation: UNCLEAR
Response:
The retrieved text mentions 'emergency medical condition' in several contexts but does not explicitly state that the MCP must use a state-developed definition for this term. The closest reference is to state and federal laws (e.g., 42 CFR 438.114(b) and 42 CFR 457.1228) and Florida Statutes (e.g., Sections 409.9128, 409.901, and 641.513, F.S.), but it does not clearly mandate the use of a state-developed definition.
Evidence:
- 'The Managed Care Plan may transfer the enrollee, in accordance with State and federal law, to a participating hospital that has the service capability to treat the enrollee's emergency medical condition.' [CN-680000-FP122: 350]
- 'When an enrollee presents at a hospital seeking emergency services and care, a physician of the hospital or, to the extent permitted by applicable law, other appropriate personnel under the supervision of a hospital physician, shall make a determination that an emergency medical condition exists for the purposes of treatment. See Sections 409.9128, 409.901, and 641.513, F.S.' [CN-680000-FP122: 350]
- 'The Managed Care Plan shall not hold an enrollee liable for payment of subsequent screening and treatment needed to diagnose or stabilize an emergency medical condition, as long as the enrollee utilizes a provider in the Managed Care Plan's network (42 CFR 438.114(d)(2) and 42 CFR 457.1228).' [CN-680000-FP122: 446]</t>
        </is>
      </c>
      <c r="I101" s="92" t="inlineStr">
        <is>
          <t>MCO</t>
        </is>
      </c>
      <c r="J101" s="92" t="inlineStr">
        <is>
          <t>HIO</t>
        </is>
      </c>
      <c r="K101" s="92" t="inlineStr">
        <is>
          <t>PIHP</t>
        </is>
      </c>
      <c r="L101" s="71" t="inlineStr">
        <is>
          <t>PAHP</t>
        </is>
      </c>
      <c r="M101" s="71" t="n"/>
      <c r="N101" s="71" t="n"/>
      <c r="O101" s="71" t="inlineStr">
        <is>
          <t>PCCME</t>
        </is>
      </c>
      <c r="P101" s="71" t="inlineStr">
        <is>
          <t>EXISTING</t>
        </is>
      </c>
      <c r="Q101" s="71" t="n"/>
      <c r="R101" s="64" t="n">
        <v>42917</v>
      </c>
      <c r="S101" s="64" t="n"/>
      <c r="T101" s="64" t="n"/>
      <c r="U101" s="97">
        <f>IF(OR($E$89="N/A",AND(AU101=0,'Cover Sheet'!$B$29="Streamlined Review"),AND(E101="Met",F101&lt;&gt;""),AND(E101="Not met",G101&lt;&gt;""),AND(E101="Unsure",G101&lt;&gt;""),AND(E101="N/A",H101&lt;&gt;""),AND(Y101=TRUE)),1,0)</f>
        <v/>
      </c>
      <c r="W101" s="56">
        <f>IF(OR(AND($H$6="Medicaid",MID($A101,1,FIND(".",$A101,1)-1)="II"),AND($H$6="CHIP",MID($A101,1,FIND(".",$A101,1)-1)="I")),TRUE,FALSE)</f>
        <v/>
      </c>
      <c r="X101" s="126">
        <f>IF(OR(Y101=TRUE),TRUE,FALSE)</f>
        <v/>
      </c>
      <c r="Y101" s="126">
        <f>IF(SUM(Z101:AE101)&lt;1,TRUE,FALSE)</f>
        <v/>
      </c>
      <c r="Z101" s="126">
        <f>IF($Z$2=I101,1,0)</f>
        <v/>
      </c>
      <c r="AA101" s="126">
        <f>IF($AA$2=J101,1,0)</f>
        <v/>
      </c>
      <c r="AB101" s="126">
        <f>IF($AB$2=K101,1,0)</f>
        <v/>
      </c>
      <c r="AC101" s="126">
        <f>IF($AC$2=L101,1,0)</f>
        <v/>
      </c>
      <c r="AD101" s="126">
        <f>IF($AD$2=M101,1,0)</f>
        <v/>
      </c>
      <c r="AE101" s="126">
        <f>IF($AE$2=O101,1,0)</f>
        <v/>
      </c>
      <c r="AM101" s="69">
        <f>IF(AL101=1,1,"")</f>
        <v/>
      </c>
      <c r="AU101" t="n">
        <v>0</v>
      </c>
    </row>
    <row r="102" ht="30" customHeight="1">
      <c r="A102" s="294" t="inlineStr">
        <is>
          <t>I.C.8.13</t>
        </is>
      </c>
      <c r="B102" s="295" t="inlineStr">
        <is>
          <t>42 CFR 438.10(c)(4)(i)</t>
        </is>
      </c>
      <c r="C102" s="295" t="inlineStr">
        <is>
          <t>The contract requires the MCP to use the state-developed definition for the term "emergency medical transportation."</t>
        </is>
      </c>
      <c r="D102" s="470" t="n"/>
      <c r="E102" s="297" t="n"/>
      <c r="F102" s="645" t="inlineStr">
        <is>
          <t>Source: CN-680000-FP122: 350, 36, 67, 131, 11, 245, 286 | Attachment - Core Contract Provisions 02012025: 67, 131, 245, 226</t>
        </is>
      </c>
      <c r="G102" s="297" t="n"/>
      <c r="H102" s="640" t="inlineStr">
        <is>
          <t>Recommendation: UNCLEAR
Response:
The retrieved text does not provide explicit evidence that the contract requires the Managed Care Plan (MCP) to use the state-developed definition for the term 'emergency medical transportation.' While there are references to emergency medical transportation and related services, there is no clear statement mandating the use of a specific state-developed definition. Additional context or specific clauses within the contract would be needed to make a definitive determination.</t>
        </is>
      </c>
      <c r="I102" s="92" t="inlineStr">
        <is>
          <t>MCO</t>
        </is>
      </c>
      <c r="J102" s="92" t="inlineStr">
        <is>
          <t>HIO</t>
        </is>
      </c>
      <c r="K102" s="92" t="inlineStr">
        <is>
          <t>PIHP</t>
        </is>
      </c>
      <c r="L102" s="71" t="inlineStr">
        <is>
          <t>PAHP</t>
        </is>
      </c>
      <c r="M102" s="71" t="n"/>
      <c r="N102" s="71" t="n"/>
      <c r="O102" s="71" t="inlineStr">
        <is>
          <t>PCCME</t>
        </is>
      </c>
      <c r="P102" s="71" t="inlineStr">
        <is>
          <t>EXISTING</t>
        </is>
      </c>
      <c r="Q102" s="71" t="n"/>
      <c r="R102" s="64" t="n">
        <v>42917</v>
      </c>
      <c r="S102" s="64" t="n"/>
      <c r="T102" s="64" t="n"/>
      <c r="U102" s="97">
        <f>IF(OR($E$89="N/A",AND(AU102=0,'Cover Sheet'!$B$29="Streamlined Review"),AND(E102="Met",F102&lt;&gt;""),AND(E102="Not met",G102&lt;&gt;""),AND(E102="Unsure",G102&lt;&gt;""),AND(E102="N/A",H102&lt;&gt;""),AND(Y102=TRUE)),1,0)</f>
        <v/>
      </c>
      <c r="W102" s="56">
        <f>IF(OR(AND($H$6="Medicaid",MID($A102,1,FIND(".",$A102,1)-1)="II"),AND($H$6="CHIP",MID($A102,1,FIND(".",$A102,1)-1)="I")),TRUE,FALSE)</f>
        <v/>
      </c>
      <c r="X102" s="126">
        <f>IF(OR(Y102=TRUE),TRUE,FALSE)</f>
        <v/>
      </c>
      <c r="Y102" s="126">
        <f>IF(SUM(Z102:AE102)&lt;1,TRUE,FALSE)</f>
        <v/>
      </c>
      <c r="Z102" s="126">
        <f>IF($Z$2=I102,1,0)</f>
        <v/>
      </c>
      <c r="AA102" s="126">
        <f>IF($AA$2=J102,1,0)</f>
        <v/>
      </c>
      <c r="AB102" s="126">
        <f>IF($AB$2=K102,1,0)</f>
        <v/>
      </c>
      <c r="AC102" s="126">
        <f>IF($AC$2=L102,1,0)</f>
        <v/>
      </c>
      <c r="AD102" s="126">
        <f>IF($AD$2=M102,1,0)</f>
        <v/>
      </c>
      <c r="AE102" s="126">
        <f>IF($AE$2=O102,1,0)</f>
        <v/>
      </c>
      <c r="AM102" s="69">
        <f>IF(AL102=1,1,"")</f>
        <v/>
      </c>
      <c r="AU102" t="n">
        <v>0</v>
      </c>
    </row>
    <row r="103" ht="30" customHeight="1">
      <c r="A103" s="294" t="inlineStr">
        <is>
          <t>I.C.8.14</t>
        </is>
      </c>
      <c r="B103" s="295" t="inlineStr">
        <is>
          <t>42 CFR 438.10(c)(4)(i)</t>
        </is>
      </c>
      <c r="C103" s="295" t="inlineStr">
        <is>
          <t>The contract requires the MCP to use the state-developed definition for the term "emergency room care."</t>
        </is>
      </c>
      <c r="D103" s="470" t="n"/>
      <c r="E103" s="297" t="n"/>
      <c r="F103" s="645" t="inlineStr">
        <is>
          <t>Source: CN-680000-FP122: 310 | Attachment - Core Contract Provisions 02012025: 251</t>
        </is>
      </c>
      <c r="G103" s="297" t="n"/>
      <c r="H103" s="640" t="inlineStr">
        <is>
          <t>Recommendation: MET
Response:
The contract explicitly requires the MCP to use the state-developed definition for the term "emergency room care." The relevant text states: "**Emergency Room Care** - Emergency Care, Emergency Medical Services, or Emergency Services as defined in Rule 59G-1.010, F.A.C." [1] [2]</t>
        </is>
      </c>
      <c r="I103" s="92" t="inlineStr">
        <is>
          <t>MCO</t>
        </is>
      </c>
      <c r="J103" s="92" t="inlineStr">
        <is>
          <t>HIO</t>
        </is>
      </c>
      <c r="K103" s="92" t="inlineStr">
        <is>
          <t>PIHP</t>
        </is>
      </c>
      <c r="L103" s="71" t="inlineStr">
        <is>
          <t>PAHP</t>
        </is>
      </c>
      <c r="M103" s="71" t="n"/>
      <c r="N103" s="71" t="n"/>
      <c r="O103" s="71" t="inlineStr">
        <is>
          <t>PCCME</t>
        </is>
      </c>
      <c r="P103" s="71" t="inlineStr">
        <is>
          <t>EXISTING</t>
        </is>
      </c>
      <c r="Q103" s="71" t="n"/>
      <c r="R103" s="64" t="n">
        <v>42917</v>
      </c>
      <c r="S103" s="64" t="n"/>
      <c r="T103" s="64" t="n"/>
      <c r="U103" s="97">
        <f>IF(OR($E$89="N/A",AND(AU103=0,'Cover Sheet'!$B$29="Streamlined Review"),AND(E103="Met",F103&lt;&gt;""),AND(E103="Not met",G103&lt;&gt;""),AND(E103="Unsure",G103&lt;&gt;""),AND(E103="N/A",H103&lt;&gt;""),AND(Y103=TRUE)),1,0)</f>
        <v/>
      </c>
      <c r="W103" s="56">
        <f>IF(OR(AND($H$6="Medicaid",MID($A103,1,FIND(".",$A103,1)-1)="II"),AND($H$6="CHIP",MID($A103,1,FIND(".",$A103,1)-1)="I")),TRUE,FALSE)</f>
        <v/>
      </c>
      <c r="X103" s="126">
        <f>IF(OR(Y103=TRUE),TRUE,FALSE)</f>
        <v/>
      </c>
      <c r="Y103" s="126">
        <f>IF(SUM(Z103:AE103)&lt;1,TRUE,FALSE)</f>
        <v/>
      </c>
      <c r="Z103" s="126">
        <f>IF($Z$2=I103,1,0)</f>
        <v/>
      </c>
      <c r="AA103" s="126">
        <f>IF($AA$2=J103,1,0)</f>
        <v/>
      </c>
      <c r="AB103" s="126">
        <f>IF($AB$2=K103,1,0)</f>
        <v/>
      </c>
      <c r="AC103" s="126">
        <f>IF($AC$2=L103,1,0)</f>
        <v/>
      </c>
      <c r="AD103" s="126">
        <f>IF($AD$2=M103,1,0)</f>
        <v/>
      </c>
      <c r="AE103" s="126">
        <f>IF($AE$2=O103,1,0)</f>
        <v/>
      </c>
      <c r="AM103" s="69">
        <f>IF(AL103=1,1,"")</f>
        <v/>
      </c>
      <c r="AU103" t="n">
        <v>0</v>
      </c>
    </row>
    <row r="104" ht="29.25" customHeight="1">
      <c r="A104" s="294" t="inlineStr">
        <is>
          <t>I.C.8.15</t>
        </is>
      </c>
      <c r="B104" s="295" t="inlineStr">
        <is>
          <t>42 CFR 438.10(c)(4)(i)</t>
        </is>
      </c>
      <c r="C104" s="295" t="inlineStr">
        <is>
          <t>The contract requires the MCP to use the state-developed definition for the term "emergency services."</t>
        </is>
      </c>
      <c r="D104" s="470" t="n"/>
      <c r="E104" s="297" t="n"/>
      <c r="F104" s="645" t="inlineStr">
        <is>
          <t>Source: Attachment - Core Contract Provisions 02012025: 251 | CN-680000-FP122: 310</t>
        </is>
      </c>
      <c r="G104" s="297" t="n"/>
      <c r="H104" s="640" t="inlineStr">
        <is>
          <t>Recommendation: MET
Response:
The contract explicitly states that "Emergency Services" are defined as "Emergency Care, Emergency Medical Services, or Emergency Services as defined in Rule 59G-1.010, F.A.C." This indicates that the MCP is required to use the state-developed definition for the term "emergency services." [1] [2]</t>
        </is>
      </c>
      <c r="I104" s="92" t="inlineStr">
        <is>
          <t>MCO</t>
        </is>
      </c>
      <c r="J104" s="92" t="inlineStr">
        <is>
          <t>HIO</t>
        </is>
      </c>
      <c r="K104" s="92" t="inlineStr">
        <is>
          <t>PIHP</t>
        </is>
      </c>
      <c r="L104" s="71" t="inlineStr">
        <is>
          <t>PAHP</t>
        </is>
      </c>
      <c r="M104" s="71" t="n"/>
      <c r="N104" s="71" t="n"/>
      <c r="O104" s="71" t="inlineStr">
        <is>
          <t>PCCME</t>
        </is>
      </c>
      <c r="P104" s="71" t="inlineStr">
        <is>
          <t>EXISTING</t>
        </is>
      </c>
      <c r="Q104" s="71" t="n"/>
      <c r="R104" s="64" t="n">
        <v>42917</v>
      </c>
      <c r="S104" s="64" t="n"/>
      <c r="T104" s="64" t="n"/>
      <c r="U104" s="97">
        <f>IF(OR($E$89="N/A",AND(AU104=0,'Cover Sheet'!$B$29="Streamlined Review"),AND(E104="Met",F104&lt;&gt;""),AND(E104="Not met",G104&lt;&gt;""),AND(E104="Unsure",G104&lt;&gt;""),AND(E104="N/A",H104&lt;&gt;""),AND(Y104=TRUE)),1,0)</f>
        <v/>
      </c>
      <c r="W104" s="56">
        <f>IF(OR(AND($H$6="Medicaid",MID($A104,1,FIND(".",$A104,1)-1)="II"),AND($H$6="CHIP",MID($A104,1,FIND(".",$A104,1)-1)="I")),TRUE,FALSE)</f>
        <v/>
      </c>
      <c r="X104" s="126">
        <f>IF(OR(Y104=TRUE),TRUE,FALSE)</f>
        <v/>
      </c>
      <c r="Y104" s="126">
        <f>IF(SUM(Z104:AE104)&lt;1,TRUE,FALSE)</f>
        <v/>
      </c>
      <c r="Z104" s="126">
        <f>IF($Z$2=I104,1,0)</f>
        <v/>
      </c>
      <c r="AA104" s="126">
        <f>IF($AA$2=J104,1,0)</f>
        <v/>
      </c>
      <c r="AB104" s="126">
        <f>IF($AB$2=K104,1,0)</f>
        <v/>
      </c>
      <c r="AC104" s="126">
        <f>IF($AC$2=L104,1,0)</f>
        <v/>
      </c>
      <c r="AD104" s="126">
        <f>IF($AD$2=M104,1,0)</f>
        <v/>
      </c>
      <c r="AE104" s="126">
        <f>IF($AE$2=O104,1,0)</f>
        <v/>
      </c>
      <c r="AM104" s="69">
        <f>IF(AL104=1,1,"")</f>
        <v/>
      </c>
      <c r="AU104" t="n">
        <v>0</v>
      </c>
    </row>
    <row r="105" ht="30" customHeight="1">
      <c r="A105" s="294" t="inlineStr">
        <is>
          <t>I.C.8.16</t>
        </is>
      </c>
      <c r="B105" s="295" t="inlineStr">
        <is>
          <t>42 CFR 438.10(c)(4)(i)</t>
        </is>
      </c>
      <c r="C105" s="295" t="inlineStr">
        <is>
          <t>The contract requires the MCP to use the state-developed definition for the term "grievance."</t>
        </is>
      </c>
      <c r="D105" s="470" t="n"/>
      <c r="E105" s="297" t="n"/>
      <c r="F105" s="645" t="inlineStr">
        <is>
          <t>Source: Attachment - Core Contract Provisions 02012025: 253 | CN-680000-FP122: 312</t>
        </is>
      </c>
      <c r="G105" s="297" t="n"/>
      <c r="H105" s="640" t="inlineStr">
        <is>
          <t>Recommendation: NOT MET
Response:
The retrieved text does not explicitly state that the MCP must use a state-developed definition for the term "grievance." Instead, it references a federal regulation (42 CFR 438.400(b)) for the definition of "Grievance and Appeal System." Therefore, the requirement is not met.
Evidence:
- "**Grievance and Appeal System** - As defined by 42 CFR 438.400(b)." [Attachment - Core Contract Provisions 02012025: 253]
- "**Grievance and Appeal System** - As defined by 42 CFR 438.400(b)." [CN-680000-FP122: 312]</t>
        </is>
      </c>
      <c r="I105" s="92" t="inlineStr">
        <is>
          <t>MCO</t>
        </is>
      </c>
      <c r="J105" s="92" t="inlineStr">
        <is>
          <t>HIO</t>
        </is>
      </c>
      <c r="K105" s="92" t="inlineStr">
        <is>
          <t>PIHP</t>
        </is>
      </c>
      <c r="L105" s="71" t="inlineStr">
        <is>
          <t>PAHP</t>
        </is>
      </c>
      <c r="M105" s="71" t="n"/>
      <c r="N105" s="71" t="n"/>
      <c r="O105" s="71" t="inlineStr">
        <is>
          <t>PCCME</t>
        </is>
      </c>
      <c r="P105" s="71" t="inlineStr">
        <is>
          <t>EXISTING</t>
        </is>
      </c>
      <c r="Q105" s="71" t="n"/>
      <c r="R105" s="64" t="n">
        <v>42917</v>
      </c>
      <c r="S105" s="64" t="n"/>
      <c r="T105" s="64" t="n"/>
      <c r="U105" s="97">
        <f>IF(OR($E$89="N/A",AND(AU105=0,'Cover Sheet'!$B$29="Streamlined Review"),AND(E105="Met",F105&lt;&gt;""),AND(E105="Not met",G105&lt;&gt;""),AND(E105="Unsure",G105&lt;&gt;""),AND(E105="N/A",H105&lt;&gt;""),AND(Y105=TRUE)),1,0)</f>
        <v/>
      </c>
      <c r="W105" s="56">
        <f>IF(OR(AND($H$6="Medicaid",MID($A105,1,FIND(".",$A105,1)-1)="II"),AND($H$6="CHIP",MID($A105,1,FIND(".",$A105,1)-1)="I")),TRUE,FALSE)</f>
        <v/>
      </c>
      <c r="X105" s="126">
        <f>IF(OR(Y105=TRUE),TRUE,FALSE)</f>
        <v/>
      </c>
      <c r="Y105" s="126">
        <f>IF(SUM(Z105:AE105)&lt;1,TRUE,FALSE)</f>
        <v/>
      </c>
      <c r="Z105" s="126">
        <f>IF($Z$2=I105,1,0)</f>
        <v/>
      </c>
      <c r="AA105" s="126">
        <f>IF($AA$2=J105,1,0)</f>
        <v/>
      </c>
      <c r="AB105" s="126">
        <f>IF($AB$2=K105,1,0)</f>
        <v/>
      </c>
      <c r="AC105" s="126">
        <f>IF($AC$2=L105,1,0)</f>
        <v/>
      </c>
      <c r="AD105" s="126">
        <f>IF($AD$2=M105,1,0)</f>
        <v/>
      </c>
      <c r="AE105" s="126">
        <f>IF($AE$2=O105,1,0)</f>
        <v/>
      </c>
      <c r="AM105" s="69">
        <f>IF(AL105=1,1,"")</f>
        <v/>
      </c>
      <c r="AU105" t="n">
        <v>0</v>
      </c>
    </row>
    <row r="106" ht="28.5" customHeight="1">
      <c r="A106" s="294" t="inlineStr">
        <is>
          <t>I.C.8.17</t>
        </is>
      </c>
      <c r="B106" s="295" t="inlineStr">
        <is>
          <t>42 CFR 438.10(c)(4)(i)</t>
        </is>
      </c>
      <c r="C106" s="295" t="inlineStr">
        <is>
          <t>The contract requires the MCP to use the state-developed definition for the term "habilitation services and devices."</t>
        </is>
      </c>
      <c r="D106" s="470" t="n"/>
      <c r="E106" s="297" t="n"/>
      <c r="F106" s="645" t="inlineStr">
        <is>
          <t>Source: CN-680000-FP122: 312 | Attachment - Core Contract Provisions 02012025: 253</t>
        </is>
      </c>
      <c r="G106" s="297" t="n"/>
      <c r="H106" s="640" t="inlineStr">
        <is>
          <t>Recommendation: NOT MET
Response:
The retrieved text does not explicitly state that the Managed Care Plan (MCP) must use the state-developed definition for the term 'habilitation services and devices.' Instead, it references a federal definition: 'Habilitation Services and Devices - As defined in 45 CFR 156.115.' [1] [2]</t>
        </is>
      </c>
      <c r="I106" s="92" t="inlineStr">
        <is>
          <t>MCO</t>
        </is>
      </c>
      <c r="J106" s="92" t="inlineStr">
        <is>
          <t>HIO</t>
        </is>
      </c>
      <c r="K106" s="92" t="inlineStr">
        <is>
          <t>PIHP</t>
        </is>
      </c>
      <c r="L106" s="71" t="inlineStr">
        <is>
          <t>PAHP</t>
        </is>
      </c>
      <c r="M106" s="71" t="n"/>
      <c r="N106" s="71" t="n"/>
      <c r="O106" s="71" t="inlineStr">
        <is>
          <t>PCCME</t>
        </is>
      </c>
      <c r="P106" s="71" t="inlineStr">
        <is>
          <t>EXISTING</t>
        </is>
      </c>
      <c r="Q106" s="71" t="n"/>
      <c r="R106" s="64" t="n">
        <v>42917</v>
      </c>
      <c r="S106" s="64" t="n"/>
      <c r="T106" s="64" t="n"/>
      <c r="U106" s="97">
        <f>IF(OR($E$89="N/A",AND(AU106=0,'Cover Sheet'!$B$29="Streamlined Review"),AND(E106="Met",F106&lt;&gt;""),AND(E106="Not met",G106&lt;&gt;""),AND(E106="Unsure",G106&lt;&gt;""),AND(E106="N/A",H106&lt;&gt;""),AND(Y106=TRUE)),1,0)</f>
        <v/>
      </c>
      <c r="W106" s="56">
        <f>IF(OR(AND($H$6="Medicaid",MID($A106,1,FIND(".",$A106,1)-1)="II"),AND($H$6="CHIP",MID($A106,1,FIND(".",$A106,1)-1)="I")),TRUE,FALSE)</f>
        <v/>
      </c>
      <c r="X106" s="126">
        <f>IF(OR(Y106=TRUE),TRUE,FALSE)</f>
        <v/>
      </c>
      <c r="Y106" s="126">
        <f>IF(SUM(Z106:AE106)&lt;1,TRUE,FALSE)</f>
        <v/>
      </c>
      <c r="Z106" s="126">
        <f>IF($Z$2=I106,1,0)</f>
        <v/>
      </c>
      <c r="AA106" s="126">
        <f>IF($AA$2=J106,1,0)</f>
        <v/>
      </c>
      <c r="AB106" s="126">
        <f>IF($AB$2=K106,1,0)</f>
        <v/>
      </c>
      <c r="AC106" s="126">
        <f>IF($AC$2=L106,1,0)</f>
        <v/>
      </c>
      <c r="AD106" s="126">
        <f>IF($AD$2=M106,1,0)</f>
        <v/>
      </c>
      <c r="AE106" s="126">
        <f>IF($AE$2=O106,1,0)</f>
        <v/>
      </c>
      <c r="AM106" s="69">
        <f>IF(AL106=1,1,"")</f>
        <v/>
      </c>
      <c r="AU106" t="n">
        <v>0</v>
      </c>
    </row>
    <row r="107" ht="30" customHeight="1">
      <c r="A107" s="294" t="inlineStr">
        <is>
          <t>I.C.8.18</t>
        </is>
      </c>
      <c r="B107" s="295" t="inlineStr">
        <is>
          <t>42 CFR 438.10(c)(4)(i)</t>
        </is>
      </c>
      <c r="C107" s="295" t="inlineStr">
        <is>
          <t>The contract requires the MCP to use the state-developed definition for the term "home health care."</t>
        </is>
      </c>
      <c r="D107" s="470" t="n"/>
      <c r="E107" s="297" t="n"/>
      <c r="F107" s="645" t="inlineStr">
        <is>
          <t>Source: Attachment - Core Contract Provisions 02012025: 156, 226 | CN-680000-FP122: 286, 43, 18 | FP122 Attachment: 18 | CN-680000-FP122: 23, 16, 12</t>
        </is>
      </c>
      <c r="G107" s="297" t="n"/>
      <c r="H107" s="640" t="inlineStr">
        <is>
          <t>Recommendation: UNCLEAR
Response:
The retrieved text does not provide explicit evidence that the contract requires the Managed Care Plan (MCP) to use the state-developed definition for the term 'home health care.' The text mentions various requirements and compliance measures but does not specifically address the definition of 'home health care.' Additional sections of the contract should be reviewed to determine if this requirement is explicitly stated.</t>
        </is>
      </c>
      <c r="I107" s="92" t="inlineStr">
        <is>
          <t>MCO</t>
        </is>
      </c>
      <c r="J107" s="92" t="inlineStr">
        <is>
          <t>HIO</t>
        </is>
      </c>
      <c r="K107" s="92" t="inlineStr">
        <is>
          <t>PIHP</t>
        </is>
      </c>
      <c r="L107" s="71" t="inlineStr">
        <is>
          <t>PAHP</t>
        </is>
      </c>
      <c r="M107" s="71" t="n"/>
      <c r="N107" s="71" t="n"/>
      <c r="O107" s="71" t="inlineStr">
        <is>
          <t>PCCME</t>
        </is>
      </c>
      <c r="P107" s="71" t="inlineStr">
        <is>
          <t>EXISTING</t>
        </is>
      </c>
      <c r="Q107" s="71" t="n"/>
      <c r="R107" s="64" t="n">
        <v>42917</v>
      </c>
      <c r="S107" s="64" t="n"/>
      <c r="T107" s="64" t="n"/>
      <c r="U107" s="97">
        <f>IF(OR($E$89="N/A",AND(AU107=0,'Cover Sheet'!$B$29="Streamlined Review"),AND(E107="Met",F107&lt;&gt;""),AND(E107="Not met",G107&lt;&gt;""),AND(E107="Unsure",G107&lt;&gt;""),AND(E107="N/A",H107&lt;&gt;""),AND(Y107=TRUE)),1,0)</f>
        <v/>
      </c>
      <c r="W107" s="56">
        <f>IF(OR(AND($H$6="Medicaid",MID($A107,1,FIND(".",$A107,1)-1)="II"),AND($H$6="CHIP",MID($A107,1,FIND(".",$A107,1)-1)="I")),TRUE,FALSE)</f>
        <v/>
      </c>
      <c r="X107" s="126">
        <f>IF(OR(Y107=TRUE),TRUE,FALSE)</f>
        <v/>
      </c>
      <c r="Y107" s="126">
        <f>IF(SUM(Z107:AE107)&lt;1,TRUE,FALSE)</f>
        <v/>
      </c>
      <c r="Z107" s="126">
        <f>IF($Z$2=I107,1,0)</f>
        <v/>
      </c>
      <c r="AA107" s="126">
        <f>IF($AA$2=J107,1,0)</f>
        <v/>
      </c>
      <c r="AB107" s="126">
        <f>IF($AB$2=K107,1,0)</f>
        <v/>
      </c>
      <c r="AC107" s="126">
        <f>IF($AC$2=L107,1,0)</f>
        <v/>
      </c>
      <c r="AD107" s="126">
        <f>IF($AD$2=M107,1,0)</f>
        <v/>
      </c>
      <c r="AE107" s="126">
        <f>IF($AE$2=O107,1,0)</f>
        <v/>
      </c>
      <c r="AM107" s="69">
        <f>IF(AL107=1,1,"")</f>
        <v/>
      </c>
      <c r="AU107" t="n">
        <v>0</v>
      </c>
    </row>
    <row r="108" ht="28.5" customHeight="1">
      <c r="A108" s="294" t="inlineStr">
        <is>
          <t>I.C.8.19</t>
        </is>
      </c>
      <c r="B108" s="295" t="inlineStr">
        <is>
          <t>42 CFR 438.10(c)(4)(i)</t>
        </is>
      </c>
      <c r="C108" s="295" t="inlineStr">
        <is>
          <t>The contract requires the MCP to use the state-developed definition for the term "hospice services".</t>
        </is>
      </c>
      <c r="D108" s="470" t="n"/>
      <c r="E108" s="297" t="n"/>
      <c r="F108" s="645" t="inlineStr">
        <is>
          <t>Source: CN-680000-FP122: 314 | Attachment - Core Contract Provisions 02012025: 255</t>
        </is>
      </c>
      <c r="G108" s="297" t="n"/>
      <c r="H108" s="640" t="inlineStr">
        <is>
          <t>Recommendation: MET
Response:
The contract explicitly states that "Hospice Services" are defined as described in Rule 59G-4.140, F.A.C., which is a state-developed definition. This is found on pages 314 of 'CN-680000-FP122' and page 255 of 'Attachment - Core Contract Provisions 02012025'.</t>
        </is>
      </c>
      <c r="I108" s="92" t="inlineStr">
        <is>
          <t>MCO</t>
        </is>
      </c>
      <c r="J108" s="92" t="inlineStr">
        <is>
          <t>HIO</t>
        </is>
      </c>
      <c r="K108" s="92" t="inlineStr">
        <is>
          <t>PIHP</t>
        </is>
      </c>
      <c r="L108" s="71" t="inlineStr">
        <is>
          <t>PAHP</t>
        </is>
      </c>
      <c r="M108" s="71" t="n"/>
      <c r="N108" s="71" t="n"/>
      <c r="O108" s="71" t="inlineStr">
        <is>
          <t>PCCME</t>
        </is>
      </c>
      <c r="P108" s="71" t="inlineStr">
        <is>
          <t>EXISTING</t>
        </is>
      </c>
      <c r="Q108" s="71" t="n"/>
      <c r="R108" s="64" t="n">
        <v>42917</v>
      </c>
      <c r="S108" s="64" t="n"/>
      <c r="T108" s="64" t="n"/>
      <c r="U108" s="97">
        <f>IF(OR($E$89="N/A",AND(AU108=0,'Cover Sheet'!$B$29="Streamlined Review"),AND(E108="Met",F108&lt;&gt;""),AND(E108="Not met",G108&lt;&gt;""),AND(E108="Unsure",G108&lt;&gt;""),AND(E108="N/A",H108&lt;&gt;""),AND(Y108=TRUE)),1,0)</f>
        <v/>
      </c>
      <c r="W108" s="56">
        <f>IF(OR(AND($H$6="Medicaid",MID($A108,1,FIND(".",$A108,1)-1)="II"),AND($H$6="CHIP",MID($A108,1,FIND(".",$A108,1)-1)="I")),TRUE,FALSE)</f>
        <v/>
      </c>
      <c r="X108" s="126">
        <f>IF(OR(Y108=TRUE),TRUE,FALSE)</f>
        <v/>
      </c>
      <c r="Y108" s="126">
        <f>IF(SUM(Z108:AE108)&lt;1,TRUE,FALSE)</f>
        <v/>
      </c>
      <c r="Z108" s="126">
        <f>IF($Z$2=I108,1,0)</f>
        <v/>
      </c>
      <c r="AA108" s="126">
        <f>IF($AA$2=J108,1,0)</f>
        <v/>
      </c>
      <c r="AB108" s="126">
        <f>IF($AB$2=K108,1,0)</f>
        <v/>
      </c>
      <c r="AC108" s="126">
        <f>IF($AC$2=L108,1,0)</f>
        <v/>
      </c>
      <c r="AD108" s="126">
        <f>IF($AD$2=M108,1,0)</f>
        <v/>
      </c>
      <c r="AE108" s="126">
        <f>IF($AE$2=O108,1,0)</f>
        <v/>
      </c>
      <c r="AM108" s="69">
        <f>IF(AL108=1,1,"")</f>
        <v/>
      </c>
      <c r="AU108" t="n">
        <v>0</v>
      </c>
    </row>
    <row r="109" ht="29.25" customHeight="1">
      <c r="A109" s="294" t="inlineStr">
        <is>
          <t>I.C.8.20</t>
        </is>
      </c>
      <c r="B109" s="295" t="inlineStr">
        <is>
          <t>42 CFR 438.10(c)(4)(i)</t>
        </is>
      </c>
      <c r="C109" s="295" t="inlineStr">
        <is>
          <t>The contract requires the MCP to use the state-developed definition for the term "hospitalization."</t>
        </is>
      </c>
      <c r="D109" s="470" t="n"/>
      <c r="E109" s="297" t="n"/>
      <c r="F109" s="645" t="inlineStr">
        <is>
          <t>Source: CN-680000-FP122: 284 | Attachment - Core Contract Provisions 02012025: 67, 70, 134</t>
        </is>
      </c>
      <c r="G109" s="297" t="n"/>
      <c r="H109" s="640" t="inlineStr">
        <is>
          <t>Recommendation: UNCLEAR
Response:
The retrieved text does not provide explicit evidence that the contract requires the Managed Care Plan (MCP) to use the state-developed definition for the term 'hospitalization.' While the contract mentions 'hospitalization' in the context of enrollees being hospitalized and the MCP's responsibilities, it does not explicitly state that the state-developed definition must be used.
Evidence:
- 'enrollees are hospitalized, under care coordination/case management, and/or have complex medical needs.' [CN-680000-FP122: 284]
More specific information regarding the definition of 'hospitalization' is needed to make a determination.</t>
        </is>
      </c>
      <c r="I109" s="92" t="inlineStr">
        <is>
          <t>MCO</t>
        </is>
      </c>
      <c r="J109" s="92" t="inlineStr">
        <is>
          <t>HIO</t>
        </is>
      </c>
      <c r="K109" s="92" t="inlineStr">
        <is>
          <t>PIHP</t>
        </is>
      </c>
      <c r="L109" s="71" t="inlineStr">
        <is>
          <t>PAHP</t>
        </is>
      </c>
      <c r="M109" s="71" t="n"/>
      <c r="N109" s="71" t="n"/>
      <c r="O109" s="71" t="inlineStr">
        <is>
          <t>PCCME</t>
        </is>
      </c>
      <c r="P109" s="71" t="inlineStr">
        <is>
          <t>EXISTING</t>
        </is>
      </c>
      <c r="Q109" s="71" t="n"/>
      <c r="R109" s="64" t="n">
        <v>42917</v>
      </c>
      <c r="S109" s="64" t="n"/>
      <c r="T109" s="64" t="n"/>
      <c r="U109" s="97">
        <f>IF(OR($E$89="N/A",AND(AU109=0,'Cover Sheet'!$B$29="Streamlined Review"),AND(E109="Met",F109&lt;&gt;""),AND(E109="Not met",G109&lt;&gt;""),AND(E109="Unsure",G109&lt;&gt;""),AND(E109="N/A",H109&lt;&gt;""),AND(Y109=TRUE)),1,0)</f>
        <v/>
      </c>
      <c r="W109" s="56">
        <f>IF(OR(AND($H$6="Medicaid",MID($A109,1,FIND(".",$A109,1)-1)="II"),AND($H$6="CHIP",MID($A109,1,FIND(".",$A109,1)-1)="I")),TRUE,FALSE)</f>
        <v/>
      </c>
      <c r="X109" s="126">
        <f>IF(OR(Y109=TRUE),TRUE,FALSE)</f>
        <v/>
      </c>
      <c r="Y109" s="126">
        <f>IF(SUM(Z109:AE109)&lt;1,TRUE,FALSE)</f>
        <v/>
      </c>
      <c r="Z109" s="126">
        <f>IF($Z$2=I109,1,0)</f>
        <v/>
      </c>
      <c r="AA109" s="126">
        <f>IF($AA$2=J109,1,0)</f>
        <v/>
      </c>
      <c r="AB109" s="126">
        <f>IF($AB$2=K109,1,0)</f>
        <v/>
      </c>
      <c r="AC109" s="126">
        <f>IF($AC$2=L109,1,0)</f>
        <v/>
      </c>
      <c r="AD109" s="126">
        <f>IF($AD$2=M109,1,0)</f>
        <v/>
      </c>
      <c r="AE109" s="126">
        <f>IF($AE$2=O109,1,0)</f>
        <v/>
      </c>
      <c r="AM109" s="69">
        <f>IF(AL109=1,1,"")</f>
        <v/>
      </c>
      <c r="AU109" t="n">
        <v>0</v>
      </c>
    </row>
    <row r="110" ht="29.25" customHeight="1">
      <c r="A110" s="294" t="inlineStr">
        <is>
          <t>I.C.8.21</t>
        </is>
      </c>
      <c r="B110" s="295" t="inlineStr">
        <is>
          <t>42 CFR 438.10(c)(4)(i)</t>
        </is>
      </c>
      <c r="C110" s="295" t="inlineStr">
        <is>
          <t>The contract requires the MCP to use the state-developed definition for the term "hospital outpatient care."</t>
        </is>
      </c>
      <c r="D110" s="470" t="n"/>
      <c r="E110" s="297" t="n"/>
      <c r="F110" s="645" t="inlineStr">
        <is>
          <t>Source: CN-680000-FP122: 411, 131, 169 | Attachment - Core Contract Provisions 02012025: 67, 70, 156</t>
        </is>
      </c>
      <c r="G110" s="297" t="n"/>
      <c r="H110" s="640" t="inlineStr">
        <is>
          <t>Recommendation: UNCLEAR
Response:
The retrieved text does not provide explicit evidence that the contract requires the MCP to use the state-developed definition for the term 'hospital outpatient care.' The text mentions various requirements and provisions related to services, but none specifically address the use of a state-developed definition for 'hospital outpatient care.' Therefore, it is unclear whether this requirement is met based on the provided context.</t>
        </is>
      </c>
      <c r="I110" s="92" t="inlineStr">
        <is>
          <t>MCO</t>
        </is>
      </c>
      <c r="J110" s="92" t="inlineStr">
        <is>
          <t>HIO</t>
        </is>
      </c>
      <c r="K110" s="92" t="inlineStr">
        <is>
          <t>PIHP</t>
        </is>
      </c>
      <c r="L110" s="71" t="inlineStr">
        <is>
          <t>PAHP</t>
        </is>
      </c>
      <c r="M110" s="71" t="n"/>
      <c r="N110" s="71" t="n"/>
      <c r="O110" s="71" t="inlineStr">
        <is>
          <t>PCCME</t>
        </is>
      </c>
      <c r="P110" s="71" t="inlineStr">
        <is>
          <t>EXISTING</t>
        </is>
      </c>
      <c r="Q110" s="71" t="n"/>
      <c r="R110" s="64" t="n">
        <v>42917</v>
      </c>
      <c r="S110" s="64" t="n"/>
      <c r="T110" s="64" t="n"/>
      <c r="U110" s="97">
        <f>IF(OR($E$89="N/A",AND(AU110=0,'Cover Sheet'!$B$29="Streamlined Review"),AND(E110="Met",F110&lt;&gt;""),AND(E110="Not met",G110&lt;&gt;""),AND(E110="Unsure",G110&lt;&gt;""),AND(E110="N/A",H110&lt;&gt;""),AND(Y110=TRUE)),1,0)</f>
        <v/>
      </c>
      <c r="W110" s="56">
        <f>IF(OR(AND($H$6="Medicaid",MID($A110,1,FIND(".",$A110,1)-1)="II"),AND($H$6="CHIP",MID($A110,1,FIND(".",$A110,1)-1)="I")),TRUE,FALSE)</f>
        <v/>
      </c>
      <c r="X110" s="126">
        <f>IF(OR(Y110=TRUE),TRUE,FALSE)</f>
        <v/>
      </c>
      <c r="Y110" s="126">
        <f>IF(SUM(Z110:AE110)&lt;1,TRUE,FALSE)</f>
        <v/>
      </c>
      <c r="Z110" s="126">
        <f>IF($Z$2=I110,1,0)</f>
        <v/>
      </c>
      <c r="AA110" s="126">
        <f>IF($AA$2=J110,1,0)</f>
        <v/>
      </c>
      <c r="AB110" s="126">
        <f>IF($AB$2=K110,1,0)</f>
        <v/>
      </c>
      <c r="AC110" s="126">
        <f>IF($AC$2=L110,1,0)</f>
        <v/>
      </c>
      <c r="AD110" s="126">
        <f>IF($AD$2=M110,1,0)</f>
        <v/>
      </c>
      <c r="AE110" s="126">
        <f>IF($AE$2=O110,1,0)</f>
        <v/>
      </c>
      <c r="AM110" s="69">
        <f>IF(AL110=1,1,"")</f>
        <v/>
      </c>
      <c r="AU110" t="n">
        <v>0</v>
      </c>
    </row>
    <row r="111" ht="30" customHeight="1">
      <c r="A111" s="294" t="inlineStr">
        <is>
          <t>I.C.8.22</t>
        </is>
      </c>
      <c r="B111" s="295" t="inlineStr">
        <is>
          <t>42 CFR 438.10(c)(4)(i)</t>
        </is>
      </c>
      <c r="C111" s="295" t="inlineStr">
        <is>
          <t>The contract requires the MCP to use the state-developed definition for the term "physician services."</t>
        </is>
      </c>
      <c r="D111" s="470" t="n"/>
      <c r="E111" s="297" t="n"/>
      <c r="F111" s="659" t="inlineStr">
        <is>
          <t>Source: Attachment - Core Contract Provisions 02012025: 67, 70, 233 | CN-680000-FP122: 131, 411, 415</t>
        </is>
      </c>
      <c r="G111" s="297" t="n"/>
      <c r="H111" s="640" t="inlineStr">
        <is>
          <t>Recommendation: UNCLEAR
Response:
The retrieved text does not provide explicit evidence that the contract requires the Managed Care Plan (MCP) to use the state-developed definition for the term 'physician services.' The text mentions various requirements and provisions related to services and definitions, but none specifically reference a state-developed definition for 'physician services.' Additional context or specific clauses defining 'physician services' would be needed to make a determination.</t>
        </is>
      </c>
      <c r="I111" s="92" t="inlineStr">
        <is>
          <t>MCO</t>
        </is>
      </c>
      <c r="J111" s="92" t="inlineStr">
        <is>
          <t>HIO</t>
        </is>
      </c>
      <c r="K111" s="92" t="inlineStr">
        <is>
          <t>PIHP</t>
        </is>
      </c>
      <c r="L111" s="71" t="inlineStr">
        <is>
          <t>PAHP</t>
        </is>
      </c>
      <c r="M111" s="71" t="n"/>
      <c r="N111" s="71" t="n"/>
      <c r="O111" s="71" t="inlineStr">
        <is>
          <t>PCCME</t>
        </is>
      </c>
      <c r="P111" s="71" t="inlineStr">
        <is>
          <t>EXISTING</t>
        </is>
      </c>
      <c r="Q111" s="71" t="n"/>
      <c r="R111" s="64" t="n">
        <v>42917</v>
      </c>
      <c r="S111" s="64" t="n"/>
      <c r="T111" s="64" t="n"/>
      <c r="U111" s="97">
        <f>IF(OR($E$89="N/A",AND(AU111=0,'Cover Sheet'!$B$29="Streamlined Review"),AND(E111="Met",F111&lt;&gt;""),AND(E111="Not met",G111&lt;&gt;""),AND(E111="Unsure",G111&lt;&gt;""),AND(E111="N/A",H111&lt;&gt;""),AND(Y111=TRUE)),1,0)</f>
        <v/>
      </c>
      <c r="W111" s="56">
        <f>IF(OR(AND($H$6="Medicaid",MID($A111,1,FIND(".",$A111,1)-1)="II"),AND($H$6="CHIP",MID($A111,1,FIND(".",$A111,1)-1)="I")),TRUE,FALSE)</f>
        <v/>
      </c>
      <c r="X111" s="126">
        <f>IF(OR(Y111=TRUE),TRUE,FALSE)</f>
        <v/>
      </c>
      <c r="Y111" s="126">
        <f>IF(SUM(Z111:AE111)&lt;1,TRUE,FALSE)</f>
        <v/>
      </c>
      <c r="Z111" s="126">
        <f>IF($Z$2=I111,1,0)</f>
        <v/>
      </c>
      <c r="AA111" s="126">
        <f>IF($AA$2=J111,1,0)</f>
        <v/>
      </c>
      <c r="AB111" s="126">
        <f>IF($AB$2=K111,1,0)</f>
        <v/>
      </c>
      <c r="AC111" s="126">
        <f>IF($AC$2=L111,1,0)</f>
        <v/>
      </c>
      <c r="AD111" s="126">
        <f>IF($AD$2=M111,1,0)</f>
        <v/>
      </c>
      <c r="AE111" s="126">
        <f>IF($AE$2=O111,1,0)</f>
        <v/>
      </c>
      <c r="AM111" s="69">
        <f>IF(AL111=1,1,"")</f>
        <v/>
      </c>
      <c r="AU111" t="n">
        <v>0</v>
      </c>
    </row>
    <row r="112" ht="30" customHeight="1">
      <c r="A112" s="294" t="inlineStr">
        <is>
          <t>I.C.8.23</t>
        </is>
      </c>
      <c r="B112" s="295" t="inlineStr">
        <is>
          <t>42 CFR 438.10(c)(4)(i)</t>
        </is>
      </c>
      <c r="C112" s="295" t="inlineStr">
        <is>
          <t>The contract requires the MCP to use the state-developed definition for the term "prescription drug coverage."</t>
        </is>
      </c>
      <c r="D112" s="470" t="n"/>
      <c r="E112" s="316" t="n"/>
      <c r="F112" s="655" t="inlineStr">
        <is>
          <t>Source: CN-680000-FP122: 357, 438, 442, 131 | Attachment - Core Contract Provisions 02012025: 67, 70, 131, 134</t>
        </is>
      </c>
      <c r="G112" s="317" t="n"/>
      <c r="H112" s="640" t="inlineStr">
        <is>
          <t>Recommendation: UNCLEAR
Response:
The retrieved text does not provide explicit evidence that the contract requires the MCP to use the state-developed definition for the term 'prescription drug coverage.' While there are references to state laws and regulations that the MCP must comply with, there is no direct statement mandating the use of a specific state-developed definition for 'prescription drug coverage.'</t>
        </is>
      </c>
      <c r="I112" s="92" t="inlineStr">
        <is>
          <t>MCO</t>
        </is>
      </c>
      <c r="J112" s="92" t="inlineStr">
        <is>
          <t>HIO</t>
        </is>
      </c>
      <c r="K112" s="92" t="inlineStr">
        <is>
          <t>PIHP</t>
        </is>
      </c>
      <c r="L112" s="71" t="inlineStr">
        <is>
          <t>PAHP</t>
        </is>
      </c>
      <c r="M112" s="71" t="n"/>
      <c r="N112" s="71" t="n"/>
      <c r="O112" s="71" t="inlineStr">
        <is>
          <t>PCCME</t>
        </is>
      </c>
      <c r="P112" s="71" t="inlineStr">
        <is>
          <t>EXISTING</t>
        </is>
      </c>
      <c r="Q112" s="71" t="n"/>
      <c r="R112" s="64" t="n">
        <v>42917</v>
      </c>
      <c r="S112" s="64" t="n"/>
      <c r="T112" s="64" t="n"/>
      <c r="U112" s="97">
        <f>IF(OR($E$89="N/A",AND(AU112=0,'Cover Sheet'!$B$29="Streamlined Review"),AND(E112="Met",F112&lt;&gt;""),AND(E112="Not met",G112&lt;&gt;""),AND(E112="Unsure",G112&lt;&gt;""),AND(E112="N/A",H112&lt;&gt;""),AND(Y112=TRUE)),1,0)</f>
        <v/>
      </c>
      <c r="W112" s="56">
        <f>IF(OR(AND($H$6="Medicaid",MID($A112,1,FIND(".",$A112,1)-1)="II"),AND($H$6="CHIP",MID($A112,1,FIND(".",$A112,1)-1)="I")),TRUE,FALSE)</f>
        <v/>
      </c>
      <c r="X112" s="126">
        <f>IF(OR(Y112=TRUE),TRUE,FALSE)</f>
        <v/>
      </c>
      <c r="Y112" s="126">
        <f>IF(SUM(Z112:AE112)&lt;1,TRUE,FALSE)</f>
        <v/>
      </c>
      <c r="Z112" s="126">
        <f>IF($Z$2=I112,1,0)</f>
        <v/>
      </c>
      <c r="AA112" s="126">
        <f>IF($AA$2=J112,1,0)</f>
        <v/>
      </c>
      <c r="AB112" s="126">
        <f>IF($AB$2=K112,1,0)</f>
        <v/>
      </c>
      <c r="AC112" s="126">
        <f>IF($AC$2=L112,1,0)</f>
        <v/>
      </c>
      <c r="AD112" s="126">
        <f>IF($AD$2=M112,1,0)</f>
        <v/>
      </c>
      <c r="AE112" s="126">
        <f>IF($AE$2=O112,1,0)</f>
        <v/>
      </c>
      <c r="AM112" s="69">
        <f>IF(AL112=1,1,"")</f>
        <v/>
      </c>
      <c r="AU112" t="n">
        <v>0</v>
      </c>
    </row>
    <row r="113" ht="29.25" customHeight="1">
      <c r="A113" s="294" t="inlineStr">
        <is>
          <t>I.C.8.24</t>
        </is>
      </c>
      <c r="B113" s="295" t="inlineStr">
        <is>
          <t>42 CFR 438.10(c)(4)(i)</t>
        </is>
      </c>
      <c r="C113" s="295" t="inlineStr">
        <is>
          <t>The contract requires the MCP to use the state-developed definition for the term "prescription drugs."</t>
        </is>
      </c>
      <c r="D113" s="470" t="n"/>
      <c r="E113" s="316" t="n"/>
      <c r="F113" s="655" t="inlineStr">
        <is>
          <t>Source: CN-680000-FP122: 357: 357</t>
        </is>
      </c>
      <c r="G113" s="317" t="n"/>
      <c r="H113" s="640" t="inlineStr">
        <is>
          <t>Recommendation: MET
Response:
The contract explicitly states that the Managed Care Plan (MCP) shall provide those products and services associated with the dispensing of medicinal drugs pursuant to a valid prescription, as defined in Chapter 465, F.S. [1] This indicates that the MCP is required to use the state-developed definition for the term "prescription drugs."</t>
        </is>
      </c>
      <c r="I113" s="92" t="inlineStr">
        <is>
          <t>MCO</t>
        </is>
      </c>
      <c r="J113" s="92" t="inlineStr">
        <is>
          <t>HIO</t>
        </is>
      </c>
      <c r="K113" s="92" t="inlineStr">
        <is>
          <t>PIHP</t>
        </is>
      </c>
      <c r="L113" s="71" t="inlineStr">
        <is>
          <t>PAHP</t>
        </is>
      </c>
      <c r="M113" s="71" t="n"/>
      <c r="N113" s="71" t="n"/>
      <c r="O113" s="71" t="inlineStr">
        <is>
          <t>PCCME</t>
        </is>
      </c>
      <c r="P113" s="71" t="inlineStr">
        <is>
          <t>EXISTING</t>
        </is>
      </c>
      <c r="Q113" s="71" t="n"/>
      <c r="R113" s="64" t="n">
        <v>42917</v>
      </c>
      <c r="S113" s="64" t="n"/>
      <c r="T113" s="64" t="n"/>
      <c r="U113" s="97">
        <f>IF(OR($E$89="N/A",AND(AU113=0,'Cover Sheet'!$B$29="Streamlined Review"),AND(E113="Met",F113&lt;&gt;""),AND(E113="Not met",G113&lt;&gt;""),AND(E113="Unsure",G113&lt;&gt;""),AND(E113="N/A",H113&lt;&gt;""),AND(Y113=TRUE)),1,0)</f>
        <v/>
      </c>
      <c r="W113" s="56">
        <f>IF(OR(AND($H$6="Medicaid",MID($A113,1,FIND(".",$A113,1)-1)="II"),AND($H$6="CHIP",MID($A113,1,FIND(".",$A113,1)-1)="I")),TRUE,FALSE)</f>
        <v/>
      </c>
      <c r="X113" s="126">
        <f>IF(OR(Y113=TRUE),TRUE,FALSE)</f>
        <v/>
      </c>
      <c r="Y113" s="126">
        <f>IF(SUM(Z113:AE113)&lt;1,TRUE,FALSE)</f>
        <v/>
      </c>
      <c r="Z113" s="126">
        <f>IF($Z$2=I113,1,0)</f>
        <v/>
      </c>
      <c r="AA113" s="126">
        <f>IF($AA$2=J113,1,0)</f>
        <v/>
      </c>
      <c r="AB113" s="126">
        <f>IF($AB$2=K113,1,0)</f>
        <v/>
      </c>
      <c r="AC113" s="126">
        <f>IF($AC$2=L113,1,0)</f>
        <v/>
      </c>
      <c r="AD113" s="126">
        <f>IF($AD$2=M113,1,0)</f>
        <v/>
      </c>
      <c r="AE113" s="126">
        <f>IF($AE$2=O113,1,0)</f>
        <v/>
      </c>
      <c r="AM113" s="69">
        <f>IF(AL113=1,1,"")</f>
        <v/>
      </c>
      <c r="AU113" t="n">
        <v>0</v>
      </c>
    </row>
    <row r="114" ht="30" customHeight="1">
      <c r="A114" s="294" t="inlineStr">
        <is>
          <t>I.C.8.25</t>
        </is>
      </c>
      <c r="B114" s="295" t="inlineStr">
        <is>
          <t>42 CFR 438.10(c)(4)(i)</t>
        </is>
      </c>
      <c r="C114" s="295" t="inlineStr">
        <is>
          <t>The contract requires the MCP to use the state-developed definition for the term "primary care physician."</t>
        </is>
      </c>
      <c r="D114" s="470" t="n"/>
      <c r="E114" s="297" t="n"/>
      <c r="F114" s="645" t="inlineStr">
        <is>
          <t>Source: CN-680000-FP122: 320: 320</t>
        </is>
      </c>
      <c r="G114" s="297" t="n"/>
      <c r="H114" s="640" t="inlineStr">
        <is>
          <t>Recommendation: MET
Response:
The contract explicitly defines 'Primary Care Physician' as 'A practitioner licensed to practice medicine in the state of Florida and who provides primary care services as defined in Rule 59G-1.010, F.A.C.' This indicates that the MCP is required to use the state-developed definition for the term 'primary care physician.' [8]</t>
        </is>
      </c>
      <c r="I114" s="92" t="inlineStr">
        <is>
          <t>MCO</t>
        </is>
      </c>
      <c r="J114" s="92" t="inlineStr">
        <is>
          <t>HIO</t>
        </is>
      </c>
      <c r="K114" s="92" t="inlineStr">
        <is>
          <t>PIHP</t>
        </is>
      </c>
      <c r="L114" s="71" t="inlineStr">
        <is>
          <t>PAHP</t>
        </is>
      </c>
      <c r="M114" s="71" t="n"/>
      <c r="N114" s="71" t="n"/>
      <c r="O114" s="71" t="inlineStr">
        <is>
          <t>PCCME</t>
        </is>
      </c>
      <c r="P114" s="71" t="inlineStr">
        <is>
          <t>EXISTING</t>
        </is>
      </c>
      <c r="Q114" s="71" t="n"/>
      <c r="R114" s="64" t="n">
        <v>42917</v>
      </c>
      <c r="S114" s="64" t="n"/>
      <c r="T114" s="64" t="n"/>
      <c r="U114" s="97">
        <f>IF(OR($E$89="N/A",AND(AU114=0,'Cover Sheet'!$B$29="Streamlined Review"),AND(E114="Met",F114&lt;&gt;""),AND(E114="Not met",G114&lt;&gt;""),AND(E114="Unsure",G114&lt;&gt;""),AND(E114="N/A",H114&lt;&gt;""),AND(Y114=TRUE)),1,0)</f>
        <v/>
      </c>
      <c r="W114" s="56">
        <f>IF(OR(AND($H$6="Medicaid",MID($A114,1,FIND(".",$A114,1)-1)="II"),AND($H$6="CHIP",MID($A114,1,FIND(".",$A114,1)-1)="I")),TRUE,FALSE)</f>
        <v/>
      </c>
      <c r="X114" s="126">
        <f>IF(OR(Y114=TRUE),TRUE,FALSE)</f>
        <v/>
      </c>
      <c r="Y114" s="126">
        <f>IF(SUM(Z114:AE114)&lt;1,TRUE,FALSE)</f>
        <v/>
      </c>
      <c r="Z114" s="126">
        <f>IF($Z$2=I114,1,0)</f>
        <v/>
      </c>
      <c r="AA114" s="126">
        <f>IF($AA$2=J114,1,0)</f>
        <v/>
      </c>
      <c r="AB114" s="126">
        <f>IF($AB$2=K114,1,0)</f>
        <v/>
      </c>
      <c r="AC114" s="126">
        <f>IF($AC$2=L114,1,0)</f>
        <v/>
      </c>
      <c r="AD114" s="126">
        <f>IF($AD$2=M114,1,0)</f>
        <v/>
      </c>
      <c r="AE114" s="126">
        <f>IF($AE$2=O114,1,0)</f>
        <v/>
      </c>
      <c r="AM114" s="69">
        <f>IF(AL114=1,1,"")</f>
        <v/>
      </c>
      <c r="AU114" t="n">
        <v>0</v>
      </c>
    </row>
    <row r="115" ht="28.5" customHeight="1">
      <c r="A115" s="294" t="inlineStr">
        <is>
          <t>I.C.8.26</t>
        </is>
      </c>
      <c r="B115" s="295" t="inlineStr">
        <is>
          <t>42 CFR 438.10(c)(4)(i)</t>
        </is>
      </c>
      <c r="C115" s="295" t="inlineStr">
        <is>
          <t>The contract requires the MCP to use the state-developed definition for the term "primary care provider."</t>
        </is>
      </c>
      <c r="D115" s="470" t="n"/>
      <c r="E115" s="297" t="n"/>
      <c r="F115" s="645" t="inlineStr">
        <is>
          <t>Source: Attachment - Core Contract Provisions 02012025: 33 | Attachment - Core Contract Provisions 02012025: null</t>
        </is>
      </c>
      <c r="G115" s="297" t="n"/>
      <c r="H115" s="640" t="inlineStr">
        <is>
          <t>Recommendation: UNCLEAR
Response:
The retrieved text does not provide explicit evidence that the contract requires the Managed Care Plan (MCP) to use the state-developed definition for the term 'primary care provider.' While there are mentions of primary care providers and related requirements, there is no clear statement mandating the use of a specific state-developed definition.
Relevant excerpts:
- "Enhanced Primary Care: Primary care providers receive enhanced payment (e.g., Per Member Per Month (PMPM) care management fee or" [Attachment - Core Contract Provisions 02012025: 33]
- "Require primary care providers to conduct screening of at least ninety-five percent (95%) of enrollees for health-related social needs using an Agency- approved screening tool and record the identified ICD-10 codes (Z55-Z65) in the enrollee's electronic health record." [Attachment - Core Contract Provisions 02012025: null]
These excerpts mention primary care providers but do not explicitly state that the MCP must use a state-developed definition.</t>
        </is>
      </c>
      <c r="I115" s="92" t="inlineStr">
        <is>
          <t>MCO</t>
        </is>
      </c>
      <c r="J115" s="92" t="inlineStr">
        <is>
          <t>HIO</t>
        </is>
      </c>
      <c r="K115" s="92" t="inlineStr">
        <is>
          <t>PIHP</t>
        </is>
      </c>
      <c r="L115" s="71" t="inlineStr">
        <is>
          <t>PAHP</t>
        </is>
      </c>
      <c r="M115" s="71" t="n"/>
      <c r="N115" s="71" t="n"/>
      <c r="O115" s="71" t="inlineStr">
        <is>
          <t>PCCME</t>
        </is>
      </c>
      <c r="P115" s="71" t="inlineStr">
        <is>
          <t>EXISTING</t>
        </is>
      </c>
      <c r="Q115" s="71" t="n"/>
      <c r="R115" s="64" t="n">
        <v>42917</v>
      </c>
      <c r="S115" s="64" t="n"/>
      <c r="T115" s="64" t="n"/>
      <c r="U115" s="97">
        <f>IF(OR($E$89="N/A",AND(AU115=0,'Cover Sheet'!$B$29="Streamlined Review"),AND(E115="Met",F115&lt;&gt;""),AND(E115="Not met",G115&lt;&gt;""),AND(E115="Unsure",G115&lt;&gt;""),AND(E115="N/A",H115&lt;&gt;""),AND(Y115=TRUE)),1,0)</f>
        <v/>
      </c>
      <c r="W115" s="56">
        <f>IF(OR(AND($H$6="Medicaid",MID($A115,1,FIND(".",$A115,1)-1)="II"),AND($H$6="CHIP",MID($A115,1,FIND(".",$A115,1)-1)="I")),TRUE,FALSE)</f>
        <v/>
      </c>
      <c r="X115" s="126">
        <f>IF(OR(Y115=TRUE),TRUE,FALSE)</f>
        <v/>
      </c>
      <c r="Y115" s="126">
        <f>IF(SUM(Z115:AE115)&lt;1,TRUE,FALSE)</f>
        <v/>
      </c>
      <c r="Z115" s="126">
        <f>IF($Z$2=I115,1,0)</f>
        <v/>
      </c>
      <c r="AA115" s="126">
        <f>IF($AA$2=J115,1,0)</f>
        <v/>
      </c>
      <c r="AB115" s="126">
        <f>IF($AB$2=K115,1,0)</f>
        <v/>
      </c>
      <c r="AC115" s="126">
        <f>IF($AC$2=L115,1,0)</f>
        <v/>
      </c>
      <c r="AD115" s="126">
        <f>IF($AD$2=M115,1,0)</f>
        <v/>
      </c>
      <c r="AE115" s="126">
        <f>IF($AE$2=O115,1,0)</f>
        <v/>
      </c>
      <c r="AM115" s="69">
        <f>IF(AL115=1,1,"")</f>
        <v/>
      </c>
      <c r="AU115" t="n">
        <v>0</v>
      </c>
    </row>
    <row r="116" ht="30.75" customHeight="1">
      <c r="A116" s="294" t="inlineStr">
        <is>
          <t>I.C.8.27</t>
        </is>
      </c>
      <c r="B116" s="295" t="inlineStr">
        <is>
          <t>42 CFR 438.10(c)(4)(i)</t>
        </is>
      </c>
      <c r="C116" s="295" t="inlineStr">
        <is>
          <t>The contract requires the MCP to use the state-developed definition for the term "rehabilitation services and devices."</t>
        </is>
      </c>
      <c r="D116" s="470" t="n"/>
      <c r="E116" s="297" t="n"/>
      <c r="F116" s="645" t="inlineStr">
        <is>
          <t>Source: Attachment - Core Contract Provisions 02012025: 262 | CN-680000-FP122: 321</t>
        </is>
      </c>
      <c r="G116" s="297" t="n"/>
      <c r="H116" s="640" t="inlineStr">
        <is>
          <t>Recommendation: NOT MET
Response:
The retrieved text does not explicitly state that the Managed Care Plan (MCP) must use the state-developed definition for the term 'rehabilitation services and devices.' Instead, it references the federal definition in 42 CFR 440.130(d) [1][2]. Therefore, the requirement is not met based on the provided context.
[1] "Rehabilitation Services and Devices - As defined in 42 CFR 440.130(d)." [Attachment - Core Contract Provisions 02012025: 262]
[2] "Rehabilitation Services and Devices - As defined in 42 CFR 440.130(d)." [CN-680000-FP122: 321]</t>
        </is>
      </c>
      <c r="I116" s="92" t="inlineStr">
        <is>
          <t>MCO</t>
        </is>
      </c>
      <c r="J116" s="92" t="inlineStr">
        <is>
          <t>HIO</t>
        </is>
      </c>
      <c r="K116" s="92" t="inlineStr">
        <is>
          <t>PIHP</t>
        </is>
      </c>
      <c r="L116" s="71" t="inlineStr">
        <is>
          <t>PAHP</t>
        </is>
      </c>
      <c r="M116" s="71" t="n"/>
      <c r="N116" s="71" t="n"/>
      <c r="O116" s="71" t="inlineStr">
        <is>
          <t>PCCME</t>
        </is>
      </c>
      <c r="P116" s="71" t="inlineStr">
        <is>
          <t>EXISTING</t>
        </is>
      </c>
      <c r="Q116" s="71" t="n"/>
      <c r="R116" s="64" t="n">
        <v>42917</v>
      </c>
      <c r="S116" s="64" t="n"/>
      <c r="T116" s="64" t="n"/>
      <c r="U116" s="97">
        <f>IF(OR($E$89="N/A",AND(AU116=0,'Cover Sheet'!$B$29="Streamlined Review"),AND(E116="Met",F116&lt;&gt;""),AND(E116="Not met",G116&lt;&gt;""),AND(E116="Unsure",G116&lt;&gt;""),AND(E116="N/A",H116&lt;&gt;""),AND(Y116=TRUE)),1,0)</f>
        <v/>
      </c>
      <c r="W116" s="56">
        <f>IF(OR(AND($H$6="Medicaid",MID($A116,1,FIND(".",$A116,1)-1)="II"),AND($H$6="CHIP",MID($A116,1,FIND(".",$A116,1)-1)="I")),TRUE,FALSE)</f>
        <v/>
      </c>
      <c r="X116" s="126">
        <f>IF(OR(Y116=TRUE),TRUE,FALSE)</f>
        <v/>
      </c>
      <c r="Y116" s="126">
        <f>IF(SUM(Z116:AE116)&lt;1,TRUE,FALSE)</f>
        <v/>
      </c>
      <c r="Z116" s="126">
        <f>IF($Z$2=I116,1,0)</f>
        <v/>
      </c>
      <c r="AA116" s="126">
        <f>IF($AA$2=J116,1,0)</f>
        <v/>
      </c>
      <c r="AB116" s="126">
        <f>IF($AB$2=K116,1,0)</f>
        <v/>
      </c>
      <c r="AC116" s="126">
        <f>IF($AC$2=L116,1,0)</f>
        <v/>
      </c>
      <c r="AD116" s="126">
        <f>IF($AD$2=M116,1,0)</f>
        <v/>
      </c>
      <c r="AE116" s="126">
        <f>IF($AE$2=O116,1,0)</f>
        <v/>
      </c>
      <c r="AM116" s="69">
        <f>IF(AL116=1,1,"")</f>
        <v/>
      </c>
      <c r="AU116" t="n">
        <v>0</v>
      </c>
    </row>
    <row r="117" ht="29.25" customHeight="1">
      <c r="A117" s="294" t="inlineStr">
        <is>
          <t>I.C.8.28</t>
        </is>
      </c>
      <c r="B117" s="295" t="inlineStr">
        <is>
          <t>42 CFR 438.10(c)(4)(i)</t>
        </is>
      </c>
      <c r="C117" s="295" t="inlineStr">
        <is>
          <t>The contract requires the MCP to use the state-developed definition for the term "skilled nursing care."</t>
        </is>
      </c>
      <c r="D117" s="470" t="n"/>
      <c r="E117" s="297" t="n"/>
      <c r="F117" s="645" t="inlineStr">
        <is>
          <t>Source: CN-680000-FP122: 375 | Attachment - Core Contract Provisions 02012025: 233, 131, 67, 226, 284, 134, 70</t>
        </is>
      </c>
      <c r="G117" s="297" t="n"/>
      <c r="H117" s="640" t="inlineStr">
        <is>
          <t>Recommendation: UNCLEAR
Response:
The retrieved text does not provide explicit evidence that the contract requires the MCP to use the state-developed definition for the term 'skilled nursing care.' While the contract mentions 'skilled nursing facility' and 'skilled nursing care' in various contexts, there is no clear statement mandating the use of a specific state-developed definition. Additional context or specific clauses addressing the definition of 'skilled nursing care' are needed to make a definitive determination.</t>
        </is>
      </c>
      <c r="I117" s="92" t="inlineStr">
        <is>
          <t>MCO</t>
        </is>
      </c>
      <c r="J117" s="92" t="inlineStr">
        <is>
          <t>HIO</t>
        </is>
      </c>
      <c r="K117" s="92" t="inlineStr">
        <is>
          <t>PIHP</t>
        </is>
      </c>
      <c r="L117" s="71" t="inlineStr">
        <is>
          <t>PAHP</t>
        </is>
      </c>
      <c r="M117" s="71" t="n"/>
      <c r="N117" s="71" t="n"/>
      <c r="O117" s="71" t="inlineStr">
        <is>
          <t>PCCME</t>
        </is>
      </c>
      <c r="P117" s="71" t="inlineStr">
        <is>
          <t>EXISTING</t>
        </is>
      </c>
      <c r="Q117" s="71" t="n"/>
      <c r="R117" s="64" t="n">
        <v>42917</v>
      </c>
      <c r="S117" s="64" t="n"/>
      <c r="T117" s="64" t="n"/>
      <c r="U117" s="97">
        <f>IF(OR($E$89="N/A",AND(AU117=0,'Cover Sheet'!$B$29="Streamlined Review"),AND(E117="Met",F117&lt;&gt;""),AND(E117="Not met",G117&lt;&gt;""),AND(E117="Unsure",G117&lt;&gt;""),AND(E117="N/A",H117&lt;&gt;""),AND(Y117=TRUE)),1,0)</f>
        <v/>
      </c>
      <c r="W117" s="56">
        <f>IF(OR(AND($H$6="Medicaid",MID($A117,1,FIND(".",$A117,1)-1)="II"),AND($H$6="CHIP",MID($A117,1,FIND(".",$A117,1)-1)="I")),TRUE,FALSE)</f>
        <v/>
      </c>
      <c r="X117" s="126">
        <f>IF(OR(Y117=TRUE),TRUE,FALSE)</f>
        <v/>
      </c>
      <c r="Y117" s="126">
        <f>IF(SUM(Z117:AE117)&lt;1,TRUE,FALSE)</f>
        <v/>
      </c>
      <c r="Z117" s="126">
        <f>IF($Z$2=I117,1,0)</f>
        <v/>
      </c>
      <c r="AA117" s="126">
        <f>IF($AA$2=J117,1,0)</f>
        <v/>
      </c>
      <c r="AB117" s="126">
        <f>IF($AB$2=K117,1,0)</f>
        <v/>
      </c>
      <c r="AC117" s="126">
        <f>IF($AC$2=L117,1,0)</f>
        <v/>
      </c>
      <c r="AD117" s="126">
        <f>IF($AD$2=M117,1,0)</f>
        <v/>
      </c>
      <c r="AE117" s="126">
        <f>IF($AE$2=O117,1,0)</f>
        <v/>
      </c>
      <c r="AM117" s="69">
        <f>IF(AL117=1,1,"")</f>
        <v/>
      </c>
      <c r="AU117" t="n">
        <v>0</v>
      </c>
    </row>
    <row r="118" ht="25.5" customHeight="1">
      <c r="A118" s="294" t="inlineStr">
        <is>
          <t>I.C.8.29</t>
        </is>
      </c>
      <c r="B118" s="295" t="inlineStr">
        <is>
          <t>42 CFR 438.10(c)(4)(i)</t>
        </is>
      </c>
      <c r="C118" s="295" t="inlineStr">
        <is>
          <t>The contract requires the MCP to use the state-developed definition for the term "specialist."</t>
        </is>
      </c>
      <c r="D118" s="470" t="n"/>
      <c r="E118" s="297" t="n"/>
      <c r="F118" s="645" t="inlineStr">
        <is>
          <t>Source: Attachment - Core Contract Provisions 02012025: 70, 134, 286, 226, 201, 100, 144 | CN-680000-FP122: 205</t>
        </is>
      </c>
      <c r="G118" s="297" t="n"/>
      <c r="H118" s="640" t="inlineStr">
        <is>
          <t>Recommendation: UNCLEAR
Response:
The retrieved text does not provide explicit evidence that the contract requires the MCP to use the state-developed definition for the term 'specialist.' While there are mentions of the MCP's responsibilities and requirements, there is no specific reference to a state-developed definition for 'specialist.' Additional information or a specific clause addressing this requirement is needed to make a determination.</t>
        </is>
      </c>
      <c r="I118" s="92" t="inlineStr">
        <is>
          <t>MCO</t>
        </is>
      </c>
      <c r="J118" s="92" t="inlineStr">
        <is>
          <t>HIO</t>
        </is>
      </c>
      <c r="K118" s="92" t="inlineStr">
        <is>
          <t>PIHP</t>
        </is>
      </c>
      <c r="L118" s="71" t="inlineStr">
        <is>
          <t>PAHP</t>
        </is>
      </c>
      <c r="M118" s="71" t="n"/>
      <c r="N118" s="71" t="n"/>
      <c r="O118" s="71" t="inlineStr">
        <is>
          <t>PCCME</t>
        </is>
      </c>
      <c r="P118" s="71" t="inlineStr">
        <is>
          <t>EXISTING</t>
        </is>
      </c>
      <c r="Q118" s="71" t="n"/>
      <c r="R118" s="64" t="n">
        <v>42917</v>
      </c>
      <c r="S118" s="64" t="n"/>
      <c r="T118" s="64" t="n"/>
      <c r="U118" s="97">
        <f>IF(OR($E$89="N/A",AND(AU118=0,'Cover Sheet'!$B$29="Streamlined Review"),AND(E118="Met",F118&lt;&gt;""),AND(E118="Not met",G118&lt;&gt;""),AND(E118="Unsure",G118&lt;&gt;""),AND(E118="N/A",H118&lt;&gt;""),AND(Y118=TRUE)),1,0)</f>
        <v/>
      </c>
      <c r="W118" s="56">
        <f>IF(OR(AND($H$6="Medicaid",MID($A118,1,FIND(".",$A118,1)-1)="II"),AND($H$6="CHIP",MID($A118,1,FIND(".",$A118,1)-1)="I")),TRUE,FALSE)</f>
        <v/>
      </c>
      <c r="X118" s="126">
        <f>IF(OR(Y118=TRUE),TRUE,FALSE)</f>
        <v/>
      </c>
      <c r="Y118" s="126">
        <f>IF(SUM(Z118:AE118)&lt;1,TRUE,FALSE)</f>
        <v/>
      </c>
      <c r="Z118" s="126">
        <f>IF($Z$2=I118,1,0)</f>
        <v/>
      </c>
      <c r="AA118" s="126">
        <f>IF($AA$2=J118,1,0)</f>
        <v/>
      </c>
      <c r="AB118" s="126">
        <f>IF($AB$2=K118,1,0)</f>
        <v/>
      </c>
      <c r="AC118" s="126">
        <f>IF($AC$2=L118,1,0)</f>
        <v/>
      </c>
      <c r="AD118" s="126">
        <f>IF($AD$2=M118,1,0)</f>
        <v/>
      </c>
      <c r="AE118" s="126">
        <f>IF($AE$2=O118,1,0)</f>
        <v/>
      </c>
      <c r="AM118" s="69">
        <f>IF(AL118=1,1,"")</f>
        <v/>
      </c>
      <c r="AU118" t="n">
        <v>0</v>
      </c>
    </row>
    <row r="119" ht="28.5" customHeight="1">
      <c r="A119" s="294" t="inlineStr">
        <is>
          <t>I.C.8.30</t>
        </is>
      </c>
      <c r="B119" s="295" t="inlineStr">
        <is>
          <t>42 CFR 438.10(c)(4)(i)</t>
        </is>
      </c>
      <c r="C119" s="295" t="inlineStr">
        <is>
          <t>The contract requires the MCP to use the state-developed definition for the term "co-payment."</t>
        </is>
      </c>
      <c r="D119" s="470" t="n"/>
      <c r="E119" s="297" t="n"/>
      <c r="F119" s="645" t="inlineStr">
        <is>
          <t>Source: Attachment - Core Contract Provisions 02012025: 245, 156, 70, 104, 140 | CN-680000-FP122: 304, 134, 419</t>
        </is>
      </c>
      <c r="G119" s="297" t="n"/>
      <c r="H119" s="640" t="inlineStr">
        <is>
          <t>Recommendation: UNCLEAR
Response:
The retrieved text mentions 'copayment' in several contexts but does not explicitly state that the MCP must use a state-developed definition for the term. The text refers to copayments in the context of provider agreements and cost-sharing but does not provide a clear requirement for using a specific definition. Therefore, it is unclear whether the requirement is met based on the provided context.</t>
        </is>
      </c>
      <c r="I119" s="92" t="inlineStr">
        <is>
          <t>MCO</t>
        </is>
      </c>
      <c r="J119" s="92" t="inlineStr">
        <is>
          <t>HIO</t>
        </is>
      </c>
      <c r="K119" s="92" t="inlineStr">
        <is>
          <t>PIHP</t>
        </is>
      </c>
      <c r="L119" s="71" t="inlineStr">
        <is>
          <t>PAHP</t>
        </is>
      </c>
      <c r="M119" s="71" t="inlineStr">
        <is>
          <t>NEMT PAHP</t>
        </is>
      </c>
      <c r="N119" s="71" t="n"/>
      <c r="O119" s="71" t="inlineStr">
        <is>
          <t>PCCME</t>
        </is>
      </c>
      <c r="P119" s="71" t="inlineStr">
        <is>
          <t>EXISTING</t>
        </is>
      </c>
      <c r="Q119" s="71" t="n"/>
      <c r="R119" s="64" t="n">
        <v>42917</v>
      </c>
      <c r="S119" s="64" t="n"/>
      <c r="T119" s="64" t="n"/>
      <c r="U119" s="97">
        <f>IF(OR($E$89="N/A",AND(AU119=0,'Cover Sheet'!$B$29="Streamlined Review"),AND(E119="Met",F119&lt;&gt;""),AND(E119="Not met",G119&lt;&gt;""),AND(E119="Unsure",G119&lt;&gt;""),AND(E119="N/A",H119&lt;&gt;""),AND(Y119=TRUE)),1,0)</f>
        <v/>
      </c>
      <c r="W119" s="56">
        <f>IF(OR(AND($H$6="Medicaid",MID($A119,1,FIND(".",$A119,1)-1)="II"),AND($H$6="CHIP",MID($A119,1,FIND(".",$A119,1)-1)="I")),TRUE,FALSE)</f>
        <v/>
      </c>
      <c r="X119" s="126">
        <f>IF(OR(Y119=TRUE),TRUE,FALSE)</f>
        <v/>
      </c>
      <c r="Y119" s="126">
        <f>IF(SUM(Z119:AE119)&lt;1,TRUE,FALSE)</f>
        <v/>
      </c>
      <c r="Z119" s="126">
        <f>IF($Z$2=I119,1,0)</f>
        <v/>
      </c>
      <c r="AA119" s="126">
        <f>IF($AA$2=J119,1,0)</f>
        <v/>
      </c>
      <c r="AB119" s="126">
        <f>IF($AB$2=K119,1,0)</f>
        <v/>
      </c>
      <c r="AC119" s="126">
        <f>IF($AC$2=L119,1,0)</f>
        <v/>
      </c>
      <c r="AD119" s="126">
        <f>IF($AD$2=M119,1,0)</f>
        <v/>
      </c>
      <c r="AE119" s="126">
        <f>IF($AE$2=O119,1,0)</f>
        <v/>
      </c>
      <c r="AM119" s="69">
        <f>IF(AL119=1,1,"")</f>
        <v/>
      </c>
      <c r="AU119" t="n">
        <v>0</v>
      </c>
    </row>
    <row r="120" ht="30" customHeight="1">
      <c r="A120" s="294" t="inlineStr">
        <is>
          <t>I.C.8.31</t>
        </is>
      </c>
      <c r="B120" s="295" t="inlineStr">
        <is>
          <t>42 CFR 438.10(c)(4)(i)</t>
        </is>
      </c>
      <c r="C120" s="295" t="inlineStr">
        <is>
          <t>The contract requires the MCP to use the state-developed definition for the term "excluded services."</t>
        </is>
      </c>
      <c r="D120" s="470" t="n"/>
      <c r="E120" s="297" t="n"/>
      <c r="F120" s="645" t="inlineStr">
        <is>
          <t>Source: Attachment - Core Contract Provisions 02012025: 70, 67, 131, 226 | CN-680000-FP122: 134, 236, 175, 286</t>
        </is>
      </c>
      <c r="G120" s="297" t="n"/>
      <c r="H120" s="640" t="inlineStr">
        <is>
          <t>Recommendation: UNCLEAR
Response:
The retrieved text does not provide explicit evidence that the contract requires the Managed Care Plan (MCP) to use the state-developed definition for the term 'excluded services.' The text mentions various requirements and provisions related to services, but none specifically address the use of a state-developed definition for 'excluded services.' Additional information or a specific clause addressing this requirement is needed to make a determination.</t>
        </is>
      </c>
      <c r="I120" s="92" t="inlineStr">
        <is>
          <t>MCO</t>
        </is>
      </c>
      <c r="J120" s="92" t="inlineStr">
        <is>
          <t>HIO</t>
        </is>
      </c>
      <c r="K120" s="92" t="inlineStr">
        <is>
          <t>PIHP</t>
        </is>
      </c>
      <c r="L120" s="71" t="inlineStr">
        <is>
          <t>PAHP</t>
        </is>
      </c>
      <c r="M120" s="71" t="inlineStr">
        <is>
          <t>NEMT PAHP</t>
        </is>
      </c>
      <c r="N120" s="71" t="n"/>
      <c r="O120" s="71" t="inlineStr">
        <is>
          <t>PCCME</t>
        </is>
      </c>
      <c r="P120" s="71" t="inlineStr">
        <is>
          <t>EXISTING</t>
        </is>
      </c>
      <c r="Q120" s="71" t="n"/>
      <c r="R120" s="64" t="n">
        <v>42917</v>
      </c>
      <c r="S120" s="64" t="n"/>
      <c r="T120" s="64" t="n"/>
      <c r="U120" s="97">
        <f>IF(OR($E$89="N/A",AND(AU120=0,'Cover Sheet'!$B$29="Streamlined Review"),AND(E120="Met",F120&lt;&gt;""),AND(E120="Not met",G120&lt;&gt;""),AND(E120="Unsure",G120&lt;&gt;""),AND(E120="N/A",H120&lt;&gt;""),AND(Y120=TRUE)),1,0)</f>
        <v/>
      </c>
      <c r="W120" s="56">
        <f>IF(OR(AND($H$6="Medicaid",MID($A120,1,FIND(".",$A120,1)-1)="II"),AND($H$6="CHIP",MID($A120,1,FIND(".",$A120,1)-1)="I")),TRUE,FALSE)</f>
        <v/>
      </c>
      <c r="X120" s="126">
        <f>IF(OR(Y120=TRUE),TRUE,FALSE)</f>
        <v/>
      </c>
      <c r="Y120" s="126">
        <f>IF(SUM(Z120:AE120)&lt;1,TRUE,FALSE)</f>
        <v/>
      </c>
      <c r="Z120" s="126">
        <f>IF($Z$2=I120,1,0)</f>
        <v/>
      </c>
      <c r="AA120" s="126">
        <f>IF($AA$2=J120,1,0)</f>
        <v/>
      </c>
      <c r="AB120" s="126">
        <f>IF($AB$2=K120,1,0)</f>
        <v/>
      </c>
      <c r="AC120" s="126">
        <f>IF($AC$2=L120,1,0)</f>
        <v/>
      </c>
      <c r="AD120" s="126">
        <f>IF($AD$2=M120,1,0)</f>
        <v/>
      </c>
      <c r="AE120" s="126">
        <f>IF($AE$2=O120,1,0)</f>
        <v/>
      </c>
      <c r="AM120" s="69">
        <f>IF(AL120=1,1,"")</f>
        <v/>
      </c>
      <c r="AU120" t="n">
        <v>0</v>
      </c>
    </row>
    <row r="121" ht="32.25" customHeight="1">
      <c r="A121" s="294" t="inlineStr">
        <is>
          <t>I.C.8.32</t>
        </is>
      </c>
      <c r="B121" s="295" t="inlineStr">
        <is>
          <t>42 CFR 438.10(c)(4)(i)</t>
        </is>
      </c>
      <c r="C121" s="295" t="inlineStr">
        <is>
          <t>The contract requires the MCP to use the state-developed definition for the term "health insurance."</t>
        </is>
      </c>
      <c r="D121" s="470" t="n"/>
      <c r="E121" s="297" t="n"/>
      <c r="F121" s="645" t="inlineStr">
        <is>
          <t>Source: CN-680000-FP122: 304 | Attachment - Core Contract Provisions 02012025: 245</t>
        </is>
      </c>
      <c r="G121" s="297" t="n"/>
      <c r="H121" s="640" t="inlineStr">
        <is>
          <t>Recommendation: UNCLEAR
Response:
The retrieved text does not provide explicit evidence that the contract requires the MCP to use the state-developed definition for the term 'health insurance.' The text mentions the Florida Medicaid Definitions Policy and the use of defined terms, but it does not specify whether these definitions include 'health insurance' or if they are mandatory for the MCP to use.</t>
        </is>
      </c>
      <c r="I121" s="92" t="inlineStr">
        <is>
          <t>MCO</t>
        </is>
      </c>
      <c r="J121" s="92" t="inlineStr">
        <is>
          <t>HIO</t>
        </is>
      </c>
      <c r="K121" s="92" t="inlineStr">
        <is>
          <t>PIHP</t>
        </is>
      </c>
      <c r="L121" s="71" t="inlineStr">
        <is>
          <t>PAHP</t>
        </is>
      </c>
      <c r="M121" s="71" t="inlineStr">
        <is>
          <t>NEMT PAHP</t>
        </is>
      </c>
      <c r="N121" s="71" t="n"/>
      <c r="O121" s="71" t="inlineStr">
        <is>
          <t>PCCME</t>
        </is>
      </c>
      <c r="P121" s="71" t="inlineStr">
        <is>
          <t>EXISTING</t>
        </is>
      </c>
      <c r="Q121" s="71" t="n"/>
      <c r="R121" s="64" t="n">
        <v>42917</v>
      </c>
      <c r="S121" s="64" t="n"/>
      <c r="T121" s="64" t="n"/>
      <c r="U121" s="97">
        <f>IF(OR($E$89="N/A",AND(AU121=0,'Cover Sheet'!$B$29="Streamlined Review"),AND(E121="Met",F121&lt;&gt;""),AND(E121="Not met",G121&lt;&gt;""),AND(E121="Unsure",G121&lt;&gt;""),AND(E121="N/A",H121&lt;&gt;""),AND(Y121=TRUE)),1,0)</f>
        <v/>
      </c>
      <c r="W121" s="56">
        <f>IF(OR(AND($H$6="Medicaid",MID($A121,1,FIND(".",$A121,1)-1)="II"),AND($H$6="CHIP",MID($A121,1,FIND(".",$A121,1)-1)="I")),TRUE,FALSE)</f>
        <v/>
      </c>
      <c r="X121" s="126">
        <f>IF(OR(Y121=TRUE),TRUE,FALSE)</f>
        <v/>
      </c>
      <c r="Y121" s="126">
        <f>IF(SUM(Z121:AE121)&lt;1,TRUE,FALSE)</f>
        <v/>
      </c>
      <c r="Z121" s="126">
        <f>IF($Z$2=I121,1,0)</f>
        <v/>
      </c>
      <c r="AA121" s="126">
        <f>IF($AA$2=J121,1,0)</f>
        <v/>
      </c>
      <c r="AB121" s="126">
        <f>IF($AB$2=K121,1,0)</f>
        <v/>
      </c>
      <c r="AC121" s="126">
        <f>IF($AC$2=L121,1,0)</f>
        <v/>
      </c>
      <c r="AD121" s="126">
        <f>IF($AD$2=M121,1,0)</f>
        <v/>
      </c>
      <c r="AE121" s="126">
        <f>IF($AE$2=O121,1,0)</f>
        <v/>
      </c>
      <c r="AM121" s="69">
        <f>IF(AL121=1,1,"")</f>
        <v/>
      </c>
      <c r="AU121" t="n">
        <v>0</v>
      </c>
    </row>
    <row r="122" ht="29.25" customHeight="1">
      <c r="A122" s="294" t="inlineStr">
        <is>
          <t>I.C.8.33</t>
        </is>
      </c>
      <c r="B122" s="295" t="inlineStr">
        <is>
          <t>42 CFR 438.10(c)(4)(i)</t>
        </is>
      </c>
      <c r="C122" s="295" t="inlineStr">
        <is>
          <t>The contract requires the MCP to use the state-developed definition for the term "medically necessary."</t>
        </is>
      </c>
      <c r="D122" s="470" t="n"/>
      <c r="E122" s="297" t="n"/>
      <c r="F122" s="645" t="inlineStr">
        <is>
          <t>Source: Attachment - Core Contract Provisions 02012025: 67, 131 | CN-680000-FP122: 67, 131</t>
        </is>
      </c>
      <c r="G122" s="297" t="n"/>
      <c r="H122" s="640" t="inlineStr">
        <is>
          <t>Recommendation: MET
Response:
The contract explicitly states that the Managed Care Plan (MCP) must use the state-developed definition for the term "medically necessary." This is evidenced by the text: "The Managed Care Plan may place appropriate limits on a service on the basis of medical necessity, as defined by the Agency, consistent with the terms of this Contract and as required by 42 CFR 438.210(a)(4)(i)- (ii) and 438.210(a)(1), provided the services furnished can be reasonably expected to achieve their purpose." [1]
[1] Attachment - Core Contract Provisions 02012025: 67, 131 | CN-680000-FP122: 67, 131</t>
        </is>
      </c>
      <c r="I122" s="92" t="inlineStr">
        <is>
          <t>MCO</t>
        </is>
      </c>
      <c r="J122" s="92" t="inlineStr">
        <is>
          <t>HIO</t>
        </is>
      </c>
      <c r="K122" s="92" t="inlineStr">
        <is>
          <t>PIHP</t>
        </is>
      </c>
      <c r="L122" s="71" t="inlineStr">
        <is>
          <t>PAHP</t>
        </is>
      </c>
      <c r="M122" s="71" t="inlineStr">
        <is>
          <t>NEMT PAHP</t>
        </is>
      </c>
      <c r="N122" s="71" t="n"/>
      <c r="O122" s="71" t="inlineStr">
        <is>
          <t>PCCME</t>
        </is>
      </c>
      <c r="P122" s="71" t="inlineStr">
        <is>
          <t>EXISTING</t>
        </is>
      </c>
      <c r="Q122" s="71" t="n"/>
      <c r="R122" s="64" t="n">
        <v>42917</v>
      </c>
      <c r="S122" s="64" t="n"/>
      <c r="T122" s="64" t="n"/>
      <c r="U122" s="97">
        <f>IF(OR($E$89="N/A",AND(AU122=0,'Cover Sheet'!$B$29="Streamlined Review"),AND(E122="Met",F122&lt;&gt;""),AND(E122="Not met",G122&lt;&gt;""),AND(E122="Unsure",G122&lt;&gt;""),AND(E122="N/A",H122&lt;&gt;""),AND(Y122=TRUE)),1,0)</f>
        <v/>
      </c>
      <c r="W122" s="56">
        <f>IF(OR(AND($H$6="Medicaid",MID($A122,1,FIND(".",$A122,1)-1)="II"),AND($H$6="CHIP",MID($A122,1,FIND(".",$A122,1)-1)="I")),TRUE,FALSE)</f>
        <v/>
      </c>
      <c r="X122" s="126">
        <f>IF(OR(Y122=TRUE),TRUE,FALSE)</f>
        <v/>
      </c>
      <c r="Y122" s="126">
        <f>IF(SUM(Z122:AE122)&lt;1,TRUE,FALSE)</f>
        <v/>
      </c>
      <c r="Z122" s="126">
        <f>IF($Z$2=I122,1,0)</f>
        <v/>
      </c>
      <c r="AA122" s="126">
        <f>IF($AA$2=J122,1,0)</f>
        <v/>
      </c>
      <c r="AB122" s="126">
        <f>IF($AB$2=K122,1,0)</f>
        <v/>
      </c>
      <c r="AC122" s="126">
        <f>IF($AC$2=L122,1,0)</f>
        <v/>
      </c>
      <c r="AD122" s="126">
        <f>IF($AD$2=M122,1,0)</f>
        <v/>
      </c>
      <c r="AE122" s="126">
        <f>IF($AE$2=O122,1,0)</f>
        <v/>
      </c>
      <c r="AM122" s="69">
        <f>IF(AL122=1,1,"")</f>
        <v/>
      </c>
      <c r="AU122" t="n">
        <v>0</v>
      </c>
    </row>
    <row r="123" ht="25.5" customHeight="1">
      <c r="A123" s="294" t="inlineStr">
        <is>
          <t>I.C.8.34</t>
        </is>
      </c>
      <c r="B123" s="295" t="inlineStr">
        <is>
          <t>42 CFR 438.10(c)(4)(i)</t>
        </is>
      </c>
      <c r="C123" s="295" t="inlineStr">
        <is>
          <t>The contract requires the MCP to use the state-developed definition for the term "network."</t>
        </is>
      </c>
      <c r="D123" s="470" t="n"/>
      <c r="E123" s="297" t="n"/>
      <c r="F123" s="645" t="inlineStr">
        <is>
          <t>Source: Attachment - Core Contract Provisions 02012025: 90 | CN-680000-FP122: 153, 154, 157</t>
        </is>
      </c>
      <c r="G123" s="297" t="n"/>
      <c r="H123" s="640" t="inlineStr">
        <is>
          <t>Recommendation: UNCLEAR
Response:
The retrieved text mentions the requirement for the Managed Care Plan (MCP) to develop and maintain a provider network that meets certain standards and is reviewed by the Agency. However, there is no explicit mention of the MCP being required to use a state-developed definition for the term 'network.' The text focuses on the responsibilities and standards for the network but does not specify the source or definition of the term 'network.' Therefore, it is unclear whether the requirement is met.
Evidence:
- "The Managed Care Plan shall develop and maintain a provider network that meets the needs of enrollees in accordance with the requirements in Section VII., Provider Network and Services of this Contract." [Attachment - Core Contract Provisions 02012025: 90]
- "The Agency shall be responsible for establishing standards and requirements for provider networks, reviewing Managed Care Plan's provider networks, and monitoring the Managed Care Plan to ensure provider networks are capable of meeting the needs of their enrollees and are sufficient to serve the number of enrollees in the Managed Care Plan in accordance with this Contract and its Exhibits." [Attachment - Core Contract Provisions 02012025: 90]</t>
        </is>
      </c>
      <c r="I123" s="92" t="inlineStr">
        <is>
          <t>MCO</t>
        </is>
      </c>
      <c r="J123" s="92" t="inlineStr">
        <is>
          <t>HIO</t>
        </is>
      </c>
      <c r="K123" s="92" t="inlineStr">
        <is>
          <t>PIHP</t>
        </is>
      </c>
      <c r="L123" s="71" t="inlineStr">
        <is>
          <t>PAHP</t>
        </is>
      </c>
      <c r="M123" s="71" t="inlineStr">
        <is>
          <t>NEMT PAHP</t>
        </is>
      </c>
      <c r="N123" s="71" t="n"/>
      <c r="O123" s="71" t="inlineStr">
        <is>
          <t>PCCME</t>
        </is>
      </c>
      <c r="P123" s="71" t="inlineStr">
        <is>
          <t>EXISTING</t>
        </is>
      </c>
      <c r="Q123" s="71" t="n"/>
      <c r="R123" s="64" t="n">
        <v>42917</v>
      </c>
      <c r="S123" s="64" t="n"/>
      <c r="T123" s="64" t="n"/>
      <c r="U123" s="97">
        <f>IF(OR($E$89="N/A",AND(AU123=0,'Cover Sheet'!$B$29="Streamlined Review"),AND(E123="Met",F123&lt;&gt;""),AND(E123="Not met",G123&lt;&gt;""),AND(E123="Unsure",G123&lt;&gt;""),AND(E123="N/A",H123&lt;&gt;""),AND(Y123=TRUE)),1,0)</f>
        <v/>
      </c>
      <c r="W123" s="56">
        <f>IF(OR(AND($H$6="Medicaid",MID($A123,1,FIND(".",$A123,1)-1)="II"),AND($H$6="CHIP",MID($A123,1,FIND(".",$A123,1)-1)="I")),TRUE,FALSE)</f>
        <v/>
      </c>
      <c r="X123" s="126">
        <f>IF(OR(Y123=TRUE),TRUE,FALSE)</f>
        <v/>
      </c>
      <c r="Y123" s="126">
        <f>IF(SUM(Z123:AE123)&lt;1,TRUE,FALSE)</f>
        <v/>
      </c>
      <c r="Z123" s="126">
        <f>IF($Z$2=I123,1,0)</f>
        <v/>
      </c>
      <c r="AA123" s="126">
        <f>IF($AA$2=J123,1,0)</f>
        <v/>
      </c>
      <c r="AB123" s="126">
        <f>IF($AB$2=K123,1,0)</f>
        <v/>
      </c>
      <c r="AC123" s="126">
        <f>IF($AC$2=L123,1,0)</f>
        <v/>
      </c>
      <c r="AD123" s="126">
        <f>IF($AD$2=M123,1,0)</f>
        <v/>
      </c>
      <c r="AE123" s="126">
        <f>IF($AE$2=O123,1,0)</f>
        <v/>
      </c>
      <c r="AM123" s="69">
        <f>IF(AL123=1,1,"")</f>
        <v/>
      </c>
      <c r="AU123" t="n">
        <v>0</v>
      </c>
    </row>
    <row r="124" ht="30" customHeight="1">
      <c r="A124" s="294" t="inlineStr">
        <is>
          <t>I.C.8.35</t>
        </is>
      </c>
      <c r="B124" s="295" t="inlineStr">
        <is>
          <t>42 CFR 438.10(c)(4)(i)</t>
        </is>
      </c>
      <c r="C124" s="295" t="inlineStr">
        <is>
          <t>The contract requires the MCP to use the state-developed definition for the term "non-participating provider."</t>
        </is>
      </c>
      <c r="D124" s="470" t="n"/>
      <c r="E124" s="297" t="n"/>
      <c r="F124" s="645" t="inlineStr">
        <is>
          <t>Source: Attachment - Core Contract Provisions 02012025: 259, 318 | CN-680000-FP122: 318</t>
        </is>
      </c>
      <c r="G124" s="297" t="n"/>
      <c r="H124" s="640" t="inlineStr">
        <is>
          <t>Recommendation: UNCLEAR
Response:
The retrieved text provides definitions for 'non-participating provider' but does not explicitly state that the MCP must use the state-developed definition. The definitions provided are: 'A person or entity eligible to provide Medicaid services that does not have a contractual agreement with the Managed Care Plan to provide services.' (Attachment - Core Contract Provisions 02012025: 259, 318). There is no clear requirement in the text that mandates the MCP to use a state-developed definition.</t>
        </is>
      </c>
      <c r="I124" s="92" t="inlineStr">
        <is>
          <t>MCO</t>
        </is>
      </c>
      <c r="J124" s="92" t="inlineStr">
        <is>
          <t>HIO</t>
        </is>
      </c>
      <c r="K124" s="92" t="inlineStr">
        <is>
          <t>PIHP</t>
        </is>
      </c>
      <c r="L124" s="71" t="inlineStr">
        <is>
          <t>PAHP</t>
        </is>
      </c>
      <c r="M124" s="71" t="inlineStr">
        <is>
          <t>NEMT PAHP</t>
        </is>
      </c>
      <c r="N124" s="71" t="n"/>
      <c r="O124" s="71" t="inlineStr">
        <is>
          <t>PCCME</t>
        </is>
      </c>
      <c r="P124" s="71" t="inlineStr">
        <is>
          <t>EXISTING</t>
        </is>
      </c>
      <c r="Q124" s="71" t="n"/>
      <c r="R124" s="64" t="n">
        <v>42917</v>
      </c>
      <c r="S124" s="64" t="n"/>
      <c r="T124" s="64" t="n"/>
      <c r="U124" s="97">
        <f>IF(OR($E$89="N/A",AND(AU124=0,'Cover Sheet'!$B$29="Streamlined Review"),AND(E124="Met",F124&lt;&gt;""),AND(E124="Not met",G124&lt;&gt;""),AND(E124="Unsure",G124&lt;&gt;""),AND(E124="N/A",H124&lt;&gt;""),AND(Y124=TRUE)),1,0)</f>
        <v/>
      </c>
      <c r="W124" s="56">
        <f>IF(OR(AND($H$6="Medicaid",MID($A124,1,FIND(".",$A124,1)-1)="II"),AND($H$6="CHIP",MID($A124,1,FIND(".",$A124,1)-1)="I")),TRUE,FALSE)</f>
        <v/>
      </c>
      <c r="X124" s="126">
        <f>IF(OR(Y124=TRUE),TRUE,FALSE)</f>
        <v/>
      </c>
      <c r="Y124" s="126">
        <f>IF(SUM(Z124:AE124)&lt;1,TRUE,FALSE)</f>
        <v/>
      </c>
      <c r="Z124" s="126">
        <f>IF($Z$2=I124,1,0)</f>
        <v/>
      </c>
      <c r="AA124" s="126">
        <f>IF($AA$2=J124,1,0)</f>
        <v/>
      </c>
      <c r="AB124" s="126">
        <f>IF($AB$2=K124,1,0)</f>
        <v/>
      </c>
      <c r="AC124" s="126">
        <f>IF($AC$2=L124,1,0)</f>
        <v/>
      </c>
      <c r="AD124" s="126">
        <f>IF($AD$2=M124,1,0)</f>
        <v/>
      </c>
      <c r="AE124" s="126">
        <f>IF($AE$2=O124,1,0)</f>
        <v/>
      </c>
      <c r="AM124" s="69">
        <f>IF(AL124=1,1,"")</f>
        <v/>
      </c>
      <c r="AU124" t="n">
        <v>0</v>
      </c>
    </row>
    <row r="125" ht="25.5" customHeight="1">
      <c r="A125" s="294" t="inlineStr">
        <is>
          <t>I.C.8.36</t>
        </is>
      </c>
      <c r="B125" s="295" t="inlineStr">
        <is>
          <t>42 CFR 438.10(c)(4)(i)</t>
        </is>
      </c>
      <c r="C125" s="295" t="inlineStr">
        <is>
          <t>The contract requires the MCP to use the state-developed definition for the term "plan."</t>
        </is>
      </c>
      <c r="D125" s="470" t="n"/>
      <c r="E125" s="297" t="n"/>
      <c r="F125" s="645" t="inlineStr">
        <is>
          <t>Source: CN-680000-FP122: 134, 70, 226, 286, 411, 121 | Attachment - Core Contract Provisions 02012025: 134, 70, 226, 175</t>
        </is>
      </c>
      <c r="G125" s="297" t="n"/>
      <c r="H125" s="640" t="inlineStr">
        <is>
          <t>Recommendation: UNCLEAR
Response:
The retrieved text does not provide explicit evidence that the contract requires the Managed Care Plan (MCP) to use a state-developed definition for the term 'plan.' The text mentions various requirements and provisions related to the MCP, but none specifically mandate the use of a state-developed definition for 'plan.' Further information or a specific clause addressing this requirement is needed to make a determination.</t>
        </is>
      </c>
      <c r="I125" s="92" t="inlineStr">
        <is>
          <t>MCO</t>
        </is>
      </c>
      <c r="J125" s="92" t="inlineStr">
        <is>
          <t>HIO</t>
        </is>
      </c>
      <c r="K125" s="92" t="inlineStr">
        <is>
          <t>PIHP</t>
        </is>
      </c>
      <c r="L125" s="71" t="inlineStr">
        <is>
          <t>PAHP</t>
        </is>
      </c>
      <c r="M125" s="71" t="inlineStr">
        <is>
          <t>NEMT PAHP</t>
        </is>
      </c>
      <c r="N125" s="71" t="n"/>
      <c r="O125" s="71" t="inlineStr">
        <is>
          <t>PCCME</t>
        </is>
      </c>
      <c r="P125" s="71" t="inlineStr">
        <is>
          <t>EXISTING</t>
        </is>
      </c>
      <c r="Q125" s="71" t="n"/>
      <c r="R125" s="64" t="n">
        <v>42917</v>
      </c>
      <c r="S125" s="64" t="n"/>
      <c r="T125" s="64" t="n"/>
      <c r="U125" s="97">
        <f>IF(OR($E$89="N/A",AND(AU125=0,'Cover Sheet'!$B$29="Streamlined Review"),AND(E125="Met",F125&lt;&gt;""),AND(E125="Not met",G125&lt;&gt;""),AND(E125="Unsure",G125&lt;&gt;""),AND(E125="N/A",H125&lt;&gt;""),AND(Y125=TRUE)),1,0)</f>
        <v/>
      </c>
      <c r="W125" s="56">
        <f>IF(OR(AND($H$6="Medicaid",MID($A125,1,FIND(".",$A125,1)-1)="II"),AND($H$6="CHIP",MID($A125,1,FIND(".",$A125,1)-1)="I")),TRUE,FALSE)</f>
        <v/>
      </c>
      <c r="X125" s="126">
        <f>IF(OR(Y125=TRUE),TRUE,FALSE)</f>
        <v/>
      </c>
      <c r="Y125" s="126">
        <f>IF(SUM(Z125:AE125)&lt;1,TRUE,FALSE)</f>
        <v/>
      </c>
      <c r="Z125" s="126">
        <f>IF($Z$2=I125,1,0)</f>
        <v/>
      </c>
      <c r="AA125" s="126">
        <f>IF($AA$2=J125,1,0)</f>
        <v/>
      </c>
      <c r="AB125" s="126">
        <f>IF($AB$2=K125,1,0)</f>
        <v/>
      </c>
      <c r="AC125" s="126">
        <f>IF($AC$2=L125,1,0)</f>
        <v/>
      </c>
      <c r="AD125" s="126">
        <f>IF($AD$2=M125,1,0)</f>
        <v/>
      </c>
      <c r="AE125" s="126">
        <f>IF($AE$2=O125,1,0)</f>
        <v/>
      </c>
      <c r="AM125" s="69">
        <f>IF(AL125=1,1,"")</f>
        <v/>
      </c>
      <c r="AU125" t="n">
        <v>0</v>
      </c>
    </row>
    <row r="126" ht="29.25" customHeight="1">
      <c r="A126" s="294" t="inlineStr">
        <is>
          <t>I.C.8.37</t>
        </is>
      </c>
      <c r="B126" s="295" t="inlineStr">
        <is>
          <t>42 CFR 438.10(c)(4)(i)</t>
        </is>
      </c>
      <c r="C126" s="295" t="inlineStr">
        <is>
          <t>The contract requires the MCP to use the state-developed definition for the term "preauthorization."</t>
        </is>
      </c>
      <c r="D126" s="470" t="n"/>
      <c r="E126" s="297" t="n"/>
      <c r="F126" s="645" t="inlineStr">
        <is>
          <t>Source: Attachment - Core Contract Provisions 02012025: 261, 264 | CN-680000-FP122: 320, 323</t>
        </is>
      </c>
      <c r="G126" s="297" t="n"/>
      <c r="H126" s="640" t="inlineStr">
        <is>
          <t>Recommendation: UNCLEAR
Response:
The retrieved text mentions 'preauthorization' and redirects to 'Prior Authorization,' but it does not explicitly state that the MCP must use a state-developed definition. The definition provided is generic and does not reference any state-specific guidelines.
Evidence:
- 'Preauthorization - See Prior Authorization.' (Attachment - Core Contract Provisions 02012025: 261, CN-680000-FP122: 320)
- 'Prior Authorization - The act of authorizing specific services before they are rendered.' (Attachment - Core Contract Provisions 02012025: 261, CN-680000-FP122: 320)
More specific information is needed to determine if the state-developed definition is required.</t>
        </is>
      </c>
      <c r="I126" s="92" t="inlineStr">
        <is>
          <t>MCO</t>
        </is>
      </c>
      <c r="J126" s="92" t="inlineStr">
        <is>
          <t>HIO</t>
        </is>
      </c>
      <c r="K126" s="92" t="inlineStr">
        <is>
          <t>PIHP</t>
        </is>
      </c>
      <c r="L126" s="71" t="inlineStr">
        <is>
          <t>PAHP</t>
        </is>
      </c>
      <c r="M126" s="71" t="inlineStr">
        <is>
          <t>NEMT PAHP</t>
        </is>
      </c>
      <c r="N126" s="71" t="n"/>
      <c r="O126" s="71" t="inlineStr">
        <is>
          <t>PCCME</t>
        </is>
      </c>
      <c r="P126" s="71" t="inlineStr">
        <is>
          <t>EXISTING</t>
        </is>
      </c>
      <c r="Q126" s="71" t="n"/>
      <c r="R126" s="64" t="n">
        <v>42917</v>
      </c>
      <c r="S126" s="64" t="n"/>
      <c r="T126" s="64" t="n"/>
      <c r="U126" s="97">
        <f>IF(OR($E$89="N/A",AND(AU126=0,'Cover Sheet'!$B$29="Streamlined Review"),AND(E126="Met",F126&lt;&gt;""),AND(E126="Not met",G126&lt;&gt;""),AND(E126="Unsure",G126&lt;&gt;""),AND(E126="N/A",H126&lt;&gt;""),AND(Y126=TRUE)),1,0)</f>
        <v/>
      </c>
      <c r="W126" s="56">
        <f>IF(OR(AND($H$6="Medicaid",MID($A126,1,FIND(".",$A126,1)-1)="II"),AND($H$6="CHIP",MID($A126,1,FIND(".",$A126,1)-1)="I")),TRUE,FALSE)</f>
        <v/>
      </c>
      <c r="X126" s="126">
        <f>IF(OR(Y126=TRUE),TRUE,FALSE)</f>
        <v/>
      </c>
      <c r="Y126" s="126">
        <f>IF(SUM(Z126:AE126)&lt;1,TRUE,FALSE)</f>
        <v/>
      </c>
      <c r="Z126" s="126">
        <f>IF($Z$2=I126,1,0)</f>
        <v/>
      </c>
      <c r="AA126" s="126">
        <f>IF($AA$2=J126,1,0)</f>
        <v/>
      </c>
      <c r="AB126" s="126">
        <f>IF($AB$2=K126,1,0)</f>
        <v/>
      </c>
      <c r="AC126" s="126">
        <f>IF($AC$2=L126,1,0)</f>
        <v/>
      </c>
      <c r="AD126" s="126">
        <f>IF($AD$2=M126,1,0)</f>
        <v/>
      </c>
      <c r="AE126" s="126">
        <f>IF($AE$2=O126,1,0)</f>
        <v/>
      </c>
      <c r="AM126" s="69">
        <f>IF(AL126=1,1,"")</f>
        <v/>
      </c>
      <c r="AU126" t="n">
        <v>0</v>
      </c>
    </row>
    <row r="127" ht="30.75" customHeight="1">
      <c r="A127" s="294" t="inlineStr">
        <is>
          <t>I.C.8.38</t>
        </is>
      </c>
      <c r="B127" s="295" t="inlineStr">
        <is>
          <t>42 CFR 438.10(c)(4)(i)</t>
        </is>
      </c>
      <c r="C127" s="295" t="inlineStr">
        <is>
          <t>The contract requires the MCP to use the state-developed definition for the term "participating provider."</t>
        </is>
      </c>
      <c r="D127" s="470" t="n"/>
      <c r="E127" s="297" t="n"/>
      <c r="F127" s="645" t="inlineStr">
        <is>
          <t>Source: CN-680000-FP122: 319 | Attachment - Core Contract Provisions 02012025: 259</t>
        </is>
      </c>
      <c r="G127" s="297" t="n"/>
      <c r="H127" s="640" t="inlineStr">
        <is>
          <t>Recommendation: MET
Response:
The contract explicitly defines 'Participating Provider' as 'A health care practitioner or entity authorized to do business in Florida and contracted with the Managed Care Plan to provide services to the Managed Care Plan's enrollees.' This definition aligns with the state-developed definition, indicating that the requirement is met. [1] [2]</t>
        </is>
      </c>
      <c r="I127" s="92" t="inlineStr">
        <is>
          <t>MCO</t>
        </is>
      </c>
      <c r="J127" s="92" t="inlineStr">
        <is>
          <t>HIO</t>
        </is>
      </c>
      <c r="K127" s="92" t="inlineStr">
        <is>
          <t>PIHP</t>
        </is>
      </c>
      <c r="L127" s="71" t="inlineStr">
        <is>
          <t>PAHP</t>
        </is>
      </c>
      <c r="M127" s="71" t="inlineStr">
        <is>
          <t>NEMT PAHP</t>
        </is>
      </c>
      <c r="N127" s="71" t="n"/>
      <c r="O127" s="71" t="inlineStr">
        <is>
          <t>PCCME</t>
        </is>
      </c>
      <c r="P127" s="71" t="inlineStr">
        <is>
          <t>EXISTING</t>
        </is>
      </c>
      <c r="Q127" s="71" t="n"/>
      <c r="R127" s="64" t="n">
        <v>42917</v>
      </c>
      <c r="S127" s="64" t="n"/>
      <c r="T127" s="64" t="n"/>
      <c r="U127" s="97">
        <f>IF(OR($E$89="N/A",AND(AU127=0,'Cover Sheet'!$B$29="Streamlined Review"),AND(E127="Met",F127&lt;&gt;""),AND(E127="Not met",G127&lt;&gt;""),AND(E127="Unsure",G127&lt;&gt;""),AND(E127="N/A",H127&lt;&gt;""),AND(Y127=TRUE)),1,0)</f>
        <v/>
      </c>
      <c r="W127" s="56">
        <f>IF(OR(AND($H$6="Medicaid",MID($A127,1,FIND(".",$A127,1)-1)="II"),AND($H$6="CHIP",MID($A127,1,FIND(".",$A127,1)-1)="I")),TRUE,FALSE)</f>
        <v/>
      </c>
      <c r="X127" s="126">
        <f>IF(OR(Y127=TRUE),TRUE,FALSE)</f>
        <v/>
      </c>
      <c r="Y127" s="126">
        <f>IF(SUM(Z127:AE127)&lt;1,TRUE,FALSE)</f>
        <v/>
      </c>
      <c r="Z127" s="126">
        <f>IF($Z$2=I127,1,0)</f>
        <v/>
      </c>
      <c r="AA127" s="126">
        <f>IF($AA$2=J127,1,0)</f>
        <v/>
      </c>
      <c r="AB127" s="126">
        <f>IF($AB$2=K127,1,0)</f>
        <v/>
      </c>
      <c r="AC127" s="126">
        <f>IF($AC$2=L127,1,0)</f>
        <v/>
      </c>
      <c r="AD127" s="126">
        <f>IF($AD$2=M127,1,0)</f>
        <v/>
      </c>
      <c r="AE127" s="126">
        <f>IF($AE$2=O127,1,0)</f>
        <v/>
      </c>
      <c r="AM127" s="69">
        <f>IF(AL127=1,1,"")</f>
        <v/>
      </c>
      <c r="AU127" t="n">
        <v>0</v>
      </c>
    </row>
    <row r="128" ht="25.5" customHeight="1">
      <c r="A128" s="294" t="inlineStr">
        <is>
          <t>I.C.8.39</t>
        </is>
      </c>
      <c r="B128" s="295" t="inlineStr">
        <is>
          <t>42 CFR 438.10(c)(4)(i)</t>
        </is>
      </c>
      <c r="C128" s="295" t="inlineStr">
        <is>
          <t>The contract requires the MCP to use the state-developed definition for the term "premium."</t>
        </is>
      </c>
      <c r="D128" s="470" t="n"/>
      <c r="E128" s="297" t="n"/>
      <c r="F128" s="645" t="inlineStr">
        <is>
          <t>Source: CN-680000-FP122: null: null</t>
        </is>
      </c>
      <c r="G128" s="297" t="n"/>
      <c r="H128" s="640" t="inlineStr">
        <is>
          <t>Recommendation: UNCLEAR
Response:
The retrieved text mentions the term 'premium' in the context of revenue and expenses but does not explicitly state that the MCP must use a state-developed definition for the term. There is insufficient information to determine if the requirement is met.
Evidence:
- 'Revenue includes but is not limited to all capitation premium payments made by the State to the Managed Care Plan.' [CN-680000-FP122: null]
- 'Revenue is to be reduced by the State premium tax or other State assessments based on the premium.' [CN-680000-FP122: null]</t>
        </is>
      </c>
      <c r="I128" s="92" t="inlineStr">
        <is>
          <t>MCO</t>
        </is>
      </c>
      <c r="J128" s="92" t="inlineStr">
        <is>
          <t>HIO</t>
        </is>
      </c>
      <c r="K128" s="92" t="inlineStr">
        <is>
          <t>PIHP</t>
        </is>
      </c>
      <c r="L128" s="71" t="inlineStr">
        <is>
          <t>PAHP</t>
        </is>
      </c>
      <c r="M128" s="71" t="inlineStr">
        <is>
          <t>NEMT PAHP</t>
        </is>
      </c>
      <c r="N128" s="71" t="n"/>
      <c r="O128" s="71" t="inlineStr">
        <is>
          <t>PCCME</t>
        </is>
      </c>
      <c r="P128" s="71" t="inlineStr">
        <is>
          <t>EXISTING</t>
        </is>
      </c>
      <c r="Q128" s="71" t="n"/>
      <c r="R128" s="64" t="n">
        <v>42917</v>
      </c>
      <c r="S128" s="64" t="n"/>
      <c r="T128" s="64" t="n"/>
      <c r="U128" s="97">
        <f>IF(OR($E$89="N/A",AND(AU128=0,'Cover Sheet'!$B$29="Streamlined Review"),AND(E128="Met",F128&lt;&gt;""),AND(E128="Not met",G128&lt;&gt;""),AND(E128="Unsure",G128&lt;&gt;""),AND(E128="N/A",H128&lt;&gt;""),AND(Y128=TRUE)),1,0)</f>
        <v/>
      </c>
      <c r="W128" s="56">
        <f>IF(OR(AND($H$6="Medicaid",MID($A128,1,FIND(".",$A128,1)-1)="II"),AND($H$6="CHIP",MID($A128,1,FIND(".",$A128,1)-1)="I")),TRUE,FALSE)</f>
        <v/>
      </c>
      <c r="X128" s="126">
        <f>IF(OR(Y128=TRUE),TRUE,FALSE)</f>
        <v/>
      </c>
      <c r="Y128" s="126">
        <f>IF(SUM(Z128:AE128)&lt;1,TRUE,FALSE)</f>
        <v/>
      </c>
      <c r="Z128" s="126">
        <f>IF($Z$2=I128,1,0)</f>
        <v/>
      </c>
      <c r="AA128" s="126">
        <f>IF($AA$2=J128,1,0)</f>
        <v/>
      </c>
      <c r="AB128" s="126">
        <f>IF($AB$2=K128,1,0)</f>
        <v/>
      </c>
      <c r="AC128" s="126">
        <f>IF($AC$2=L128,1,0)</f>
        <v/>
      </c>
      <c r="AD128" s="126">
        <f>IF($AD$2=M128,1,0)</f>
        <v/>
      </c>
      <c r="AE128" s="126">
        <f>IF($AE$2=O128,1,0)</f>
        <v/>
      </c>
      <c r="AM128" s="69">
        <f>IF(AL128=1,1,"")</f>
        <v/>
      </c>
      <c r="AU128" t="n">
        <v>0</v>
      </c>
    </row>
    <row r="129" ht="25.5" customHeight="1">
      <c r="A129" s="294" t="inlineStr">
        <is>
          <t>I.C.8.40</t>
        </is>
      </c>
      <c r="B129" s="295" t="inlineStr">
        <is>
          <t>42 CFR 438.10(c)(4)(i)</t>
        </is>
      </c>
      <c r="C129" s="295" t="inlineStr">
        <is>
          <t>The contract requires the MCP to use the state-developed definition for the term "provider."</t>
        </is>
      </c>
      <c r="D129" s="470" t="n"/>
      <c r="E129" s="297" t="n"/>
      <c r="F129" s="645" t="inlineStr">
        <is>
          <t>Source: Attachment - Core Contract Provisions 02012025: 140, 201, 100, 43, 18, 90 | CN-680000-FP122: 43, 18</t>
        </is>
      </c>
      <c r="G129" s="297" t="n"/>
      <c r="H129" s="640" t="inlineStr">
        <is>
          <t>Recommendation: UNCLEAR
Response:
The retrieved text does not provide explicit evidence that the contract requires the Managed Care Plan (MCP) to use the state-developed definition for the term 'provider.' While the contract mentions 'provider' multiple times and outlines various requirements related to providers, it does not explicitly state that the MCP must use a specific state-developed definition. Therefore, it is unclear whether this requirement is met based on the provided context.</t>
        </is>
      </c>
      <c r="I129" s="92" t="inlineStr">
        <is>
          <t>MCO</t>
        </is>
      </c>
      <c r="J129" s="92" t="inlineStr">
        <is>
          <t>HIO</t>
        </is>
      </c>
      <c r="K129" s="92" t="inlineStr">
        <is>
          <t>PIHP</t>
        </is>
      </c>
      <c r="L129" s="71" t="inlineStr">
        <is>
          <t>PAHP</t>
        </is>
      </c>
      <c r="M129" s="71" t="inlineStr">
        <is>
          <t>NEMT PAHP</t>
        </is>
      </c>
      <c r="N129" s="71" t="n"/>
      <c r="O129" s="71" t="inlineStr">
        <is>
          <t>PCCME</t>
        </is>
      </c>
      <c r="P129" s="71" t="inlineStr">
        <is>
          <t>EXISTING</t>
        </is>
      </c>
      <c r="Q129" s="71" t="n"/>
      <c r="R129" s="64" t="n">
        <v>42917</v>
      </c>
      <c r="S129" s="64" t="n"/>
      <c r="T129" s="64" t="n"/>
      <c r="U129" s="97">
        <f>IF(OR($E$89="N/A",AND(AU129=0,'Cover Sheet'!$B$29="Streamlined Review"),AND(E129="Met",F129&lt;&gt;""),AND(E129="Not met",G129&lt;&gt;""),AND(E129="Unsure",G129&lt;&gt;""),AND(E129="N/A",H129&lt;&gt;""),AND(Y129=TRUE)),1,0)</f>
        <v/>
      </c>
      <c r="W129" s="56">
        <f>IF(OR(AND($H$6="Medicaid",MID($A129,1,FIND(".",$A129,1)-1)="II"),AND($H$6="CHIP",MID($A129,1,FIND(".",$A129,1)-1)="I")),TRUE,FALSE)</f>
        <v/>
      </c>
      <c r="X129" s="126">
        <f>IF(OR(Y129=TRUE),TRUE,FALSE)</f>
        <v/>
      </c>
      <c r="Y129" s="126">
        <f>IF(SUM(Z129:AE129)&lt;1,TRUE,FALSE)</f>
        <v/>
      </c>
      <c r="Z129" s="126">
        <f>IF($Z$2=I129,1,0)</f>
        <v/>
      </c>
      <c r="AA129" s="126">
        <f>IF($AA$2=J129,1,0)</f>
        <v/>
      </c>
      <c r="AB129" s="126">
        <f>IF($AB$2=K129,1,0)</f>
        <v/>
      </c>
      <c r="AC129" s="126">
        <f>IF($AC$2=L129,1,0)</f>
        <v/>
      </c>
      <c r="AD129" s="126">
        <f>IF($AD$2=M129,1,0)</f>
        <v/>
      </c>
      <c r="AE129" s="126">
        <f>IF($AE$2=O129,1,0)</f>
        <v/>
      </c>
      <c r="AM129" s="69">
        <f>IF(AL129=1,1,"")</f>
        <v/>
      </c>
      <c r="AU129" t="n">
        <v>0</v>
      </c>
    </row>
    <row r="130" ht="29.25" customHeight="1">
      <c r="A130" s="294" t="inlineStr">
        <is>
          <t>I.C.8.41</t>
        </is>
      </c>
      <c r="B130" s="295" t="inlineStr">
        <is>
          <t>42 CFR 438.10(c)(4)(i)</t>
        </is>
      </c>
      <c r="C130" s="295" t="inlineStr">
        <is>
          <t>The contract requires the MCP to use the state-developed definition for the term "urgent care."</t>
        </is>
      </c>
      <c r="D130" s="470" t="n"/>
      <c r="E130" s="297" t="n"/>
      <c r="F130" s="645" t="inlineStr">
        <is>
          <t>Source: CN-680000-FP122: 134, 70 | Attachment - Core Contract Provisions 02012025: 156, 104</t>
        </is>
      </c>
      <c r="G130" s="297" t="n"/>
      <c r="H130" s="640" t="inlineStr">
        <is>
          <t>Recommendation: UNCLEAR
Response:
The retrieved text does not provide explicit evidence that the contract requires the Managed Care Plan (MCP) to use the state-developed definition for the term 'urgent care.' The text mentions various requirements and provisions related to the MCP's responsibilities and duties, but there is no specific mention of the term 'urgent care' or a requirement to use a state-developed definition for it.
Evidence:
- 'The Managed Care Plan shall comply with additional provisions for covered services specified in the applicable Exhibit(s).' [CN-680000-FP122: 134]
- 'The Managed Care Plan shall use a clinical rationale for determining the benefit of the in lieu of service for the enrollee.' [CN-680000-FP122: 134]
These excerpts discuss general requirements and responsibilities of the MCP but do not specifically address the definition of 'urgent care.'</t>
        </is>
      </c>
      <c r="I130" s="92" t="inlineStr">
        <is>
          <t>MCO</t>
        </is>
      </c>
      <c r="J130" s="92" t="inlineStr">
        <is>
          <t>HIO</t>
        </is>
      </c>
      <c r="K130" s="92" t="inlineStr">
        <is>
          <t>PIHP</t>
        </is>
      </c>
      <c r="L130" s="71" t="inlineStr">
        <is>
          <t>PAHP</t>
        </is>
      </c>
      <c r="M130" s="71" t="inlineStr">
        <is>
          <t>NEMT PAHP</t>
        </is>
      </c>
      <c r="N130" s="71" t="n"/>
      <c r="O130" s="71" t="inlineStr">
        <is>
          <t>PCCME</t>
        </is>
      </c>
      <c r="P130" s="71" t="inlineStr">
        <is>
          <t>EXISTING</t>
        </is>
      </c>
      <c r="Q130" s="71" t="n"/>
      <c r="R130" s="64" t="n">
        <v>42917</v>
      </c>
      <c r="S130" s="64" t="n"/>
      <c r="T130" s="64" t="n"/>
      <c r="U130" s="97">
        <f>IF(OR($E$89="N/A",AND(AU130=0,'Cover Sheet'!$B$29="Streamlined Review"),AND(E130="Met",F130&lt;&gt;""),AND(E130="Not met",G130&lt;&gt;""),AND(E130="Unsure",G130&lt;&gt;""),AND(E130="N/A",H130&lt;&gt;""),AND(Y130=TRUE)),1,0)</f>
        <v/>
      </c>
      <c r="W130" s="56">
        <f>IF(OR(AND($H$6="Medicaid",MID($A130,1,FIND(".",$A130,1)-1)="II"),AND($H$6="CHIP",MID($A130,1,FIND(".",$A130,1)-1)="I")),TRUE,FALSE)</f>
        <v/>
      </c>
      <c r="X130" s="126">
        <f>IF(OR(Y130=TRUE),TRUE,FALSE)</f>
        <v/>
      </c>
      <c r="Y130" s="126">
        <f>IF(SUM(Z130:AE130)&lt;1,TRUE,FALSE)</f>
        <v/>
      </c>
      <c r="Z130" s="126">
        <f>IF($Z$2=I130,1,0)</f>
        <v/>
      </c>
      <c r="AA130" s="126">
        <f>IF($AA$2=J130,1,0)</f>
        <v/>
      </c>
      <c r="AB130" s="126">
        <f>IF($AB$2=K130,1,0)</f>
        <v/>
      </c>
      <c r="AC130" s="126">
        <f>IF($AC$2=L130,1,0)</f>
        <v/>
      </c>
      <c r="AD130" s="126">
        <f>IF($AD$2=M130,1,0)</f>
        <v/>
      </c>
      <c r="AE130" s="126">
        <f>IF($AE$2=O130,1,0)</f>
        <v/>
      </c>
      <c r="AM130" s="69">
        <f>IF(AL130=1,1,"")</f>
        <v/>
      </c>
      <c r="AU130" t="n">
        <v>0</v>
      </c>
    </row>
    <row r="131" ht="30.75" customHeight="1">
      <c r="A131" s="294" t="inlineStr">
        <is>
          <t>I.C.8.42</t>
        </is>
      </c>
      <c r="B131" s="295" t="inlineStr">
        <is>
          <t>42 CFR 438.236(c)</t>
        </is>
      </c>
      <c r="C131" s="295" t="inlineStr">
        <is>
          <t>The contract requires that the MCP disseminate practice guidelines to enrollees and potential enrollees upon request.</t>
        </is>
      </c>
      <c r="D131" s="470" t="n">
        <v>11</v>
      </c>
      <c r="E131" s="297" t="n"/>
      <c r="F131" s="645" t="inlineStr">
        <is>
          <t>Source: Attachment - Core Contract Provisions 02012025: 77 | CN-680000-FP122: 141</t>
        </is>
      </c>
      <c r="G131" s="297" t="n"/>
      <c r="H131" s="640" t="inlineStr">
        <is>
          <t>Recommendation: MET
Response:
The contract explicitly states that the Managed Care Plan (MCP) shall disseminate any revised practice guidelines to all affected providers and, upon request, to enrollees and potential enrollees (42 CFR 438.236(c)). This is found in two separate documents: 'Attachment - Core Contract Provisions 02012025' on page 77 and 'CN-680000-FP122' on page 141.</t>
        </is>
      </c>
      <c r="I131" s="92" t="inlineStr">
        <is>
          <t>MCO</t>
        </is>
      </c>
      <c r="J131" s="92" t="inlineStr">
        <is>
          <t>HIO</t>
        </is>
      </c>
      <c r="K131" s="92" t="inlineStr">
        <is>
          <t>PIHP</t>
        </is>
      </c>
      <c r="L131" s="71" t="inlineStr">
        <is>
          <t>PAHP</t>
        </is>
      </c>
      <c r="M131" s="71" t="n"/>
      <c r="N131" s="71" t="n"/>
      <c r="O131" s="71" t="n"/>
      <c r="P131" s="71" t="inlineStr">
        <is>
          <t>EXISTING</t>
        </is>
      </c>
      <c r="Q131" s="71" t="n"/>
      <c r="R131" s="64" t="n"/>
      <c r="S131" s="64" t="n"/>
      <c r="T131" s="64" t="n"/>
      <c r="U131" s="97">
        <f>IF(OR($E$89="N/A",AND(AU131=0,'Cover Sheet'!$B$29="Streamlined Review"),AND(E131="Met",F131&lt;&gt;""),AND(E131="Not met",G131&lt;&gt;""),AND(E131="Unsure",G131&lt;&gt;""),AND(E131="N/A",H131&lt;&gt;""),AND(Y131=TRUE)),1,0)</f>
        <v/>
      </c>
      <c r="W131" s="56">
        <f>IF(OR(AND($H$6="Medicaid",MID($A131,1,FIND(".",$A131,1)-1)="II"),AND($H$6="CHIP",MID($A131,1,FIND(".",$A131,1)-1)="I")),TRUE,FALSE)</f>
        <v/>
      </c>
      <c r="X131" s="126">
        <f>IF(OR(Y131=TRUE),TRUE,FALSE)</f>
        <v/>
      </c>
      <c r="Y131" s="126">
        <f>IF(SUM(Z131:AE131)&lt;1,TRUE,FALSE)</f>
        <v/>
      </c>
      <c r="Z131" s="126">
        <f>IF($Z$2=I131,1,0)</f>
        <v/>
      </c>
      <c r="AA131" s="126">
        <f>IF($AA$2=J131,1,0)</f>
        <v/>
      </c>
      <c r="AB131" s="126">
        <f>IF($AB$2=K131,1,0)</f>
        <v/>
      </c>
      <c r="AC131" s="126">
        <f>IF($AC$2=L131,1,0)</f>
        <v/>
      </c>
      <c r="AD131" s="126">
        <f>IF($AD$2=M131,1,0)</f>
        <v/>
      </c>
      <c r="AE131" s="126">
        <f>IF($AE$2=O131,1,0)</f>
        <v/>
      </c>
      <c r="AM131" s="69">
        <f>IF(AL131=1,1,"")</f>
        <v/>
      </c>
      <c r="AU131" t="n">
        <v>0</v>
      </c>
    </row>
    <row r="132" ht="17.25" customHeight="1">
      <c r="A132" s="294" t="inlineStr">
        <is>
          <t>I.C.8.43</t>
        </is>
      </c>
      <c r="B132" s="295" t="inlineStr">
        <is>
          <t>42 CFR 438.10(c)(4)(ii)</t>
        </is>
      </c>
      <c r="C132" s="295" t="inlineStr">
        <is>
          <t>The contract requires the MCP to use state-developed enrollee notices.</t>
        </is>
      </c>
      <c r="D132" s="446" t="n"/>
      <c r="E132" s="297" t="n"/>
      <c r="F132" s="645" t="inlineStr">
        <is>
          <t>Source: Attachment - Core Contract Provisions 02012025: 57, 156, 87, 57, 225 | CN-680000-FP122: 121, 57, 285</t>
        </is>
      </c>
      <c r="G132" s="297" t="n"/>
      <c r="H132" s="640" t="inlineStr">
        <is>
          <t>Recommendation: UNCLEAR
Response:
The retrieved text does not provide explicit evidence that the contract requires the Managed Care Plan (MCP) to use state-developed enrollee notices. While there are provisions about submitting enrollee materials for review and approval, and providing written notices to enrollees, there is no specific mention of a requirement to use notices developed by the state. Additional context or specific clauses addressing the use of state-developed notices are needed to make a definitive determination.</t>
        </is>
      </c>
      <c r="I132" s="92" t="inlineStr">
        <is>
          <t>MCO</t>
        </is>
      </c>
      <c r="J132" s="92" t="inlineStr">
        <is>
          <t>HIO</t>
        </is>
      </c>
      <c r="K132" s="92" t="inlineStr">
        <is>
          <t>PIHP</t>
        </is>
      </c>
      <c r="L132" s="71" t="inlineStr">
        <is>
          <t>PAHP</t>
        </is>
      </c>
      <c r="M132" s="71" t="inlineStr">
        <is>
          <t>NEMT PAHP</t>
        </is>
      </c>
      <c r="N132" s="71" t="n"/>
      <c r="O132" s="71" t="inlineStr">
        <is>
          <t>PCCME</t>
        </is>
      </c>
      <c r="P132" s="71" t="inlineStr">
        <is>
          <t>EXISTING</t>
        </is>
      </c>
      <c r="Q132" s="71" t="n"/>
      <c r="R132" s="64" t="n">
        <v>42917</v>
      </c>
      <c r="S132" s="64" t="n"/>
      <c r="T132" s="64" t="n"/>
      <c r="U132" s="97">
        <f>IF(OR($E$89="N/A",AND(AU132=0,'Cover Sheet'!$B$29="Streamlined Review"),AND(E132="Met",F132&lt;&gt;""),AND(E132="Not met",G132&lt;&gt;""),AND(E132="Unsure",G132&lt;&gt;""),AND(E132="N/A",H132&lt;&gt;""),AND(Y132=TRUE)),1,0)</f>
        <v/>
      </c>
      <c r="W132" s="56">
        <f>IF(OR(AND($H$6="Medicaid",MID($A132,1,FIND(".",$A132,1)-1)="II"),AND($H$6="CHIP",MID($A132,1,FIND(".",$A132,1)-1)="I")),TRUE,FALSE)</f>
        <v/>
      </c>
      <c r="X132" s="126">
        <f>IF(OR(Y132=TRUE),TRUE,FALSE)</f>
        <v/>
      </c>
      <c r="Y132" s="126">
        <f>IF(SUM(Z132:AE132)&lt;1,TRUE,FALSE)</f>
        <v/>
      </c>
      <c r="Z132" s="126">
        <f>IF($Z$2=I132,1,0)</f>
        <v/>
      </c>
      <c r="AA132" s="126">
        <f>IF($AA$2=J132,1,0)</f>
        <v/>
      </c>
      <c r="AB132" s="126">
        <f>IF($AB$2=K132,1,0)</f>
        <v/>
      </c>
      <c r="AC132" s="126">
        <f>IF($AC$2=L132,1,0)</f>
        <v/>
      </c>
      <c r="AD132" s="126">
        <f>IF($AD$2=M132,1,0)</f>
        <v/>
      </c>
      <c r="AE132" s="126">
        <f>IF($AE$2=O132,1,0)</f>
        <v/>
      </c>
      <c r="AM132" s="69">
        <f>IF(AL132=1,1,"")</f>
        <v/>
      </c>
      <c r="AU132" t="n">
        <v>0</v>
      </c>
    </row>
    <row r="133" ht="30.75" customHeight="1" thickBot="1">
      <c r="A133" s="294" t="inlineStr">
        <is>
          <t>I.C.8.44</t>
        </is>
      </c>
      <c r="B133" s="295" t="inlineStr">
        <is>
          <t>42 CFR 438.228(b)</t>
        </is>
      </c>
      <c r="C133" s="295" t="inlineStr">
        <is>
          <t xml:space="preserve">If the state delegates this function, the MCP contract specifies any state fair hearing notice requirements that are the responsibility of the MCP. </t>
        </is>
      </c>
      <c r="D133" s="470" t="n">
        <v>12</v>
      </c>
      <c r="E133" s="297" t="n"/>
      <c r="F133" s="645" t="inlineStr">
        <is>
          <t>Source: CN-680000-FP122: 151: 151</t>
        </is>
      </c>
      <c r="G133" s="297" t="n"/>
      <c r="H133" s="640" t="inlineStr">
        <is>
          <t>Recommendation: MET
Response:
The contract explicitly specifies the responsibilities of the Managed Care Plan (MCP) regarding state fair hearing notice requirements. For example, it states that 'Within two (2) business days of notification of the fair hearing request, the Managed Care Plan shall provide the corresponding Notice of Adverse Benefit Determination and the Notice of Plan Appeal Resolution that relate to the fair hearing request to the Agency (42 CFR 438.228(b)).' [1] Additionally, the MCP must 'designate an email address with the Agency for Health Care Administration Office of Fair Hearings for all fair hearing-related communications from the Office and any party to the fair hearing.' [2] These provisions indicate that the MCP is responsible for ensuring that the necessary notices are provided in accordance with state and federal regulations.
[1] CN-680000-FP122: 151
[2] CN-680000-FP122: 151</t>
        </is>
      </c>
      <c r="I133" s="92" t="inlineStr">
        <is>
          <t>MCO</t>
        </is>
      </c>
      <c r="J133" s="92" t="inlineStr">
        <is>
          <t>HIO</t>
        </is>
      </c>
      <c r="K133" s="92" t="inlineStr">
        <is>
          <t>PIHP</t>
        </is>
      </c>
      <c r="L133" s="166" t="inlineStr">
        <is>
          <t>PAHP</t>
        </is>
      </c>
      <c r="M133" s="71" t="n"/>
      <c r="N133" s="71" t="n"/>
      <c r="O133" s="71" t="n"/>
      <c r="P133" s="71" t="inlineStr">
        <is>
          <t>EXISTING</t>
        </is>
      </c>
      <c r="Q133" s="71" t="n"/>
      <c r="R133" s="64" t="n"/>
      <c r="S133" s="64" t="n"/>
      <c r="T133" s="64" t="n"/>
      <c r="U133" s="97">
        <f>IF(OR($E$89="N/A",AND(AU133=0,'Cover Sheet'!$B$29="Streamlined Review"),AND(E133="Met",F133&lt;&gt;""),AND(E133="Not met",G133&lt;&gt;""),AND(E133="Unsure",G133&lt;&gt;""),AND(E133="N/A",H133&lt;&gt;""),AND(Y133=TRUE)),1,0)</f>
        <v/>
      </c>
      <c r="W133" s="56">
        <f>IF(OR(AND($H$6="Medicaid",MID($A133,1,FIND(".",$A133,1)-1)="II"),AND($H$6="CHIP",MID($A133,1,FIND(".",$A133,1)-1)="I")),TRUE,FALSE)</f>
        <v/>
      </c>
      <c r="X133" s="126">
        <f>IF(OR(Y133=TRUE),TRUE,FALSE)</f>
        <v/>
      </c>
      <c r="Y133" s="126">
        <f>IF(SUM(Z133:AE133)&lt;1,TRUE,FALSE)</f>
        <v/>
      </c>
      <c r="Z133" s="126">
        <f>IF($Z$2=I133,1,0)</f>
        <v/>
      </c>
      <c r="AA133" s="126">
        <f>IF($AA$2=J133,1,0)</f>
        <v/>
      </c>
      <c r="AB133" s="126">
        <f>IF($AB$2=K133,1,0)</f>
        <v/>
      </c>
      <c r="AC133" s="126">
        <f>IF($AC$2=L133,1,0)</f>
        <v/>
      </c>
      <c r="AD133" s="126">
        <f>IF($AD$2=M133,1,0)</f>
        <v/>
      </c>
      <c r="AE133" s="126">
        <f>IF($AE$2=O133,1,0)</f>
        <v/>
      </c>
      <c r="AL133" s="69" t="n">
        <v>1</v>
      </c>
      <c r="AM133" s="69">
        <f>IF(AL133=1,1,"")</f>
        <v/>
      </c>
      <c r="AU133" t="n">
        <v>0</v>
      </c>
    </row>
    <row r="134" ht="15.75" customHeight="1" thickBot="1">
      <c r="A134" s="457" t="n"/>
      <c r="B134" s="458" t="n"/>
      <c r="C134" s="459" t="inlineStr">
        <is>
          <t>I.C.9 Sales and Transactions</t>
        </is>
      </c>
      <c r="D134" s="478" t="n"/>
      <c r="E134" s="443" t="n"/>
      <c r="F134" s="479" t="n"/>
      <c r="G134" s="479" t="n"/>
      <c r="H134" s="480" t="n"/>
      <c r="I134" s="132" t="n"/>
      <c r="J134" s="132" t="n"/>
      <c r="K134" s="132" t="n"/>
      <c r="L134" s="133" t="n"/>
      <c r="M134" s="134" t="n"/>
      <c r="N134" s="598" t="n"/>
      <c r="O134" s="598" t="n"/>
      <c r="P134" s="135" t="n"/>
      <c r="Q134" s="135" t="n"/>
      <c r="R134" s="120" t="n"/>
      <c r="S134" s="120" t="n"/>
      <c r="T134" s="120" t="n"/>
      <c r="U134" s="126" t="n"/>
      <c r="Z134" s="126" t="n"/>
      <c r="AA134" s="126" t="n"/>
      <c r="AB134" s="126" t="n"/>
      <c r="AC134" s="126" t="n"/>
      <c r="AD134" s="126" t="n"/>
      <c r="AE134" s="126" t="n"/>
    </row>
    <row r="135" ht="43.5" customHeight="1" thickBot="1">
      <c r="A135" s="460" t="inlineStr">
        <is>
          <t>I.C.9.01</t>
        </is>
      </c>
      <c r="B135" s="461" t="inlineStr">
        <is>
          <t>Section 1903(m)(4)(B) of the Act</t>
        </is>
      </c>
      <c r="C135" s="462" t="inlineStr">
        <is>
          <t xml:space="preserve">The contract requires the MCP to make any reports of transactions between the MCP and parties in interest that are provided to the state, or other agencies available to MCP enrollees upon reasonable request. </t>
        </is>
      </c>
      <c r="D135" s="481" t="n"/>
      <c r="E135" s="318" t="n"/>
      <c r="F135" s="660" t="inlineStr">
        <is>
          <t>Source: CN-680000-FP122: 255 | Attachment - Core Contract Provisions 02012025: 194</t>
        </is>
      </c>
      <c r="G135" s="318" t="n"/>
      <c r="H135" s="646" t="inlineStr">
        <is>
          <t>Recommendation: MET
Response:
The contract explicitly states that the Managed Care Plan (MCP) shall make any reports of transactions between the MCP and parties in interest that are provided to the State or other agencies available to its enrollees, upon reasonable request. This is supported by the following quotes:
- "The Managed Care Plan shall make any reports of transactions between the Managed Care Plan and parties in interest that are provided to the State or other agencies to its enrollees, upon reasonable request (Section 1903(m)(4)(A)-(B) of the Social Security Act)." [CN-680000-FP122: 255]
- "The Managed Care Plan shall make any reports of transactions between the Managed Care Plan and parties in interest that are provided to the State or other agencies to its enrollees, upon reasonable request (Section 1903(m)(4)(A)-(B) of the Social Security Act)." [Attachment - Core Contract Provisions 02012025: 194]</t>
        </is>
      </c>
      <c r="I135" s="92" t="inlineStr">
        <is>
          <t>MCO</t>
        </is>
      </c>
      <c r="J135" s="92" t="inlineStr">
        <is>
          <t>HIO</t>
        </is>
      </c>
      <c r="K135" s="92" t="n"/>
      <c r="L135" s="71" t="n"/>
      <c r="M135" s="71" t="n"/>
      <c r="N135" s="71" t="n"/>
      <c r="O135" s="71" t="n"/>
      <c r="P135" s="71" t="inlineStr">
        <is>
          <t>EXISTING</t>
        </is>
      </c>
      <c r="Q135" s="71" t="n"/>
      <c r="R135" s="64" t="n"/>
      <c r="S135" s="64" t="n"/>
      <c r="T135" s="64" t="n"/>
      <c r="U135" s="97">
        <f>IF(OR($E$135="N/A",AND(AU135=0,'Cover Sheet'!$B$29="Streamlined Review"),AND(E135="Met",F135&lt;&gt;""),AND(E135="Not met",G135&lt;&gt;""),AND(E135="Unsure",G135&lt;&gt;""),AND(E135="N/A",H135&lt;&gt;""),AND(Y135=TRUE)),1,0)</f>
        <v/>
      </c>
      <c r="W135" s="56">
        <f>IF(OR(AND($H$6="Medicaid",MID($A135,1,FIND(".",$A135,1)-1)="II"),AND($H$6="CHIP",MID($A135,1,FIND(".",$A135,1)-1)="I")),TRUE,FALSE)</f>
        <v/>
      </c>
      <c r="X135" s="126">
        <f>IF(OR(Y135=TRUE),TRUE,FALSE)</f>
        <v/>
      </c>
      <c r="Y135" s="126">
        <f>IF(SUM(Z135:AE135)&lt;1,TRUE,FALSE)</f>
        <v/>
      </c>
      <c r="Z135" s="126">
        <f>IF($Z$2=I135,1,0)</f>
        <v/>
      </c>
      <c r="AA135" s="126">
        <f>IF($AA$2=J135,1,0)</f>
        <v/>
      </c>
      <c r="AB135" s="126">
        <f>IF($AB$2=K135,1,0)</f>
        <v/>
      </c>
      <c r="AC135" s="126">
        <f>IF($AC$2=L135,1,0)</f>
        <v/>
      </c>
      <c r="AD135" s="126">
        <f>IF($AD$2=M135,1,0)</f>
        <v/>
      </c>
      <c r="AE135" s="126">
        <f>IF($AE$2=O135,1,0)</f>
        <v/>
      </c>
      <c r="AL135" s="69" t="n">
        <v>1</v>
      </c>
      <c r="AM135" s="69">
        <f>IF(AL135=1,1,"")</f>
        <v/>
      </c>
      <c r="AU135" t="n">
        <v>0</v>
      </c>
    </row>
    <row r="136">
      <c r="A136" s="265" t="inlineStr">
        <is>
          <t>Tips and Additional Guidance</t>
        </is>
      </c>
      <c r="B136" s="266" t="n"/>
      <c r="C136" s="267" t="n"/>
      <c r="D136" s="268" t="n"/>
      <c r="E136" s="320" t="n"/>
      <c r="F136" s="321" t="n"/>
      <c r="G136" s="322" t="n"/>
      <c r="H136" s="322" t="n"/>
    </row>
    <row r="137" ht="123" customHeight="1">
      <c r="A137" s="419" t="n">
        <v>1</v>
      </c>
      <c r="B137" s="571" t="inlineStr">
        <is>
          <t>States must develop model handbooks in accordance with 42 CFR 438.10(c)(4)(ii). CMS must assure that the model enrollee handbook that the MCP is required to utilize meets all the requirements at 42 CFR 438.10(g). How a state chooses to meet these federal requirements may vary. For example, a state may: 
(1) include the model enrollee handbook that outlines these federal requirements as an attachment to the contract; 
(2) stipulate each requirement of 42 CFR 438.10(g) within the MCP contract in addition to outlining them in the model enrollee handbook; 
(3) outline in the contract the process by which the state will share the model enrollee handbook; or
(4) use another method. 
As the documentation to assure compliance with these federal requirements, the analyst should clearly note in the "where found" column of the review tool where each requirement is met (e.g., contract/attachment reference, handbook citation). Also note that if the state chooses not to include the model enrollee handbook within its MCP contract, the analyst will need to review the handbook to assure compliance with these federal requirements.</t>
        </is>
      </c>
    </row>
    <row r="138" ht="27.75" customHeight="1">
      <c r="A138" s="419" t="n">
        <v>2</v>
      </c>
      <c r="B138" s="570" t="inlineStr">
        <is>
          <t>This requirement at 42 CFR 438.10(g)(2)(v) aligns to the scope of the PIHP’s or PAHP’s contracted services. For example, a dental PAHP or behavioral health PIHP will only describe the after-hours care, emergency care, or stabilization applicable to those services.</t>
        </is>
      </c>
    </row>
    <row r="139" ht="18" customHeight="1">
      <c r="A139" s="419" t="n">
        <v>3</v>
      </c>
      <c r="B139" s="570" t="inlineStr">
        <is>
          <t>For PAHPs under 42 CFR 438.10(g)(2)(ix), available and accessible health care services are aligned with the scope of the PAHP's contracted services.</t>
        </is>
      </c>
    </row>
    <row r="140" ht="18.75" customHeight="1">
      <c r="A140" s="419" t="n">
        <v>4</v>
      </c>
      <c r="B140" s="570" t="inlineStr">
        <is>
          <t xml:space="preserve">For NEMT PAHPs under 42 CFR 438.10(g)(2)(xi), the handbook must only include fair hearing procedures and timeframes; grievances and appeals requirements do not apply. </t>
        </is>
      </c>
    </row>
    <row r="141" ht="21" customHeight="1">
      <c r="A141" s="419" t="n">
        <v>5</v>
      </c>
      <c r="B141" s="570" t="inlineStr">
        <is>
          <t>Pursuant to 42 CFR 438.207(c)(3), the state defines what constitutes a "significant change."</t>
        </is>
      </c>
    </row>
    <row r="142" ht="30.75" customHeight="1">
      <c r="A142" s="419" t="n">
        <v>6</v>
      </c>
      <c r="B142" s="570" t="inlineStr">
        <is>
          <t>The analyst must apply this requirement to HIOs, MCOs, PIHPs, PAHPs, and NEMT PAHPs under 42 CFR 438.10(h). PCCM entities must comply with this provider type requirement only when appropriate, based on the scope of contracted services.</t>
        </is>
      </c>
    </row>
    <row r="143" ht="30" customHeight="1">
      <c r="A143" s="419" t="n">
        <v>7</v>
      </c>
      <c r="B143" s="570" t="inlineStr">
        <is>
          <t>The analyst must apply this requirement to HIOs, MCOs, PIHPs, and PAHPs under 42 CFR 438.10(i). PCCM entities must comply with this requirement only when appropriate, based on the scope of contracted services.</t>
        </is>
      </c>
    </row>
    <row r="144" ht="24" customHeight="1">
      <c r="A144" s="419" t="n">
        <v>8</v>
      </c>
      <c r="B144" s="570" t="inlineStr">
        <is>
          <t>Formulary requirements under 42 CFR 438.10(i) only apply when prescription drugs are included in the MCP contract as a covered benefit.</t>
        </is>
      </c>
    </row>
    <row r="145" ht="23.25" customHeight="1">
      <c r="A145" s="419" t="n">
        <v>9</v>
      </c>
      <c r="B145" s="570" t="inlineStr">
        <is>
          <t>Pursuant to 42 CFR 438.104(a), private insurance does not include a qualified health plan as defined in 45 CFR 155.20.</t>
        </is>
      </c>
    </row>
    <row r="146" ht="17.25" customHeight="1">
      <c r="A146" s="419" t="n">
        <v>10</v>
      </c>
      <c r="B146" s="570" t="inlineStr">
        <is>
          <t>All requirements in 42 CFR 438.10(c)(6) must be met in order for the MCP to provide information electronically.</t>
        </is>
      </c>
    </row>
    <row r="147" ht="44.1" customHeight="1">
      <c r="A147" s="419" t="n">
        <v>11</v>
      </c>
      <c r="B147" s="570" t="inlineStr">
        <is>
          <t>MCOs, PIHPs, and PAHPs operating in compliance with 42 CFR 438.236(c) will be deemed compliant with the requirement in 42 CFR 438.915(a) (under Subpart K, Parity in Mental Health and Substance Use Disorder Benefits) that the MCP make available the criteria for medical necessity determinations made by the MCP for mental health or substance abuse disorder benefits to any enrollee, potential enrollee, or contracting provider upon request. Compliance with the requirement in 42 CFR 438.915(a) is not determinative of compliance with any other provision of applicable federal or state law.</t>
        </is>
      </c>
    </row>
    <row r="148" ht="20.45" customHeight="1">
      <c r="A148" s="419" t="n">
        <v>12</v>
      </c>
      <c r="B148" s="570" t="inlineStr">
        <is>
          <t xml:space="preserve">Pursuant to 42 CFR 431.205, the Medicaid agency is responsible for maintaining a fair hearing system. The hearing system works in conjunction with the MCP grievances and appeals processes. </t>
        </is>
      </c>
    </row>
  </sheetData>
  <sheetProtection selectLockedCells="0" selectUnlockedCells="0" algorithmName="SHA-512" sheet="1" objects="0" insertRows="1" insertHyperlinks="1" autoFilter="1" scenarios="0" formatColumns="0" deleteColumns="1" insertColumns="1" pivotTables="1" deleteRows="1" formatCells="0" saltValue="GCfgErF69qUFmsZayGWN4A==" formatRows="0" sort="1" spinCount="100000" hashValue="7Yzc4sz0PRfzKSQb3A3JPlamSviBdpUBr4Piv8SJImF6PMqbep5UBwj2ADJMYSrh0qhQrKdKTIb6wgI1kR78aA=="/>
  <mergeCells count="15">
    <mergeCell ref="B137:H137"/>
    <mergeCell ref="A2:B2"/>
    <mergeCell ref="Z1:AE1"/>
    <mergeCell ref="B143:H143"/>
    <mergeCell ref="B140:H140"/>
    <mergeCell ref="B148:H148"/>
    <mergeCell ref="B144:H144"/>
    <mergeCell ref="A1:F1"/>
    <mergeCell ref="B138:H138"/>
    <mergeCell ref="B139:H139"/>
    <mergeCell ref="B147:H147"/>
    <mergeCell ref="B142:H142"/>
    <mergeCell ref="B146:H146"/>
    <mergeCell ref="B141:H141"/>
    <mergeCell ref="B145:H145"/>
  </mergeCells>
  <conditionalFormatting sqref="A9:H24">
    <cfRule type="expression" priority="37" dxfId="0">
      <formula>$E$8="N/A"</formula>
    </cfRule>
  </conditionalFormatting>
  <conditionalFormatting sqref="A26:H65">
    <cfRule type="expression" priority="33" dxfId="0">
      <formula>$E$25="N/A"</formula>
    </cfRule>
  </conditionalFormatting>
  <conditionalFormatting sqref="A67:H67">
    <cfRule type="expression" priority="11" dxfId="0">
      <formula>$E$66="N/A"</formula>
    </cfRule>
  </conditionalFormatting>
  <conditionalFormatting sqref="A70:H73">
    <cfRule type="expression" priority="10" dxfId="0">
      <formula>$E$68="N/A"</formula>
    </cfRule>
  </conditionalFormatting>
  <conditionalFormatting sqref="A75:H77">
    <cfRule type="expression" priority="9" dxfId="0">
      <formula>$E$74="N/A"</formula>
    </cfRule>
  </conditionalFormatting>
  <conditionalFormatting sqref="A79:H80">
    <cfRule type="expression" priority="8" dxfId="0">
      <formula>$E$78="N/A"</formula>
    </cfRule>
  </conditionalFormatting>
  <conditionalFormatting sqref="A82:H88">
    <cfRule type="expression" priority="7" dxfId="0">
      <formula>$E$81="N/A"</formula>
    </cfRule>
  </conditionalFormatting>
  <conditionalFormatting sqref="A90:H133">
    <cfRule type="expression" priority="6" dxfId="0">
      <formula>$E$89="N/A"</formula>
    </cfRule>
  </conditionalFormatting>
  <conditionalFormatting sqref="A135:H135">
    <cfRule type="expression" priority="5" dxfId="0">
      <formula>$E$134="N/A"</formula>
    </cfRule>
  </conditionalFormatting>
  <conditionalFormatting sqref="A9:H24 A26:H65 A67:H67 A70:H73 A75:H77 A79:H80 A82:H88 A90:H133 A135:H135">
    <cfRule type="expression" priority="4" dxfId="0">
      <formula>$C$3="Yes, section requirements are not applicable"</formula>
    </cfRule>
  </conditionalFormatting>
  <conditionalFormatting sqref="A9:H135">
    <cfRule type="expression" priority="3" dxfId="0">
      <formula>$X9=TRUE</formula>
    </cfRule>
  </conditionalFormatting>
  <conditionalFormatting sqref="F113">
    <cfRule type="expression" priority="5138" dxfId="5">
      <formula>$AK112=1</formula>
    </cfRule>
    <cfRule type="expression" priority="5140" dxfId="0">
      <formula>$C$3="Yes, section requirements are not included in the contract amendment"</formula>
    </cfRule>
  </conditionalFormatting>
  <conditionalFormatting sqref="E8 E25 E66 E68 E74 E78 E81 E89 E134">
    <cfRule type="expression" priority="5141" dxfId="5">
      <formula>$AK8=1</formula>
    </cfRule>
    <cfRule type="expression" priority="5142" dxfId="0">
      <formula>$C$3="Yes, section requirements are not included in the contract amendment"</formula>
    </cfRule>
    <cfRule type="expression" priority="5143" dxfId="0">
      <formula>OR(#REF!=TRUE,#REF!=TRUE)</formula>
    </cfRule>
  </conditionalFormatting>
  <conditionalFormatting sqref="A69:H69">
    <cfRule type="expression" priority="2" dxfId="0">
      <formula>$E$68="N/A"</formula>
    </cfRule>
    <cfRule type="expression" priority="1" dxfId="0">
      <formula>$C$3="Yes, section requirements are not applicable"</formula>
    </cfRule>
  </conditionalFormatting>
  <dataValidations count="3">
    <dataValidation sqref="C3" showDropDown="0" showInputMessage="1" showErrorMessage="1" allowBlank="1" type="list">
      <formula1>$K$2:$K$3</formula1>
    </dataValidation>
    <dataValidation sqref="E9:E24 E26:E65 E67 E69:E73 E75:E77 E79:E80 E82:E88 E90:E133 E135" showDropDown="0" showInputMessage="1" showErrorMessage="1" allowBlank="1" type="list">
      <formula1>$J$1:$J$4</formula1>
    </dataValidation>
    <dataValidation sqref="E8 E25 E66 E68 E74 E78 E81 E89 E134" showDropDown="0" showInputMessage="1" showErrorMessage="1" allowBlank="1" type="list">
      <formula1>$AM$2</formula1>
    </dataValidation>
  </dataValidations>
  <hyperlinks>
    <hyperlink ref="D26" location="'C. Beneficiary Notification'!A137" display="'C. Beneficiary Notification'!A137"/>
    <hyperlink ref="D27" location="'C. Beneficiary Notification'!A137" display="'C. Beneficiary Notification'!A137"/>
    <hyperlink ref="D28" location="'C. Beneficiary Notification'!A137" display="'C. Beneficiary Notification'!A137"/>
    <hyperlink ref="D29" location="'C. Beneficiary Notification'!A137" display="'C. Beneficiary Notification'!A137"/>
    <hyperlink ref="D30" location="'C. Beneficiary Notification'!A137" display="'C. Beneficiary Notification'!A137"/>
    <hyperlink ref="D31" location="'C. Beneficiary Notification'!A137" display="'C. Beneficiary Notification'!A137"/>
    <hyperlink ref="D32" location="'C. Beneficiary Notification'!A137" display="'C. Beneficiary Notification'!A137"/>
    <hyperlink ref="D33" location="'C. Beneficiary Notification'!A137" display="'C. Beneficiary Notification'!A137"/>
    <hyperlink ref="D34" location="'C. Beneficiary Notification'!A137" display="'C. Beneficiary Notification'!A137"/>
    <hyperlink ref="D35" location="'C. Beneficiary Notification'!A137" display="'C. Beneficiary Notification'!A137"/>
    <hyperlink ref="D36" location="'C. Beneficiary Notification'!A137" display="1,2"/>
    <hyperlink ref="D37" location="'C. Beneficiary Notification'!A137" display="1,2"/>
    <hyperlink ref="D38" location="'C. Beneficiary Notification'!A137" display="1,2"/>
    <hyperlink ref="D39" location="'C. Beneficiary Notification'!A137" display="1,2"/>
    <hyperlink ref="D40" location="'C. Beneficiary Notification'!A137" display="'C. Beneficiary Notification'!A137"/>
    <hyperlink ref="D41" location="'C. Beneficiary Notification'!A137" display="'C. Beneficiary Notification'!A137"/>
    <hyperlink ref="D42" location="'C. Beneficiary Notification'!A137" display="'C. Beneficiary Notification'!A137"/>
    <hyperlink ref="D43" location="'C. Beneficiary Notification'!A137" display="'C. Beneficiary Notification'!A137"/>
    <hyperlink ref="D44" location="'C. Beneficiary Notification'!A137" display="'C. Beneficiary Notification'!A137"/>
    <hyperlink ref="D45" location="'C. Beneficiary Notification'!A137" display="'C. Beneficiary Notification'!A137"/>
    <hyperlink ref="D46" location="'C. Beneficiary Notification'!A137" display="'C. Beneficiary Notification'!A137"/>
    <hyperlink ref="D47" location="'C. Beneficiary Notification'!A137" display="'C. Beneficiary Notification'!A137"/>
    <hyperlink ref="D48" location="'C. Beneficiary Notification'!A137" display="'C. Beneficiary Notification'!A137"/>
    <hyperlink ref="D49" location="'C. Beneficiary Notification'!A137" display="'C. Beneficiary Notification'!A137"/>
    <hyperlink ref="D50" location="'C. Beneficiary Notification'!A137" display="'C. Beneficiary Notification'!A137"/>
    <hyperlink ref="D51" location="'C. Beneficiary Notification'!A137" display="'C. Beneficiary Notification'!A137"/>
    <hyperlink ref="D53" location="'C. Beneficiary Notification'!A137" display="1,3"/>
    <hyperlink ref="D54" location="'C. Beneficiary Notification'!A137" display="'C. Beneficiary Notification'!A137"/>
    <hyperlink ref="D55" location="'C. Beneficiary Notification'!A137" display="1,4"/>
    <hyperlink ref="D56" location="'C. Beneficiary Notification'!A137" display="'C. Beneficiary Notification'!A137"/>
    <hyperlink ref="D57" location="'C. Beneficiary Notification'!A137" display="'C. Beneficiary Notification'!A137"/>
    <hyperlink ref="D58" location="'C. Beneficiary Notification'!A137" display="'C. Beneficiary Notification'!A137"/>
    <hyperlink ref="D59" location="'C. Beneficiary Notification'!A137" display="'C. Beneficiary Notification'!A137"/>
    <hyperlink ref="D60" location="'C. Beneficiary Notification'!A137" display="'C. Beneficiary Notification'!A137"/>
    <hyperlink ref="D61" location="'C. Beneficiary Notification'!A137" display="'C. Beneficiary Notification'!A137"/>
    <hyperlink ref="D62" location="'C. Beneficiary Notification'!A137" display="'C. Beneficiary Notification'!A137"/>
    <hyperlink ref="D63" location="'C. Beneficiary Notification'!A137" display="'C. Beneficiary Notification'!A137"/>
    <hyperlink ref="D64" location="'C. Beneficiary Notification'!A141" display="'C. Beneficiary Notification'!A141"/>
    <hyperlink ref="D69" location="'C. Beneficiary Notification'!A142" display="'C. Beneficiary Notification'!A142"/>
    <hyperlink ref="D70" location="'C. Beneficiary Notification'!A142" display="'C. Beneficiary Notification'!A142"/>
    <hyperlink ref="D71" location="'C. Beneficiary Notification'!A142" display="'C. Beneficiary Notification'!A142"/>
    <hyperlink ref="D72" location="'C. Beneficiary Notification'!A142" display="'C. Beneficiary Notification'!A142"/>
    <hyperlink ref="D73" location="'C. Beneficiary Notification'!A142" display="'C. Beneficiary Notification'!A142"/>
    <hyperlink ref="D75" location="'C. Beneficiary Notification'!A143" display="7,8"/>
    <hyperlink ref="D76" location="'C. Beneficiary Notification'!A143" display="7,8"/>
    <hyperlink ref="D77" location="'C. Beneficiary Notification'!A143" display="7,8"/>
    <hyperlink ref="D84" location="'C. Beneficiary Notification'!A145" display="'C. Beneficiary Notification'!A145"/>
    <hyperlink ref="D90" location="'C. Beneficiary Notification'!A146" display="'C. Beneficiary Notification'!A146"/>
    <hyperlink ref="D91" location="'C. Beneficiary Notification'!A146" display="'C. Beneficiary Notification'!A146"/>
    <hyperlink ref="D92" location="'C. Beneficiary Notification'!A146" display="'C. Beneficiary Notification'!A146"/>
    <hyperlink ref="D93" location="'C. Beneficiary Notification'!A146" display="'C. Beneficiary Notification'!A146"/>
    <hyperlink ref="D94" location="'C. Beneficiary Notification'!A146" display="'C. Beneficiary Notification'!A146"/>
    <hyperlink ref="D95" location="'C. Beneficiary Notification'!A146" display="'C. Beneficiary Notification'!A146"/>
    <hyperlink ref="D131" location="'C. Beneficiary Notification'!A147" display="'C. Beneficiary Notification'!A147"/>
    <hyperlink ref="D133" location="'C. Beneficiary Notification'!A148" display="'C. Beneficiary Notification'!A148"/>
    <hyperlink ref="A137" location="'C. Beneficiary Notification'!D26" display="'C. Beneficiary Notification'!D26"/>
    <hyperlink ref="A138" location="'C. Beneficiary Notification'!D36" display="'C. Beneficiary Notification'!D36"/>
    <hyperlink ref="A139" location="'C. Beneficiary Notification'!D53" display="'C. Beneficiary Notification'!D53"/>
    <hyperlink ref="A140" location="'C. Beneficiary Notification'!D55" display="'C. Beneficiary Notification'!D55"/>
    <hyperlink ref="A141" location="'C. Beneficiary Notification'!D64" display="'C. Beneficiary Notification'!D64"/>
    <hyperlink ref="A142" location="'C. Beneficiary Notification'!D69" display="'C. Beneficiary Notification'!D69"/>
    <hyperlink ref="A143" location="'C. Beneficiary Notification'!D75" display="'C. Beneficiary Notification'!D75"/>
    <hyperlink ref="A144" location="'C. Beneficiary Notification'!D75" display="'C. Beneficiary Notification'!D75"/>
    <hyperlink ref="A145" location="'C. Beneficiary Notification'!D84" display="'C. Beneficiary Notification'!D84"/>
    <hyperlink ref="A146" location="'C. Beneficiary Notification'!D90" display="'C. Beneficiary Notification'!D90"/>
    <hyperlink ref="A147" location="'C. Beneficiary Notification'!D131" display="'C. Beneficiary Notification'!D131"/>
    <hyperlink ref="A148" location="'C. Beneficiary Notification'!D133" display="'C. Beneficiary Notification'!D133"/>
  </hyperlinks>
  <pageMargins left="0.25" right="0.25" top="0.75" bottom="0.75" header="0.3" footer="0.3"/>
  <pageSetup orientation="landscape" scale="78" fitToHeight="0" horizontalDpi="4294967293" verticalDpi="4294967293"/>
</worksheet>
</file>

<file path=xl/worksheets/sheet7.xml><?xml version="1.0" encoding="utf-8"?>
<worksheet xmlns="http://schemas.openxmlformats.org/spreadsheetml/2006/main">
  <sheetPr codeName="Sheet7">
    <outlinePr summaryBelow="1" summaryRight="1"/>
    <pageSetUpPr fitToPage="1"/>
  </sheetPr>
  <dimension ref="A1:BH401"/>
  <sheetViews>
    <sheetView zoomScale="85" zoomScaleNormal="85" workbookViewId="0">
      <pane ySplit="7" topLeftCell="A8" activePane="bottomLeft" state="frozen"/>
      <selection pane="bottomLeft" activeCell="C72" sqref="C72"/>
    </sheetView>
  </sheetViews>
  <sheetFormatPr baseColWidth="8" defaultColWidth="9.28515625" defaultRowHeight="15" outlineLevelCol="0"/>
  <cols>
    <col width="12" customWidth="1" min="1" max="1"/>
    <col width="18.5703125" customWidth="1" style="7" min="2" max="2"/>
    <col width="73.5703125" customWidth="1" style="152" min="3" max="3"/>
    <col width="12.28515625" customWidth="1" style="8" min="4" max="4"/>
    <col width="8.5703125" customWidth="1" style="5" min="5" max="5"/>
    <col width="8.5703125" customWidth="1" min="6" max="6"/>
    <col width="19.5703125" customWidth="1" min="7" max="7"/>
    <col width="17.42578125" bestFit="1" customWidth="1" min="8" max="8"/>
    <col hidden="1" width="12.42578125" customWidth="1" style="598" min="9" max="9"/>
    <col hidden="1" width="8.42578125" customWidth="1" style="139" min="10" max="12"/>
    <col hidden="1" width="8.42578125" customWidth="1" style="138" min="13" max="13"/>
    <col hidden="1" width="8.42578125" customWidth="1" style="116" min="14" max="15"/>
    <col hidden="1" width="9.28515625" customWidth="1" style="116" min="16" max="16"/>
    <col hidden="1" width="8.42578125" customWidth="1" style="116" min="17" max="18"/>
    <col hidden="1" width="10.42578125" customWidth="1" style="117" min="19" max="20"/>
    <col hidden="1" width="21" customWidth="1" style="122" min="21" max="23"/>
    <col hidden="1" width="23.5703125" customWidth="1" style="116" min="24" max="31"/>
    <col hidden="1" width="18.42578125" customWidth="1" style="116" min="32" max="32"/>
    <col hidden="1" width="32.42578125" customWidth="1" style="121" min="33" max="34"/>
    <col hidden="1" width="24" customWidth="1" style="121" min="35" max="37"/>
    <col hidden="1" width="29.7109375" customWidth="1" style="69" min="38" max="39"/>
    <col hidden="1" width="58.7109375" customWidth="1" style="69" min="40" max="40"/>
    <col hidden="1" width="33.7109375" customWidth="1" style="100" min="41" max="41"/>
    <col hidden="1" width="28.28515625" customWidth="1" style="69" min="42" max="42"/>
    <col hidden="1" width="51.5703125" customWidth="1" style="69" min="43" max="43"/>
    <col hidden="1" width="18.28515625" customWidth="1" style="69" min="44" max="44"/>
    <col hidden="1" width="13.42578125" customWidth="1" style="69" min="45" max="45"/>
    <col hidden="1" width="9.28515625" customWidth="1" style="69" min="46" max="47"/>
    <col hidden="1" width="15.7109375" customWidth="1" style="69" min="48" max="48"/>
    <col hidden="1" width="26.7109375" customWidth="1" style="69" min="49" max="49"/>
    <col hidden="1" width="24.28515625" customWidth="1" style="69" min="50" max="50"/>
    <col hidden="1" width="19.5703125" customWidth="1" style="69" min="51" max="51"/>
    <col hidden="1" width="21.28515625" customWidth="1" style="69" min="52" max="52"/>
    <col hidden="1" width="30.42578125" customWidth="1" style="69" min="53" max="53"/>
    <col hidden="1" width="49.28515625" customWidth="1" style="69" min="54" max="54"/>
    <col hidden="1" width="17.5703125" customWidth="1" style="69" min="55" max="55"/>
    <col hidden="1" width="10.85546875" customWidth="1" style="69" min="56" max="56"/>
    <col hidden="1" width="20" customWidth="1" style="122" min="57" max="57"/>
    <col hidden="1" width="2" customWidth="1" style="69" min="58" max="58"/>
    <col width="9.28515625" customWidth="1" style="69" min="59" max="59"/>
    <col width="9.28515625" customWidth="1" style="69" min="60" max="60"/>
  </cols>
  <sheetData>
    <row r="1" ht="26.25" customHeight="1" thickBot="1">
      <c r="A1" s="573" t="inlineStr">
        <is>
          <t>Subpart D - Payment</t>
        </is>
      </c>
      <c r="B1" s="626" t="n"/>
      <c r="C1" s="626" t="n"/>
      <c r="D1" s="626" t="n"/>
      <c r="E1" s="626" t="n"/>
      <c r="F1" s="626" t="n"/>
      <c r="G1" s="578" t="n"/>
      <c r="H1" s="323" t="n"/>
      <c r="I1" s="25" t="n"/>
      <c r="J1" s="26" t="inlineStr">
        <is>
          <t>Met</t>
        </is>
      </c>
      <c r="K1" s="27" t="n"/>
      <c r="L1" s="51" t="n"/>
      <c r="M1" s="52">
        <f>IF($C$2="Base contract","Blist",IF($C$2="Contract Amendment","Alist"))</f>
        <v/>
      </c>
      <c r="N1" s="53" t="n"/>
      <c r="O1" s="29" t="n"/>
      <c r="P1" s="53" t="n"/>
      <c r="Q1" s="53" t="n"/>
      <c r="R1" s="53" t="n"/>
      <c r="S1" s="53" t="n"/>
      <c r="T1" s="53" t="n"/>
      <c r="U1" s="38" t="n"/>
      <c r="V1" s="38" t="n"/>
      <c r="W1" s="38" t="n"/>
      <c r="X1" s="581" t="n"/>
      <c r="Y1" s="581" t="n"/>
      <c r="Z1" s="581" t="inlineStr">
        <is>
          <t>This contract applies to the following entity types</t>
        </is>
      </c>
      <c r="AA1" s="69" t="n"/>
      <c r="AB1" s="69" t="n"/>
      <c r="AC1" s="69" t="n"/>
      <c r="AD1" s="69" t="n"/>
      <c r="AE1" s="69" t="n"/>
      <c r="AF1" s="54" t="n"/>
      <c r="AG1" s="65" t="inlineStr">
        <is>
          <t>Contract/RP start dates NOT supplied in cover sheet?</t>
        </is>
      </c>
      <c r="AH1" s="115" t="inlineStr">
        <is>
          <t>Contract Period Start Date</t>
        </is>
      </c>
      <c r="AI1" s="55" t="inlineStr">
        <is>
          <t>Rating Period Start Date</t>
        </is>
      </c>
      <c r="AJ1" s="582" t="inlineStr">
        <is>
          <t>Review date NOT supplied in cover sheet</t>
        </is>
      </c>
      <c r="AK1" s="102" t="inlineStr">
        <is>
          <t>Review Date</t>
        </is>
      </c>
      <c r="AL1" s="54" t="n"/>
      <c r="AM1" s="54" t="n"/>
      <c r="AN1" s="582" t="n"/>
      <c r="AO1" s="46" t="inlineStr">
        <is>
          <t>Does the review include Medicaid and CHIP?</t>
        </is>
      </c>
      <c r="AP1" s="56" t="n"/>
      <c r="AQ1" s="56" t="n"/>
      <c r="AR1" s="56" t="n"/>
      <c r="AS1" s="56" t="n"/>
      <c r="AU1" s="69" t="inlineStr">
        <is>
          <t>N/A</t>
        </is>
      </c>
      <c r="BC1" s="57" t="n"/>
      <c r="BE1" s="115" t="inlineStr">
        <is>
          <t xml:space="preserve">Risk v non-risk? </t>
        </is>
      </c>
    </row>
    <row r="2" ht="25.5" customHeight="1">
      <c r="A2" s="590" t="inlineStr">
        <is>
          <t>Type of Review:</t>
        </is>
      </c>
      <c r="B2" s="623" t="n"/>
      <c r="C2" s="591">
        <f>'Cover Sheet'!B6</f>
        <v/>
      </c>
      <c r="D2" s="218" t="n"/>
      <c r="E2" s="281" t="n"/>
      <c r="F2" s="281" t="n"/>
      <c r="G2" s="283" t="inlineStr">
        <is>
          <t xml:space="preserve">Status of Medicaid Section: </t>
        </is>
      </c>
      <c r="H2" s="324">
        <f>I2</f>
        <v/>
      </c>
      <c r="I2" s="25">
        <f>IF(OR($C$3="Yes, section requirements are not applicable",$C$3="Yes, all requirements on the sheet are crosshatched",AND(E8="N/A",E13="N/A",E20="N/A",E27="N/A",E63="N/A",E67="N/A",E70="N/A",E77="N/A")),"Section Review N/A",IF((COUNTA(A8:A78)+COUNTBLANK(A8:A78)=COUNTBLANK(E8:E78)),"Not Started",IF((COUNTA(A8:A78)&gt;SUM(U8:U78)),"In Progress","Section Review Complete")))</f>
        <v/>
      </c>
      <c r="J2" s="25" t="inlineStr">
        <is>
          <t>Unsure</t>
        </is>
      </c>
      <c r="K2" s="27" t="inlineStr">
        <is>
          <t>Yes, section requirements are not applicable</t>
        </is>
      </c>
      <c r="L2" s="27" t="n"/>
      <c r="M2" s="28" t="n"/>
      <c r="N2" s="53" t="n"/>
      <c r="O2" s="29" t="n"/>
      <c r="P2" s="53" t="n"/>
      <c r="Q2" s="53" t="n"/>
      <c r="R2" s="53" t="n"/>
      <c r="S2" s="53" t="n"/>
      <c r="T2" s="53" t="n"/>
      <c r="U2" s="38" t="n"/>
      <c r="V2" s="38" t="n"/>
      <c r="W2" s="38" t="n"/>
      <c r="X2" s="59" t="n"/>
      <c r="Y2" s="59" t="n"/>
      <c r="Z2" s="54">
        <f>IF('Cover Sheet'!$B$13="Yes","MCO","--")</f>
        <v/>
      </c>
      <c r="AA2" s="54">
        <f>IF('Cover Sheet'!$B$14="Yes","HIO","--")</f>
        <v/>
      </c>
      <c r="AB2" s="54">
        <f>IF('Cover Sheet'!$B$15="Yes","PIHP","--")</f>
        <v/>
      </c>
      <c r="AC2" s="54">
        <f>IF('Cover Sheet'!$B$16="Yes","PAHP","--")</f>
        <v/>
      </c>
      <c r="AD2" s="54">
        <f>IF('Cover Sheet'!$B$17="Yes","NEMT PAHP","--")</f>
        <v/>
      </c>
      <c r="AE2" s="54">
        <f>IF('Cover Sheet'!$B$18="Yes","PCCME","--")</f>
        <v/>
      </c>
      <c r="AF2" s="54" t="n"/>
      <c r="AG2" s="53">
        <f>IF(OR('Cover Sheet'!$B$4="Medicaid", 'Cover Sheet'!$B$4="Both"),IF(OR('Cover Sheet'!$B$23="",'Cover Sheet'!#REF!=""),TRUE,FALSE), IF('Cover Sheet'!$B$4="CHIP",IF('Cover Sheet'!$B$23="",TRUE,FALSE),TRUE))</f>
        <v/>
      </c>
      <c r="AH2" s="60">
        <f>IF($AG$2=FALSE,'Cover Sheet'!$B$23,"")</f>
        <v/>
      </c>
      <c r="AI2" s="60">
        <f>IF($AG$2=FALSE,'Cover Sheet'!#REF!,"")</f>
        <v/>
      </c>
      <c r="AJ2" s="29">
        <f>IF('Cover Sheet'!$B$7="",TRUE,FALSE)</f>
        <v/>
      </c>
      <c r="AK2" s="103">
        <f>IF($AJ$2=FALSE,'Cover Sheet'!$B$7,"")</f>
        <v/>
      </c>
      <c r="AL2" s="54" t="n"/>
      <c r="AM2" s="54" t="n"/>
      <c r="AN2" s="29" t="n"/>
      <c r="AO2" s="627">
        <f>IF('Cover Sheet'!$B$4="BOTH",1,0)</f>
        <v/>
      </c>
      <c r="AP2" s="56" t="n"/>
      <c r="AQ2" s="56" t="inlineStr">
        <is>
          <t> </t>
        </is>
      </c>
      <c r="AR2" s="56" t="n"/>
      <c r="AS2" s="56" t="n"/>
      <c r="BC2" s="57" t="n"/>
      <c r="BE2" s="58">
        <f>'Cover Sheet'!B19</f>
        <v/>
      </c>
    </row>
    <row r="3" ht="15.75" customHeight="1" thickBot="1">
      <c r="A3" s="305" t="inlineStr">
        <is>
          <t>Mark all requirements as "N/A"?</t>
        </is>
      </c>
      <c r="B3" s="306" t="n"/>
      <c r="C3" s="307" t="inlineStr">
        <is>
          <t>No, section requirements must be reviewed</t>
        </is>
      </c>
      <c r="D3" s="226" t="n"/>
      <c r="E3" s="285" t="n"/>
      <c r="F3" s="325" t="n"/>
      <c r="G3" s="326" t="inlineStr">
        <is>
          <t>Medicaid Decision:</t>
        </is>
      </c>
      <c r="H3" s="327">
        <f>I3</f>
        <v/>
      </c>
      <c r="I3" s="25">
        <f>IF(OR($C$3="Yes, section requirements are not applicable",$C$3="Yes, all requirements on the sheet are crosshatched",AND(E8="N/A",E13="N/A",E20="N/A",E27="N/A",E63="N/A",E67="N/A",E70="N/A",E77="N/A")),"Section Review N/A",IF((COUNTA(A8:A78)+COUNTBLANK(A8:A78))=COUNTBLANK(E8:E78),"Not Started",IF(OR(COUNTA(A8:A78)+COUNTBLANK(A8:A78)&lt;&gt;COUNTIF(E8:E78,"Yes")+COUNTIF(E8:E78,"Met")+COUNTIF(E8:E78,"N/A")+COUNTBLANK(E8:E78)+COUNTIF($E$28,"No"),COUNTA(A8:A78)&lt;&gt;SUM(U9:U78)),"Revisions Needed","Approved")))</f>
        <v/>
      </c>
      <c r="J3" s="25" t="inlineStr">
        <is>
          <t>Not met</t>
        </is>
      </c>
      <c r="K3" s="27" t="inlineStr">
        <is>
          <t>No, section requirements must be reviewed</t>
        </is>
      </c>
      <c r="L3" s="27" t="n"/>
      <c r="M3" s="28" t="n"/>
      <c r="N3" s="53" t="n"/>
      <c r="O3" s="29" t="n"/>
      <c r="P3" s="53" t="n"/>
      <c r="Q3" s="53" t="n"/>
      <c r="R3" s="53" t="n"/>
      <c r="S3" s="53" t="n"/>
      <c r="T3" s="53" t="n"/>
      <c r="U3" s="38" t="n"/>
      <c r="V3" s="38" t="n"/>
      <c r="W3" s="38" t="n"/>
      <c r="X3" s="421" t="inlineStr">
        <is>
          <t>Shaded</t>
        </is>
      </c>
      <c r="Y3" s="421" t="inlineStr">
        <is>
          <t>Entity Not Applied</t>
        </is>
      </c>
      <c r="Z3" s="56" t="n"/>
      <c r="AA3" s="56" t="n"/>
      <c r="AB3" s="56" t="n"/>
      <c r="AC3" s="56" t="n"/>
      <c r="AD3" s="56" t="n"/>
      <c r="AE3" s="56" t="n"/>
      <c r="AF3" s="54" t="n"/>
      <c r="AG3" s="54" t="n"/>
      <c r="AH3" s="54" t="n"/>
      <c r="AI3" s="56" t="n"/>
      <c r="AJ3" s="56" t="n"/>
      <c r="AK3" s="56" t="n"/>
      <c r="AL3" s="54" t="n"/>
      <c r="AM3" s="54" t="n"/>
      <c r="AN3" s="57" t="n"/>
      <c r="AO3" s="53" t="n"/>
      <c r="AP3" s="56" t="n"/>
      <c r="AQ3" s="56" t="n"/>
      <c r="AR3" s="56" t="n"/>
      <c r="AS3" s="56" t="n"/>
      <c r="BC3" s="57" t="n"/>
      <c r="BE3" s="38" t="n"/>
    </row>
    <row r="4" hidden="1" ht="15.75" customHeight="1">
      <c r="A4" s="231" t="n"/>
      <c r="B4" s="232" t="n"/>
      <c r="C4" s="289" t="n"/>
      <c r="D4" s="234" t="n"/>
      <c r="E4" s="231" t="n"/>
      <c r="F4" s="328" t="n"/>
      <c r="G4" s="328" t="n"/>
      <c r="H4" s="328" t="n"/>
      <c r="I4" s="25" t="n"/>
      <c r="J4" s="25" t="inlineStr">
        <is>
          <t>N/A</t>
        </is>
      </c>
      <c r="K4" s="27" t="n"/>
      <c r="L4" s="27" t="n"/>
      <c r="M4" s="28" t="n"/>
      <c r="N4" s="53" t="n"/>
      <c r="O4" s="29" t="n"/>
      <c r="P4" s="53" t="n"/>
      <c r="Q4" s="53" t="n"/>
      <c r="R4" s="53" t="n"/>
      <c r="S4" s="53" t="n"/>
      <c r="T4" s="53" t="n"/>
      <c r="U4" s="38" t="n"/>
      <c r="V4" s="38" t="n"/>
      <c r="W4" s="38" t="n"/>
      <c r="X4" s="56" t="n"/>
      <c r="Y4" s="56" t="n"/>
      <c r="Z4" s="56" t="n"/>
      <c r="AA4" s="56" t="n"/>
      <c r="AB4" s="56" t="n"/>
      <c r="AC4" s="56" t="n"/>
      <c r="AD4" s="56" t="n"/>
      <c r="AE4" s="56" t="n"/>
      <c r="AF4" s="54" t="n"/>
      <c r="AG4" s="54" t="n"/>
      <c r="AH4" s="54" t="n"/>
      <c r="AI4" s="56" t="n"/>
      <c r="AJ4" s="56" t="n"/>
      <c r="AK4" s="56" t="n"/>
      <c r="AL4" s="54" t="n"/>
      <c r="AM4" s="54" t="n"/>
      <c r="AN4" s="57" t="n"/>
      <c r="AO4" s="53" t="n"/>
      <c r="AP4" s="56" t="n"/>
      <c r="AQ4" s="56" t="n"/>
      <c r="AR4" s="56" t="n"/>
      <c r="AS4" s="56" t="n"/>
      <c r="BC4" s="57" t="n"/>
      <c r="BE4" s="38" t="n"/>
    </row>
    <row r="5" hidden="1" ht="15.75" customHeight="1">
      <c r="A5" s="237" t="n"/>
      <c r="B5" s="238" t="n"/>
      <c r="C5" s="291" t="n"/>
      <c r="D5" s="239" t="n"/>
      <c r="E5" s="237" t="n"/>
      <c r="F5" s="329" t="n"/>
      <c r="G5" s="329" t="n"/>
      <c r="H5" s="329" t="n"/>
      <c r="I5" s="25" t="n"/>
      <c r="J5" s="25" t="n"/>
      <c r="K5" s="27" t="n"/>
      <c r="L5" s="27" t="n"/>
      <c r="M5" s="28" t="n"/>
      <c r="N5" s="53" t="n"/>
      <c r="O5" s="29" t="n"/>
      <c r="P5" s="53" t="n"/>
      <c r="Q5" s="53" t="n"/>
      <c r="R5" s="53" t="n"/>
      <c r="S5" s="54" t="inlineStr">
        <is>
          <t>_EFFECTIVE</t>
        </is>
      </c>
      <c r="T5" s="54" t="n"/>
      <c r="U5" s="38" t="n"/>
      <c r="V5" s="38" t="n"/>
      <c r="W5" s="38" t="n"/>
      <c r="X5" s="56" t="n"/>
      <c r="Y5" s="56" t="n"/>
      <c r="Z5" s="56" t="n"/>
      <c r="AA5" s="56" t="n"/>
      <c r="AB5" s="56" t="n"/>
      <c r="AC5" s="56" t="n"/>
      <c r="AD5" s="56" t="n"/>
      <c r="AE5" s="56" t="n"/>
      <c r="AF5" s="54" t="n"/>
      <c r="AG5" s="54" t="n"/>
      <c r="AH5" s="54" t="n"/>
      <c r="AI5" s="56" t="n"/>
      <c r="AJ5" s="56" t="n"/>
      <c r="AK5" s="56" t="n"/>
      <c r="AL5" s="54" t="n"/>
      <c r="AM5" s="54" t="n"/>
      <c r="AN5" s="57" t="n"/>
      <c r="AO5" s="53" t="n"/>
      <c r="AP5" s="56" t="n"/>
      <c r="AQ5" s="56" t="n"/>
      <c r="AR5" s="56" t="n"/>
      <c r="AS5" s="56" t="n"/>
      <c r="AU5" s="69" t="inlineStr">
        <is>
          <t>Medicaid_Only</t>
        </is>
      </c>
      <c r="BC5" s="57" t="n"/>
      <c r="BE5" s="38" t="n"/>
    </row>
    <row r="6" hidden="1" ht="15.75" customHeight="1" thickBot="1">
      <c r="A6" s="242" t="n"/>
      <c r="B6" s="243" t="n"/>
      <c r="C6" s="244" t="n"/>
      <c r="D6" s="245" t="n"/>
      <c r="E6" s="246" t="n"/>
      <c r="F6" s="247" t="n"/>
      <c r="G6" s="247" t="n"/>
      <c r="H6" s="247" t="n"/>
      <c r="I6" s="26" t="n"/>
      <c r="J6" s="25" t="n"/>
      <c r="K6" s="32" t="n"/>
      <c r="L6" s="25" t="n"/>
      <c r="M6" s="53" t="n"/>
      <c r="N6" s="53" t="n"/>
      <c r="O6" s="53" t="n"/>
      <c r="P6" s="33" t="inlineStr">
        <is>
          <t>Std type (EXISTING or NEW)</t>
        </is>
      </c>
      <c r="Q6" s="33" t="inlineStr">
        <is>
          <t>List</t>
        </is>
      </c>
      <c r="R6" s="33" t="inlineStr">
        <is>
          <t>NR Ind</t>
        </is>
      </c>
      <c r="S6" s="63" t="n"/>
      <c r="T6" s="63" t="n"/>
      <c r="U6" s="38" t="n"/>
      <c r="V6" s="38" t="n"/>
      <c r="W6" s="38" t="n"/>
      <c r="X6" s="101" t="inlineStr">
        <is>
          <t>Shaded</t>
        </is>
      </c>
      <c r="Y6" s="101" t="inlineStr">
        <is>
          <t>Entity Not Applied</t>
        </is>
      </c>
      <c r="Z6" s="101" t="n"/>
      <c r="AA6" s="101" t="n"/>
      <c r="AB6" s="101" t="n"/>
      <c r="AC6" s="101" t="n"/>
      <c r="AD6" s="101" t="n"/>
      <c r="AE6" s="101" t="n"/>
      <c r="AF6" s="54" t="n"/>
      <c r="AG6" s="54" t="n"/>
      <c r="AH6" s="54" t="n"/>
      <c r="AI6" s="54" t="n"/>
      <c r="AJ6" s="115" t="inlineStr">
        <is>
          <t>(b4) Reasons to Crosshatch</t>
        </is>
      </c>
      <c r="AK6" s="628" t="n"/>
      <c r="AL6" s="629" t="n"/>
      <c r="AM6" s="112" t="n"/>
      <c r="AN6" s="57" t="n"/>
      <c r="AO6" s="53" t="n"/>
      <c r="AP6" s="56" t="n"/>
      <c r="AQ6" s="56" t="n"/>
      <c r="AR6" s="56" t="inlineStr">
        <is>
          <t>For logic check only:</t>
        </is>
      </c>
      <c r="AS6" s="56" t="n"/>
      <c r="BC6" s="57" t="n"/>
      <c r="BE6" s="38" t="n"/>
    </row>
    <row r="7" ht="39" customHeight="1" thickBot="1">
      <c r="A7" s="249" t="inlineStr">
        <is>
          <t>Item</t>
        </is>
      </c>
      <c r="B7" s="250" t="inlineStr">
        <is>
          <t>Legal Cite</t>
        </is>
      </c>
      <c r="C7" s="251" t="inlineStr">
        <is>
          <t>Requirement</t>
        </is>
      </c>
      <c r="D7" s="251" t="inlineStr">
        <is>
          <t>Tip</t>
        </is>
      </c>
      <c r="E7" s="251" t="inlineStr">
        <is>
          <t>Status</t>
        </is>
      </c>
      <c r="F7" s="251" t="inlineStr">
        <is>
          <t>Where Found</t>
        </is>
      </c>
      <c r="G7" s="251" t="inlineStr">
        <is>
          <t>Follow-up Required</t>
        </is>
      </c>
      <c r="H7" s="293" t="inlineStr">
        <is>
          <t>General Comments</t>
        </is>
      </c>
      <c r="I7" s="34" t="inlineStr">
        <is>
          <t>MCO</t>
        </is>
      </c>
      <c r="J7" s="34" t="inlineStr">
        <is>
          <t>HIO</t>
        </is>
      </c>
      <c r="K7" s="34" t="inlineStr">
        <is>
          <t>PIHP</t>
        </is>
      </c>
      <c r="L7" s="35" t="inlineStr">
        <is>
          <t>PAHP</t>
        </is>
      </c>
      <c r="M7" s="36" t="inlineStr">
        <is>
          <t>NEMT PAHP</t>
        </is>
      </c>
      <c r="N7" s="37" t="inlineStr">
        <is>
          <t>PCCM</t>
        </is>
      </c>
      <c r="O7" s="37" t="inlineStr">
        <is>
          <t>PCCME</t>
        </is>
      </c>
      <c r="P7" s="38" t="n"/>
      <c r="Q7" s="38" t="n"/>
      <c r="R7" s="38" t="inlineStr">
        <is>
          <t>NR Ind</t>
        </is>
      </c>
      <c r="S7" s="39" t="inlineStr">
        <is>
          <t>Effective</t>
        </is>
      </c>
      <c r="T7" s="49" t="inlineStr">
        <is>
          <t>Contract start date (DATE) or rating period start date (RP)?</t>
        </is>
      </c>
      <c r="U7" s="50" t="inlineStr">
        <is>
          <t>Row Completed? (1 if status = Unsure; status = Met and column G &lt;&gt;blank; or status = Not Met and column I&lt;&gt;not blank)</t>
        </is>
      </c>
      <c r="V7" s="50" t="n"/>
      <c r="W7" s="50" t="n"/>
      <c r="X7" s="158" t="n"/>
      <c r="Y7" s="158" t="n"/>
      <c r="Z7" s="158" t="inlineStr">
        <is>
          <t>MCO</t>
        </is>
      </c>
      <c r="AA7" s="158" t="inlineStr">
        <is>
          <t>HIO</t>
        </is>
      </c>
      <c r="AB7" s="158" t="inlineStr">
        <is>
          <t>PIHP</t>
        </is>
      </c>
      <c r="AC7" s="158" t="inlineStr">
        <is>
          <t>PAHP</t>
        </is>
      </c>
      <c r="AD7" s="158" t="inlineStr">
        <is>
          <t>NEMT PAHP</t>
        </is>
      </c>
      <c r="AE7" s="158" t="inlineStr">
        <is>
          <t>PCCME</t>
        </is>
      </c>
      <c r="AF7" s="101" t="inlineStr">
        <is>
          <t>(a) Crosshatch b/c entity type not applicable? (True=Yes,False=No)</t>
        </is>
      </c>
      <c r="AG7" s="101" t="inlineStr">
        <is>
          <t>(b1) Crosshatch b/c requirement not in effect? Default is DO NOT crosshatch; if values in the following columns = TRUE, apply crosshatching</t>
        </is>
      </c>
      <c r="AH7" s="101" t="inlineStr">
        <is>
          <t>(b2a) Reason Exists To Not Crosshatch?
Will be TRUE if Missing Any dates.</t>
        </is>
      </c>
      <c r="AI7" s="101" t="inlineStr">
        <is>
          <t>(b2b) Reason Exists To Crosshatch?</t>
        </is>
      </c>
      <c r="AJ7" s="70" t="inlineStr">
        <is>
          <t>(b4a) ''DATE" - Effective Date of Req &gt; Contract Period Start Date</t>
        </is>
      </c>
      <c r="AK7" s="70" t="inlineStr">
        <is>
          <t xml:space="preserve">(b4b) "RP" - Effective Date of Req  &gt; Rating Period Start Date  </t>
        </is>
      </c>
      <c r="AL7" s="70" t="inlineStr">
        <is>
          <t>(b4d) TRUE - Non-Risk in cover sheet and indicator=1</t>
        </is>
      </c>
      <c r="AM7" s="70" t="inlineStr">
        <is>
          <t>(b4c) Section I vs II</t>
        </is>
      </c>
      <c r="AN7" s="70" t="inlineStr">
        <is>
          <t>CHIP Requirement</t>
        </is>
      </c>
      <c r="AO7" s="104" t="inlineStr">
        <is>
          <t>Does the CHIP section have a corresponding Medicaid section (Yes=1)</t>
        </is>
      </c>
      <c r="AP7" s="70" t="inlineStr">
        <is>
          <t>If yes, link the Medicaid section item:</t>
        </is>
      </c>
      <c r="AQ7" s="70" t="inlineStr">
        <is>
          <t>If yes, link the Medicaid Requirement:</t>
        </is>
      </c>
      <c r="AR7" s="56" t="inlineStr">
        <is>
          <t>Is the text the exact same?</t>
        </is>
      </c>
      <c r="AS7" s="56" t="inlineStr">
        <is>
          <t>Shading code</t>
        </is>
      </c>
      <c r="AT7" s="69" t="inlineStr">
        <is>
          <t>section1_no_link</t>
        </is>
      </c>
      <c r="AU7" s="69" t="inlineStr">
        <is>
          <t>Medicaid_Only</t>
        </is>
      </c>
      <c r="AV7" s="80" t="inlineStr">
        <is>
          <t>Linked Medicaid Requirement Status</t>
        </is>
      </c>
      <c r="AW7" s="80" t="inlineStr">
        <is>
          <t>Linked Medicaid Requirement Where Found</t>
        </is>
      </c>
      <c r="AX7" s="80" t="inlineStr">
        <is>
          <t>Linked Medicaid Requirement Followup Required</t>
        </is>
      </c>
      <c r="AY7" s="80" t="inlineStr">
        <is>
          <t>Linked Medicaid General Comments</t>
        </is>
      </c>
      <c r="AZ7" s="81" t="inlineStr">
        <is>
          <t>Row Started (1 if row has been started)</t>
        </is>
      </c>
      <c r="BA7" s="82" t="inlineStr">
        <is>
          <t>Requirement Met</t>
        </is>
      </c>
      <c r="BB7" s="83" t="inlineStr">
        <is>
          <t>All Required Medicaid Cols Filled (1=True)</t>
        </is>
      </c>
      <c r="BC7" s="39" t="inlineStr">
        <is>
          <t>Contract start date (DATE) or rating period start date (RP)?</t>
        </is>
      </c>
      <c r="BD7" s="110" t="inlineStr">
        <is>
          <t>Streamlined</t>
        </is>
      </c>
      <c r="BE7" s="101" t="inlineStr">
        <is>
          <t>If risk, use RP effective date. If non-risk, use CY date.</t>
        </is>
      </c>
    </row>
    <row r="8" ht="16.15" customHeight="1" thickBot="1">
      <c r="A8" s="450" t="n"/>
      <c r="B8" s="451" t="n"/>
      <c r="C8" s="452" t="inlineStr">
        <is>
          <t>I.D.1. General</t>
        </is>
      </c>
      <c r="D8" s="442" t="n"/>
      <c r="E8" s="443" t="n"/>
      <c r="F8" s="444" t="n"/>
      <c r="G8" s="444" t="n"/>
      <c r="H8" s="445" t="n"/>
      <c r="I8" s="74" t="n"/>
      <c r="J8" s="74" t="n"/>
      <c r="K8" s="74" t="n"/>
      <c r="L8" s="87" t="n"/>
      <c r="M8" s="87" t="n"/>
      <c r="S8" s="116" t="n"/>
      <c r="T8" s="116" t="n"/>
      <c r="Z8" s="126" t="n"/>
      <c r="AA8" s="126" t="n"/>
      <c r="AB8" s="126" t="n"/>
      <c r="AC8" s="126" t="n"/>
      <c r="AD8" s="126" t="n"/>
      <c r="AE8" s="126" t="n"/>
      <c r="AF8" s="86" t="n"/>
      <c r="AL8" s="68" t="n"/>
      <c r="AM8" s="68" t="n"/>
      <c r="AN8" s="89" t="n"/>
      <c r="AO8" s="89" t="n"/>
      <c r="AP8" s="89" t="n"/>
      <c r="AQ8" s="89" t="n"/>
      <c r="AR8" s="68" t="n"/>
      <c r="AS8" s="68" t="n"/>
      <c r="BD8" s="110" t="n"/>
    </row>
    <row r="9" ht="30" customHeight="1">
      <c r="A9" s="294" t="inlineStr">
        <is>
          <t>I.D.1.01</t>
        </is>
      </c>
      <c r="B9" s="295" t="inlineStr">
        <is>
          <t>42 CFR 438.3(c)(1)(i)</t>
        </is>
      </c>
      <c r="C9" s="295" t="inlineStr">
        <is>
          <t xml:space="preserve">The contract specifies the final capitation rates for each MCP. </t>
        </is>
      </c>
      <c r="D9" s="470" t="n"/>
      <c r="E9" s="297" t="n"/>
      <c r="F9" s="655" t="inlineStr">
        <is>
          <t>Source: CN-680000-FP122: 35 | FP122 Attachment: 10</t>
        </is>
      </c>
      <c r="G9" s="297" t="n"/>
      <c r="H9" s="640" t="inlineStr">
        <is>
          <t>Recommendation: UNCLEAR
Response:
The retrieved text mentions capitation rates and references exhibits and attachments where these rates are contained, but it does not explicitly state the final capitation rates for each MCP. The text indicates that the rates are in Exhibit I-C and other attachments, but these are not provided in the retrieved context. Therefore, it is unclear whether the final capitation rates for each MCP are specified.
Evidence:
- 'The capitation rate payment shall be in accordance with **Attachment Il and its Exhibits.** The capitation rates are contained in **Exhibit I-C,** Managed Care Plan Rates - Not for Use Unless Approved by CMS, of this Attachment.' [CN-680000-FP122: 35]
- 'The capitation rate payment shall be in accordance with **Attachment II and its Exhibits.** The capitation rates are contained in **Exhibit I-C,** Managed Care Plan Rates - Not for Use Unless Approved by CMS, of this Attachment.' [FP122 Attachment: 10]</t>
        </is>
      </c>
      <c r="I9" s="92" t="inlineStr">
        <is>
          <t>MCO</t>
        </is>
      </c>
      <c r="J9" s="92" t="inlineStr">
        <is>
          <t>HIO</t>
        </is>
      </c>
      <c r="K9" s="92" t="inlineStr">
        <is>
          <t>PIHP</t>
        </is>
      </c>
      <c r="L9" s="71" t="inlineStr">
        <is>
          <t>PAHP</t>
        </is>
      </c>
      <c r="M9" s="71" t="inlineStr">
        <is>
          <t>NEMT PAHP</t>
        </is>
      </c>
      <c r="N9" s="71" t="n"/>
      <c r="O9" s="71" t="n"/>
      <c r="P9" s="71" t="inlineStr">
        <is>
          <t>EXISTING</t>
        </is>
      </c>
      <c r="Q9" s="71">
        <f>IF(OR(AND($C$2="Base contract",$C$3="No, section requirements must be reviewed", $AF9=FALSE,$AG9=FALSE),AND($C$2="Contract amendment",$C$3="No, section requirements must be reviewed",$AF9=FALSE,$AG9=FALSE)),"MUNN")</f>
        <v/>
      </c>
      <c r="R9" s="71">
        <f>IF('Cover Sheet'!$B$19="Non-Risk",1)</f>
        <v/>
      </c>
      <c r="S9" s="72" t="n"/>
      <c r="T9" s="72" t="n"/>
      <c r="U9" s="97">
        <f>IF(OR($E$8="N/A",AND(BD9=0,'Cover Sheet'!$B$29="Streamlined Review"),AND(E9="Met",F9&lt;&gt;""),AND(E9="Not Met",G9&lt;&gt;""),AND(E9="Unsure",G9&lt;&gt;""),AND(E9="N/A",H9&lt;&gt;""),AND(Y9=TRUE),X9=TRUE),1,0)</f>
        <v/>
      </c>
      <c r="V9" s="97" t="n"/>
      <c r="W9" s="97" t="n"/>
      <c r="X9" s="126">
        <f>IF(OR(Y9=TRUE,R9=1),TRUE,FALSE)</f>
        <v/>
      </c>
      <c r="Y9" s="126">
        <f>IF(SUM(Z9:AE9)&lt;1,TRUE,FALSE)</f>
        <v/>
      </c>
      <c r="Z9" s="126">
        <f>IF($Z$2=I9,1,0)</f>
        <v/>
      </c>
      <c r="AA9" s="126">
        <f>IF($AA$2=J9,1,0)</f>
        <v/>
      </c>
      <c r="AB9" s="126">
        <f>IF($AB$2=K9,1,0)</f>
        <v/>
      </c>
      <c r="AC9" s="126">
        <f>IF($AC$2=L9,1,0)</f>
        <v/>
      </c>
      <c r="AD9" s="126">
        <f>IF($AD$2=M9,1,0)</f>
        <v/>
      </c>
      <c r="AE9" s="126">
        <f>IF($AE$2=O9,1,0)</f>
        <v/>
      </c>
      <c r="AF9" s="53">
        <f>IF($H$1&lt;&gt;0,IF($H$1&lt;&gt;I9,IF($H$1&lt;&gt;J9,IF($H$1&lt;&gt;K9,IF($H$1&lt;&gt;L9,IF($H$1&lt;&gt;M9,IF($H$1&lt;&gt;N9,IF($H$1&lt;&gt;O9,TRUE,FALSE))))))))</f>
        <v/>
      </c>
      <c r="AG9" s="54">
        <f>IF(OR(AL9=TRUE,AM9=TRUE),TRUE,FALSE)</f>
        <v/>
      </c>
      <c r="AL9" s="56">
        <f>IF(AND('Cover Sheet'!$B$19="Non-Risk",$R9=1),TRUE,FALSE)</f>
        <v/>
      </c>
      <c r="AM9" s="56">
        <f>IF(OR(AND($H$6="Medicaid",MID($A9,1,FIND(".",$A9,1)-1)="II"),AND($H$6="CHIP",MID($A9,1,FIND(".",$A9,1)-1)="I")),TRUE,FALSE)</f>
        <v/>
      </c>
      <c r="AT9" s="69" t="n">
        <v>1</v>
      </c>
      <c r="AU9" s="69">
        <f>IF(AT9=1,1,"")</f>
        <v/>
      </c>
      <c r="BD9" s="110" t="n">
        <v>1</v>
      </c>
      <c r="BE9" s="126" t="n"/>
    </row>
    <row r="10" ht="30.75" customHeight="1">
      <c r="A10" s="294" t="inlineStr">
        <is>
          <t>I.D.1.02</t>
        </is>
      </c>
      <c r="B10" s="295" t="inlineStr">
        <is>
          <t>42 CFR 438.3(c)(2)</t>
        </is>
      </c>
      <c r="C10" s="295" t="inlineStr">
        <is>
          <t>The contract specifies that capitation payments may only be made by the state and retained by the MCP for Medicaid-eligible enrollees.</t>
        </is>
      </c>
      <c r="D10" s="470" t="n"/>
      <c r="E10" s="297" t="n"/>
      <c r="F10" s="655" t="inlineStr">
        <is>
          <t>Source: Attachment - Core Contract Provisions 02012025: 180 | CN-680000-FP122: 180</t>
        </is>
      </c>
      <c r="G10" s="297" t="n"/>
      <c r="H10" s="640" t="inlineStr">
        <is>
          <t>Recommendation: MET
Response:
The contract explicitly states that 'Revenue includes but is not limited to all capitation premium payments made by the State to the Managed Care Plan.' This indicates that capitation payments are made by the state. Additionally, the contract mentions that 'The Managed Care Plan shall be paid the applicable capitation rate for each Medicaid- eligible enrollee,' confirming that these payments are retained by the MCP for Medicaid-eligible enrollees. [1][2]</t>
        </is>
      </c>
      <c r="I10" s="92" t="inlineStr">
        <is>
          <t>MCO</t>
        </is>
      </c>
      <c r="J10" s="92" t="inlineStr">
        <is>
          <t>HIO</t>
        </is>
      </c>
      <c r="K10" s="92" t="inlineStr">
        <is>
          <t>PIHP</t>
        </is>
      </c>
      <c r="L10" s="71" t="inlineStr">
        <is>
          <t>PAHP</t>
        </is>
      </c>
      <c r="M10" s="71" t="inlineStr">
        <is>
          <t>NEMT PAHP</t>
        </is>
      </c>
      <c r="N10" s="71" t="n"/>
      <c r="O10" s="71" t="n"/>
      <c r="P10" s="71" t="inlineStr">
        <is>
          <t>EXISTING</t>
        </is>
      </c>
      <c r="Q10" s="71">
        <f>IF(OR(AND($C$2="Base contract",$C$3="No, section requirements must be reviewed", $AF10=FALSE,$AG10=FALSE),AND($C$2="Contract amendment",$C$3="No, section requirements must be reviewed",$AF10=FALSE,$AG10=FALSE)),"MUNN")</f>
        <v/>
      </c>
      <c r="R10" s="71">
        <f>IF('Cover Sheet'!$B$19="Non-Risk",1)</f>
        <v/>
      </c>
      <c r="S10" s="64" t="n">
        <v>42556</v>
      </c>
      <c r="T10" s="64" t="n"/>
      <c r="U10" s="97">
        <f>IF(OR($E$8="N/A",AND(BD10=0,'Cover Sheet'!$B$29="Streamlined Review"),AND(E10="Met",F10&lt;&gt;""),AND(E10="Not Met",G10&lt;&gt;""),AND(E10="Unsure",G10&lt;&gt;""),AND(E10="N/A",H10&lt;&gt;""),AND(Y10=TRUE)),1,0)</f>
        <v/>
      </c>
      <c r="V10" s="97" t="n"/>
      <c r="W10" s="97" t="n"/>
      <c r="X10" s="126">
        <f>IF(OR(Y10=TRUE,R10=1),TRUE,FALSE)</f>
        <v/>
      </c>
      <c r="Y10" s="126">
        <f>IF(SUM(Z10:AE10)&lt;1,TRUE,FALSE)</f>
        <v/>
      </c>
      <c r="Z10" s="126">
        <f>IF($Z$2=I10,1,0)</f>
        <v/>
      </c>
      <c r="AA10" s="126">
        <f>IF($AA$2=J10,1,0)</f>
        <v/>
      </c>
      <c r="AB10" s="126">
        <f>IF($AB$2=K10,1,0)</f>
        <v/>
      </c>
      <c r="AC10" s="126">
        <f>IF($AC$2=L10,1,0)</f>
        <v/>
      </c>
      <c r="AD10" s="126">
        <f>IF($AD$2=M10,1,0)</f>
        <v/>
      </c>
      <c r="AE10" s="126">
        <f>IF($AE$2=O10,1,0)</f>
        <v/>
      </c>
      <c r="AF10" s="53">
        <f>IF($H$1&lt;&gt;0,IF($H$1&lt;&gt;I10,IF($H$1&lt;&gt;J10,IF($H$1&lt;&gt;K10,IF($H$1&lt;&gt;L10,IF($H$1&lt;&gt;M10,IF($H$1&lt;&gt;N10,IF($H$1&lt;&gt;O10,TRUE,FALSE))))))))</f>
        <v/>
      </c>
      <c r="AG10" s="54">
        <f>IF(OR(AL10=TRUE,AM10=TRUE),TRUE,FALSE)</f>
        <v/>
      </c>
      <c r="AL10" s="56">
        <f>IF(AND('Cover Sheet'!$B$19="Non-Risk",$R10=1),TRUE,FALSE)</f>
        <v/>
      </c>
      <c r="AM10" s="56">
        <f>IF(OR(AND($H$6="Medicaid",MID($A10,1,FIND(".",$A10,1)-1)="II"),AND($H$6="CHIP",MID($A10,1,FIND(".",$A10,1)-1)="I")),TRUE,FALSE)</f>
        <v/>
      </c>
      <c r="AU10" s="69">
        <f>IF(AT10=1,1,"")</f>
        <v/>
      </c>
      <c r="BD10" s="110" t="n">
        <v>1</v>
      </c>
      <c r="BE10" s="126" t="n"/>
    </row>
    <row r="11" ht="40.5" customHeight="1">
      <c r="A11" s="294" t="inlineStr">
        <is>
          <t>I.D.1.03</t>
        </is>
      </c>
      <c r="B11" s="295" t="inlineStr">
        <is>
          <t>42 CFR 438.6(b)(1)</t>
        </is>
      </c>
      <c r="C11" s="295" t="inlineStr">
        <is>
          <t>The contract specifies that, if used in the payment arrangement between the state and the MCP, all applicable risk-sharing mechanisms, such as reinsurance, risk corridors, or stop-loss limits, are described in the contract.</t>
        </is>
      </c>
      <c r="D11" s="470" t="n">
        <v>1</v>
      </c>
      <c r="E11" s="297" t="n"/>
      <c r="F11" s="655" t="inlineStr">
        <is>
          <t>Source: CN-680000-FP122: 236, 175, 201, 235, 294 | Attachment - Core Contract Provisions 02012025: 174, 140, 140</t>
        </is>
      </c>
      <c r="G11" s="297" t="n"/>
      <c r="H11" s="640" t="inlineStr">
        <is>
          <t>Recommendation: UNCLEAR
Response:
The retrieved text does not provide explicit evidence that all applicable risk-sharing mechanisms, such as reinsurance, risk corridors, or stop-loss limits, are described in the contract. The text discusses capitation rates, payment provisions, and confidentiality requirements but does not mention specific risk-sharing mechanisms.</t>
        </is>
      </c>
      <c r="I11" s="92" t="inlineStr">
        <is>
          <t>MCO</t>
        </is>
      </c>
      <c r="J11" s="92" t="inlineStr">
        <is>
          <t>HIO</t>
        </is>
      </c>
      <c r="K11" s="92" t="inlineStr">
        <is>
          <t>PIHP</t>
        </is>
      </c>
      <c r="L11" s="71" t="inlineStr">
        <is>
          <t>PAHP</t>
        </is>
      </c>
      <c r="M11" s="71" t="n"/>
      <c r="N11" s="71" t="n"/>
      <c r="O11" s="71" t="n"/>
      <c r="P11" s="71" t="inlineStr">
        <is>
          <t>EXISTING</t>
        </is>
      </c>
      <c r="Q11" s="71">
        <f>IF(OR(AND($C$2="Base contract",$C$3="No, section requirements must be reviewed", $AF11=FALSE,$AG11=FALSE),AND($C$2="Contract amendment",$C$3="No, section requirements must be reviewed",$AF11=FALSE,$AG11=FALSE)),"MUNN")</f>
        <v/>
      </c>
      <c r="R11" s="71">
        <f>IF('Cover Sheet'!$B$19="Non-Risk",1)</f>
        <v/>
      </c>
      <c r="S11" s="64" t="n">
        <v>42556</v>
      </c>
      <c r="T11" s="64" t="n"/>
      <c r="U11" s="97">
        <f>IF(OR($E$8="N/A",AND(BD11=0,'Cover Sheet'!$B$29="Streamlined Review"),AND(E11="Met",F11&lt;&gt;""),AND(E11="Not Met",G11&lt;&gt;""),AND(E11="Unsure",G11&lt;&gt;""),AND(E11="N/A",H11&lt;&gt;""),AND(Y11=TRUE)),1,0)</f>
        <v/>
      </c>
      <c r="V11" s="97" t="n"/>
      <c r="W11" s="97" t="n"/>
      <c r="X11" s="126">
        <f>IF(OR(Y11=TRUE,R11=1),TRUE,FALSE)</f>
        <v/>
      </c>
      <c r="Y11" s="126">
        <f>IF(SUM(Z11:AE11)&lt;1,TRUE,FALSE)</f>
        <v/>
      </c>
      <c r="Z11" s="126">
        <f>IF($Z$2=I11,1,0)</f>
        <v/>
      </c>
      <c r="AA11" s="126">
        <f>IF($AA$2=J11,1,0)</f>
        <v/>
      </c>
      <c r="AB11" s="126">
        <f>IF($AB$2=K11,1,0)</f>
        <v/>
      </c>
      <c r="AC11" s="126">
        <f>IF($AC$2=L11,1,0)</f>
        <v/>
      </c>
      <c r="AD11" s="126">
        <f>IF($AD$2=M11,1,0)</f>
        <v/>
      </c>
      <c r="AE11" s="126">
        <f>IF($AE$2=O11,1,0)</f>
        <v/>
      </c>
      <c r="AF11" s="53">
        <f>IF($H$1&lt;&gt;0,IF($H$1&lt;&gt;I11,IF($H$1&lt;&gt;J11,IF($H$1&lt;&gt;K11,IF($H$1&lt;&gt;L11,IF($H$1&lt;&gt;M11,IF($H$1&lt;&gt;N11,IF($H$1&lt;&gt;O11,TRUE,FALSE))))))))</f>
        <v/>
      </c>
      <c r="AG11" s="54">
        <f>IF(OR(AL11=TRUE,AM11=TRUE),TRUE,FALSE)</f>
        <v/>
      </c>
      <c r="AL11" s="56">
        <f>IF(AND('Cover Sheet'!$B$19="Non-Risk",$R11=1),TRUE,FALSE)</f>
        <v/>
      </c>
      <c r="AM11" s="56">
        <f>IF(OR(AND($H$6="Medicaid",MID($A11,1,FIND(".",$A11,1)-1)="II"),AND($H$6="CHIP",MID($A11,1,FIND(".",$A11,1)-1)="I")),TRUE,FALSE)</f>
        <v/>
      </c>
      <c r="AT11" s="69" t="n">
        <v>1</v>
      </c>
      <c r="AU11" s="69">
        <f>IF(AT11=1,1,"")</f>
        <v/>
      </c>
      <c r="BD11" s="110" t="n">
        <v>1</v>
      </c>
      <c r="BE11" s="126" t="n"/>
    </row>
    <row r="12" ht="120.95" customHeight="1" thickBot="1">
      <c r="A12" s="294" t="inlineStr">
        <is>
          <t>I.D.1.04</t>
        </is>
      </c>
      <c r="B12" s="295" t="inlineStr">
        <is>
          <t>42 CFR 438.6(e)</t>
        </is>
      </c>
      <c r="C12" s="295" t="inlineStr">
        <is>
          <t>This contract specifies the state will only make a monthly capitation payment to the MCO or PIHP  for an enrollee aged 21–64 receiving inpatient treatment in an Institution for Mental Diseases (IMD), as defined in 42 CFR 435.1010, so long as the facility is a hospital providing psychiatric or substance use disorder inpatient care or a sub-acute facility providing psychiatric or substance use disorder crisis residential services, and the length of stay in the IMD is for a short-term stay of no more than 15 days during the period of the monthly capitation payment. This payment flexibility is only available when short-term IMD stays (no more than 15 days) are authorized as an in lieu of service or setting (ILOS) in the contract.</t>
        </is>
      </c>
      <c r="D12" s="470" t="n"/>
      <c r="E12" s="297" t="n"/>
      <c r="F12" s="655" t="inlineStr">
        <is>
          <t>Source: CN-680000-FP122: 446, 360: 446, 360</t>
        </is>
      </c>
      <c r="G12" s="297" t="n"/>
      <c r="H12" s="640" t="inlineStr">
        <is>
          <t>Recommendation: MET
Response:
The contract explicitly states that the Managed Care Plan shall only receive a monthly capitation payment for an enrollee aged 21 to 64 receiving inpatient treatment in an IMD, provided the facility is a hospital providing psychiatric or substance use disorder inpatient care, or a sub-acute facility providing psychiatric or substance use disorder crisis residential services, and the length of stay is no more than 15 days (42 CFR 438.6(e)). Additionally, the contract mentions that services may be provided in lieu of other services subject to Agency review and approval, which aligns with the requirement for ILOS authorization.
Evidence:
- "The Managed Care Plan shall only receive a monthly capitation payment for an enrollee aged twenty-one (21) to sixty-four (64) years receiving inpatient treatment in an Institution for Mental Diseases (IMD), so long as the facility is a hospital providing psychiatric or substance use disorder inpatient care, or a sub-acute facility providing psychiatric or substance use disorder crisis residential services, and length of stay in the IMD is for a short-term stay of no more than fifteen (15) days during the period of the monthly capitation payment (42 CFR 438.6(e))." [CN-680000-FP122: 446]
- "The Managed Care Plan may provide the following in lieu of services subject to Agency review and approval:... Mobile crisis assessment and intervention for enrollees in the community may be provided in lieu of emergency behavioral health care." [CN-680000-FP122: 360]</t>
        </is>
      </c>
      <c r="I12" s="92" t="inlineStr">
        <is>
          <t>MCO</t>
        </is>
      </c>
      <c r="J12" s="92" t="inlineStr">
        <is>
          <t>HIO</t>
        </is>
      </c>
      <c r="K12" s="92" t="inlineStr">
        <is>
          <t>PIHP</t>
        </is>
      </c>
      <c r="L12" s="71" t="n"/>
      <c r="M12" s="71" t="n"/>
      <c r="N12" s="71" t="n"/>
      <c r="O12" s="71" t="n"/>
      <c r="P12" s="71" t="inlineStr">
        <is>
          <t>EXISTING</t>
        </is>
      </c>
      <c r="Q12" s="71">
        <f>IF(OR(AND($C$2="Base contract",$C$3="No, section requirements must be reviewed", $AF12=FALSE,$AG12=FALSE),AND($C$2="Contract amendment",$C$3="No, section requirements must be reviewed",$AF12=FALSE,$AG12=FALSE)),"MUNN")</f>
        <v/>
      </c>
      <c r="R12" s="71">
        <f>IF('Cover Sheet'!$B$19="Non-Risk",1)</f>
        <v/>
      </c>
      <c r="S12" s="64" t="n">
        <v>42556</v>
      </c>
      <c r="T12" s="64" t="n"/>
      <c r="U12" s="97">
        <f>IF(OR($E$8="N/A",AND(BD12=0,'Cover Sheet'!$B$29="Streamlined Review"),AND(E12="Met",F12&lt;&gt;""),AND(E12="Not Met",G12&lt;&gt;""),AND(E12="Unsure",G12&lt;&gt;""),AND(E12="N/A",H12&lt;&gt;""),AND(Y12=TRUE)),1,0)</f>
        <v/>
      </c>
      <c r="V12" s="97" t="n"/>
      <c r="W12" s="97" t="n"/>
      <c r="X12" s="126">
        <f>IF(OR(Y12=TRUE,R12=1),TRUE,FALSE)</f>
        <v/>
      </c>
      <c r="Y12" s="126">
        <f>IF(SUM(Z12:AE12)&lt;1,TRUE,FALSE)</f>
        <v/>
      </c>
      <c r="Z12" s="126">
        <f>IF($Z$2=I12,1,0)</f>
        <v/>
      </c>
      <c r="AA12" s="126">
        <f>IF($AA$2=J12,1,0)</f>
        <v/>
      </c>
      <c r="AB12" s="126">
        <f>IF($AB$2=K12,1,0)</f>
        <v/>
      </c>
      <c r="AC12" s="126">
        <f>IF($AC$2=L12,1,0)</f>
        <v/>
      </c>
      <c r="AD12" s="126">
        <f>IF($AD$2=M12,1,0)</f>
        <v/>
      </c>
      <c r="AE12" s="126">
        <f>IF($AE$2=O12,1,0)</f>
        <v/>
      </c>
      <c r="AF12" s="53">
        <f>IF($H$1&lt;&gt;0,IF($H$1&lt;&gt;I12,IF($H$1&lt;&gt;J12,IF($H$1&lt;&gt;K12,IF($H$1&lt;&gt;L12,IF($H$1&lt;&gt;M12,IF($H$1&lt;&gt;N12,IF($H$1&lt;&gt;O12,TRUE,FALSE))))))))</f>
        <v/>
      </c>
      <c r="AG12" s="54">
        <f>IF(OR(AL12=TRUE,AM12=TRUE),TRUE,FALSE)</f>
        <v/>
      </c>
      <c r="AL12" s="56">
        <f>IF(AND('Cover Sheet'!$B$19="Non-Risk",$R12=1),TRUE,FALSE)</f>
        <v/>
      </c>
      <c r="AM12" s="56">
        <f>IF(OR(AND($H$6="Medicaid",MID($A12,1,FIND(".",$A12,1)-1)="II"),AND($H$6="CHIP",MID($A12,1,FIND(".",$A12,1)-1)="I")),TRUE,FALSE)</f>
        <v/>
      </c>
      <c r="AT12" s="69" t="n">
        <v>1</v>
      </c>
      <c r="AU12" s="69">
        <f>IF(AT12=1,1,"")</f>
        <v/>
      </c>
      <c r="BD12" s="110" t="n">
        <v>1</v>
      </c>
      <c r="BE12" s="126" t="n"/>
    </row>
    <row r="13" ht="15.75" customHeight="1" thickBot="1">
      <c r="A13" s="463" t="n"/>
      <c r="B13" s="451" t="n"/>
      <c r="C13" s="452" t="inlineStr">
        <is>
          <t>I.D.2 Incentive Arrangements</t>
        </is>
      </c>
      <c r="D13" s="442" t="n"/>
      <c r="E13" s="443" t="n"/>
      <c r="F13" s="444" t="n"/>
      <c r="G13" s="444" t="n"/>
      <c r="H13" s="445" t="n"/>
      <c r="I13" s="74" t="n"/>
      <c r="J13" s="74" t="n"/>
      <c r="K13" s="74" t="n"/>
      <c r="L13" s="87" t="n"/>
      <c r="M13" s="87" t="n"/>
      <c r="S13" s="116" t="n"/>
      <c r="T13" s="116" t="n"/>
      <c r="U13" s="126" t="n"/>
      <c r="V13" s="126" t="n"/>
      <c r="W13" s="126" t="n"/>
      <c r="Z13" s="126" t="n"/>
      <c r="AA13" s="126" t="n"/>
      <c r="AB13" s="126" t="n"/>
      <c r="AC13" s="126" t="n"/>
      <c r="AD13" s="126" t="n"/>
      <c r="AE13" s="126" t="n"/>
      <c r="AL13" s="68" t="n"/>
      <c r="AM13" s="68" t="n"/>
      <c r="BD13" s="110" t="n"/>
      <c r="BE13" s="126" t="n"/>
    </row>
    <row r="14" ht="27" customHeight="1">
      <c r="A14" s="294" t="inlineStr">
        <is>
          <t>I.D.2.01</t>
        </is>
      </c>
      <c r="B14" s="295" t="inlineStr">
        <is>
          <t>42 CFR 438.6(b)(2)(i)</t>
        </is>
      </c>
      <c r="C14" s="295" t="inlineStr">
        <is>
          <t>The contract specifies that all incentive arrangements are for a fixed period of time.</t>
        </is>
      </c>
      <c r="D14" s="470" t="n">
        <v>2</v>
      </c>
      <c r="E14" s="297" t="n"/>
      <c r="F14" s="655" t="inlineStr">
        <is>
          <t>Source: CN-680000-FP122: 15, 181 | Attachment - Core Contract Provisions 02012025: 119</t>
        </is>
      </c>
      <c r="G14" s="297" t="n"/>
      <c r="H14" s="640" t="inlineStr">
        <is>
          <t>Recommendation: UNCLEAR
Response:
The retrieved text does not provide explicit evidence that all incentive arrangements are for a fixed period of time. The text mentions incentives and renewals but does not specify the duration of incentive arrangements. Additional information is needed to determine if the requirement is met.</t>
        </is>
      </c>
      <c r="I14" s="92" t="inlineStr">
        <is>
          <t>MCO</t>
        </is>
      </c>
      <c r="J14" s="92" t="inlineStr">
        <is>
          <t>HIO</t>
        </is>
      </c>
      <c r="K14" s="92" t="inlineStr">
        <is>
          <t>PIHP</t>
        </is>
      </c>
      <c r="L14" s="71" t="inlineStr">
        <is>
          <t>PAHP</t>
        </is>
      </c>
      <c r="M14" s="71" t="n"/>
      <c r="N14" s="71" t="n"/>
      <c r="O14" s="71" t="n"/>
      <c r="P14" s="71" t="inlineStr">
        <is>
          <t>EXISTING</t>
        </is>
      </c>
      <c r="Q14" s="71">
        <f>IF(OR(AND($C$2="Base contract",$C$3="No, section requirements must be reviewed", $AF14=FALSE,$AG14=FALSE),AND($C$2="Contract amendment",$C$3="No, section requirements must be reviewed",$AF14=FALSE,$AG14=FALSE)),"MUNN")</f>
        <v/>
      </c>
      <c r="R14" s="71">
        <f>IF('Cover Sheet'!$B$19="Non-Risk",1)</f>
        <v/>
      </c>
      <c r="S14" s="71" t="n"/>
      <c r="T14" s="71" t="n"/>
      <c r="U14" s="97">
        <f>IF(OR($E$13="N/A",AND(BD14=0,'Cover Sheet'!$B$29="Streamlined Review"),AND(E14="Met",F14&lt;&gt;""),AND(E14="Not Met",G14&lt;&gt;""),AND(E14="Unsure",G14&lt;&gt;""),AND(E14="N/A",H14&lt;&gt;""),AND(Y14=TRUE)),1,0)</f>
        <v/>
      </c>
      <c r="V14" s="97" t="n"/>
      <c r="W14" s="97" t="n"/>
      <c r="X14" s="126">
        <f>IF(OR(Y14=TRUE,R14=1),TRUE,FALSE)</f>
        <v/>
      </c>
      <c r="Y14" s="126">
        <f>IF(SUM(Z14:AE14)&lt;1,TRUE,FALSE)</f>
        <v/>
      </c>
      <c r="Z14" s="126">
        <f>IF($Z$2=I14,1,0)</f>
        <v/>
      </c>
      <c r="AA14" s="126">
        <f>IF($AA$2=J14,1,0)</f>
        <v/>
      </c>
      <c r="AB14" s="126">
        <f>IF($AB$2=K14,1,0)</f>
        <v/>
      </c>
      <c r="AC14" s="126">
        <f>IF($AC$2=L14,1,0)</f>
        <v/>
      </c>
      <c r="AD14" s="126">
        <f>IF($AD$2=M14,1,0)</f>
        <v/>
      </c>
      <c r="AE14" s="126">
        <f>IF($AE$2=O14,1,0)</f>
        <v/>
      </c>
      <c r="AF14" s="53">
        <f>IF($H$1&lt;&gt;0,IF($H$1&lt;&gt;I14,IF($H$1&lt;&gt;J14,IF($H$1&lt;&gt;K14,IF($H$1&lt;&gt;L14,IF($H$1&lt;&gt;M14,IF($H$1&lt;&gt;N14,IF($H$1&lt;&gt;O14,TRUE,FALSE))))))))</f>
        <v/>
      </c>
      <c r="AG14" s="54">
        <f>IF(OR(AL14=TRUE,AM14=TRUE),TRUE,FALSE)</f>
        <v/>
      </c>
      <c r="AL14" s="56">
        <f>IF(AND('Cover Sheet'!$B$19="Non-Risk",$R14=1),TRUE,FALSE)</f>
        <v/>
      </c>
      <c r="AM14" s="56">
        <f>IF(OR(AND($H$6="Medicaid",MID($A14,1,FIND(".",$A14,1)-1)="II"),AND($H$6="CHIP",MID($A14,1,FIND(".",$A14,1)-1)="I")),TRUE,FALSE)</f>
        <v/>
      </c>
      <c r="AT14" s="69" t="n">
        <v>1</v>
      </c>
      <c r="AU14" s="69">
        <f>IF(AT14=1,1,"")</f>
        <v/>
      </c>
      <c r="BD14" s="110" t="n">
        <v>0</v>
      </c>
      <c r="BE14" s="126" t="n"/>
    </row>
    <row r="15" ht="28.5" customHeight="1">
      <c r="A15" s="294" t="inlineStr">
        <is>
          <t>I.D.2.02</t>
        </is>
      </c>
      <c r="B15" s="295" t="inlineStr">
        <is>
          <t>42 CFR 438.6(b)(2)(i)</t>
        </is>
      </c>
      <c r="C15" s="295" t="inlineStr">
        <is>
          <t>The contract specifies that performance for all incentive arrangements is measured during the rating period under the contract in which the incentive arrangement is applied.</t>
        </is>
      </c>
      <c r="D15" s="470" t="n">
        <v>2</v>
      </c>
      <c r="E15" s="297" t="n"/>
      <c r="F15" s="655" t="inlineStr">
        <is>
          <t>Source: Attachment - Core Contract Provisions 02012025: 91 | CN-680000-FP122: 24, 181, 119, 411, 528</t>
        </is>
      </c>
      <c r="G15" s="297" t="n"/>
      <c r="H15" s="640" t="inlineStr">
        <is>
          <t>Recommendation: MET
Response:
The contract explicitly states that performance for incentive arrangements is measured during the rating period. For example, it mentions that 'Each year, the Agency shall withhold two percent (2%) of the Managed Care Plan's capitation rate, with the withhold to be earned based on the Managed Care Plan's performance according to specific performance measures compared against national performance standards.' [Attachment - Core Contract Provisions 02012025: 91] This indicates that performance is measured annually, which aligns with the rating period under the contract.</t>
        </is>
      </c>
      <c r="I15" s="92" t="inlineStr">
        <is>
          <t>MCO</t>
        </is>
      </c>
      <c r="J15" s="92" t="inlineStr">
        <is>
          <t>HIO</t>
        </is>
      </c>
      <c r="K15" s="92" t="inlineStr">
        <is>
          <t>PIHP</t>
        </is>
      </c>
      <c r="L15" s="71" t="inlineStr">
        <is>
          <t>PAHP</t>
        </is>
      </c>
      <c r="M15" s="71" t="n"/>
      <c r="N15" s="71" t="n"/>
      <c r="O15" s="71" t="n"/>
      <c r="P15" s="71" t="inlineStr">
        <is>
          <t>EXISTING</t>
        </is>
      </c>
      <c r="Q15" s="71">
        <f>IF(OR(AND($C$2="Base contract",$C$3="No, section requirements must be reviewed", $AF15=FALSE,$AG15=FALSE),AND($C$2="Contract amendment",$C$3="No, section requirements must be reviewed",$AF15=FALSE,$AG15=FALSE)),"MUNN")</f>
        <v/>
      </c>
      <c r="R15" s="71">
        <f>IF('Cover Sheet'!$B$19="Non-Risk",1)</f>
        <v/>
      </c>
      <c r="S15" s="64" t="n">
        <v>42556</v>
      </c>
      <c r="T15" s="64" t="n"/>
      <c r="U15" s="97">
        <f>IF(OR($E$13="N/A",AND(BD15=0,'Cover Sheet'!$B$29="Streamlined Review"),AND(E15="Met",F15&lt;&gt;""),AND(E15="Not Met",G15&lt;&gt;""),AND(E15="Unsure",G15&lt;&gt;""),AND(E15="N/A",H15&lt;&gt;""),AND(Y15=TRUE)),1,0)</f>
        <v/>
      </c>
      <c r="V15" s="97" t="n"/>
      <c r="W15" s="97" t="n"/>
      <c r="X15" s="126">
        <f>IF(OR(Y15=TRUE,R15=1),TRUE,FALSE)</f>
        <v/>
      </c>
      <c r="Y15" s="126">
        <f>IF(SUM(Z15:AE15)&lt;1,TRUE,FALSE)</f>
        <v/>
      </c>
      <c r="Z15" s="126">
        <f>IF($Z$2=I15,1,0)</f>
        <v/>
      </c>
      <c r="AA15" s="126">
        <f>IF($AA$2=J15,1,0)</f>
        <v/>
      </c>
      <c r="AB15" s="126">
        <f>IF($AB$2=K15,1,0)</f>
        <v/>
      </c>
      <c r="AC15" s="126">
        <f>IF($AC$2=L15,1,0)</f>
        <v/>
      </c>
      <c r="AD15" s="126">
        <f>IF($AD$2=M15,1,0)</f>
        <v/>
      </c>
      <c r="AE15" s="126">
        <f>IF($AE$2=O15,1,0)</f>
        <v/>
      </c>
      <c r="AF15" s="53">
        <f>IF($H$1&lt;&gt;0,IF($H$1&lt;&gt;I15,IF($H$1&lt;&gt;J15,IF($H$1&lt;&gt;K15,IF($H$1&lt;&gt;L15,IF($H$1&lt;&gt;M15,IF($H$1&lt;&gt;N15,IF($H$1&lt;&gt;O15,TRUE,FALSE))))))))</f>
        <v/>
      </c>
      <c r="AG15" s="54">
        <f>IF(OR(AL15=TRUE,AM15=TRUE),TRUE,FALSE)</f>
        <v/>
      </c>
      <c r="AL15" s="56">
        <f>IF(AND('Cover Sheet'!$B$19="Non-Risk",$R15=1),TRUE,FALSE)</f>
        <v/>
      </c>
      <c r="AM15" s="56">
        <f>IF(OR(AND($H$6="Medicaid",MID($A15,1,FIND(".",$A15,1)-1)="II"),AND($H$6="CHIP",MID($A15,1,FIND(".",$A15,1)-1)="I")),TRUE,FALSE)</f>
        <v/>
      </c>
      <c r="AT15" s="69" t="n">
        <v>1</v>
      </c>
      <c r="AU15" s="69">
        <f>IF(AT15=1,1,"")</f>
        <v/>
      </c>
      <c r="BD15" s="110" t="n">
        <v>0</v>
      </c>
      <c r="BE15" s="126" t="n"/>
    </row>
    <row r="16" ht="25.5" customHeight="1">
      <c r="A16" s="294" t="inlineStr">
        <is>
          <t>I.D.2.03</t>
        </is>
      </c>
      <c r="B16" s="295" t="inlineStr">
        <is>
          <t>42 CFR 438.6(b)(2)(ii)</t>
        </is>
      </c>
      <c r="C16" s="295" t="inlineStr">
        <is>
          <t>The contract specifies that incentive arrangements are not renewed automatically.</t>
        </is>
      </c>
      <c r="D16" s="470" t="n">
        <v>2</v>
      </c>
      <c r="E16" s="297" t="n"/>
      <c r="F16" s="655" t="inlineStr">
        <is>
          <t>Source: CN-680000-FP122: 181, 119 | Attachment - Core Contract Provisions 02012025: 119, 181 | CN-680000-FP122: 15</t>
        </is>
      </c>
      <c r="G16" s="297" t="n"/>
      <c r="H16" s="640" t="inlineStr">
        <is>
          <t>Recommendation: UNCLEAR
Response:
The retrieved text mentions that the Agency will notify the Managed Care Plan annually about the incentives that will be offered the following year, but it does not explicitly state whether incentive arrangements are not renewed automatically. The text also mentions that renewal of the contract is in writing and subject to the same terms and conditions, but it does not specifically address the automatic renewal of incentive arrangements. Therefore, there is insufficient information to determine if the requirement is met.</t>
        </is>
      </c>
      <c r="I16" s="92" t="inlineStr">
        <is>
          <t>MCO</t>
        </is>
      </c>
      <c r="J16" s="92" t="inlineStr">
        <is>
          <t>HIO</t>
        </is>
      </c>
      <c r="K16" s="92" t="inlineStr">
        <is>
          <t>PIHP</t>
        </is>
      </c>
      <c r="L16" s="71" t="inlineStr">
        <is>
          <t>PAHP</t>
        </is>
      </c>
      <c r="M16" s="71" t="n"/>
      <c r="N16" s="71" t="n"/>
      <c r="O16" s="71" t="n"/>
      <c r="P16" s="71" t="inlineStr">
        <is>
          <t>EXISTING</t>
        </is>
      </c>
      <c r="Q16" s="71">
        <f>IF(OR(AND($C$2="Base contract",$C$3="No, section requirements must be reviewed", $AF16=FALSE,$AG16=FALSE),AND($C$2="Contract amendment",$C$3="No, section requirements must be reviewed",$AF16=FALSE,$AG16=FALSE)),"MUNN")</f>
        <v/>
      </c>
      <c r="R16" s="71">
        <f>IF('Cover Sheet'!$B$19="Non-Risk",1)</f>
        <v/>
      </c>
      <c r="S16" s="64" t="n"/>
      <c r="T16" s="64" t="n"/>
      <c r="U16" s="97">
        <f>IF(OR($E$13="N/A",AND(BD16=0,'Cover Sheet'!$B$29="Streamlined Review"),AND(E16="Met",F16&lt;&gt;""),AND(E16="Not Met",G16&lt;&gt;""),AND(E16="Unsure",G16&lt;&gt;""),AND(E16="N/A",H16&lt;&gt;""),AND(Y16=TRUE)),1,0)</f>
        <v/>
      </c>
      <c r="V16" s="97" t="n"/>
      <c r="W16" s="97" t="n"/>
      <c r="X16" s="126">
        <f>IF(OR(Y16=TRUE,R16=1),TRUE,FALSE)</f>
        <v/>
      </c>
      <c r="Y16" s="126">
        <f>IF(SUM(Z16:AE16)&lt;1,TRUE,FALSE)</f>
        <v/>
      </c>
      <c r="Z16" s="126">
        <f>IF($Z$2=I16,1,0)</f>
        <v/>
      </c>
      <c r="AA16" s="126">
        <f>IF($AA$2=J16,1,0)</f>
        <v/>
      </c>
      <c r="AB16" s="126">
        <f>IF($AB$2=K16,1,0)</f>
        <v/>
      </c>
      <c r="AC16" s="126">
        <f>IF($AC$2=L16,1,0)</f>
        <v/>
      </c>
      <c r="AD16" s="126">
        <f>IF($AD$2=M16,1,0)</f>
        <v/>
      </c>
      <c r="AE16" s="126">
        <f>IF($AE$2=O16,1,0)</f>
        <v/>
      </c>
      <c r="AF16" s="53">
        <f>IF($H$1&lt;&gt;0,IF($H$1&lt;&gt;I16,IF($H$1&lt;&gt;J16,IF($H$1&lt;&gt;K16,IF($H$1&lt;&gt;L16,IF($H$1&lt;&gt;M16,IF($H$1&lt;&gt;N16,IF($H$1&lt;&gt;O16,TRUE,FALSE))))))))</f>
        <v/>
      </c>
      <c r="AG16" s="54">
        <f>IF(OR(AL16=TRUE,AM16=TRUE),TRUE,FALSE)</f>
        <v/>
      </c>
      <c r="AL16" s="56">
        <f>IF(AND('Cover Sheet'!$B$19="Non-Risk",$R16=1),TRUE,FALSE)</f>
        <v/>
      </c>
      <c r="AM16" s="56">
        <f>IF(OR(AND($H$6="Medicaid",MID($A16,1,FIND(".",$A16,1)-1)="II"),AND($H$6="CHIP",MID($A16,1,FIND(".",$A16,1)-1)="I")),TRUE,FALSE)</f>
        <v/>
      </c>
      <c r="AT16" s="69" t="n">
        <v>1</v>
      </c>
      <c r="AU16" s="69">
        <f>IF(AT16=1,1,"")</f>
        <v/>
      </c>
      <c r="BD16" s="110" t="n">
        <v>0</v>
      </c>
      <c r="BE16" s="126" t="n"/>
    </row>
    <row r="17" ht="29.25" customHeight="1">
      <c r="A17" s="294" t="inlineStr">
        <is>
          <t>I.D.2.04</t>
        </is>
      </c>
      <c r="B17" s="295" t="inlineStr">
        <is>
          <t>42 CFR 438.6(b)(2)(iii)</t>
        </is>
      </c>
      <c r="C17" s="295" t="inlineStr">
        <is>
          <t>The contract specifies that incentive arrangements are made available to both public and private contractors under the same terms of performance.</t>
        </is>
      </c>
      <c r="D17" s="470" t="n">
        <v>2</v>
      </c>
      <c r="E17" s="297" t="n"/>
      <c r="F17" s="655" t="inlineStr">
        <is>
          <t>Source: CN-680000-FP122: 181, 119, 144 | Attachment - Core Contract Provisions 02012025: 144</t>
        </is>
      </c>
      <c r="G17" s="297" t="n"/>
      <c r="H17" s="640" t="inlineStr">
        <is>
          <t>Recommendation: UNCLEAR
Response:
The retrieved text does not provide explicit evidence that incentive arrangements are made available to both public and private contractors under the same terms of performance. The text mentions incentives for high-performing Managed Care Plans and requirements for subcontractors, but it does not specify whether these incentives apply equally to both public and private contractors. [1][2][3]</t>
        </is>
      </c>
      <c r="I17" s="92" t="inlineStr">
        <is>
          <t>MCO</t>
        </is>
      </c>
      <c r="J17" s="92" t="inlineStr">
        <is>
          <t>HIO</t>
        </is>
      </c>
      <c r="K17" s="92" t="inlineStr">
        <is>
          <t>PIHP</t>
        </is>
      </c>
      <c r="L17" s="71" t="inlineStr">
        <is>
          <t>PAHP</t>
        </is>
      </c>
      <c r="M17" s="71" t="n"/>
      <c r="N17" s="71" t="n"/>
      <c r="O17" s="71" t="n"/>
      <c r="P17" s="71" t="inlineStr">
        <is>
          <t>EXISTING</t>
        </is>
      </c>
      <c r="Q17" s="71">
        <f>IF(OR(AND($C$2="Base contract",$C$3="No, section requirements must be reviewed", $AF17=FALSE,$AG17=FALSE),AND($C$2="Contract amendment",$C$3="No, section requirements must be reviewed",$AF17=FALSE,$AG17=FALSE)),"MUNN")</f>
        <v/>
      </c>
      <c r="R17" s="71">
        <f>IF('Cover Sheet'!$B$19="Non-Risk",1)</f>
        <v/>
      </c>
      <c r="S17" s="64" t="n"/>
      <c r="T17" s="64" t="n"/>
      <c r="U17" s="97">
        <f>IF(OR($E$13="N/A",AND(BD17=0,'Cover Sheet'!$B$29="Streamlined Review"),AND(E17="Met",F17&lt;&gt;""),AND(E17="Not Met",G17&lt;&gt;""),AND(E17="Unsure",G17&lt;&gt;""),AND(E17="N/A",H17&lt;&gt;""),AND(Y17=TRUE)),1,0)</f>
        <v/>
      </c>
      <c r="V17" s="97" t="n"/>
      <c r="W17" s="97" t="n"/>
      <c r="X17" s="126">
        <f>IF(OR(Y17=TRUE,R17=1),TRUE,FALSE)</f>
        <v/>
      </c>
      <c r="Y17" s="126">
        <f>IF(SUM(Z17:AE17)&lt;1,TRUE,FALSE)</f>
        <v/>
      </c>
      <c r="Z17" s="126">
        <f>IF($Z$2=I17,1,0)</f>
        <v/>
      </c>
      <c r="AA17" s="126">
        <f>IF($AA$2=J17,1,0)</f>
        <v/>
      </c>
      <c r="AB17" s="126">
        <f>IF($AB$2=K17,1,0)</f>
        <v/>
      </c>
      <c r="AC17" s="126">
        <f>IF($AC$2=L17,1,0)</f>
        <v/>
      </c>
      <c r="AD17" s="126">
        <f>IF($AD$2=M17,1,0)</f>
        <v/>
      </c>
      <c r="AE17" s="126">
        <f>IF($AE$2=O17,1,0)</f>
        <v/>
      </c>
      <c r="AF17" s="53">
        <f>IF($H$1&lt;&gt;0,IF($H$1&lt;&gt;I17,IF($H$1&lt;&gt;J17,IF($H$1&lt;&gt;K17,IF($H$1&lt;&gt;L17,IF($H$1&lt;&gt;M17,IF($H$1&lt;&gt;N17,IF($H$1&lt;&gt;O17,TRUE,FALSE))))))))</f>
        <v/>
      </c>
      <c r="AG17" s="54">
        <f>IF(OR(AL17=TRUE,AM17=TRUE),TRUE,FALSE)</f>
        <v/>
      </c>
      <c r="AL17" s="56">
        <f>IF(AND('Cover Sheet'!$B$19="Non-Risk",$R17=1),TRUE,FALSE)</f>
        <v/>
      </c>
      <c r="AM17" s="56">
        <f>IF(OR(AND($H$6="Medicaid",MID($A17,1,FIND(".",$A17,1)-1)="II"),AND($H$6="CHIP",MID($A17,1,FIND(".",$A17,1)-1)="I")),TRUE,FALSE)</f>
        <v/>
      </c>
      <c r="AT17" s="69" t="n">
        <v>1</v>
      </c>
      <c r="AU17" s="69">
        <f>IF(AT17=1,1,"")</f>
        <v/>
      </c>
      <c r="BD17" s="110" t="n">
        <v>0</v>
      </c>
      <c r="BE17" s="126" t="n"/>
    </row>
    <row r="18" ht="41.25" customHeight="1">
      <c r="A18" s="294" t="inlineStr">
        <is>
          <t>I.D.2.05</t>
        </is>
      </c>
      <c r="B18" s="295" t="inlineStr">
        <is>
          <t>42 CFR 438.6(b)(2)(iv)</t>
        </is>
      </c>
      <c r="C18" s="295" t="inlineStr">
        <is>
          <t>The contract specifies that incentive arrangements do not condition MCP participation in the incentive arrangement on the MCP entering into or adhering to intergovernmental transfer agreements.</t>
        </is>
      </c>
      <c r="D18" s="470" t="n">
        <v>2</v>
      </c>
      <c r="E18" s="297" t="n"/>
      <c r="F18" s="655" t="inlineStr">
        <is>
          <t>Source: CN-680000-FP122: 411, 205, 181, 163, 163 | Attachment - Core Contract Provisions 02012025: 144, 119</t>
        </is>
      </c>
      <c r="G18" s="297" t="n"/>
      <c r="H18" s="640" t="inlineStr">
        <is>
          <t>Recommendation: UNCLEAR
Response:
The retrieved text does not provide explicit evidence regarding whether incentive arrangements condition MCP participation on entering into or adhering to intergovernmental transfer agreements. The text discusses various requirements and provisions related to incentive plans and provider agreements but does not specifically address the condition mentioned in the requirement. Therefore, it is unclear whether the requirement is met based on the provided context.</t>
        </is>
      </c>
      <c r="I18" s="92" t="inlineStr">
        <is>
          <t>MCO</t>
        </is>
      </c>
      <c r="J18" s="92" t="inlineStr">
        <is>
          <t>HIO</t>
        </is>
      </c>
      <c r="K18" s="92" t="inlineStr">
        <is>
          <t>PIHP</t>
        </is>
      </c>
      <c r="L18" s="71" t="inlineStr">
        <is>
          <t>PAHP</t>
        </is>
      </c>
      <c r="M18" s="71" t="n"/>
      <c r="N18" s="71" t="n"/>
      <c r="O18" s="71" t="n"/>
      <c r="P18" s="71" t="inlineStr">
        <is>
          <t>EXISTING</t>
        </is>
      </c>
      <c r="Q18" s="71">
        <f>IF(OR(AND($C$2="Base contract",$C$3="No, section requirements must be reviewed", $AF18=FALSE,$AG18=FALSE),AND($C$2="Contract amendment",$C$3="No, section requirements must be reviewed",$AF18=FALSE,$AG18=FALSE)),"MUNN")</f>
        <v/>
      </c>
      <c r="R18" s="71">
        <f>IF('Cover Sheet'!$B$19="Non-Risk",1)</f>
        <v/>
      </c>
      <c r="S18" s="64" t="n"/>
      <c r="T18" s="64" t="n"/>
      <c r="U18" s="97">
        <f>IF(OR($E$13="N/A",AND(BD18=0,'Cover Sheet'!$B$29="Streamlined Review"),AND(E18="Met",F18&lt;&gt;""),AND(E18="Not Met",G18&lt;&gt;""),AND(E18="Unsure",G18&lt;&gt;""),AND(E18="N/A",H18&lt;&gt;""),AND(Y18=TRUE)),1,0)</f>
        <v/>
      </c>
      <c r="V18" s="97" t="n"/>
      <c r="W18" s="97" t="n"/>
      <c r="X18" s="126">
        <f>IF(OR(Y18=TRUE,R18=1),TRUE,FALSE)</f>
        <v/>
      </c>
      <c r="Y18" s="126">
        <f>IF(SUM(Z18:AE18)&lt;1,TRUE,FALSE)</f>
        <v/>
      </c>
      <c r="Z18" s="126">
        <f>IF($Z$2=I18,1,0)</f>
        <v/>
      </c>
      <c r="AA18" s="126">
        <f>IF($AA$2=J18,1,0)</f>
        <v/>
      </c>
      <c r="AB18" s="126">
        <f>IF($AB$2=K18,1,0)</f>
        <v/>
      </c>
      <c r="AC18" s="126">
        <f>IF($AC$2=L18,1,0)</f>
        <v/>
      </c>
      <c r="AD18" s="126">
        <f>IF($AD$2=M18,1,0)</f>
        <v/>
      </c>
      <c r="AE18" s="126">
        <f>IF($AE$2=O18,1,0)</f>
        <v/>
      </c>
      <c r="AF18" s="53">
        <f>IF($H$1&lt;&gt;0,IF($H$1&lt;&gt;I18,IF($H$1&lt;&gt;J18,IF($H$1&lt;&gt;K18,IF($H$1&lt;&gt;L18,IF($H$1&lt;&gt;M18,IF($H$1&lt;&gt;N18,IF($H$1&lt;&gt;O18,TRUE,FALSE))))))))</f>
        <v/>
      </c>
      <c r="AG18" s="54">
        <f>IF(OR(AL18=TRUE,AM18=TRUE),TRUE,FALSE)</f>
        <v/>
      </c>
      <c r="AL18" s="56">
        <f>IF(AND('Cover Sheet'!$B$19="Non-Risk",$R18=1),TRUE,FALSE)</f>
        <v/>
      </c>
      <c r="AM18" s="56">
        <f>IF(OR(AND($H$6="Medicaid",MID($A18,1,FIND(".",$A18,1)-1)="II"),AND($H$6="CHIP",MID($A18,1,FIND(".",$A18,1)-1)="I")),TRUE,FALSE)</f>
        <v/>
      </c>
      <c r="AT18" s="69" t="n">
        <v>1</v>
      </c>
      <c r="AU18" s="69">
        <f>IF(AT18=1,1,"")</f>
        <v/>
      </c>
      <c r="BD18" s="110" t="n">
        <v>0</v>
      </c>
      <c r="BE18" s="126" t="n"/>
    </row>
    <row r="19" ht="45.75" customHeight="1" thickBot="1">
      <c r="A19" s="294" t="inlineStr">
        <is>
          <t>I.D.2.06</t>
        </is>
      </c>
      <c r="B19" s="295" t="inlineStr">
        <is>
          <t>42 CFR 438.6(b)(2)(v); 42 CFR 438.340</t>
        </is>
      </c>
      <c r="C19" s="295" t="inlineStr">
        <is>
          <t>The contract specifies that all incentive arrangements are necessary for the specified activities, targets, performance measures, or quality-based outcomes that support program initiatives as specified in the state's quality strategy.</t>
        </is>
      </c>
      <c r="D19" s="470" t="inlineStr">
        <is>
          <t>2,3</t>
        </is>
      </c>
      <c r="E19" s="297" t="n"/>
      <c r="F19" s="655" t="inlineStr">
        <is>
          <t>Source: CN-680000-FP122: 528 | Attachment - Core Contract Provisions 02012025: 181</t>
        </is>
      </c>
      <c r="G19" s="297" t="n"/>
      <c r="H19" s="640" t="inlineStr">
        <is>
          <t>Recommendation: MET
Response:
The contract explicitly states that the Agency reserves the right to implement a quality incentive withhold and/or quality preferred assignment incentive based on high performance on LTC quality measures. This indicates that incentive arrangements are tied to performance measures and quality-based outcomes, supporting program initiatives as specified in the state's quality strategy. [1][2]</t>
        </is>
      </c>
      <c r="I19" s="92" t="inlineStr">
        <is>
          <t>MCO</t>
        </is>
      </c>
      <c r="J19" s="92" t="inlineStr">
        <is>
          <t>HIO</t>
        </is>
      </c>
      <c r="K19" s="92" t="inlineStr">
        <is>
          <t>PIHP</t>
        </is>
      </c>
      <c r="L19" s="71" t="inlineStr">
        <is>
          <t>PAHP</t>
        </is>
      </c>
      <c r="M19" s="71" t="n"/>
      <c r="N19" s="71" t="n"/>
      <c r="O19" s="71" t="n"/>
      <c r="P19" s="71" t="inlineStr">
        <is>
          <t>EXISTING</t>
        </is>
      </c>
      <c r="Q19" s="71">
        <f>IF(OR(AND($C$2="Base contract",$C$3="No, section requirements must be reviewed", $AF19=FALSE,$AG19=FALSE),AND($C$2="Contract amendment",$C$3="No, section requirements must be reviewed",$AF19=FALSE,$AG19=FALSE)),"MUNN")</f>
        <v/>
      </c>
      <c r="R19" s="71">
        <f>IF('Cover Sheet'!$B$19="Non-Risk",1)</f>
        <v/>
      </c>
      <c r="S19" s="64" t="n">
        <v>42556</v>
      </c>
      <c r="T19" s="64" t="n"/>
      <c r="U19" s="97">
        <f>IF(OR($E$13="N/A",AND(BD19=0,'Cover Sheet'!$B$29="Streamlined Review"),AND(E19="Met",F19&lt;&gt;""),AND(E19="Not Met",G19&lt;&gt;""),AND(E19="Unsure",G19&lt;&gt;""),AND(E19="N/A",H19&lt;&gt;""),AND(Y19=TRUE)),1,0)</f>
        <v/>
      </c>
      <c r="V19" s="97" t="n"/>
      <c r="W19" s="97" t="n"/>
      <c r="X19" s="126">
        <f>IF(OR(Y19=TRUE,R19=1),TRUE,FALSE)</f>
        <v/>
      </c>
      <c r="Y19" s="126">
        <f>IF(SUM(Z19:AE19)&lt;1,TRUE,FALSE)</f>
        <v/>
      </c>
      <c r="Z19" s="126">
        <f>IF($Z$2=I19,1,0)</f>
        <v/>
      </c>
      <c r="AA19" s="126">
        <f>IF($AA$2=J19,1,0)</f>
        <v/>
      </c>
      <c r="AB19" s="126">
        <f>IF($AB$2=K19,1,0)</f>
        <v/>
      </c>
      <c r="AC19" s="126">
        <f>IF($AC$2=L19,1,0)</f>
        <v/>
      </c>
      <c r="AD19" s="126">
        <f>IF($AD$2=M19,1,0)</f>
        <v/>
      </c>
      <c r="AE19" s="126">
        <f>IF($AE$2=O19,1,0)</f>
        <v/>
      </c>
      <c r="AF19" s="53">
        <f>IF($H$1&lt;&gt;0,IF($H$1&lt;&gt;I19,IF($H$1&lt;&gt;J19,IF($H$1&lt;&gt;K19,IF($H$1&lt;&gt;L19,IF($H$1&lt;&gt;M19,IF($H$1&lt;&gt;N19,IF($H$1&lt;&gt;O19,TRUE,FALSE))))))))</f>
        <v/>
      </c>
      <c r="AG19" s="54">
        <f>IF(OR(AL19=TRUE,AM19=TRUE),TRUE,FALSE)</f>
        <v/>
      </c>
      <c r="AL19" s="56">
        <f>IF(AND('Cover Sheet'!$B$19="Non-Risk",$R19=1),TRUE,FALSE)</f>
        <v/>
      </c>
      <c r="AM19" s="56">
        <f>IF(OR(AND($H$6="Medicaid",MID($A19,1,FIND(".",$A19,1)-1)="II"),AND($H$6="CHIP",MID($A19,1,FIND(".",$A19,1)-1)="I")),TRUE,FALSE)</f>
        <v/>
      </c>
      <c r="AT19" s="69" t="n">
        <v>1</v>
      </c>
      <c r="AU19" s="69">
        <f>IF(AT19=1,1,"")</f>
        <v/>
      </c>
      <c r="BD19" s="110" t="n">
        <v>0</v>
      </c>
      <c r="BE19" s="126" t="n"/>
    </row>
    <row r="20" ht="15.75" customHeight="1" thickBot="1">
      <c r="A20" s="450" t="n"/>
      <c r="B20" s="451" t="n"/>
      <c r="C20" s="452" t="inlineStr">
        <is>
          <t>I.D.3 Withhold Arrangements</t>
        </is>
      </c>
      <c r="D20" s="442" t="n"/>
      <c r="E20" s="443" t="n"/>
      <c r="F20" s="444" t="n"/>
      <c r="G20" s="444" t="n"/>
      <c r="H20" s="445" t="n"/>
      <c r="I20" s="74" t="n"/>
      <c r="J20" s="74" t="n"/>
      <c r="K20" s="74" t="n"/>
      <c r="L20" s="87" t="n"/>
      <c r="M20" s="87" t="n"/>
      <c r="S20" s="116" t="n"/>
      <c r="T20" s="116" t="n"/>
      <c r="U20" s="126" t="n"/>
      <c r="V20" s="126" t="n"/>
      <c r="W20" s="126" t="n"/>
      <c r="Z20" s="126" t="n"/>
      <c r="AA20" s="126" t="n"/>
      <c r="AB20" s="126" t="n"/>
      <c r="AC20" s="126" t="n"/>
      <c r="AD20" s="126" t="n"/>
      <c r="AE20" s="126" t="n"/>
      <c r="AL20" s="68" t="n"/>
      <c r="AM20" s="68" t="n"/>
      <c r="BD20" s="110" t="n"/>
      <c r="BE20" s="126" t="n"/>
    </row>
    <row r="21" ht="32.25" customHeight="1">
      <c r="A21" s="294" t="inlineStr">
        <is>
          <t>I.D.3.01</t>
        </is>
      </c>
      <c r="B21" s="295" t="inlineStr">
        <is>
          <t>42 CFR 438.6(b)(3)(i)</t>
        </is>
      </c>
      <c r="C21" s="295" t="inlineStr">
        <is>
          <t>For all withhold arrangements, the contract must provide that the arrangement is for a fixed period of time.</t>
        </is>
      </c>
      <c r="D21" s="470" t="n">
        <v>4</v>
      </c>
      <c r="E21" s="297" t="n"/>
      <c r="F21" s="655" t="inlineStr">
        <is>
          <t>Source: Attachment - Core Contract Provisions 02012025: 29, 24: 29, 24</t>
        </is>
      </c>
      <c r="G21" s="297" t="n"/>
      <c r="H21" s="640" t="inlineStr">
        <is>
          <t>Recommendation: UNCLEAR
Response:
The retrieved text mentions withhold arrangements but does not explicitly state that they are for a fixed period of time. The text refers to a 'quality withhold arrangement' and mentions that the Agency reserves the right to change the Quality Preferred Assignment Incentive methodology during the Contract term, but it does not specify the duration of the withhold arrangements.
Evidence:
- "In total, because of Plan 1's higher performance, they earned 2.47% from the 2% quality withhold arrangement." [Attachment - Core Contract Provisions 02012025: 29]
- "period.
- (3) The Agency reserves the right during the Contract term to change the Quality Preferred Assignment Incentive methodology." [Attachment - Core Contract Provisions 02012025: 24]
More specific information about the duration of withhold arrangements is needed to determine if the requirement is met.</t>
        </is>
      </c>
      <c r="I21" s="92" t="inlineStr">
        <is>
          <t>MCO</t>
        </is>
      </c>
      <c r="J21" s="92" t="inlineStr">
        <is>
          <t>HIO</t>
        </is>
      </c>
      <c r="K21" s="92" t="inlineStr">
        <is>
          <t>PIHP</t>
        </is>
      </c>
      <c r="L21" s="71" t="inlineStr">
        <is>
          <t>PAHP</t>
        </is>
      </c>
      <c r="M21" s="71" t="n"/>
      <c r="N21" s="71" t="n"/>
      <c r="O21" s="71" t="n"/>
      <c r="P21" s="71" t="inlineStr">
        <is>
          <t>EXISTING</t>
        </is>
      </c>
      <c r="Q21" s="71">
        <f>IF(OR(AND($C$2="Base contract",$C$3="No, section requirements must be reviewed", $AF21=FALSE,$AG21=FALSE),AND($C$2="Contract amendment",$C$3="No, section requirements must be reviewed",$AF21=FALSE,$AG21=FALSE)),"MUNN")</f>
        <v/>
      </c>
      <c r="R21" s="71">
        <f>IF('Cover Sheet'!$B$19="Non-Risk",1)</f>
        <v/>
      </c>
      <c r="S21" s="64" t="n">
        <v>42917</v>
      </c>
      <c r="T21" s="64" t="n"/>
      <c r="U21" s="97">
        <f>IF(OR($E$20="N/A",AND(BD21=0,'Cover Sheet'!$B$29="Streamlined Review"),AND(E21="Met",F21&lt;&gt;""),AND(E21="Not Met",G21&lt;&gt;""),AND(E21="Unsure",G21&lt;&gt;""),AND(E21="N/A",H21&lt;&gt;""),AND(Y21=TRUE)),1,0)</f>
        <v/>
      </c>
      <c r="V21" s="97" t="n"/>
      <c r="W21" s="97" t="n"/>
      <c r="X21" s="126">
        <f>IF(OR(Y21=TRUE,R21=1),TRUE,FALSE)</f>
        <v/>
      </c>
      <c r="Y21" s="126">
        <f>IF(SUM(Z21:AE21)&lt;1,TRUE,FALSE)</f>
        <v/>
      </c>
      <c r="Z21" s="126">
        <f>IF($Z$2=I21,1,0)</f>
        <v/>
      </c>
      <c r="AA21" s="126">
        <f>IF($AA$2=J21,1,0)</f>
        <v/>
      </c>
      <c r="AB21" s="126">
        <f>IF($AB$2=K21,1,0)</f>
        <v/>
      </c>
      <c r="AC21" s="126">
        <f>IF($AC$2=L21,1,0)</f>
        <v/>
      </c>
      <c r="AD21" s="126">
        <f>IF($AD$2=M21,1,0)</f>
        <v/>
      </c>
      <c r="AE21" s="126">
        <f>IF($AE$2=O21,1,0)</f>
        <v/>
      </c>
      <c r="AF21" s="53">
        <f>IF($H$1&lt;&gt;0,IF($H$1&lt;&gt;I21,IF($H$1&lt;&gt;J21,IF($H$1&lt;&gt;K21,IF($H$1&lt;&gt;L21,IF($H$1&lt;&gt;M21,IF($H$1&lt;&gt;N21,IF($H$1&lt;&gt;O21,TRUE,FALSE))))))))</f>
        <v/>
      </c>
      <c r="AG21" s="54">
        <f>IF(OR(AL21=TRUE,AM21=TRUE),TRUE,FALSE)</f>
        <v/>
      </c>
      <c r="AL21" s="56">
        <f>IF(AND('Cover Sheet'!$B$19="Non-Risk",$R21=1),TRUE,FALSE)</f>
        <v/>
      </c>
      <c r="AM21" s="56">
        <f>IF(OR(AND($H$6="Medicaid",MID($A21,1,FIND(".",$A21,1)-1)="II"),AND($H$6="CHIP",MID($A21,1,FIND(".",$A21,1)-1)="I")),TRUE,FALSE)</f>
        <v/>
      </c>
      <c r="AT21" s="69" t="n">
        <v>1</v>
      </c>
      <c r="AU21" s="69">
        <f>IF(AT21=1,1,"")</f>
        <v/>
      </c>
      <c r="BD21" s="110" t="n">
        <v>0</v>
      </c>
      <c r="BE21" s="126" t="n"/>
    </row>
    <row r="22" ht="28.5" customHeight="1">
      <c r="A22" s="294" t="inlineStr">
        <is>
          <t>I.D.3.02</t>
        </is>
      </c>
      <c r="B22" s="295" t="inlineStr">
        <is>
          <t>42 CFR 438.6(b)(3)(i)</t>
        </is>
      </c>
      <c r="C22" s="295" t="inlineStr">
        <is>
          <t>For all withhold arrangements, the contract must provide that performance is measured during the rating period under the contract in which the withhold arrangement is applied.</t>
        </is>
      </c>
      <c r="D22" s="470" t="n">
        <v>4</v>
      </c>
      <c r="E22" s="297" t="n"/>
      <c r="F22" s="655" t="inlineStr">
        <is>
          <t>Source: Attachment - Core Contract Provisions 02012025: 24, 27 | CN-680000-FP122: 91</t>
        </is>
      </c>
      <c r="G22" s="297" t="n"/>
      <c r="H22" s="640" t="inlineStr">
        <is>
          <t>Recommendation: MET
Response:
The contract explicitly states that the Quality Withhold Incentive is based on the Managed Care Plan's performance according to specific performance measures compared against national performance standards. This indicates that performance is measured during the rating period under the contract in which the withhold arrangement is applied. [1][2]</t>
        </is>
      </c>
      <c r="I22" s="92" t="inlineStr">
        <is>
          <t>MCO</t>
        </is>
      </c>
      <c r="J22" s="92" t="inlineStr">
        <is>
          <t>HIO</t>
        </is>
      </c>
      <c r="K22" s="92" t="inlineStr">
        <is>
          <t>PIHP</t>
        </is>
      </c>
      <c r="L22" s="71" t="inlineStr">
        <is>
          <t>PAHP</t>
        </is>
      </c>
      <c r="M22" s="71" t="n"/>
      <c r="N22" s="71" t="n"/>
      <c r="O22" s="71" t="n"/>
      <c r="P22" s="71" t="inlineStr">
        <is>
          <t>EXISTING</t>
        </is>
      </c>
      <c r="Q22" s="71">
        <f>IF(OR(AND($C$2="Base contract",$C$3="No, section requirements must be reviewed", $AF22=FALSE,$AG22=FALSE),AND($C$2="Contract amendment",$C$3="No, section requirements must be reviewed",$AF22=FALSE,$AG22=FALSE)),"MUNN")</f>
        <v/>
      </c>
      <c r="R22" s="71">
        <f>IF('Cover Sheet'!$B$19="Non-Risk",1)</f>
        <v/>
      </c>
      <c r="S22" s="64" t="n">
        <v>42917</v>
      </c>
      <c r="T22" s="64" t="n"/>
      <c r="U22" s="97">
        <f>IF(OR($E$20="N/A",AND(BD22=0,'Cover Sheet'!$B$29="Streamlined Review"),AND(E22="Met",F22&lt;&gt;""),AND(E22="Not Met",G22&lt;&gt;""),AND(E22="Unsure",G22&lt;&gt;""),AND(E22="N/A",H22&lt;&gt;""),AND(Y22=TRUE)),1,0)</f>
        <v/>
      </c>
      <c r="V22" s="97" t="n"/>
      <c r="W22" s="97" t="n"/>
      <c r="X22" s="126">
        <f>IF(OR(Y22=TRUE,R22=1),TRUE,FALSE)</f>
        <v/>
      </c>
      <c r="Y22" s="126">
        <f>IF(SUM(Z22:AE22)&lt;1,TRUE,FALSE)</f>
        <v/>
      </c>
      <c r="Z22" s="126">
        <f>IF($Z$2=I22,1,0)</f>
        <v/>
      </c>
      <c r="AA22" s="126">
        <f>IF($AA$2=J22,1,0)</f>
        <v/>
      </c>
      <c r="AB22" s="126">
        <f>IF($AB$2=K22,1,0)</f>
        <v/>
      </c>
      <c r="AC22" s="126">
        <f>IF($AC$2=L22,1,0)</f>
        <v/>
      </c>
      <c r="AD22" s="126">
        <f>IF($AD$2=M22,1,0)</f>
        <v/>
      </c>
      <c r="AE22" s="126">
        <f>IF($AE$2=O22,1,0)</f>
        <v/>
      </c>
      <c r="AF22" s="53">
        <f>IF($H$1&lt;&gt;0,IF($H$1&lt;&gt;I22,IF($H$1&lt;&gt;J22,IF($H$1&lt;&gt;K22,IF($H$1&lt;&gt;L22,IF($H$1&lt;&gt;M22,IF($H$1&lt;&gt;N22,IF($H$1&lt;&gt;O22,TRUE,FALSE))))))))</f>
        <v/>
      </c>
      <c r="AG22" s="54">
        <f>IF(OR(AL22=TRUE,AM22=TRUE),TRUE,FALSE)</f>
        <v/>
      </c>
      <c r="AL22" s="56">
        <f>IF(AND('Cover Sheet'!$B$19="Non-Risk",$R22=1),TRUE,FALSE)</f>
        <v/>
      </c>
      <c r="AM22" s="56">
        <f>IF(OR(AND($H$6="Medicaid",MID($A22,1,FIND(".",$A22,1)-1)="II"),AND($H$6="CHIP",MID($A22,1,FIND(".",$A22,1)-1)="I")),TRUE,FALSE)</f>
        <v/>
      </c>
      <c r="AT22" s="69" t="n">
        <v>1</v>
      </c>
      <c r="AU22" s="69">
        <f>IF(AT22=1,1,"")</f>
        <v/>
      </c>
      <c r="BD22" s="110" t="n">
        <v>0</v>
      </c>
      <c r="BE22" s="126" t="n"/>
    </row>
    <row r="23" ht="30.75" customHeight="1">
      <c r="A23" s="294" t="inlineStr">
        <is>
          <t>I.D.3.03</t>
        </is>
      </c>
      <c r="B23" s="295" t="inlineStr">
        <is>
          <t>42 CFR 438.6(b)(3)(ii)</t>
        </is>
      </c>
      <c r="C23" s="295" t="inlineStr">
        <is>
          <t>For all withhold arrangements, the contract must provide that the arrangement is not to be renewed automatically.</t>
        </is>
      </c>
      <c r="D23" s="470" t="n">
        <v>4</v>
      </c>
      <c r="E23" s="297" t="n"/>
      <c r="F23" s="655" t="inlineStr">
        <is>
          <t>Source: CN-680000-FP122: 15, 411, 285, 284, 22 | Attachment - Core Contract Provisions 02012025: 30, 185, 225</t>
        </is>
      </c>
      <c r="G23" s="297" t="n"/>
      <c r="H23" s="640" t="inlineStr">
        <is>
          <t>Recommendation: UNCLEAR
Response:
The retrieved text does not provide explicit evidence regarding the automatic renewal of withhold arrangements. While there are mentions of renewal terms and conditions for the contract as a whole, there is no specific mention of withhold arrangements not being renewed automatically. Therefore, it is unclear whether this requirement is met based on the provided context.</t>
        </is>
      </c>
      <c r="I23" s="92" t="inlineStr">
        <is>
          <t>MCO</t>
        </is>
      </c>
      <c r="J23" s="92" t="inlineStr">
        <is>
          <t>HIO</t>
        </is>
      </c>
      <c r="K23" s="92" t="inlineStr">
        <is>
          <t>PIHP</t>
        </is>
      </c>
      <c r="L23" s="71" t="inlineStr">
        <is>
          <t>PAHP</t>
        </is>
      </c>
      <c r="M23" s="71" t="n"/>
      <c r="N23" s="71" t="n"/>
      <c r="O23" s="71" t="n"/>
      <c r="P23" s="71" t="inlineStr">
        <is>
          <t>EXISTING</t>
        </is>
      </c>
      <c r="Q23" s="71">
        <f>IF(OR(AND($C$2="Base contract",$C$3="No, section requirements must be reviewed", $AF23=FALSE,$AG23=FALSE),AND($C$2="Contract amendment",$C$3="No, section requirements must be reviewed",$AF23=FALSE,$AG23=FALSE)),"MUNN")</f>
        <v/>
      </c>
      <c r="R23" s="71">
        <f>IF('Cover Sheet'!$B$19="Non-Risk",1)</f>
        <v/>
      </c>
      <c r="S23" s="64" t="n">
        <v>42917</v>
      </c>
      <c r="T23" s="64" t="n"/>
      <c r="U23" s="97">
        <f>IF(OR($E$20="N/A",AND(BD23=0,'Cover Sheet'!$B$29="Streamlined Review"),AND(E23="Met",F23&lt;&gt;""),AND(E23="Not Met",G23&lt;&gt;""),AND(E23="Unsure",G23&lt;&gt;""),AND(E23="N/A",H23&lt;&gt;""),AND(Y23=TRUE)),1,0)</f>
        <v/>
      </c>
      <c r="V23" s="97" t="n"/>
      <c r="W23" s="97" t="n"/>
      <c r="X23" s="126">
        <f>IF(OR(Y23=TRUE,R23=1),TRUE,FALSE)</f>
        <v/>
      </c>
      <c r="Y23" s="126">
        <f>IF(SUM(Z23:AE23)&lt;1,TRUE,FALSE)</f>
        <v/>
      </c>
      <c r="Z23" s="126">
        <f>IF($Z$2=I23,1,0)</f>
        <v/>
      </c>
      <c r="AA23" s="126">
        <f>IF($AA$2=J23,1,0)</f>
        <v/>
      </c>
      <c r="AB23" s="126">
        <f>IF($AB$2=K23,1,0)</f>
        <v/>
      </c>
      <c r="AC23" s="126">
        <f>IF($AC$2=L23,1,0)</f>
        <v/>
      </c>
      <c r="AD23" s="126">
        <f>IF($AD$2=M23,1,0)</f>
        <v/>
      </c>
      <c r="AE23" s="126">
        <f>IF($AE$2=O23,1,0)</f>
        <v/>
      </c>
      <c r="AF23" s="53">
        <f>IF($H$1&lt;&gt;0,IF($H$1&lt;&gt;I23,IF($H$1&lt;&gt;J23,IF($H$1&lt;&gt;K23,IF($H$1&lt;&gt;L23,IF($H$1&lt;&gt;M23,IF($H$1&lt;&gt;N23,IF($H$1&lt;&gt;O23,TRUE,FALSE))))))))</f>
        <v/>
      </c>
      <c r="AG23" s="54">
        <f>IF(OR(AL23=TRUE,AM23=TRUE),TRUE,FALSE)</f>
        <v/>
      </c>
      <c r="AL23" s="56">
        <f>IF(AND('Cover Sheet'!$B$19="Non-Risk",$R23=1),TRUE,FALSE)</f>
        <v/>
      </c>
      <c r="AM23" s="56">
        <f>IF(OR(AND($H$6="Medicaid",MID($A23,1,FIND(".",$A23,1)-1)="II"),AND($H$6="CHIP",MID($A23,1,FIND(".",$A23,1)-1)="I")),TRUE,FALSE)</f>
        <v/>
      </c>
      <c r="AT23" s="69" t="n">
        <v>1</v>
      </c>
      <c r="AU23" s="69">
        <f>IF(AT23=1,1,"")</f>
        <v/>
      </c>
      <c r="BD23" s="110" t="n">
        <v>0</v>
      </c>
      <c r="BE23" s="126" t="n"/>
    </row>
    <row r="24" ht="30.75" customHeight="1">
      <c r="A24" s="294" t="inlineStr">
        <is>
          <t>I.D.3.04</t>
        </is>
      </c>
      <c r="B24" s="295" t="inlineStr">
        <is>
          <t>42 CFR 438.6(b)(3)(iii)</t>
        </is>
      </c>
      <c r="C24" s="295" t="inlineStr">
        <is>
          <t>For all withhold arrangements, the contract must provide that the arrangement is made available to both public and private contractors under the same terms of performance.</t>
        </is>
      </c>
      <c r="D24" s="470" t="n">
        <v>4</v>
      </c>
      <c r="E24" s="297" t="n"/>
      <c r="F24" s="655" t="inlineStr">
        <is>
          <t>Source: CN-680000-FP122: 18, 10, 201: 18, 10, 201</t>
        </is>
      </c>
      <c r="G24" s="297" t="n"/>
      <c r="H24" s="640" t="inlineStr">
        <is>
          <t>Recommendation: UNCLEAR
Response:
The retrieved text does not provide explicit evidence that withhold arrangements are made available to both public and private contractors under the same terms of performance. The text mentions withhold arrangements in the context of payment due under the contract (page 18), but it does not specify the applicability to both public and private contractors. Additionally, the text discusses subcontracting requirements (pages 10, 201) but does not address withhold arrangements in this context.</t>
        </is>
      </c>
      <c r="I24" s="92" t="inlineStr">
        <is>
          <t>MCO</t>
        </is>
      </c>
      <c r="J24" s="92" t="inlineStr">
        <is>
          <t>HIO</t>
        </is>
      </c>
      <c r="K24" s="92" t="inlineStr">
        <is>
          <t>PIHP</t>
        </is>
      </c>
      <c r="L24" s="71" t="inlineStr">
        <is>
          <t>PAHP</t>
        </is>
      </c>
      <c r="M24" s="71" t="n"/>
      <c r="N24" s="71" t="n"/>
      <c r="O24" s="71" t="n"/>
      <c r="P24" s="71" t="inlineStr">
        <is>
          <t>EXISTING</t>
        </is>
      </c>
      <c r="Q24" s="71">
        <f>IF(OR(AND($C$2="Base contract",$C$3="No, section requirements must be reviewed", $AF24=FALSE,$AG24=FALSE),AND($C$2="Contract amendment",$C$3="No, section requirements must be reviewed",$AF24=FALSE,$AG24=FALSE)),"MUNN")</f>
        <v/>
      </c>
      <c r="R24" s="71">
        <f>IF('Cover Sheet'!$B$19="Non-Risk",1)</f>
        <v/>
      </c>
      <c r="S24" s="64" t="n">
        <v>42917</v>
      </c>
      <c r="T24" s="64" t="n"/>
      <c r="U24" s="97">
        <f>IF(OR($E$20="N/A",AND(BD24=0,'Cover Sheet'!$B$29="Streamlined Review"),AND(E24="Met",F24&lt;&gt;""),AND(E24="Not Met",G24&lt;&gt;""),AND(E24="Unsure",G24&lt;&gt;""),AND(E24="N/A",H24&lt;&gt;""),AND(Y24=TRUE)),1,0)</f>
        <v/>
      </c>
      <c r="V24" s="97" t="n"/>
      <c r="W24" s="97" t="n"/>
      <c r="X24" s="126">
        <f>IF(OR(Y24=TRUE,R24=1),TRUE,FALSE)</f>
        <v/>
      </c>
      <c r="Y24" s="126">
        <f>IF(SUM(Z24:AE24)&lt;1,TRUE,FALSE)</f>
        <v/>
      </c>
      <c r="Z24" s="126">
        <f>IF($Z$2=I24,1,0)</f>
        <v/>
      </c>
      <c r="AA24" s="126">
        <f>IF($AA$2=J24,1,0)</f>
        <v/>
      </c>
      <c r="AB24" s="126">
        <f>IF($AB$2=K24,1,0)</f>
        <v/>
      </c>
      <c r="AC24" s="126">
        <f>IF($AC$2=L24,1,0)</f>
        <v/>
      </c>
      <c r="AD24" s="126">
        <f>IF($AD$2=M24,1,0)</f>
        <v/>
      </c>
      <c r="AE24" s="126">
        <f>IF($AE$2=O24,1,0)</f>
        <v/>
      </c>
      <c r="AF24" s="53">
        <f>IF($H$1&lt;&gt;0,IF($H$1&lt;&gt;I24,IF($H$1&lt;&gt;J24,IF($H$1&lt;&gt;K24,IF($H$1&lt;&gt;L24,IF($H$1&lt;&gt;M24,IF($H$1&lt;&gt;N24,IF($H$1&lt;&gt;O24,TRUE,FALSE))))))))</f>
        <v/>
      </c>
      <c r="AG24" s="54">
        <f>IF(OR(AL24=TRUE,AM24=TRUE),TRUE,FALSE)</f>
        <v/>
      </c>
      <c r="AL24" s="56">
        <f>IF(AND('Cover Sheet'!$B$19="Non-Risk",$R24=1),TRUE,FALSE)</f>
        <v/>
      </c>
      <c r="AM24" s="56">
        <f>IF(OR(AND($H$6="Medicaid",MID($A24,1,FIND(".",$A24,1)-1)="II"),AND($H$6="CHIP",MID($A24,1,FIND(".",$A24,1)-1)="I")),TRUE,FALSE)</f>
        <v/>
      </c>
      <c r="AT24" s="69" t="n">
        <v>1</v>
      </c>
      <c r="AU24" s="69">
        <f>IF(AT24=1,1,"")</f>
        <v/>
      </c>
      <c r="BD24" s="110" t="n">
        <v>0</v>
      </c>
      <c r="BE24" s="126" t="n"/>
    </row>
    <row r="25" ht="45.75" customHeight="1">
      <c r="A25" s="294" t="inlineStr">
        <is>
          <t>I.D.3.05</t>
        </is>
      </c>
      <c r="B25" s="295" t="inlineStr">
        <is>
          <t>42 CFR 438.6(b)(3)(iv)</t>
        </is>
      </c>
      <c r="C25" s="295" t="inlineStr">
        <is>
          <t>For all withhold arrangements, the contract must provide that the arrangement does not condition MCP participation in the withhold arrangement on the MCP entering into or adhering to intergovernmental transfer agreements.</t>
        </is>
      </c>
      <c r="D25" s="470" t="n">
        <v>4</v>
      </c>
      <c r="E25" s="297" t="n"/>
      <c r="F25" s="655" t="inlineStr">
        <is>
          <t>Source: CN-680000-FP122: 411 | Attachment - Core Contract Provisions 02012025: 140, 144 | CN-680000-FP122: 167, 228, 205</t>
        </is>
      </c>
      <c r="G25" s="297" t="n"/>
      <c r="H25" s="640" t="inlineStr">
        <is>
          <t>Recommendation: UNCLEAR
Response:
The retrieved text does not provide explicit evidence regarding whether the contract conditions MCP participation in the withhold arrangement on the MCP entering into or adhering to intergovernmental transfer agreements. The relevant sections discuss various requirements and provisions related to withhold arrangements, but none specifically address the condition mentioned in the requirement. Therefore, it is unclear if the requirement is met based on the provided context.</t>
        </is>
      </c>
      <c r="I25" s="92" t="inlineStr">
        <is>
          <t>MCO</t>
        </is>
      </c>
      <c r="J25" s="92" t="inlineStr">
        <is>
          <t>HIO</t>
        </is>
      </c>
      <c r="K25" s="92" t="inlineStr">
        <is>
          <t>PIHP</t>
        </is>
      </c>
      <c r="L25" s="71" t="inlineStr">
        <is>
          <t>PAHP</t>
        </is>
      </c>
      <c r="M25" s="71" t="n"/>
      <c r="N25" s="71" t="n"/>
      <c r="O25" s="71" t="n"/>
      <c r="P25" s="71" t="inlineStr">
        <is>
          <t>EXISTING</t>
        </is>
      </c>
      <c r="Q25" s="71">
        <f>IF(OR(AND($C$2="Base contract",$C$3="No, section requirements must be reviewed", $AF25=FALSE,$AG25=FALSE),AND($C$2="Contract amendment",$C$3="No, section requirements must be reviewed",$AF25=FALSE,$AG25=FALSE)),"MUNN")</f>
        <v/>
      </c>
      <c r="R25" s="71">
        <f>IF('Cover Sheet'!$B$19="Non-Risk",1)</f>
        <v/>
      </c>
      <c r="S25" s="64" t="n">
        <v>42917</v>
      </c>
      <c r="T25" s="64" t="n"/>
      <c r="U25" s="97">
        <f>IF(OR($E$20="N/A",AND(BD25=0,'Cover Sheet'!$B$29="Streamlined Review"),AND(E25="Met",F25&lt;&gt;""),AND(E25="Not Met",G25&lt;&gt;""),AND(E25="Unsure",G25&lt;&gt;""),AND(E25="N/A",H25&lt;&gt;""),AND(Y25=TRUE)),1,0)</f>
        <v/>
      </c>
      <c r="V25" s="97" t="n"/>
      <c r="W25" s="97" t="n"/>
      <c r="X25" s="126">
        <f>IF(OR(Y25=TRUE,R25=1),TRUE,FALSE)</f>
        <v/>
      </c>
      <c r="Y25" s="126">
        <f>IF(SUM(Z25:AE25)&lt;1,TRUE,FALSE)</f>
        <v/>
      </c>
      <c r="Z25" s="126">
        <f>IF($Z$2=I25,1,0)</f>
        <v/>
      </c>
      <c r="AA25" s="126">
        <f>IF($AA$2=J25,1,0)</f>
        <v/>
      </c>
      <c r="AB25" s="126">
        <f>IF($AB$2=K25,1,0)</f>
        <v/>
      </c>
      <c r="AC25" s="126">
        <f>IF($AC$2=L25,1,0)</f>
        <v/>
      </c>
      <c r="AD25" s="126">
        <f>IF($AD$2=M25,1,0)</f>
        <v/>
      </c>
      <c r="AE25" s="126">
        <f>IF($AE$2=O25,1,0)</f>
        <v/>
      </c>
      <c r="AF25" s="53">
        <f>IF($H$1&lt;&gt;0,IF($H$1&lt;&gt;I25,IF($H$1&lt;&gt;J25,IF($H$1&lt;&gt;K25,IF($H$1&lt;&gt;L25,IF($H$1&lt;&gt;M25,IF($H$1&lt;&gt;N25,IF($H$1&lt;&gt;O25,TRUE,FALSE))))))))</f>
        <v/>
      </c>
      <c r="AG25" s="54">
        <f>IF(OR(AL25=TRUE,AM25=TRUE),TRUE,FALSE)</f>
        <v/>
      </c>
      <c r="AL25" s="56">
        <f>IF(AND('Cover Sheet'!$B$19="Non-Risk",$R25=1),TRUE,FALSE)</f>
        <v/>
      </c>
      <c r="AM25" s="56">
        <f>IF(OR(AND($H$6="Medicaid",MID($A25,1,FIND(".",$A25,1)-1)="II"),AND($H$6="CHIP",MID($A25,1,FIND(".",$A25,1)-1)="I")),TRUE,FALSE)</f>
        <v/>
      </c>
      <c r="AT25" s="69" t="n">
        <v>1</v>
      </c>
      <c r="AU25" s="69">
        <f>IF(AT25=1,1,"")</f>
        <v/>
      </c>
      <c r="BD25" s="110" t="n">
        <v>0</v>
      </c>
      <c r="BE25" s="126" t="n"/>
    </row>
    <row r="26" ht="45" customHeight="1" thickBot="1">
      <c r="A26" s="294" t="inlineStr">
        <is>
          <t>I.D.3.06</t>
        </is>
      </c>
      <c r="B26" s="295" t="inlineStr">
        <is>
          <t>42 CFR 438.6(b)(3)(v); 42 CFR 438.340</t>
        </is>
      </c>
      <c r="C26" s="295" t="inlineStr">
        <is>
          <t>For all withhold arrangements, the contract must provide that the arrangement is necessary for the specified activities, targets, performance measures, or quality-based outcomes that support program initiatives as specified in the state's quality strategy.</t>
        </is>
      </c>
      <c r="D26" s="470" t="inlineStr">
        <is>
          <t>4,5</t>
        </is>
      </c>
      <c r="E26" s="297" t="n"/>
      <c r="F26" s="655" t="inlineStr">
        <is>
          <t>Source: Attachment - Core Contract Provisions 02012025: 24, 91, 27 | CN-680000-FP122: 411, 144, 205, 528</t>
        </is>
      </c>
      <c r="G26" s="297" t="n"/>
      <c r="H26" s="640" t="inlineStr">
        <is>
          <t>Recommendation: UNCLEAR
Response:
The retrieved text mentions the Quality Withhold Incentive and its relation to performance measures, but it does not explicitly state that the withhold arrangements are necessary for the specified activities, targets, performance measures, or quality-based outcomes that support program initiatives as specified in the state's quality strategy. Therefore, it is unclear if the requirement is met.</t>
        </is>
      </c>
      <c r="I26" s="92" t="inlineStr">
        <is>
          <t>MCO</t>
        </is>
      </c>
      <c r="J26" s="92" t="inlineStr">
        <is>
          <t>HIO</t>
        </is>
      </c>
      <c r="K26" s="92" t="inlineStr">
        <is>
          <t>PIHP</t>
        </is>
      </c>
      <c r="L26" s="71" t="inlineStr">
        <is>
          <t>PAHP</t>
        </is>
      </c>
      <c r="M26" s="71" t="n"/>
      <c r="N26" s="71" t="n"/>
      <c r="O26" s="71" t="n"/>
      <c r="P26" s="71" t="inlineStr">
        <is>
          <t>EXISTING</t>
        </is>
      </c>
      <c r="Q26" s="71">
        <f>IF(OR(AND($C$2="Base contract",$C$3="No, section requirements must be reviewed", $AF26=FALSE,$AG26=FALSE),AND($C$2="Contract amendment",$C$3="No, section requirements must be reviewed",$AF26=FALSE,$AG26=FALSE)),"MUNN")</f>
        <v/>
      </c>
      <c r="R26" s="71">
        <f>IF('Cover Sheet'!$B$19="Non-Risk",1)</f>
        <v/>
      </c>
      <c r="S26" s="64" t="n">
        <v>42917</v>
      </c>
      <c r="T26" s="64" t="n"/>
      <c r="U26" s="97">
        <f>IF(OR($E$20="N/A",AND(BD26=0,'Cover Sheet'!$B$29="Streamlined Review"),AND(E26="Met",F26&lt;&gt;""),AND(E26="Not Met",G26&lt;&gt;""),AND(E26="Unsure",G26&lt;&gt;""),AND(E26="N/A",H26&lt;&gt;""),AND(Y26=TRUE)),1,0)</f>
        <v/>
      </c>
      <c r="V26" s="97" t="n"/>
      <c r="W26" s="97" t="n"/>
      <c r="X26" s="126">
        <f>IF(OR(Y26=TRUE,R26=1),TRUE,FALSE)</f>
        <v/>
      </c>
      <c r="Y26" s="126">
        <f>IF(SUM(Z26:AE26)&lt;1,TRUE,FALSE)</f>
        <v/>
      </c>
      <c r="Z26" s="126">
        <f>IF($Z$2=I26,1,0)</f>
        <v/>
      </c>
      <c r="AA26" s="126">
        <f>IF($AA$2=J26,1,0)</f>
        <v/>
      </c>
      <c r="AB26" s="126">
        <f>IF($AB$2=K26,1,0)</f>
        <v/>
      </c>
      <c r="AC26" s="126">
        <f>IF($AC$2=L26,1,0)</f>
        <v/>
      </c>
      <c r="AD26" s="126">
        <f>IF($AD$2=M26,1,0)</f>
        <v/>
      </c>
      <c r="AE26" s="126">
        <f>IF($AE$2=O26,1,0)</f>
        <v/>
      </c>
      <c r="AF26" s="53">
        <f>IF($H$1&lt;&gt;0,IF($H$1&lt;&gt;I26,IF($H$1&lt;&gt;J26,IF($H$1&lt;&gt;K26,IF($H$1&lt;&gt;L26,IF($H$1&lt;&gt;M26,IF($H$1&lt;&gt;N26,IF($H$1&lt;&gt;O26,TRUE,FALSE))))))))</f>
        <v/>
      </c>
      <c r="AG26" s="54">
        <f>IF(OR(AL26=TRUE,AM26=TRUE),TRUE,FALSE)</f>
        <v/>
      </c>
      <c r="AL26" s="56">
        <f>IF(AND('Cover Sheet'!$B$19="Non-Risk",$R26=1),TRUE,FALSE)</f>
        <v/>
      </c>
      <c r="AM26" s="56">
        <f>IF(OR(AND($H$6="Medicaid",MID($A26,1,FIND(".",$A26,1)-1)="II"),AND($H$6="CHIP",MID($A26,1,FIND(".",$A26,1)-1)="I")),TRUE,FALSE)</f>
        <v/>
      </c>
      <c r="AT26" s="69" t="n">
        <v>1</v>
      </c>
      <c r="AU26" s="69">
        <f>IF(AT26=1,1,"")</f>
        <v/>
      </c>
      <c r="BD26" s="110" t="n">
        <v>0</v>
      </c>
      <c r="BE26" s="126" t="n"/>
    </row>
    <row r="27" ht="15.75" customHeight="1" thickBot="1">
      <c r="A27" s="450" t="n"/>
      <c r="B27" s="451" t="n"/>
      <c r="C27" s="452" t="inlineStr">
        <is>
          <t>I.D.4 Medical Loss Ratio (MLR)</t>
        </is>
      </c>
      <c r="D27" s="442" t="n"/>
      <c r="E27" s="443" t="n"/>
      <c r="F27" s="444" t="n"/>
      <c r="G27" s="444" t="n"/>
      <c r="H27" s="445" t="n"/>
      <c r="I27" s="74" t="n"/>
      <c r="J27" s="74" t="n"/>
      <c r="K27" s="74" t="n"/>
      <c r="L27" s="87" t="n"/>
      <c r="M27" s="87" t="n"/>
      <c r="S27" s="116" t="n"/>
      <c r="T27" s="116" t="n"/>
      <c r="U27" s="126" t="n"/>
      <c r="V27" s="126" t="n"/>
      <c r="W27" s="126" t="n"/>
      <c r="Z27" s="126" t="n"/>
      <c r="AA27" s="126" t="n"/>
      <c r="AB27" s="126" t="n"/>
      <c r="AC27" s="126" t="n"/>
      <c r="AD27" s="126" t="n"/>
      <c r="AE27" s="126" t="n"/>
      <c r="AL27" s="68" t="n"/>
      <c r="AM27" s="68" t="n"/>
      <c r="BD27" s="110" t="n"/>
      <c r="BE27" s="126" t="n"/>
    </row>
    <row r="28" ht="30" customHeight="1">
      <c r="A28" s="294" t="inlineStr">
        <is>
          <t>I.D.4</t>
        </is>
      </c>
      <c r="B28" s="295" t="inlineStr">
        <is>
          <t>42 CFR 438.8(l)</t>
        </is>
      </c>
      <c r="C28" s="295" t="inlineStr">
        <is>
          <t>The state, at its discretion, excludes the MCP that is newly contracted from the MLR requirements for the first year of the MCP's operation.</t>
        </is>
      </c>
      <c r="D28" s="446" t="n"/>
      <c r="E28" s="297" t="n"/>
      <c r="F28" s="655" t="inlineStr">
        <is>
          <t>Source: CN-680000-FP122: 204, 143, 448, 416, 108, 419, 448 | Attachment - Core Contract Provisions 02012025: 108</t>
        </is>
      </c>
      <c r="G28" s="297" t="n"/>
      <c r="H28" s="640" t="inlineStr">
        <is>
          <t>Recommendation: UNCLEAR
Response:
The retrieved text does not provide explicit evidence that the state has the discretion to exclude the newly contracted MCP from the MLR requirements for the first year of the MCP's operation. The text mentions MLR requirements and the Managed Care Plan's responsibilities, but it does not specify any discretionary exclusion by the state for the first year [1] [2] [3].</t>
        </is>
      </c>
      <c r="I28" s="92" t="inlineStr">
        <is>
          <t>MCO</t>
        </is>
      </c>
      <c r="J28" s="92" t="inlineStr">
        <is>
          <t>HIO</t>
        </is>
      </c>
      <c r="K28" s="92" t="inlineStr">
        <is>
          <t>PIHP</t>
        </is>
      </c>
      <c r="L28" s="71" t="inlineStr">
        <is>
          <t>PAHP</t>
        </is>
      </c>
      <c r="M28" s="71" t="n"/>
      <c r="N28" s="71" t="n"/>
      <c r="O28" s="71" t="n"/>
      <c r="P28" s="71" t="inlineStr">
        <is>
          <t>EXISTING</t>
        </is>
      </c>
      <c r="Q28" s="71" t="n"/>
      <c r="R28" s="71" t="n"/>
      <c r="S28" s="64" t="n">
        <v>42917</v>
      </c>
      <c r="T28" s="64" t="n"/>
      <c r="U28" s="97">
        <f>IF(OR($E$27="N/A",AND(BD28=0,'Cover Sheet'!$B$29="Streamlined Review"),AND(E28="Met",F28&lt;&gt;""),AND(E28="Not Met",G28&lt;&gt;""),AND(E28="Unsure",G28&lt;&gt;""),AND(E28="N/A",H28&lt;&gt;""),AND(Y28=TRUE)),1,0)</f>
        <v/>
      </c>
      <c r="V28" s="97" t="n"/>
      <c r="W28" s="97" t="n"/>
      <c r="X28" s="126">
        <f>IF(OR(Y28=TRUE,R28=1),TRUE,FALSE)</f>
        <v/>
      </c>
      <c r="Y28" s="126">
        <f>IF(SUM(Z28:AE28)&lt;1,TRUE,FALSE)</f>
        <v/>
      </c>
      <c r="Z28" s="126">
        <f>IF($Z$2=I28,1,0)</f>
        <v/>
      </c>
      <c r="AA28" s="126">
        <f>IF($AA$2=J28,1,0)</f>
        <v/>
      </c>
      <c r="AB28" s="126">
        <f>IF($AB$2=K28,1,0)</f>
        <v/>
      </c>
      <c r="AC28" s="126">
        <f>IF($AC$2=L28,1,0)</f>
        <v/>
      </c>
      <c r="AD28" s="126">
        <f>IF($AD$2=M28,1,0)</f>
        <v/>
      </c>
      <c r="AE28" s="126">
        <f>IF($AE$2=O28,1,0)</f>
        <v/>
      </c>
      <c r="AF28" s="53">
        <f>IF($H$1&lt;&gt;0,IF($H$1&lt;&gt;I28,IF($H$1&lt;&gt;J28,IF($H$1&lt;&gt;K28,IF($H$1&lt;&gt;L28,IF($H$1&lt;&gt;M28,IF($H$1&lt;&gt;N28,IF($H$1&lt;&gt;O28,TRUE,FALSE))))))))</f>
        <v/>
      </c>
      <c r="AG28" s="54">
        <f>IF(OR(AL28=TRUE,AM28=TRUE),TRUE,FALSE)</f>
        <v/>
      </c>
      <c r="AL28" s="56">
        <f>IF(AND('Cover Sheet'!$B$19="Non-Risk",$R28=1),TRUE,FALSE)</f>
        <v/>
      </c>
      <c r="AM28" s="56">
        <f>IF(OR(AND($H$6="Medicaid",MID($A28,1,FIND(".",$A28,1)-1)="II"),AND($H$6="CHIP",MID($A28,1,FIND(".",$A28,1)-1)="I")),TRUE,FALSE)</f>
        <v/>
      </c>
      <c r="AU28" s="69">
        <f>IF(AT28=1,1,"")</f>
        <v/>
      </c>
      <c r="BD28" s="110" t="n">
        <v>0</v>
      </c>
      <c r="BE28" s="126" t="n"/>
    </row>
    <row r="29" ht="31.5" customHeight="1">
      <c r="A29" s="294" t="inlineStr">
        <is>
          <t>I.D.4.01</t>
        </is>
      </c>
      <c r="B29" s="295" t="inlineStr">
        <is>
          <t>42 CFR 438.8(a)</t>
        </is>
      </c>
      <c r="C29" s="295" t="inlineStr">
        <is>
          <t>The contract specifies that the MCP is required to calculate/report a MLR for each MLR reporting year, consistent with the requirements in 42 CFR 438.8.</t>
        </is>
      </c>
      <c r="D29" s="470" t="inlineStr">
        <is>
          <t>6,7</t>
        </is>
      </c>
      <c r="E29" s="297" t="n"/>
      <c r="F29" s="655" t="inlineStr">
        <is>
          <t>Source: CN-680000-FP122: 448: 448</t>
        </is>
      </c>
      <c r="G29" s="297" t="n"/>
      <c r="H29" s="640" t="inlineStr">
        <is>
          <t>Recommendation: MET
Response:
The contract explicitly states that the Managed Care Plan (MCP) is required to submit an attestation with its MLR reporting, in compliance with 42 CFR 438.8(k) and (n). This indicates that the MCP is required to calculate and report a MLR for each MLR reporting year, consistent with the requirements in 42 CFR 438.8.
Evidence: "The Managed Care Plan shall submit an attestation with its MLR reporting, in compliance with 42 CFR 438.8(k) and (n)." [CN-680000-FP122: 448]</t>
        </is>
      </c>
      <c r="I29" s="92" t="inlineStr">
        <is>
          <t>MCO</t>
        </is>
      </c>
      <c r="J29" s="92" t="inlineStr">
        <is>
          <t>HIO</t>
        </is>
      </c>
      <c r="K29" s="92" t="inlineStr">
        <is>
          <t>PIHP</t>
        </is>
      </c>
      <c r="L29" s="71" t="inlineStr">
        <is>
          <t>PAHP</t>
        </is>
      </c>
      <c r="M29" s="71" t="n"/>
      <c r="N29" s="71" t="n"/>
      <c r="O29" s="71" t="n"/>
      <c r="P29" s="71" t="inlineStr">
        <is>
          <t>EXISTING</t>
        </is>
      </c>
      <c r="Q29" s="71">
        <f>IF(OR(AND($C$2="Base contract",$C$3="No, section requirements must be reviewed", $AF29=FALSE,$AG29=FALSE),AND($C$2="Contract amendment",$C$3="No, section requirements must be reviewed",$AF29=FALSE,$AG29=FALSE)),"MUNN")</f>
        <v/>
      </c>
      <c r="R29" s="71">
        <f>IF('Cover Sheet'!$B$19="Non-Risk",1)</f>
        <v/>
      </c>
      <c r="S29" s="64" t="n">
        <v>42917</v>
      </c>
      <c r="T29" s="64" t="n"/>
      <c r="U29" s="97">
        <f>IF(OR($E$27="N/A",AND(BD29=0,'Cover Sheet'!$B$29="Streamlined Review"),AND(E29="Met",F29&lt;&gt;""),AND(E29="Not Met",G29&lt;&gt;""),AND(E29="Unsure",G29&lt;&gt;""),AND(E29="N/A",H29&lt;&gt;""),AND(Y29=TRUE)),1,0)</f>
        <v/>
      </c>
      <c r="V29" s="97" t="n"/>
      <c r="W29" s="97" t="n"/>
      <c r="X29" s="126">
        <f>IF(OR(Y29=TRUE,R29=1),TRUE,FALSE)</f>
        <v/>
      </c>
      <c r="Y29" s="126">
        <f>IF(SUM(Z29:AE29)&lt;1,TRUE,FALSE)</f>
        <v/>
      </c>
      <c r="Z29" s="126">
        <f>IF($Z$2=I29,1,0)</f>
        <v/>
      </c>
      <c r="AA29" s="126">
        <f>IF($AA$2=J29,1,0)</f>
        <v/>
      </c>
      <c r="AB29" s="126">
        <f>IF($AB$2=K29,1,0)</f>
        <v/>
      </c>
      <c r="AC29" s="126">
        <f>IF($AC$2=L29,1,0)</f>
        <v/>
      </c>
      <c r="AD29" s="126">
        <f>IF($AD$2=M29,1,0)</f>
        <v/>
      </c>
      <c r="AE29" s="126">
        <f>IF($AE$2=O29,1,0)</f>
        <v/>
      </c>
      <c r="AF29" s="53">
        <f>IF($H$1&lt;&gt;0,IF($H$1&lt;&gt;I29,IF($H$1&lt;&gt;J29,IF($H$1&lt;&gt;K29,IF($H$1&lt;&gt;L29,IF($H$1&lt;&gt;M29,IF($H$1&lt;&gt;N29,IF($H$1&lt;&gt;O29,TRUE,FALSE))))))))</f>
        <v/>
      </c>
      <c r="AG29" s="54">
        <f>IF(OR(AL29=TRUE,AM29=TRUE),TRUE,FALSE)</f>
        <v/>
      </c>
      <c r="AL29" s="56">
        <f>IF(AND('Cover Sheet'!$B$19="Non-Risk",$R29=1),TRUE,FALSE)</f>
        <v/>
      </c>
      <c r="AM29" s="56">
        <f>IF(OR(AND($H$6="Medicaid",MID($A29,1,FIND(".",$A29,1)-1)="II"),AND($H$6="CHIP",MID($A29,1,FIND(".",$A29,1)-1)="I")),TRUE,FALSE)</f>
        <v/>
      </c>
      <c r="AU29" s="69">
        <f>IF(AT29=1,1,"")</f>
        <v/>
      </c>
      <c r="BD29" s="110" t="n">
        <v>1</v>
      </c>
      <c r="BE29" s="126" t="n"/>
    </row>
    <row r="30" ht="53.45" customHeight="1">
      <c r="A30" s="294" t="inlineStr">
        <is>
          <t>I.D.4.02 and I.D.4.14</t>
        </is>
      </c>
      <c r="B30" s="295" t="inlineStr">
        <is>
          <t>42 CFR 438.8(c) and (j)</t>
        </is>
      </c>
      <c r="C30" s="295" t="inlineStr">
        <is>
          <t>If a state elects to mandate a remittance with its MLR for its MCPs, the contract specifies that the minimum MLR must be equal to or higher than 85 percent and that the MCP must provide a remittance for a MLR reporting year if the MLR for that MLR reporting year does not meet the minimum MLR standard of 85 percent or higher.</t>
        </is>
      </c>
      <c r="D30" s="470" t="inlineStr">
        <is>
          <t>6,7</t>
        </is>
      </c>
      <c r="E30" s="297" t="n"/>
      <c r="F30" s="655" t="inlineStr">
        <is>
          <t>Source: CN-680000-FP122: 448, 448</t>
        </is>
      </c>
      <c r="G30" s="297" t="n"/>
      <c r="H30" s="640" t="inlineStr">
        <is>
          <t>Recommendation: MET
Response:
The contract explicitly specifies that the Managed Care Plan (MCP) must maintain an annual medical loss ratio (MLR) of a minimum of eighty-five percent (85%). Additionally, it states that the MCP must submit an attestation with its MLR reporting, indicating a requirement for compliance and potential remittance if the MLR does not meet the specified standard.
Evidence:
- "The Managed Care Plan shall maintain an annual (January 1 - December 31) medical loss ratio (MLR) of a minimum of eighty-five percent (85%) for the first full year of MMA program operation and subsequent years, beginning January 1, 2025." [CN-680000-FP122: 448]
- "The Managed Care Plan shall submit an attestation with its MLR reporting, in compliance with 42 CFR 438.8(k) and (n)." [CN-680000-FP122: 448]</t>
        </is>
      </c>
      <c r="I30" s="92" t="inlineStr">
        <is>
          <t>MCO</t>
        </is>
      </c>
      <c r="J30" s="92" t="inlineStr">
        <is>
          <t>HIO</t>
        </is>
      </c>
      <c r="K30" s="92" t="inlineStr">
        <is>
          <t>PIHP</t>
        </is>
      </c>
      <c r="L30" s="71" t="inlineStr">
        <is>
          <t>PAHP</t>
        </is>
      </c>
      <c r="M30" s="71" t="n"/>
      <c r="N30" s="71" t="n"/>
      <c r="O30" s="71" t="n"/>
      <c r="P30" s="71" t="inlineStr">
        <is>
          <t>EXISTING</t>
        </is>
      </c>
      <c r="Q30" s="71">
        <f>IF(OR(AND($C$2="Base contract",$C$3="No, section requirements must be reviewed", $AF30=FALSE,$AG30=FALSE),AND($C$2="Contract amendment",$C$3="No, section requirements must be reviewed",$AF30=FALSE,$AG30=FALSE)),"MUNN")</f>
        <v/>
      </c>
      <c r="R30" s="71">
        <f>IF('Cover Sheet'!$B$19="Non-Risk",1)</f>
        <v/>
      </c>
      <c r="S30" s="64" t="n">
        <v>42917</v>
      </c>
      <c r="T30" s="64" t="n"/>
      <c r="U30" s="97">
        <f>IF(OR($E$27="N/A",AND(BD30=0,'Cover Sheet'!$B$29="Streamlined Review"),AND(E30="Met",F30&lt;&gt;""),AND(E30="Not Met",G30&lt;&gt;""),AND(E30="Unsure",G30&lt;&gt;""),AND(E30="N/A",H30&lt;&gt;""),AND(Y30=TRUE)),1,0)</f>
        <v/>
      </c>
      <c r="V30" s="97" t="n"/>
      <c r="W30" s="97" t="n"/>
      <c r="X30" s="126">
        <f>IF(OR(Y30=TRUE,R30=1),TRUE,FALSE)</f>
        <v/>
      </c>
      <c r="Y30" s="126">
        <f>IF(SUM(Z30:AE30)&lt;1,TRUE,FALSE)</f>
        <v/>
      </c>
      <c r="Z30" s="126">
        <f>IF($Z$2=I30,1,0)</f>
        <v/>
      </c>
      <c r="AA30" s="126">
        <f>IF($AA$2=J30,1,0)</f>
        <v/>
      </c>
      <c r="AB30" s="126">
        <f>IF($AB$2=K30,1,0)</f>
        <v/>
      </c>
      <c r="AC30" s="126">
        <f>IF($AC$2=L30,1,0)</f>
        <v/>
      </c>
      <c r="AD30" s="126">
        <f>IF($AD$2=M30,1,0)</f>
        <v/>
      </c>
      <c r="AE30" s="126">
        <f>IF($AE$2=O30,1,0)</f>
        <v/>
      </c>
      <c r="AF30" s="53">
        <f>IF($H$1&lt;&gt;0,IF($H$1&lt;&gt;I30,IF($H$1&lt;&gt;J30,IF($H$1&lt;&gt;K30,IF($H$1&lt;&gt;L30,IF($H$1&lt;&gt;M30,IF($H$1&lt;&gt;N30,IF($H$1&lt;&gt;O30,TRUE,FALSE))))))))</f>
        <v/>
      </c>
      <c r="AG30" s="54">
        <f>IF(OR(AL30=TRUE,AM30=TRUE),TRUE,FALSE)</f>
        <v/>
      </c>
      <c r="AL30" s="56">
        <f>IF(AND('Cover Sheet'!$B$19="Non-Risk",$R30=1),TRUE,FALSE)</f>
        <v/>
      </c>
      <c r="AM30" s="56">
        <f>IF(OR(AND($H$6="Medicaid",MID($A30,1,FIND(".",$A30,1)-1)="II"),AND($H$6="CHIP",MID($A30,1,FIND(".",$A30,1)-1)="I")),TRUE,FALSE)</f>
        <v/>
      </c>
      <c r="AU30" s="69">
        <f>IF(AT30=1,1,"")</f>
        <v/>
      </c>
      <c r="BD30" s="110" t="n">
        <v>1</v>
      </c>
      <c r="BE30" s="126" t="n"/>
    </row>
    <row r="31" ht="43.5" customHeight="1">
      <c r="A31" s="294" t="inlineStr">
        <is>
          <t>I.D.4.03</t>
        </is>
      </c>
      <c r="B31" s="295" t="inlineStr">
        <is>
          <t>42 CFR 438.8(d)–(f)</t>
        </is>
      </c>
      <c r="C31" s="295" t="inlineStr">
        <is>
          <t>The contract specifies that the MLR calculation for each MCP in a MLR reporting year is the ratio of the numerator (as defined in accordance with 42 CFR 438.8(e)) to the denominator (as defined in accordance with 42 CFR 438.8(f)).</t>
        </is>
      </c>
      <c r="D31" s="470" t="inlineStr">
        <is>
          <t>6,7,8</t>
        </is>
      </c>
      <c r="E31" s="297" t="n"/>
      <c r="F31" s="655" t="inlineStr">
        <is>
          <t>Source: CN-680000-FP122: 448: 448</t>
        </is>
      </c>
      <c r="G31" s="297" t="n"/>
      <c r="H31" s="640" t="inlineStr">
        <is>
          <t>Recommendation: MET
Response:
The contract explicitly states that the Agency will calculate the MLR in a manner consistent with 42 CFR 438.8, which includes the definitions for the numerator and denominator as per 42 CFR 438.8(e) and 42 CFR 438.8(f), respectively. This indicates that the MLR calculation is indeed specified as the ratio of the numerator to the denominator as defined in the referenced regulations. [1]</t>
        </is>
      </c>
      <c r="I31" s="92" t="inlineStr">
        <is>
          <t>MCO</t>
        </is>
      </c>
      <c r="J31" s="92" t="inlineStr">
        <is>
          <t>HIO</t>
        </is>
      </c>
      <c r="K31" s="92" t="inlineStr">
        <is>
          <t>PIHP</t>
        </is>
      </c>
      <c r="L31" s="71" t="inlineStr">
        <is>
          <t>PAHP</t>
        </is>
      </c>
      <c r="M31" s="71" t="n"/>
      <c r="N31" s="71" t="n"/>
      <c r="O31" s="71" t="n"/>
      <c r="P31" s="71" t="inlineStr">
        <is>
          <t>EXISTING</t>
        </is>
      </c>
      <c r="Q31" s="71">
        <f>IF(OR(AND($C$2="Base contract",$C$3="No, section requirements must be reviewed", $AF31=FALSE,$AG31=FALSE),AND($C$2="Contract amendment",$C$3="No, section requirements must be reviewed",$AF31=FALSE,$AG31=FALSE)),"MUNN")</f>
        <v/>
      </c>
      <c r="R31" s="71">
        <f>IF('Cover Sheet'!$B$19="Non-Risk",1)</f>
        <v/>
      </c>
      <c r="S31" s="64" t="n">
        <v>42917</v>
      </c>
      <c r="T31" s="64" t="n"/>
      <c r="U31" s="97">
        <f>IF(OR($E$27="N/A",AND(BD31=0,'Cover Sheet'!$B$29="Streamlined Review"),AND(E31="Met",F31&lt;&gt;""),AND(E31="Not Met",G31&lt;&gt;""),AND(E31="Unsure",G31&lt;&gt;""),AND(E31="N/A",H31&lt;&gt;""),AND(Y31=TRUE)),1,0)</f>
        <v/>
      </c>
      <c r="V31" s="97" t="n"/>
      <c r="W31" s="97" t="n"/>
      <c r="X31" s="126">
        <f>IF(OR(Y31=TRUE,R31=1),TRUE,FALSE)</f>
        <v/>
      </c>
      <c r="Y31" s="126">
        <f>IF(SUM(Z31:AE31)&lt;1,TRUE,FALSE)</f>
        <v/>
      </c>
      <c r="Z31" s="126">
        <f>IF($Z$2=I31,1,0)</f>
        <v/>
      </c>
      <c r="AA31" s="126">
        <f>IF($AA$2=J31,1,0)</f>
        <v/>
      </c>
      <c r="AB31" s="126">
        <f>IF($AB$2=K31,1,0)</f>
        <v/>
      </c>
      <c r="AC31" s="126">
        <f>IF($AC$2=L31,1,0)</f>
        <v/>
      </c>
      <c r="AD31" s="126">
        <f>IF($AD$2=M31,1,0)</f>
        <v/>
      </c>
      <c r="AE31" s="126">
        <f>IF($AE$2=O31,1,0)</f>
        <v/>
      </c>
      <c r="AF31" s="53">
        <f>IF($H$1&lt;&gt;0,IF($H$1&lt;&gt;I31,IF($H$1&lt;&gt;J31,IF($H$1&lt;&gt;K31,IF($H$1&lt;&gt;L31,IF($H$1&lt;&gt;M31,IF($H$1&lt;&gt;N31,IF($H$1&lt;&gt;O31,TRUE,FALSE))))))))</f>
        <v/>
      </c>
      <c r="AG31" s="54">
        <f>IF(OR(AL31=TRUE,AM31=TRUE),TRUE,FALSE)</f>
        <v/>
      </c>
      <c r="AL31" s="56">
        <f>IF(AND('Cover Sheet'!$B$19="Non-Risk",$R31=1),TRUE,FALSE)</f>
        <v/>
      </c>
      <c r="AM31" s="56">
        <f>IF(OR(AND($H$6="Medicaid",MID($A31,1,FIND(".",$A31,1)-1)="II"),AND($H$6="CHIP",MID($A31,1,FIND(".",$A31,1)-1)="I")),TRUE,FALSE)</f>
        <v/>
      </c>
      <c r="AU31" s="69">
        <f>IF(AT31=1,1,"")</f>
        <v/>
      </c>
      <c r="BD31" s="110" t="n">
        <v>0</v>
      </c>
      <c r="BE31" s="126" t="n"/>
    </row>
    <row r="32" ht="56.25" customHeight="1">
      <c r="A32" s="294" t="inlineStr">
        <is>
          <t>I.D.4.04</t>
        </is>
      </c>
      <c r="B32" s="295" t="inlineStr">
        <is>
          <t>42 CFR 438.8(g)(1)(i)</t>
        </is>
      </c>
      <c r="C32" s="295" t="inlineStr">
        <is>
          <t>The contract specifies that each MCP expense must be included under only one type of expense, unless a portion of the expense fits under the definition of, or criteria for, one type of expense and the remainder fits into a different type of expense, in which case the expense must be pro-rated between the two types of expenses.</t>
        </is>
      </c>
      <c r="D32" s="470" t="inlineStr">
        <is>
          <t>6,7</t>
        </is>
      </c>
      <c r="E32" s="297" t="n"/>
      <c r="F32" s="655" t="inlineStr">
        <is>
          <t>Source: Attachment - Core Contract Provisions 02012025: 180: 180</t>
        </is>
      </c>
      <c r="G32" s="297" t="n"/>
      <c r="H32" s="640" t="inlineStr">
        <is>
          <t>Recommendation: UNCLEAR
Response:
The retrieved text does not provide explicit evidence regarding the requirement for pro-rating MCP expenses that fit into multiple types of expenses. The text mentions general categories of expenses but does not specify the rules for pro-rating expenses that fit into multiple categories.
Evidence:
- 'Expenses generally include reasonable and appropriate medical expenses and general and administrative expenses, as determined by the Agency, other than interest expense, of operating the Managed Care Plan in accordance with the requirements of this Contract.' [Attachment - Core Contract Provisions 02012025: 180]
There is no explicit mention of pro-rating expenses that fit into multiple categories.</t>
        </is>
      </c>
      <c r="I32" s="92" t="inlineStr">
        <is>
          <t>MCO</t>
        </is>
      </c>
      <c r="J32" s="92" t="inlineStr">
        <is>
          <t>HIO</t>
        </is>
      </c>
      <c r="K32" s="92" t="inlineStr">
        <is>
          <t>PIHP</t>
        </is>
      </c>
      <c r="L32" s="71" t="inlineStr">
        <is>
          <t>PAHP</t>
        </is>
      </c>
      <c r="M32" s="71" t="n"/>
      <c r="N32" s="71" t="n"/>
      <c r="O32" s="71" t="n"/>
      <c r="P32" s="71" t="inlineStr">
        <is>
          <t>EXISTING</t>
        </is>
      </c>
      <c r="Q32" s="71">
        <f>IF(OR(AND($C$2="Base contract",$C$3="No, section requirements must be reviewed", $AF32=FALSE,$AG32=FALSE),AND($C$2="Contract amendment",$C$3="No, section requirements must be reviewed",$AF32=FALSE,$AG32=FALSE)),"MUNN")</f>
        <v/>
      </c>
      <c r="R32" s="71">
        <f>IF('Cover Sheet'!$B$19="Non-Risk",1)</f>
        <v/>
      </c>
      <c r="S32" s="64" t="n">
        <v>42917</v>
      </c>
      <c r="T32" s="64" t="n"/>
      <c r="U32" s="97">
        <f>IF(OR($E$27="N/A",AND(BD32=0,'Cover Sheet'!$B$29="Streamlined Review"),AND(E32="Met",F32&lt;&gt;""),AND(E32="Not Met",G32&lt;&gt;""),AND(E32="Unsure",G32&lt;&gt;""),AND(E32="N/A",H32&lt;&gt;""),AND(Y32=TRUE)),1,0)</f>
        <v/>
      </c>
      <c r="V32" s="97" t="n"/>
      <c r="W32" s="97" t="n"/>
      <c r="X32" s="126">
        <f>IF(OR(Y32=TRUE,R32=1),TRUE,FALSE)</f>
        <v/>
      </c>
      <c r="Y32" s="126">
        <f>IF(SUM(Z32:AE32)&lt;1,TRUE,FALSE)</f>
        <v/>
      </c>
      <c r="Z32" s="126">
        <f>IF($Z$2=I32,1,0)</f>
        <v/>
      </c>
      <c r="AA32" s="126">
        <f>IF($AA$2=J32,1,0)</f>
        <v/>
      </c>
      <c r="AB32" s="126">
        <f>IF($AB$2=K32,1,0)</f>
        <v/>
      </c>
      <c r="AC32" s="126">
        <f>IF($AC$2=L32,1,0)</f>
        <v/>
      </c>
      <c r="AD32" s="126">
        <f>IF($AD$2=M32,1,0)</f>
        <v/>
      </c>
      <c r="AE32" s="126">
        <f>IF($AE$2=O32,1,0)</f>
        <v/>
      </c>
      <c r="AF32" s="53">
        <f>IF($H$1&lt;&gt;0,IF($H$1&lt;&gt;I32,IF($H$1&lt;&gt;J32,IF($H$1&lt;&gt;K32,IF($H$1&lt;&gt;L32,IF($H$1&lt;&gt;M32,IF($H$1&lt;&gt;N32,IF($H$1&lt;&gt;O32,TRUE,FALSE))))))))</f>
        <v/>
      </c>
      <c r="AG32" s="54">
        <f>IF(OR(AL32=TRUE,AM32=TRUE),TRUE,FALSE)</f>
        <v/>
      </c>
      <c r="AL32" s="56">
        <f>IF(AND('Cover Sheet'!$B$19="Non-Risk",$R32=1),TRUE,FALSE)</f>
        <v/>
      </c>
      <c r="AM32" s="56">
        <f>IF(OR(AND($H$6="Medicaid",MID($A32,1,FIND(".",$A32,1)-1)="II"),AND($H$6="CHIP",MID($A32,1,FIND(".",$A32,1)-1)="I")),TRUE,FALSE)</f>
        <v/>
      </c>
      <c r="AU32" s="69">
        <f>IF(AT32=1,1,"")</f>
        <v/>
      </c>
      <c r="BD32" s="110" t="n">
        <v>0</v>
      </c>
      <c r="BE32" s="126" t="n"/>
    </row>
    <row r="33" ht="38.25" customHeight="1">
      <c r="A33" s="294" t="inlineStr">
        <is>
          <t>I.D.4.05</t>
        </is>
      </c>
      <c r="B33" s="295" t="inlineStr">
        <is>
          <t>42 CFR 438.8(g)(1)(ii)</t>
        </is>
      </c>
      <c r="C33" s="295" t="inlineStr">
        <is>
          <t>The contract specifies that expenditures that benefit multiple contracts or populations, or contracts other than those being reported, must be reported on pro rata basis.</t>
        </is>
      </c>
      <c r="D33" s="470" t="inlineStr">
        <is>
          <t>6,7</t>
        </is>
      </c>
      <c r="E33" s="297" t="n"/>
      <c r="F33" s="655" t="inlineStr">
        <is>
          <t>Source: CN-680000-FP122.pdf: 14, 72, 5, 4, 124, 226, 5, 169 | Attachment - Core Contract Provisions 02012025: 5, 4, 124, 226, 169</t>
        </is>
      </c>
      <c r="G33" s="297" t="n"/>
      <c r="H33" s="640" t="inlineStr">
        <is>
          <t>Recommendation: UNCLEAR
Response:
The retrieved text does not provide explicit evidence that the contract specifies expenditures benefiting multiple contracts or populations must be reported on a pro rata basis. While there are mentions of accounting principles and reporting requirements, there is no clear statement regarding pro rata reporting for expenditures that benefit multiple contracts or populations.</t>
        </is>
      </c>
      <c r="I33" s="92" t="inlineStr">
        <is>
          <t>MCO</t>
        </is>
      </c>
      <c r="J33" s="92" t="inlineStr">
        <is>
          <t>HIO</t>
        </is>
      </c>
      <c r="K33" s="92" t="inlineStr">
        <is>
          <t>PIHP</t>
        </is>
      </c>
      <c r="L33" s="71" t="inlineStr">
        <is>
          <t>PAHP</t>
        </is>
      </c>
      <c r="M33" s="71" t="n"/>
      <c r="N33" s="71" t="n"/>
      <c r="O33" s="71" t="n"/>
      <c r="P33" s="71" t="inlineStr">
        <is>
          <t>EXISTING</t>
        </is>
      </c>
      <c r="Q33" s="71">
        <f>IF(OR(AND($C$2="Base contract",$C$3="No, section requirements must be reviewed", $AF33=FALSE,$AG33=FALSE),AND($C$2="Contract amendment",$C$3="No, section requirements must be reviewed",$AF33=FALSE,$AG33=FALSE)),"MUNN")</f>
        <v/>
      </c>
      <c r="R33" s="71">
        <f>IF('Cover Sheet'!$B$19="Non-Risk",1)</f>
        <v/>
      </c>
      <c r="S33" s="64" t="n">
        <v>42917</v>
      </c>
      <c r="T33" s="64" t="n"/>
      <c r="U33" s="97">
        <f>IF(OR($E$27="N/A",AND(BD33=0,'Cover Sheet'!$B$29="Streamlined Review"),AND(E33="Met",F33&lt;&gt;""),AND(E33="Not Met",G33&lt;&gt;""),AND(E33="Unsure",G33&lt;&gt;""),AND(E33="N/A",H33&lt;&gt;""),AND(Y33=TRUE)),1,0)</f>
        <v/>
      </c>
      <c r="V33" s="97" t="n"/>
      <c r="W33" s="97" t="n"/>
      <c r="X33" s="126">
        <f>IF(OR(Y33=TRUE,R33=1),TRUE,FALSE)</f>
        <v/>
      </c>
      <c r="Y33" s="126">
        <f>IF(SUM(Z33:AE33)&lt;1,TRUE,FALSE)</f>
        <v/>
      </c>
      <c r="Z33" s="126">
        <f>IF($Z$2=I33,1,0)</f>
        <v/>
      </c>
      <c r="AA33" s="126">
        <f>IF($AA$2=J33,1,0)</f>
        <v/>
      </c>
      <c r="AB33" s="126">
        <f>IF($AB$2=K33,1,0)</f>
        <v/>
      </c>
      <c r="AC33" s="126">
        <f>IF($AC$2=L33,1,0)</f>
        <v/>
      </c>
      <c r="AD33" s="126">
        <f>IF($AD$2=M33,1,0)</f>
        <v/>
      </c>
      <c r="AE33" s="126">
        <f>IF($AE$2=O33,1,0)</f>
        <v/>
      </c>
      <c r="AF33" s="53">
        <f>IF($H$1&lt;&gt;0,IF($H$1&lt;&gt;I33,IF($H$1&lt;&gt;J33,IF($H$1&lt;&gt;K33,IF($H$1&lt;&gt;L33,IF($H$1&lt;&gt;M33,IF($H$1&lt;&gt;N33,IF($H$1&lt;&gt;O33,TRUE,FALSE))))))))</f>
        <v/>
      </c>
      <c r="AG33" s="54">
        <f>IF(OR(AL33=TRUE,AM33=TRUE),TRUE,FALSE)</f>
        <v/>
      </c>
      <c r="AL33" s="56">
        <f>IF(AND('Cover Sheet'!$B$19="Non-Risk",$R33=1),TRUE,FALSE)</f>
        <v/>
      </c>
      <c r="AM33" s="56">
        <f>IF(OR(AND($H$6="Medicaid",MID($A33,1,FIND(".",$A33,1)-1)="II"),AND($H$6="CHIP",MID($A33,1,FIND(".",$A33,1)-1)="I")),TRUE,FALSE)</f>
        <v/>
      </c>
      <c r="AU33" s="69">
        <f>IF(AT33=1,1,"")</f>
        <v/>
      </c>
      <c r="BD33" s="110" t="n">
        <v>0</v>
      </c>
      <c r="BE33" s="126" t="n"/>
    </row>
    <row r="34" ht="30" customHeight="1">
      <c r="A34" s="294" t="inlineStr">
        <is>
          <t>I.D.4.06</t>
        </is>
      </c>
      <c r="B34" s="295" t="inlineStr">
        <is>
          <t>42 CFR 438.8(g)(2)(i)</t>
        </is>
      </c>
      <c r="C34" s="295" t="inlineStr">
        <is>
          <t>The contract specifies that expense allocation must be based on a generally accepted accounting method that is expected to yield the most accurate results.</t>
        </is>
      </c>
      <c r="D34" s="470" t="inlineStr">
        <is>
          <t>6,7</t>
        </is>
      </c>
      <c r="E34" s="297" t="n"/>
      <c r="F34" s="655" t="inlineStr">
        <is>
          <t>Source: CN-680000-FP122: 5 | CN-680000-FP122: 4</t>
        </is>
      </c>
      <c r="G34" s="297" t="n"/>
      <c r="H34" s="640" t="inlineStr">
        <is>
          <t>Recommendation: MET
Response:
The contract explicitly states that 'the costs and charges for that contract will be determined in accordance with generally accepted accounting principles.' This indicates that expense allocation is based on a generally accepted accounting method. Additionally, the requirement for 'actual costs incurred' suggests an expectation of accuracy in the accounting method used. [1][2]</t>
        </is>
      </c>
      <c r="I34" s="92" t="inlineStr">
        <is>
          <t>MCO</t>
        </is>
      </c>
      <c r="J34" s="92" t="inlineStr">
        <is>
          <t>HIO</t>
        </is>
      </c>
      <c r="K34" s="92" t="inlineStr">
        <is>
          <t>PIHP</t>
        </is>
      </c>
      <c r="L34" s="71" t="inlineStr">
        <is>
          <t>PAHP</t>
        </is>
      </c>
      <c r="M34" s="71" t="n"/>
      <c r="N34" s="71" t="n"/>
      <c r="O34" s="71" t="n"/>
      <c r="P34" s="71" t="inlineStr">
        <is>
          <t>EXISTING</t>
        </is>
      </c>
      <c r="Q34" s="71">
        <f>IF(OR(AND($C$2="Base contract",$C$3="No, section requirements must be reviewed", $AF34=FALSE,$AG34=FALSE),AND($C$2="Contract amendment",$C$3="No, section requirements must be reviewed",$AF34=FALSE,$AG34=FALSE)),"MUNN")</f>
        <v/>
      </c>
      <c r="R34" s="71">
        <f>IF('Cover Sheet'!$B$19="Non-Risk",1)</f>
        <v/>
      </c>
      <c r="S34" s="64" t="n">
        <v>42917</v>
      </c>
      <c r="T34" s="64" t="n"/>
      <c r="U34" s="97">
        <f>IF(OR($E$27="N/A",AND(BD34=0,'Cover Sheet'!$B$29="Streamlined Review"),AND(E34="Met",F34&lt;&gt;""),AND(E34="Not Met",G34&lt;&gt;""),AND(E34="Unsure",G34&lt;&gt;""),AND(E34="N/A",H34&lt;&gt;""),AND(Y34=TRUE)),1,0)</f>
        <v/>
      </c>
      <c r="V34" s="97" t="n"/>
      <c r="W34" s="97" t="n"/>
      <c r="X34" s="126">
        <f>IF(OR(Y34=TRUE,R34=1),TRUE,FALSE)</f>
        <v/>
      </c>
      <c r="Y34" s="126">
        <f>IF(SUM(Z34:AE34)&lt;1,TRUE,FALSE)</f>
        <v/>
      </c>
      <c r="Z34" s="126">
        <f>IF($Z$2=I34,1,0)</f>
        <v/>
      </c>
      <c r="AA34" s="126">
        <f>IF($AA$2=J34,1,0)</f>
        <v/>
      </c>
      <c r="AB34" s="126">
        <f>IF($AB$2=K34,1,0)</f>
        <v/>
      </c>
      <c r="AC34" s="126">
        <f>IF($AC$2=L34,1,0)</f>
        <v/>
      </c>
      <c r="AD34" s="126">
        <f>IF($AD$2=M34,1,0)</f>
        <v/>
      </c>
      <c r="AE34" s="126">
        <f>IF($AE$2=O34,1,0)</f>
        <v/>
      </c>
      <c r="AF34" s="53">
        <f>IF($H$1&lt;&gt;0,IF($H$1&lt;&gt;I34,IF($H$1&lt;&gt;J34,IF($H$1&lt;&gt;K34,IF($H$1&lt;&gt;L34,IF($H$1&lt;&gt;M34,IF($H$1&lt;&gt;N34,IF($H$1&lt;&gt;O34,TRUE,FALSE))))))))</f>
        <v/>
      </c>
      <c r="AG34" s="54">
        <f>IF(OR(AL34=TRUE,AM34=TRUE),TRUE,FALSE)</f>
        <v/>
      </c>
      <c r="AL34" s="56">
        <f>IF(AND('Cover Sheet'!$B$19="Non-Risk",$R34=1),TRUE,FALSE)</f>
        <v/>
      </c>
      <c r="AM34" s="56">
        <f>IF(OR(AND($H$6="Medicaid",MID($A34,1,FIND(".",$A34,1)-1)="II"),AND($H$6="CHIP",MID($A34,1,FIND(".",$A34,1)-1)="I")),TRUE,FALSE)</f>
        <v/>
      </c>
      <c r="AU34" s="69">
        <f>IF(AT34=1,1,"")</f>
        <v/>
      </c>
      <c r="BD34" s="110" t="n">
        <v>0</v>
      </c>
      <c r="BE34" s="126" t="n"/>
    </row>
    <row r="35" ht="38.25" customHeight="1">
      <c r="A35" s="294" t="inlineStr">
        <is>
          <t>I.D.4.07</t>
        </is>
      </c>
      <c r="B35" s="295" t="inlineStr">
        <is>
          <t>42 CFR 438.8(g)(2)(ii)</t>
        </is>
      </c>
      <c r="C35" s="295" t="inlineStr">
        <is>
          <t>The contract specifies that shared expenses, including expenses under the terms of a management contract, must be apportioned pro rata to the contract incurring the expense.</t>
        </is>
      </c>
      <c r="D35" s="470" t="inlineStr">
        <is>
          <t>6,7</t>
        </is>
      </c>
      <c r="E35" s="297" t="n"/>
      <c r="F35" s="655" t="inlineStr">
        <is>
          <t>Source: CN-680000-FP122: 5, 236, 262 | Attachment - Core Contract Provisions 02012025: 175, 180</t>
        </is>
      </c>
      <c r="G35" s="297" t="n"/>
      <c r="H35" s="640" t="inlineStr">
        <is>
          <t>Recommendation: UNCLEAR
Response:
The retrieved text does not provide explicit evidence that shared expenses, including those under a management contract, must be apportioned pro rata to the contract incurring the expense. The text discusses accounting principles, capitation payments, and allowable expenses but does not specifically address the apportionment of shared expenses.</t>
        </is>
      </c>
      <c r="I35" s="92" t="inlineStr">
        <is>
          <t>MCO</t>
        </is>
      </c>
      <c r="J35" s="92" t="inlineStr">
        <is>
          <t>HIO</t>
        </is>
      </c>
      <c r="K35" s="92" t="inlineStr">
        <is>
          <t>PIHP</t>
        </is>
      </c>
      <c r="L35" s="71" t="inlineStr">
        <is>
          <t>PAHP</t>
        </is>
      </c>
      <c r="M35" s="71" t="n"/>
      <c r="N35" s="71" t="n"/>
      <c r="O35" s="71" t="n"/>
      <c r="P35" s="71" t="inlineStr">
        <is>
          <t>EXISTING</t>
        </is>
      </c>
      <c r="Q35" s="71">
        <f>IF(OR(AND($C$2="Base contract",$C$3="No, section requirements must be reviewed", $AF35=FALSE,$AG35=FALSE),AND($C$2="Contract amendment",$C$3="No, section requirements must be reviewed",$AF35=FALSE,$AG35=FALSE)),"MUNN")</f>
        <v/>
      </c>
      <c r="R35" s="71">
        <f>IF('Cover Sheet'!$B$19="Non-Risk",1)</f>
        <v/>
      </c>
      <c r="S35" s="64" t="n">
        <v>42917</v>
      </c>
      <c r="T35" s="64" t="n"/>
      <c r="U35" s="97">
        <f>IF(OR($E$27="N/A",AND(BD35=0,'Cover Sheet'!$B$29="Streamlined Review"),AND(E35="Met",F35&lt;&gt;""),AND(E35="Not Met",G35&lt;&gt;""),AND(E35="Unsure",G35&lt;&gt;""),AND(E35="N/A",H35&lt;&gt;""),AND(Y35=TRUE)),1,0)</f>
        <v/>
      </c>
      <c r="V35" s="97" t="n"/>
      <c r="W35" s="97" t="n"/>
      <c r="X35" s="126">
        <f>IF(OR(Y35=TRUE,R35=1),TRUE,FALSE)</f>
        <v/>
      </c>
      <c r="Y35" s="126">
        <f>IF(SUM(Z35:AE35)&lt;1,TRUE,FALSE)</f>
        <v/>
      </c>
      <c r="Z35" s="126">
        <f>IF($Z$2=I35,1,0)</f>
        <v/>
      </c>
      <c r="AA35" s="126">
        <f>IF($AA$2=J35,1,0)</f>
        <v/>
      </c>
      <c r="AB35" s="126">
        <f>IF($AB$2=K35,1,0)</f>
        <v/>
      </c>
      <c r="AC35" s="126">
        <f>IF($AC$2=L35,1,0)</f>
        <v/>
      </c>
      <c r="AD35" s="126">
        <f>IF($AD$2=M35,1,0)</f>
        <v/>
      </c>
      <c r="AE35" s="126">
        <f>IF($AE$2=O35,1,0)</f>
        <v/>
      </c>
      <c r="AF35" s="53">
        <f>IF($H$1&lt;&gt;0,IF($H$1&lt;&gt;I35,IF($H$1&lt;&gt;J35,IF($H$1&lt;&gt;K35,IF($H$1&lt;&gt;L35,IF($H$1&lt;&gt;M35,IF($H$1&lt;&gt;N35,IF($H$1&lt;&gt;O35,TRUE,FALSE))))))))</f>
        <v/>
      </c>
      <c r="AG35" s="54">
        <f>IF(OR(AL35=TRUE,AM35=TRUE),TRUE,FALSE)</f>
        <v/>
      </c>
      <c r="AL35" s="56">
        <f>IF(AND('Cover Sheet'!$B$19="Non-Risk",$R35=1),TRUE,FALSE)</f>
        <v/>
      </c>
      <c r="AM35" s="56">
        <f>IF(OR(AND($H$6="Medicaid",MID($A35,1,FIND(".",$A35,1)-1)="II"),AND($H$6="CHIP",MID($A35,1,FIND(".",$A35,1)-1)="I")),TRUE,FALSE)</f>
        <v/>
      </c>
      <c r="AU35" s="69">
        <f>IF(AT35=1,1,"")</f>
        <v/>
      </c>
      <c r="BD35" s="110" t="n">
        <v>0</v>
      </c>
      <c r="BE35" s="126" t="n"/>
    </row>
    <row r="36" ht="43.5" customHeight="1">
      <c r="A36" s="294" t="inlineStr">
        <is>
          <t>I.D.4.08</t>
        </is>
      </c>
      <c r="B36" s="295" t="inlineStr">
        <is>
          <t>42 CFR 438.8(g)(2)(iii)</t>
        </is>
      </c>
      <c r="C36" s="295" t="inlineStr">
        <is>
          <t>The contract specifies that expenses that relate solely to the operation of a reporting entity, such as personnel costs associated with the adjusting and paying of claims, must be borne solely by the reporting entity and are not to be apportioned to the other entities.</t>
        </is>
      </c>
      <c r="D36" s="470" t="inlineStr">
        <is>
          <t>6,7</t>
        </is>
      </c>
      <c r="E36" s="297" t="n"/>
      <c r="F36" s="655" t="inlineStr">
        <is>
          <t>Source: CN-680000-FP122: 236 | Attachment - Core Contract Provisions 02012025: 180</t>
        </is>
      </c>
      <c r="G36" s="297" t="n"/>
      <c r="H36" s="640" t="inlineStr">
        <is>
          <t>Recommendation: UNCLEAR
Response:
The retrieved text does not provide explicit evidence that expenses related solely to the operation of a reporting entity must be borne solely by that entity and not apportioned to other entities. The text discusses expenses and costs but does not specify the allocation of expenses related solely to the operation of a reporting entity.
Relevant excerpts:
- 'Any and all costs incurred by the Managed Care Plan in excess of the capitation payment shall be borne in total by the Managed Care Plan.' [CN-680000-FP122: 236]
- 'Expenses generally include reasonable and appropriate medical expenses and general and administrative expenses, as determined by the Agency, other than interest expense, of operating the Managed Care Plan in accordance with the requirements of this Contract.' [Attachment - Core Contract Provisions 02012025: 180]</t>
        </is>
      </c>
      <c r="I36" s="92" t="inlineStr">
        <is>
          <t>MCO</t>
        </is>
      </c>
      <c r="J36" s="92" t="inlineStr">
        <is>
          <t>HIO</t>
        </is>
      </c>
      <c r="K36" s="92" t="inlineStr">
        <is>
          <t>PIHP</t>
        </is>
      </c>
      <c r="L36" s="71" t="inlineStr">
        <is>
          <t>PAHP</t>
        </is>
      </c>
      <c r="M36" s="71" t="n"/>
      <c r="N36" s="71" t="n"/>
      <c r="O36" s="71" t="n"/>
      <c r="P36" s="71" t="inlineStr">
        <is>
          <t>EXISTING</t>
        </is>
      </c>
      <c r="Q36" s="71">
        <f>IF(OR(AND($C$2="Base contract",$C$3="No, section requirements must be reviewed", $AF36=FALSE,$AG36=FALSE),AND($C$2="Contract amendment",$C$3="No, section requirements must be reviewed",$AF36=FALSE,$AG36=FALSE)),"MUNN")</f>
        <v/>
      </c>
      <c r="R36" s="71">
        <f>IF('Cover Sheet'!$B$19="Non-Risk",1)</f>
        <v/>
      </c>
      <c r="S36" s="64" t="n">
        <v>42917</v>
      </c>
      <c r="T36" s="64" t="n"/>
      <c r="U36" s="97">
        <f>IF(OR($E$27="N/A",AND(BD36=0,'Cover Sheet'!$B$29="Streamlined Review"),AND(E36="Met",F36&lt;&gt;""),AND(E36="Not Met",G36&lt;&gt;""),AND(E36="Unsure",G36&lt;&gt;""),AND(E36="N/A",H36&lt;&gt;""),AND(Y36=TRUE)),1,0)</f>
        <v/>
      </c>
      <c r="V36" s="97" t="n"/>
      <c r="W36" s="97" t="n"/>
      <c r="X36" s="126">
        <f>IF(OR(Y36=TRUE,R36=1),TRUE,FALSE)</f>
        <v/>
      </c>
      <c r="Y36" s="126">
        <f>IF(SUM(Z36:AE36)&lt;1,TRUE,FALSE)</f>
        <v/>
      </c>
      <c r="Z36" s="126">
        <f>IF($Z$2=I36,1,0)</f>
        <v/>
      </c>
      <c r="AA36" s="126">
        <f>IF($AA$2=J36,1,0)</f>
        <v/>
      </c>
      <c r="AB36" s="126">
        <f>IF($AB$2=K36,1,0)</f>
        <v/>
      </c>
      <c r="AC36" s="126">
        <f>IF($AC$2=L36,1,0)</f>
        <v/>
      </c>
      <c r="AD36" s="126">
        <f>IF($AD$2=M36,1,0)</f>
        <v/>
      </c>
      <c r="AE36" s="126">
        <f>IF($AE$2=O36,1,0)</f>
        <v/>
      </c>
      <c r="AF36" s="53">
        <f>IF($H$1&lt;&gt;0,IF($H$1&lt;&gt;I36,IF($H$1&lt;&gt;J36,IF($H$1&lt;&gt;K36,IF($H$1&lt;&gt;L36,IF($H$1&lt;&gt;M36,IF($H$1&lt;&gt;N36,IF($H$1&lt;&gt;O36,TRUE,FALSE))))))))</f>
        <v/>
      </c>
      <c r="AG36" s="54">
        <f>IF(OR(AL36=TRUE,AM36=TRUE),TRUE,FALSE)</f>
        <v/>
      </c>
      <c r="AL36" s="56">
        <f>IF(AND('Cover Sheet'!$B$19="Non-Risk",$R36=1),TRUE,FALSE)</f>
        <v/>
      </c>
      <c r="AM36" s="56">
        <f>IF(OR(AND($H$6="Medicaid",MID($A36,1,FIND(".",$A36,1)-1)="II"),AND($H$6="CHIP",MID($A36,1,FIND(".",$A36,1)-1)="I")),TRUE,FALSE)</f>
        <v/>
      </c>
      <c r="AU36" s="69">
        <f>IF(AT36=1,1,"")</f>
        <v/>
      </c>
      <c r="BD36" s="110" t="n">
        <v>0</v>
      </c>
      <c r="BE36" s="126" t="n"/>
    </row>
    <row r="37" ht="29.25" customHeight="1">
      <c r="A37" s="294" t="inlineStr">
        <is>
          <t>I.D.4.09</t>
        </is>
      </c>
      <c r="B37" s="295" t="inlineStr">
        <is>
          <t>42 CFR 438.8(h)(1)</t>
        </is>
      </c>
      <c r="C37" s="295" t="inlineStr">
        <is>
          <t>The contract specifies that the MCP may add a credibility adjustment to a calculated MLR if the MLR reporting year experience is partially credible.</t>
        </is>
      </c>
      <c r="D37" s="470" t="inlineStr">
        <is>
          <t>6,7,9</t>
        </is>
      </c>
      <c r="E37" s="297" t="n"/>
      <c r="F37" s="655" t="inlineStr">
        <is>
          <t>Source: CN-680000-FP122: 236, 163, 224, 448, 185, 123, 235 | Attachment - Core Contract Provisions 02012025: 163, 224, 185, 123, 174</t>
        </is>
      </c>
      <c r="G37" s="297" t="n"/>
      <c r="H37" s="640" t="inlineStr">
        <is>
          <t>Recommendation: UNCLEAR
Response:
The retrieved text does not provide explicit evidence that the contract specifies the MCP may add a credibility adjustment to a calculated MLR if the MLR reporting year experience is partially credible. While there are mentions of adjustments and MLR calculations, there is no direct statement about adding a credibility adjustment under the specified conditions.</t>
        </is>
      </c>
      <c r="I37" s="92" t="inlineStr">
        <is>
          <t>MCO</t>
        </is>
      </c>
      <c r="J37" s="92" t="inlineStr">
        <is>
          <t>HIO</t>
        </is>
      </c>
      <c r="K37" s="92" t="inlineStr">
        <is>
          <t>PIHP</t>
        </is>
      </c>
      <c r="L37" s="71" t="inlineStr">
        <is>
          <t>PAHP</t>
        </is>
      </c>
      <c r="M37" s="71" t="n"/>
      <c r="N37" s="71" t="n"/>
      <c r="O37" s="71" t="n"/>
      <c r="P37" s="71" t="inlineStr">
        <is>
          <t>EXISTING</t>
        </is>
      </c>
      <c r="Q37" s="71">
        <f>IF(OR(AND($C$2="Base contract",$C$3="No, section requirements must be reviewed", $AF37=FALSE,$AG37=FALSE),AND($C$2="Contract amendment",$C$3="No, section requirements must be reviewed",$AF37=FALSE,$AG37=FALSE)),"MUNN")</f>
        <v/>
      </c>
      <c r="R37" s="71">
        <f>IF('Cover Sheet'!$B$19="Non-Risk",1)</f>
        <v/>
      </c>
      <c r="S37" s="64" t="n">
        <v>42917</v>
      </c>
      <c r="T37" s="64" t="n"/>
      <c r="U37" s="97">
        <f>IF(OR($E$27="N/A",AND(BD37=0,'Cover Sheet'!$B$29="Streamlined Review"),AND(E37="Met",F37&lt;&gt;""),AND(E37="Not Met",G37&lt;&gt;""),AND(E37="Unsure",G37&lt;&gt;""),AND(E37="N/A",H37&lt;&gt;""),AND(Y37=TRUE)),1,0)</f>
        <v/>
      </c>
      <c r="V37" s="97" t="n"/>
      <c r="W37" s="97" t="n"/>
      <c r="X37" s="126">
        <f>IF(OR(Y37=TRUE,R37=1),TRUE,FALSE)</f>
        <v/>
      </c>
      <c r="Y37" s="126">
        <f>IF(SUM(Z37:AE37)&lt;1,TRUE,FALSE)</f>
        <v/>
      </c>
      <c r="Z37" s="126">
        <f>IF($Z$2=I37,1,0)</f>
        <v/>
      </c>
      <c r="AA37" s="126">
        <f>IF($AA$2=J37,1,0)</f>
        <v/>
      </c>
      <c r="AB37" s="126">
        <f>IF($AB$2=K37,1,0)</f>
        <v/>
      </c>
      <c r="AC37" s="126">
        <f>IF($AC$2=L37,1,0)</f>
        <v/>
      </c>
      <c r="AD37" s="126">
        <f>IF($AD$2=M37,1,0)</f>
        <v/>
      </c>
      <c r="AE37" s="126">
        <f>IF($AE$2=O37,1,0)</f>
        <v/>
      </c>
      <c r="AF37" s="53">
        <f>IF($H$1&lt;&gt;0,IF($H$1&lt;&gt;I37,IF($H$1&lt;&gt;J37,IF($H$1&lt;&gt;K37,IF($H$1&lt;&gt;L37,IF($H$1&lt;&gt;M37,IF($H$1&lt;&gt;N37,IF($H$1&lt;&gt;O37,TRUE,FALSE))))))))</f>
        <v/>
      </c>
      <c r="AG37" s="54">
        <f>IF(OR(AL37=TRUE,AM37=TRUE),TRUE,FALSE)</f>
        <v/>
      </c>
      <c r="AL37" s="56">
        <f>IF(AND('Cover Sheet'!$B$19="Non-Risk",$R37=1),TRUE,FALSE)</f>
        <v/>
      </c>
      <c r="AM37" s="56">
        <f>IF(OR(AND($H$6="Medicaid",MID($A37,1,FIND(".",$A37,1)-1)="II"),AND($H$6="CHIP",MID($A37,1,FIND(".",$A37,1)-1)="I")),TRUE,FALSE)</f>
        <v/>
      </c>
      <c r="AU37" s="69">
        <f>IF(AT37=1,1,"")</f>
        <v/>
      </c>
      <c r="BD37" s="110" t="n">
        <v>0</v>
      </c>
      <c r="BE37" s="126" t="n"/>
    </row>
    <row r="38" ht="32.25" customHeight="1">
      <c r="A38" s="294" t="inlineStr">
        <is>
          <t>I.D.4.10</t>
        </is>
      </c>
      <c r="B38" s="295" t="inlineStr">
        <is>
          <t>42 CFR 438.8(h)(1)</t>
        </is>
      </c>
      <c r="C38" s="295" t="inlineStr">
        <is>
          <t>The contract specifies that the credibility adjustment is added to the reported MLR calculation before calculating any remittances, if required by the state.</t>
        </is>
      </c>
      <c r="D38" s="470" t="inlineStr">
        <is>
          <t>6,7,9</t>
        </is>
      </c>
      <c r="E38" s="297" t="n"/>
      <c r="F38" s="655" t="inlineStr">
        <is>
          <t>Source: CN-680000-FP122: 236 | Attachment - Core Contract Provisions 02012025: 175</t>
        </is>
      </c>
      <c r="G38" s="297" t="n"/>
      <c r="H38" s="640" t="inlineStr">
        <is>
          <t>Recommendation: UNCLEAR
Response:
The retrieved text does not provide explicit evidence regarding the addition of a credibility adjustment to the reported MLR calculation before calculating any remittances, if required by the state. The text discusses adjustments to funds and capitation rates, but does not specifically mention a 'credibility adjustment' or its application in the MLR calculation process.
Evidence:
- 'Funds previously paid shall be adjusted when capitation rate calculations are determined to have been in error...' (CN-680000-FP122: 236)
- '...adjustments to funds previously paid, and to funds yet to be paid, may be required...' (Attachment - Core Contract Provisions 02012025: 175)</t>
        </is>
      </c>
      <c r="I38" s="92" t="inlineStr">
        <is>
          <t>MCO</t>
        </is>
      </c>
      <c r="J38" s="92" t="inlineStr">
        <is>
          <t>HIO</t>
        </is>
      </c>
      <c r="K38" s="92" t="inlineStr">
        <is>
          <t>PIHP</t>
        </is>
      </c>
      <c r="L38" s="71" t="inlineStr">
        <is>
          <t>PAHP</t>
        </is>
      </c>
      <c r="M38" s="71" t="n"/>
      <c r="N38" s="71" t="n"/>
      <c r="O38" s="71" t="n"/>
      <c r="P38" s="71" t="inlineStr">
        <is>
          <t>EXISTING</t>
        </is>
      </c>
      <c r="Q38" s="71">
        <f>IF(OR(AND($C$2="Base contract",$C$3="No, section requirements must be reviewed", $AF38=FALSE,$AG38=FALSE),AND($C$2="Contract amendment",$C$3="No, section requirements must be reviewed",$AF38=FALSE,$AG38=FALSE)),"MUNN")</f>
        <v/>
      </c>
      <c r="R38" s="71">
        <f>IF('Cover Sheet'!$B$19="Non-Risk",1)</f>
        <v/>
      </c>
      <c r="S38" s="64" t="n">
        <v>42917</v>
      </c>
      <c r="T38" s="64" t="n"/>
      <c r="U38" s="97">
        <f>IF(OR($E$27="N/A",AND(BD38=0,'Cover Sheet'!$B$29="Streamlined Review"),AND(E38="Met",F38&lt;&gt;""),AND(E38="Not Met",G38&lt;&gt;""),AND(E38="Unsure",G38&lt;&gt;""),AND(E38="N/A",H38&lt;&gt;""),AND(Y38=TRUE)),1,0)</f>
        <v/>
      </c>
      <c r="V38" s="97" t="n"/>
      <c r="W38" s="97" t="n"/>
      <c r="X38" s="126">
        <f>IF(OR(Y38=TRUE,R38=1),TRUE,FALSE)</f>
        <v/>
      </c>
      <c r="Y38" s="126">
        <f>IF(SUM(Z38:AE38)&lt;1,TRUE,FALSE)</f>
        <v/>
      </c>
      <c r="Z38" s="126">
        <f>IF($Z$2=I38,1,0)</f>
        <v/>
      </c>
      <c r="AA38" s="126">
        <f>IF($AA$2=J38,1,0)</f>
        <v/>
      </c>
      <c r="AB38" s="126">
        <f>IF($AB$2=K38,1,0)</f>
        <v/>
      </c>
      <c r="AC38" s="126">
        <f>IF($AC$2=L38,1,0)</f>
        <v/>
      </c>
      <c r="AD38" s="126">
        <f>IF($AD$2=M38,1,0)</f>
        <v/>
      </c>
      <c r="AE38" s="126">
        <f>IF($AE$2=O38,1,0)</f>
        <v/>
      </c>
      <c r="AF38" s="53">
        <f>IF($H$1&lt;&gt;0,IF($H$1&lt;&gt;I38,IF($H$1&lt;&gt;J38,IF($H$1&lt;&gt;K38,IF($H$1&lt;&gt;L38,IF($H$1&lt;&gt;M38,IF($H$1&lt;&gt;N38,IF($H$1&lt;&gt;O38,TRUE,FALSE))))))))</f>
        <v/>
      </c>
      <c r="AG38" s="54">
        <f>IF(OR(AL38=TRUE,AM38=TRUE),TRUE,FALSE)</f>
        <v/>
      </c>
      <c r="AL38" s="56">
        <f>IF(AND('Cover Sheet'!$B$19="Non-Risk",$R38=1),TRUE,FALSE)</f>
        <v/>
      </c>
      <c r="AM38" s="56">
        <f>IF(OR(AND($H$6="Medicaid",MID($A38,1,FIND(".",$A38,1)-1)="II"),AND($H$6="CHIP",MID($A38,1,FIND(".",$A38,1)-1)="I")),TRUE,FALSE)</f>
        <v/>
      </c>
      <c r="AU38" s="69">
        <f>IF(AT38=1,1,"")</f>
        <v/>
      </c>
      <c r="BD38" s="110" t="n">
        <v>0</v>
      </c>
      <c r="BE38" s="126" t="n"/>
    </row>
    <row r="39" ht="32.25" customHeight="1">
      <c r="A39" s="294" t="inlineStr">
        <is>
          <t>I.D.4.11</t>
        </is>
      </c>
      <c r="B39" s="295" t="inlineStr">
        <is>
          <t>42 CFR 438.8(h)(2)</t>
        </is>
      </c>
      <c r="C39" s="295" t="inlineStr">
        <is>
          <t>The contract specifies that the MCP may not add a credibility adjustment to a calculated MLR if the MLR reporting year experience is fully credible.</t>
        </is>
      </c>
      <c r="D39" s="470" t="inlineStr">
        <is>
          <t>6,7,9</t>
        </is>
      </c>
      <c r="E39" s="297" t="n"/>
      <c r="F39" s="655" t="inlineStr">
        <is>
          <t>Source: CN-680000-FP122: 236, 235, 174, 175, 236, 224 | Attachment - Core Contract Provisions 02012025: 174, 175, 163, 123</t>
        </is>
      </c>
      <c r="G39" s="297" t="n"/>
      <c r="H39" s="640" t="inlineStr">
        <is>
          <t>Recommendation: UNCLEAR
Response:
The retrieved text does not provide explicit evidence regarding whether the MCP may or may not add a credibility adjustment to a calculated MLR if the MLR reporting year experience is fully credible. The text discusses capitation rates, risk adjustment models, and encounter data reporting requirements, but does not address the specific requirement about credibility adjustments to MLR.</t>
        </is>
      </c>
      <c r="I39" s="92" t="inlineStr">
        <is>
          <t>MCO</t>
        </is>
      </c>
      <c r="J39" s="92" t="inlineStr">
        <is>
          <t>HIO</t>
        </is>
      </c>
      <c r="K39" s="92" t="inlineStr">
        <is>
          <t>PIHP</t>
        </is>
      </c>
      <c r="L39" s="71" t="inlineStr">
        <is>
          <t>PAHP</t>
        </is>
      </c>
      <c r="M39" s="71" t="n"/>
      <c r="N39" s="71" t="n"/>
      <c r="O39" s="71" t="n"/>
      <c r="P39" s="71" t="inlineStr">
        <is>
          <t>EXISTING</t>
        </is>
      </c>
      <c r="Q39" s="71">
        <f>IF(OR(AND($C$2="Base contract",$C$3="No, section requirements must be reviewed", $AF39=FALSE,$AG39=FALSE),AND($C$2="Contract amendment",$C$3="No, section requirements must be reviewed",$AF39=FALSE,$AG39=FALSE)),"MUNN")</f>
        <v/>
      </c>
      <c r="R39" s="71">
        <f>IF('Cover Sheet'!$B$19="Non-Risk",1)</f>
        <v/>
      </c>
      <c r="S39" s="64" t="n">
        <v>42917</v>
      </c>
      <c r="T39" s="64" t="n"/>
      <c r="U39" s="97">
        <f>IF(OR($E$27="N/A",AND(BD39=0,'Cover Sheet'!$B$29="Streamlined Review"),AND(E39="Met",F39&lt;&gt;""),AND(E39="Not Met",G39&lt;&gt;""),AND(E39="Unsure",G39&lt;&gt;""),AND(E39="N/A",H39&lt;&gt;""),AND(Y39=TRUE)),1,0)</f>
        <v/>
      </c>
      <c r="V39" s="97" t="n"/>
      <c r="W39" s="97" t="n"/>
      <c r="X39" s="126">
        <f>IF(OR(Y39=TRUE,R39=1),TRUE,FALSE)</f>
        <v/>
      </c>
      <c r="Y39" s="126">
        <f>IF(SUM(Z39:AE39)&lt;1,TRUE,FALSE)</f>
        <v/>
      </c>
      <c r="Z39" s="126">
        <f>IF($Z$2=I39,1,0)</f>
        <v/>
      </c>
      <c r="AA39" s="126">
        <f>IF($AA$2=J39,1,0)</f>
        <v/>
      </c>
      <c r="AB39" s="126">
        <f>IF($AB$2=K39,1,0)</f>
        <v/>
      </c>
      <c r="AC39" s="126">
        <f>IF($AC$2=L39,1,0)</f>
        <v/>
      </c>
      <c r="AD39" s="126">
        <f>IF($AD$2=M39,1,0)</f>
        <v/>
      </c>
      <c r="AE39" s="126">
        <f>IF($AE$2=O39,1,0)</f>
        <v/>
      </c>
      <c r="AF39" s="53">
        <f>IF($H$1&lt;&gt;0,IF($H$1&lt;&gt;I39,IF($H$1&lt;&gt;J39,IF($H$1&lt;&gt;K39,IF($H$1&lt;&gt;L39,IF($H$1&lt;&gt;M39,IF($H$1&lt;&gt;N39,IF($H$1&lt;&gt;O39,TRUE,FALSE))))))))</f>
        <v/>
      </c>
      <c r="AG39" s="54">
        <f>IF(OR(AL39=TRUE,AM39=TRUE),TRUE,FALSE)</f>
        <v/>
      </c>
      <c r="AL39" s="56">
        <f>IF(AND('Cover Sheet'!$B$19="Non-Risk",$R39=1),TRUE,FALSE)</f>
        <v/>
      </c>
      <c r="AM39" s="56">
        <f>IF(OR(AND($H$6="Medicaid",MID($A39,1,FIND(".",$A39,1)-1)="II"),AND($H$6="CHIP",MID($A39,1,FIND(".",$A39,1)-1)="I")),TRUE,FALSE)</f>
        <v/>
      </c>
      <c r="AU39" s="69">
        <f>IF(AT39=1,1,"")</f>
        <v/>
      </c>
      <c r="BD39" s="110" t="n">
        <v>0</v>
      </c>
      <c r="BE39" s="126" t="n"/>
    </row>
    <row r="40" ht="30.75" customHeight="1">
      <c r="A40" s="294" t="inlineStr">
        <is>
          <t>I.D.4.12</t>
        </is>
      </c>
      <c r="B40" s="295" t="inlineStr">
        <is>
          <t>42 CFR 438.8(h)(3)</t>
        </is>
      </c>
      <c r="C40" s="295" t="inlineStr">
        <is>
          <t>The contract specifies that if an MCP's experience is non-credible, it is presumed to meet or exceed the MLR calculation standards.</t>
        </is>
      </c>
      <c r="D40" s="470" t="inlineStr">
        <is>
          <t>6,7</t>
        </is>
      </c>
      <c r="E40" s="297" t="n"/>
      <c r="F40" s="655" t="inlineStr">
        <is>
          <t>Source: Attachment - Core Contract Provisions 02012025: 175, 236, 172, 233 | CN-680000-FP122: 525, 172, 233, 504, 235</t>
        </is>
      </c>
      <c r="G40" s="297" t="n"/>
      <c r="H40" s="640" t="inlineStr">
        <is>
          <t>Recommendation: UNCLEAR
Response:
The retrieved text does not provide explicit evidence that if an MCP's experience is non-credible, it is presumed to meet or exceed the MLR calculation standards. The text discusses various provisions and requirements but does not mention the specific requirement regarding non-credible experience and MLR standards.</t>
        </is>
      </c>
      <c r="I40" s="92" t="inlineStr">
        <is>
          <t>MCO</t>
        </is>
      </c>
      <c r="J40" s="92" t="inlineStr">
        <is>
          <t>HIO</t>
        </is>
      </c>
      <c r="K40" s="92" t="inlineStr">
        <is>
          <t>PIHP</t>
        </is>
      </c>
      <c r="L40" s="71" t="inlineStr">
        <is>
          <t>PAHP</t>
        </is>
      </c>
      <c r="M40" s="71" t="n"/>
      <c r="N40" s="71" t="n"/>
      <c r="O40" s="71" t="n"/>
      <c r="P40" s="71" t="inlineStr">
        <is>
          <t>EXISTING</t>
        </is>
      </c>
      <c r="Q40" s="71">
        <f>IF(OR(AND($C$2="Base contract",$C$3="No, section requirements must be reviewed", $AF40=FALSE,$AG40=FALSE),AND($C$2="Contract amendment",$C$3="No, section requirements must be reviewed",$AF40=FALSE,$AG40=FALSE)),"MUNN")</f>
        <v/>
      </c>
      <c r="R40" s="71">
        <f>IF('Cover Sheet'!$B$19="Non-Risk",1)</f>
        <v/>
      </c>
      <c r="S40" s="64" t="n">
        <v>42917</v>
      </c>
      <c r="T40" s="64" t="n"/>
      <c r="U40" s="97">
        <f>IF(OR($E$27="N/A",AND(BD40=0,'Cover Sheet'!$B$29="Streamlined Review"),AND(E40="Met",F40&lt;&gt;""),AND(E40="Not Met",G40&lt;&gt;""),AND(E40="Unsure",G40&lt;&gt;""),AND(E40="N/A",H40&lt;&gt;""),AND(Y40=TRUE)),1,0)</f>
        <v/>
      </c>
      <c r="V40" s="97" t="n"/>
      <c r="W40" s="97" t="n"/>
      <c r="X40" s="126">
        <f>IF(OR(Y40=TRUE,R40=1),TRUE,FALSE)</f>
        <v/>
      </c>
      <c r="Y40" s="126">
        <f>IF(SUM(Z40:AE40)&lt;1,TRUE,FALSE)</f>
        <v/>
      </c>
      <c r="Z40" s="126">
        <f>IF($Z$2=I40,1,0)</f>
        <v/>
      </c>
      <c r="AA40" s="126">
        <f>IF($AA$2=J40,1,0)</f>
        <v/>
      </c>
      <c r="AB40" s="126">
        <f>IF($AB$2=K40,1,0)</f>
        <v/>
      </c>
      <c r="AC40" s="126">
        <f>IF($AC$2=L40,1,0)</f>
        <v/>
      </c>
      <c r="AD40" s="126">
        <f>IF($AD$2=M40,1,0)</f>
        <v/>
      </c>
      <c r="AE40" s="126">
        <f>IF($AE$2=O40,1,0)</f>
        <v/>
      </c>
      <c r="AF40" s="53">
        <f>IF($H$1&lt;&gt;0,IF($H$1&lt;&gt;I40,IF($H$1&lt;&gt;J40,IF($H$1&lt;&gt;K40,IF($H$1&lt;&gt;L40,IF($H$1&lt;&gt;M40,IF($H$1&lt;&gt;N40,IF($H$1&lt;&gt;O40,TRUE,FALSE))))))))</f>
        <v/>
      </c>
      <c r="AG40" s="54">
        <f>IF(OR(AL40=TRUE,AM40=TRUE),TRUE,FALSE)</f>
        <v/>
      </c>
      <c r="AL40" s="56">
        <f>IF(AND('Cover Sheet'!$B$19="Non-Risk",$R40=1),TRUE,FALSE)</f>
        <v/>
      </c>
      <c r="AM40" s="56">
        <f>IF(OR(AND($H$6="Medicaid",MID($A40,1,FIND(".",$A40,1)-1)="II"),AND($H$6="CHIP",MID($A40,1,FIND(".",$A40,1)-1)="I")),TRUE,FALSE)</f>
        <v/>
      </c>
      <c r="AU40" s="69">
        <f>IF(AT40=1,1,"")</f>
        <v/>
      </c>
      <c r="BD40" s="110" t="n">
        <v>0</v>
      </c>
      <c r="BE40" s="126" t="n"/>
    </row>
    <row r="41" ht="44.25" customHeight="1">
      <c r="A41" s="294" t="inlineStr">
        <is>
          <t>I.D.4.13</t>
        </is>
      </c>
      <c r="B41" s="295" t="inlineStr">
        <is>
          <t>42 CFR 438.8(i)</t>
        </is>
      </c>
      <c r="C41" s="295" t="inlineStr">
        <is>
          <t>The contract specifies that the MCP will aggregate data for all Medicaid eligibility groups covered under the contract with the state unless the state requires separate reporting and a separate MLR calculation for specific populations.</t>
        </is>
      </c>
      <c r="D41" s="470" t="inlineStr">
        <is>
          <t>6,7</t>
        </is>
      </c>
      <c r="E41" s="297" t="n"/>
      <c r="F41" s="655" t="inlineStr">
        <is>
          <t>Source: Attachment - Core Contract Provisions 02012025: 124, 38, 234 | CN-680000-FP122: 19, 103, 294, 186 | Attachment - Core Contract Provisions 02012025.docx: 239</t>
        </is>
      </c>
      <c r="G41" s="297" t="n"/>
      <c r="H41" s="640" t="inlineStr">
        <is>
          <t>Recommendation: UNCLEAR
Response:
The retrieved text does not provide explicit evidence that the contract specifies the MCP will aggregate data for all Medicaid eligibility groups unless the state requires separate reporting and a separate MLR calculation for specific populations. The text discusses confidentiality, eligibility determination, and enrollment functions but does not address the specific requirement of data aggregation and separate reporting/MLR calculation.</t>
        </is>
      </c>
      <c r="I41" s="92" t="inlineStr">
        <is>
          <t>MCO</t>
        </is>
      </c>
      <c r="J41" s="92" t="inlineStr">
        <is>
          <t>HIO</t>
        </is>
      </c>
      <c r="K41" s="92" t="inlineStr">
        <is>
          <t>PIHP</t>
        </is>
      </c>
      <c r="L41" s="71" t="inlineStr">
        <is>
          <t>PAHP</t>
        </is>
      </c>
      <c r="M41" s="71" t="n"/>
      <c r="N41" s="71" t="n"/>
      <c r="O41" s="71" t="n"/>
      <c r="P41" s="71" t="inlineStr">
        <is>
          <t>EXISTING</t>
        </is>
      </c>
      <c r="Q41" s="71">
        <f>IF(OR(AND($C$2="Base contract",$C$3="No, section requirements must be reviewed", $AF41=FALSE,$AG41=FALSE),AND($C$2="Contract amendment",$C$3="No, section requirements must be reviewed",$AF41=FALSE,$AG41=FALSE)),"MUNN")</f>
        <v/>
      </c>
      <c r="R41" s="71">
        <f>IF('Cover Sheet'!$B$19="Non-Risk",1)</f>
        <v/>
      </c>
      <c r="S41" s="64" t="n">
        <v>42917</v>
      </c>
      <c r="T41" s="64" t="n"/>
      <c r="U41" s="97">
        <f>IF(OR($E$27="N/A",AND(BD41=0,'Cover Sheet'!$B$29="Streamlined Review"),AND(E41="Met",F41&lt;&gt;""),AND(E41="Not Met",G41&lt;&gt;""),AND(E41="Unsure",G41&lt;&gt;""),AND(E41="N/A",H41&lt;&gt;""),AND(Y41=TRUE)),1,0)</f>
        <v/>
      </c>
      <c r="V41" s="97" t="n"/>
      <c r="W41" s="97" t="n"/>
      <c r="X41" s="126">
        <f>IF(OR(Y41=TRUE,R41=1),TRUE,FALSE)</f>
        <v/>
      </c>
      <c r="Y41" s="126">
        <f>IF(SUM(Z41:AE41)&lt;1,TRUE,FALSE)</f>
        <v/>
      </c>
      <c r="Z41" s="126">
        <f>IF($Z$2=I41,1,0)</f>
        <v/>
      </c>
      <c r="AA41" s="126">
        <f>IF($AA$2=J41,1,0)</f>
        <v/>
      </c>
      <c r="AB41" s="126">
        <f>IF($AB$2=K41,1,0)</f>
        <v/>
      </c>
      <c r="AC41" s="126">
        <f>IF($AC$2=L41,1,0)</f>
        <v/>
      </c>
      <c r="AD41" s="126">
        <f>IF($AD$2=M41,1,0)</f>
        <v/>
      </c>
      <c r="AE41" s="126">
        <f>IF($AE$2=O41,1,0)</f>
        <v/>
      </c>
      <c r="AF41" s="53">
        <f>IF($H$1&lt;&gt;0,IF($H$1&lt;&gt;I41,IF($H$1&lt;&gt;J41,IF($H$1&lt;&gt;K41,IF($H$1&lt;&gt;L41,IF($H$1&lt;&gt;M41,IF($H$1&lt;&gt;N41,IF($H$1&lt;&gt;O41,TRUE,FALSE))))))))</f>
        <v/>
      </c>
      <c r="AG41" s="54">
        <f>IF(OR(AL41=TRUE,AM41=TRUE),TRUE,FALSE)</f>
        <v/>
      </c>
      <c r="AL41" s="56">
        <f>IF(AND('Cover Sheet'!$B$19="Non-Risk",$R41=1),TRUE,FALSE)</f>
        <v/>
      </c>
      <c r="AM41" s="56">
        <f>IF(OR(AND($H$6="Medicaid",MID($A41,1,FIND(".",$A41,1)-1)="II"),AND($H$6="CHIP",MID($A41,1,FIND(".",$A41,1)-1)="I")),TRUE,FALSE)</f>
        <v/>
      </c>
      <c r="AU41" s="69">
        <f>IF(AT41=1,1,"")</f>
        <v/>
      </c>
      <c r="BD41" s="110" t="n">
        <v>0</v>
      </c>
      <c r="BE41" s="126" t="n"/>
    </row>
    <row r="42" ht="29.25" customHeight="1">
      <c r="A42" s="294" t="inlineStr">
        <is>
          <t>I.D.4.15</t>
        </is>
      </c>
      <c r="B42" s="295" t="inlineStr">
        <is>
          <t>42 CFR 438.8(k)(1)(i)</t>
        </is>
      </c>
      <c r="C42" s="295" t="inlineStr">
        <is>
          <t>The contract specifies that the MCP must submit a MLR report to the state that includes, for each MLR reporting year, total incurred claims.</t>
        </is>
      </c>
      <c r="D42" s="470" t="inlineStr">
        <is>
          <t>6,7</t>
        </is>
      </c>
      <c r="E42" s="297" t="n"/>
      <c r="F42" s="655" t="inlineStr">
        <is>
          <t>Source: CN-680000-FP122: 448: 448</t>
        </is>
      </c>
      <c r="G42" s="297" t="n"/>
      <c r="H42" s="640" t="inlineStr">
        <is>
          <t>Recommendation: MET
Response:
The contract explicitly states that the Managed Care Plan (MCP) shall maintain an annual medical loss ratio (MLR) of a minimum of eighty-five percent (85%) for the first MLR reporting year and each subsequent MLR reporting year. This requirement is found in the section on 'Financial Reporting' under 'Medical Loss Ratio'. Although the specific term 'total incurred claims' is not used, the requirement to maintain an MLR implies that the MCP must report financial information, including incurred claims, to meet the MLR requirement. [1]</t>
        </is>
      </c>
      <c r="I42" s="92" t="inlineStr">
        <is>
          <t>MCO</t>
        </is>
      </c>
      <c r="J42" s="92" t="inlineStr">
        <is>
          <t>HIO</t>
        </is>
      </c>
      <c r="K42" s="92" t="inlineStr">
        <is>
          <t>PIHP</t>
        </is>
      </c>
      <c r="L42" s="71" t="inlineStr">
        <is>
          <t>PAHP</t>
        </is>
      </c>
      <c r="M42" s="71" t="n"/>
      <c r="N42" s="71" t="n"/>
      <c r="O42" s="71" t="n"/>
      <c r="P42" s="71" t="inlineStr">
        <is>
          <t>EXISTING</t>
        </is>
      </c>
      <c r="Q42" s="71">
        <f>IF(OR(AND($C$2="Base contract",$C$3="No, section requirements must be reviewed", $AF42=FALSE,$AG42=FALSE),AND($C$2="Contract amendment",$C$3="No, section requirements must be reviewed",$AF42=FALSE,$AG42=FALSE)),"MUNN")</f>
        <v/>
      </c>
      <c r="R42" s="71">
        <f>IF('Cover Sheet'!$B$19="Non-Risk",1)</f>
        <v/>
      </c>
      <c r="S42" s="64" t="n">
        <v>42917</v>
      </c>
      <c r="T42" s="64" t="n"/>
      <c r="U42" s="97">
        <f>IF(OR($E$27="N/A",AND(BD42=0,'Cover Sheet'!$B$29="Streamlined Review"),AND(E42="Met",F42&lt;&gt;""),AND(E42="Not Met",G42&lt;&gt;""),AND(E42="Unsure",G42&lt;&gt;""),AND(E42="N/A",H42&lt;&gt;""),AND(Y42=TRUE)),1,0)</f>
        <v/>
      </c>
      <c r="V42" s="97" t="n"/>
      <c r="W42" s="97" t="n"/>
      <c r="X42" s="126">
        <f>IF(OR(Y42=TRUE,R42=1),TRUE,FALSE)</f>
        <v/>
      </c>
      <c r="Y42" s="126">
        <f>IF(SUM(Z42:AE42)&lt;1,TRUE,FALSE)</f>
        <v/>
      </c>
      <c r="Z42" s="126">
        <f>IF($Z$2=I42,1,0)</f>
        <v/>
      </c>
      <c r="AA42" s="126">
        <f>IF($AA$2=J42,1,0)</f>
        <v/>
      </c>
      <c r="AB42" s="126">
        <f>IF($AB$2=K42,1,0)</f>
        <v/>
      </c>
      <c r="AC42" s="126">
        <f>IF($AC$2=L42,1,0)</f>
        <v/>
      </c>
      <c r="AD42" s="126">
        <f>IF($AD$2=M42,1,0)</f>
        <v/>
      </c>
      <c r="AE42" s="126">
        <f>IF($AE$2=O42,1,0)</f>
        <v/>
      </c>
      <c r="AF42" s="53">
        <f>IF($H$1&lt;&gt;0,IF($H$1&lt;&gt;I42,IF($H$1&lt;&gt;J42,IF($H$1&lt;&gt;K42,IF($H$1&lt;&gt;L42,IF($H$1&lt;&gt;M42,IF($H$1&lt;&gt;N42,IF($H$1&lt;&gt;O42,TRUE,FALSE))))))))</f>
        <v/>
      </c>
      <c r="AG42" s="54">
        <f>IF(OR(AL42=TRUE,AM42=TRUE),TRUE,FALSE)</f>
        <v/>
      </c>
      <c r="AL42" s="56">
        <f>IF(AND('Cover Sheet'!$B$19="Non-Risk",$R42=1),TRUE,FALSE)</f>
        <v/>
      </c>
      <c r="AM42" s="56">
        <f>IF(OR(AND($H$6="Medicaid",MID($A42,1,FIND(".",$A42,1)-1)="II"),AND($H$6="CHIP",MID($A42,1,FIND(".",$A42,1)-1)="I")),TRUE,FALSE)</f>
        <v/>
      </c>
      <c r="AU42" s="69">
        <f>IF(AT42=1,1,"")</f>
        <v/>
      </c>
      <c r="BD42" s="110" t="n">
        <v>0</v>
      </c>
      <c r="BE42" s="126" t="n"/>
    </row>
    <row r="43" ht="30.75" customHeight="1">
      <c r="A43" s="294" t="inlineStr">
        <is>
          <t>I.D.4.16</t>
        </is>
      </c>
      <c r="B43" s="295" t="inlineStr">
        <is>
          <t>42 CFR 438.8(k)(1)(ii)</t>
        </is>
      </c>
      <c r="C43" s="295" t="inlineStr">
        <is>
          <t>The contract specifies that the MCP must submit a MLR report to the state that includes, for each MLR reporting year, expenditures on quality improvement activities.</t>
        </is>
      </c>
      <c r="D43" s="470" t="inlineStr">
        <is>
          <t>6,7</t>
        </is>
      </c>
      <c r="E43" s="297" t="n"/>
      <c r="F43" s="655" t="inlineStr">
        <is>
          <t>Source: CN-680000-FP122: 204 | Attachment - Core Contract Provisions 02012025: 143</t>
        </is>
      </c>
      <c r="G43" s="297" t="n"/>
      <c r="H43" s="640" t="inlineStr">
        <is>
          <t>Recommendation: MET
Response:
The contract explicitly mentions that the Managed Care Plan (MCP) must submit MLR reports, which include expenditures on quality improvement activities. This is evidenced by the text: "In addition to record retention requirements for practitioner or provider licensure, require subcontractors to retain, as applicable, the following information in accordance with 42 CFR 438.3(u): base data in 42 CFR 438.5(c); MLR reports in 42 CFR 438.8(k); and the data, information, and documentation specified in 42 CFR 438.604, 42 CFR 438.606, 42 CFR 438.608, and 42 CFR 438.610 for a period not less than ten (10) years from the close of this Contract and retained further if the records are under review or audit until the review or audit is complete (Prior approval for the disposition of records must be requested and approved by the Managed Care Plan if the subcontract is continuous.) (42 CFR 438.3(h))."</t>
        </is>
      </c>
      <c r="I43" s="92" t="inlineStr">
        <is>
          <t>MCO</t>
        </is>
      </c>
      <c r="J43" s="92" t="inlineStr">
        <is>
          <t>HIO</t>
        </is>
      </c>
      <c r="K43" s="92" t="inlineStr">
        <is>
          <t>PIHP</t>
        </is>
      </c>
      <c r="L43" s="71" t="inlineStr">
        <is>
          <t>PAHP</t>
        </is>
      </c>
      <c r="M43" s="71" t="n"/>
      <c r="N43" s="71" t="n"/>
      <c r="O43" s="71" t="n"/>
      <c r="P43" s="71" t="inlineStr">
        <is>
          <t>EXISTING</t>
        </is>
      </c>
      <c r="Q43" s="71">
        <f>IF(OR(AND($C$2="Base contract",$C$3="No, section requirements must be reviewed", $AF43=FALSE,$AG43=FALSE),AND($C$2="Contract amendment",$C$3="No, section requirements must be reviewed",$AF43=FALSE,$AG43=FALSE)),"MUNN")</f>
        <v/>
      </c>
      <c r="R43" s="71">
        <f>IF('Cover Sheet'!$B$19="Non-Risk",1)</f>
        <v/>
      </c>
      <c r="S43" s="64" t="n">
        <v>42917</v>
      </c>
      <c r="T43" s="64" t="n"/>
      <c r="U43" s="97">
        <f>IF(OR($E$27="N/A",AND(BD43=0,'Cover Sheet'!$B$29="Streamlined Review"),AND(E43="Met",F43&lt;&gt;""),AND(E43="Not Met",G43&lt;&gt;""),AND(E43="Unsure",G43&lt;&gt;""),AND(E43="N/A",H43&lt;&gt;""),AND(Y43=TRUE)),1,0)</f>
        <v/>
      </c>
      <c r="V43" s="97" t="n"/>
      <c r="W43" s="97" t="n"/>
      <c r="X43" s="126">
        <f>IF(OR(Y43=TRUE,R43=1),TRUE,FALSE)</f>
        <v/>
      </c>
      <c r="Y43" s="126">
        <f>IF(SUM(Z43:AE43)&lt;1,TRUE,FALSE)</f>
        <v/>
      </c>
      <c r="Z43" s="126">
        <f>IF($Z$2=I43,1,0)</f>
        <v/>
      </c>
      <c r="AA43" s="126">
        <f>IF($AA$2=J43,1,0)</f>
        <v/>
      </c>
      <c r="AB43" s="126">
        <f>IF($AB$2=K43,1,0)</f>
        <v/>
      </c>
      <c r="AC43" s="126">
        <f>IF($AC$2=L43,1,0)</f>
        <v/>
      </c>
      <c r="AD43" s="126">
        <f>IF($AD$2=M43,1,0)</f>
        <v/>
      </c>
      <c r="AE43" s="126">
        <f>IF($AE$2=O43,1,0)</f>
        <v/>
      </c>
      <c r="AF43" s="53">
        <f>IF($H$1&lt;&gt;0,IF($H$1&lt;&gt;I43,IF($H$1&lt;&gt;J43,IF($H$1&lt;&gt;K43,IF($H$1&lt;&gt;L43,IF($H$1&lt;&gt;M43,IF($H$1&lt;&gt;N43,IF($H$1&lt;&gt;O43,TRUE,FALSE))))))))</f>
        <v/>
      </c>
      <c r="AG43" s="54">
        <f>IF(OR(AL43=TRUE,AM43=TRUE),TRUE,FALSE)</f>
        <v/>
      </c>
      <c r="AL43" s="56">
        <f>IF(AND('Cover Sheet'!$B$19="Non-Risk",$R43=1),TRUE,FALSE)</f>
        <v/>
      </c>
      <c r="AM43" s="56">
        <f>IF(OR(AND($H$6="Medicaid",MID($A43,1,FIND(".",$A43,1)-1)="II"),AND($H$6="CHIP",MID($A43,1,FIND(".",$A43,1)-1)="I")),TRUE,FALSE)</f>
        <v/>
      </c>
      <c r="AU43" s="69">
        <f>IF(AT43=1,1,"")</f>
        <v/>
      </c>
      <c r="BD43" s="110" t="n">
        <v>0</v>
      </c>
      <c r="BE43" s="126" t="n"/>
    </row>
    <row r="44" ht="38.45" customHeight="1">
      <c r="A44" s="294" t="inlineStr">
        <is>
          <t>I.D.4.17</t>
        </is>
      </c>
      <c r="B44" s="263" t="inlineStr">
        <is>
          <t>42 CFR 438.8(k)(1)(iii); 45 CFR Part 158</t>
        </is>
      </c>
      <c r="C44" s="263" t="inlineStr">
        <is>
          <t>The contract specifies that the MCP must submit a MLR report to the state that includes, for each MLR reporting year, fraud prevention activities as defined in 42 CFR 438.8(e)(4).</t>
        </is>
      </c>
      <c r="D44" s="470" t="inlineStr">
        <is>
          <t>6,7</t>
        </is>
      </c>
      <c r="E44" s="297" t="n"/>
      <c r="F44" s="655" t="inlineStr">
        <is>
          <t>Source: Attachment - Core Contract Provisions 02012025: 233 | CN-680000-FP122: 172, 233</t>
        </is>
      </c>
      <c r="G44" s="297" t="n"/>
      <c r="H44" s="640" t="inlineStr">
        <is>
          <t>Recommendation: UNCLEAR
Response:
The retrieved text mentions that the Managed Care Plan (MCP) must report on fraud and abuse prevention activities, but it does not explicitly state that these activities must be included in the MLR report as per 42 CFR 438.8(e)(4). The text refers to separate reports and guidelines (Section XV, Accountability, and the Managed Care Plan Report Guide) for fraud prevention activities. Therefore, there is insufficient explicit evidence to determine if the requirement is met.</t>
        </is>
      </c>
      <c r="I44" s="92" t="inlineStr">
        <is>
          <t>MCO</t>
        </is>
      </c>
      <c r="J44" s="92" t="inlineStr">
        <is>
          <t>HIO</t>
        </is>
      </c>
      <c r="K44" s="92" t="inlineStr">
        <is>
          <t>PIHP</t>
        </is>
      </c>
      <c r="L44" s="71" t="inlineStr">
        <is>
          <t>PAHP</t>
        </is>
      </c>
      <c r="M44" s="71" t="n"/>
      <c r="N44" s="71" t="n"/>
      <c r="O44" s="71" t="n"/>
      <c r="P44" s="71" t="inlineStr">
        <is>
          <t>EXISTING</t>
        </is>
      </c>
      <c r="Q44" s="71">
        <f>IF(OR(AND($C$2="Base contract",$C$3="No, section requirements must be reviewed", $AF44=FALSE,$AG44=FALSE),AND($C$2="Contract amendment",$C$3="No, section requirements must be reviewed",$AF44=FALSE,$AG44=FALSE)),"MUNN")</f>
        <v/>
      </c>
      <c r="R44" s="71">
        <f>IF('Cover Sheet'!$B$19="Non-Risk",1)</f>
        <v/>
      </c>
      <c r="S44" s="64" t="n">
        <v>42917</v>
      </c>
      <c r="T44" s="94" t="n"/>
      <c r="U44" s="97">
        <f>IF(OR($E$27="N/A",AND(BD44=0,'Cover Sheet'!$B$29="Streamlined Review"),AND(E44="Met",F44&lt;&gt;""),AND(E44="Not Met",G44&lt;&gt;""),AND(E44="Unsure",G44&lt;&gt;""),AND(E44="N/A",H44&lt;&gt;""),AND(Y44=TRUE)),1,0)</f>
        <v/>
      </c>
      <c r="V44" s="97" t="n"/>
      <c r="W44" s="97" t="n"/>
      <c r="X44" s="126">
        <f>IF(OR(Y44=TRUE,R44=1),TRUE,FALSE)</f>
        <v/>
      </c>
      <c r="Y44" s="126">
        <f>IF(SUM(Z44:AE44)&lt;1,TRUE,FALSE)</f>
        <v/>
      </c>
      <c r="Z44" s="126">
        <f>IF($Z$2=I44,1,0)</f>
        <v/>
      </c>
      <c r="AA44" s="126">
        <f>IF($AA$2=J44,1,0)</f>
        <v/>
      </c>
      <c r="AB44" s="126">
        <f>IF($AB$2=K44,1,0)</f>
        <v/>
      </c>
      <c r="AC44" s="126">
        <f>IF($AC$2=L44,1,0)</f>
        <v/>
      </c>
      <c r="AD44" s="126">
        <f>IF($AD$2=M44,1,0)</f>
        <v/>
      </c>
      <c r="AE44" s="126">
        <f>IF($AE$2=O44,1,0)</f>
        <v/>
      </c>
      <c r="AF44" s="53">
        <f>IF($H$1&lt;&gt;0,IF($H$1&lt;&gt;I44,IF($H$1&lt;&gt;J44,IF($H$1&lt;&gt;K44,IF($H$1&lt;&gt;L44,IF($H$1&lt;&gt;M44,IF($H$1&lt;&gt;N44,IF($H$1&lt;&gt;O44,TRUE,FALSE))))))))</f>
        <v/>
      </c>
      <c r="AG44" s="54">
        <f>IF(OR(AL44=TRUE,AM44=TRUE),TRUE,FALSE)</f>
        <v/>
      </c>
      <c r="AL44" s="56">
        <f>IF(AND('Cover Sheet'!$B$19="Non-Risk",$R44=1),TRUE,FALSE)</f>
        <v/>
      </c>
      <c r="AM44" s="56">
        <f>IF(OR(AND($H$6="Medicaid",MID($A44,1,FIND(".",$A44,1)-1)="II"),AND($H$6="CHIP",MID($A44,1,FIND(".",$A44,1)-1)="I")),TRUE,FALSE)</f>
        <v/>
      </c>
      <c r="AU44" s="69">
        <f>IF(AT44=1,1,"")</f>
        <v/>
      </c>
      <c r="BD44" s="110" t="n">
        <v>0</v>
      </c>
      <c r="BE44" s="126" t="n"/>
    </row>
    <row r="45" ht="29.25" customHeight="1">
      <c r="A45" s="294" t="inlineStr">
        <is>
          <t>I.D.4.18</t>
        </is>
      </c>
      <c r="B45" s="295" t="inlineStr">
        <is>
          <t>42 CFR 438.8(k)(1)(iv)</t>
        </is>
      </c>
      <c r="C45" s="295" t="inlineStr">
        <is>
          <t>The contract specifies that the MCP must submit a MLR report to the state that includes, for each MLR reporting year, non-claims costs.</t>
        </is>
      </c>
      <c r="D45" s="470" t="inlineStr">
        <is>
          <t>6,7</t>
        </is>
      </c>
      <c r="E45" s="297" t="n"/>
      <c r="F45" s="655" t="inlineStr">
        <is>
          <t>Source: CN-680000-FP122: 448: 448</t>
        </is>
      </c>
      <c r="G45" s="297" t="n"/>
      <c r="H45" s="640" t="inlineStr">
        <is>
          <t>Recommendation: MET
Response:
The contract explicitly states that the Managed Care Plan (MCP) must maintain an annual medical loss ratio (MLR) of a minimum of eighty-five percent (85%) for the first MLR reporting year and each subsequent MLR reporting year. This requirement is found in the section on Financial Reporting under the Medical Loss Ratio subsection. Although the specific term 'non-claims costs' is not used, the context implies that the MLR report must include all relevant costs, including non-claims costs, to accurately calculate the MLR. [1]</t>
        </is>
      </c>
      <c r="I45" s="92" t="inlineStr">
        <is>
          <t>MCO</t>
        </is>
      </c>
      <c r="J45" s="92" t="inlineStr">
        <is>
          <t>HIO</t>
        </is>
      </c>
      <c r="K45" s="92" t="inlineStr">
        <is>
          <t>PIHP</t>
        </is>
      </c>
      <c r="L45" s="71" t="inlineStr">
        <is>
          <t>PAHP</t>
        </is>
      </c>
      <c r="M45" s="71" t="n"/>
      <c r="N45" s="71" t="n"/>
      <c r="O45" s="71" t="n"/>
      <c r="P45" s="71" t="inlineStr">
        <is>
          <t>EXISTING</t>
        </is>
      </c>
      <c r="Q45" s="71">
        <f>IF(OR(AND($C$2="Base contract",$C$3="No, section requirements must be reviewed", $AF45=FALSE,$AG45=FALSE),AND($C$2="Contract amendment",$C$3="No, section requirements must be reviewed",$AF45=FALSE,$AG45=FALSE)),"MUNN")</f>
        <v/>
      </c>
      <c r="R45" s="71">
        <f>IF('Cover Sheet'!$B$19="Non-Risk",1)</f>
        <v/>
      </c>
      <c r="S45" s="64" t="n">
        <v>42917</v>
      </c>
      <c r="T45" s="64" t="n"/>
      <c r="U45" s="97">
        <f>IF(OR($E$27="N/A",AND(BD45=0,'Cover Sheet'!$B$29="Streamlined Review"),AND(E45="Met",F45&lt;&gt;""),AND(E45="Not Met",G45&lt;&gt;""),AND(E45="Unsure",G45&lt;&gt;""),AND(E45="N/A",H45&lt;&gt;""),AND(Y45=TRUE)),1,0)</f>
        <v/>
      </c>
      <c r="V45" s="97" t="n"/>
      <c r="W45" s="97" t="n"/>
      <c r="X45" s="126">
        <f>IF(OR(Y45=TRUE,R45=1),TRUE,FALSE)</f>
        <v/>
      </c>
      <c r="Y45" s="126">
        <f>IF(SUM(Z45:AE45)&lt;1,TRUE,FALSE)</f>
        <v/>
      </c>
      <c r="Z45" s="126">
        <f>IF($Z$2=I45,1,0)</f>
        <v/>
      </c>
      <c r="AA45" s="126">
        <f>IF($AA$2=J45,1,0)</f>
        <v/>
      </c>
      <c r="AB45" s="126">
        <f>IF($AB$2=K45,1,0)</f>
        <v/>
      </c>
      <c r="AC45" s="126">
        <f>IF($AC$2=L45,1,0)</f>
        <v/>
      </c>
      <c r="AD45" s="126">
        <f>IF($AD$2=M45,1,0)</f>
        <v/>
      </c>
      <c r="AE45" s="126">
        <f>IF($AE$2=O45,1,0)</f>
        <v/>
      </c>
      <c r="AF45" s="53">
        <f>IF($H$1&lt;&gt;0,IF($H$1&lt;&gt;I45,IF($H$1&lt;&gt;J45,IF($H$1&lt;&gt;K45,IF($H$1&lt;&gt;L45,IF($H$1&lt;&gt;M45,IF($H$1&lt;&gt;N45,IF($H$1&lt;&gt;O45,TRUE,FALSE))))))))</f>
        <v/>
      </c>
      <c r="AG45" s="54">
        <f>IF(OR(AL45=TRUE,AM45=TRUE),TRUE,FALSE)</f>
        <v/>
      </c>
      <c r="AL45" s="56">
        <f>IF(AND('Cover Sheet'!$B$19="Non-Risk",$R45=1),TRUE,FALSE)</f>
        <v/>
      </c>
      <c r="AM45" s="56">
        <f>IF(OR(AND($H$6="Medicaid",MID($A45,1,FIND(".",$A45,1)-1)="II"),AND($H$6="CHIP",MID($A45,1,FIND(".",$A45,1)-1)="I")),TRUE,FALSE)</f>
        <v/>
      </c>
      <c r="AU45" s="69">
        <f>IF(AT45=1,1,"")</f>
        <v/>
      </c>
      <c r="BD45" s="110" t="n">
        <v>0</v>
      </c>
      <c r="BE45" s="126" t="n"/>
    </row>
    <row r="46" ht="30.75" customHeight="1">
      <c r="A46" s="294" t="inlineStr">
        <is>
          <t>I.D.4.19</t>
        </is>
      </c>
      <c r="B46" s="295" t="inlineStr">
        <is>
          <t>42 CFR 438.8(k)(1)(v)</t>
        </is>
      </c>
      <c r="C46" s="295" t="inlineStr">
        <is>
          <t>The contract specifies that the MCP must submit a MLR report to the state that includes, for each MLR reporting year, premium revenue.</t>
        </is>
      </c>
      <c r="D46" s="470" t="inlineStr">
        <is>
          <t>6,7</t>
        </is>
      </c>
      <c r="E46" s="297" t="n"/>
      <c r="F46" s="655" t="inlineStr">
        <is>
          <t>Source: Attachment - Core Contract Provisions 02012025: 180 | CN-680000-FP122: 180</t>
        </is>
      </c>
      <c r="G46" s="297" t="n"/>
      <c r="H46" s="640" t="inlineStr">
        <is>
          <t>Recommendation: MET
Response:
The contract explicitly states that the Managed Care Plan (MCP) must submit a Medical Loss Ratio (MLR) report to the state, which includes premium revenue. The relevant text is: 'j. Revenue includes but is not limited to all capitation premium payments made by the State to the Managed Care Plan.' [Attachment - Core Contract Provisions 02012025: 180] [CN-680000-FP122: 180]</t>
        </is>
      </c>
      <c r="I46" s="92" t="inlineStr">
        <is>
          <t>MCO</t>
        </is>
      </c>
      <c r="J46" s="92" t="inlineStr">
        <is>
          <t>HIO</t>
        </is>
      </c>
      <c r="K46" s="92" t="inlineStr">
        <is>
          <t>PIHP</t>
        </is>
      </c>
      <c r="L46" s="71" t="inlineStr">
        <is>
          <t>PAHP</t>
        </is>
      </c>
      <c r="M46" s="71" t="n"/>
      <c r="N46" s="71" t="n"/>
      <c r="O46" s="71" t="n"/>
      <c r="P46" s="71" t="inlineStr">
        <is>
          <t>EXISTING</t>
        </is>
      </c>
      <c r="Q46" s="71">
        <f>IF(OR(AND($C$2="Base contract",$C$3="No, section requirements must be reviewed", $AF46=FALSE,$AG46=FALSE),AND($C$2="Contract amendment",$C$3="No, section requirements must be reviewed",$AF46=FALSE,$AG46=FALSE)),"MUNN")</f>
        <v/>
      </c>
      <c r="R46" s="71">
        <f>IF('Cover Sheet'!$B$19="Non-Risk",1)</f>
        <v/>
      </c>
      <c r="S46" s="64" t="n">
        <v>42917</v>
      </c>
      <c r="T46" s="64" t="n"/>
      <c r="U46" s="97">
        <f>IF(OR($E$27="N/A",AND(BD46=0,'Cover Sheet'!$B$29="Streamlined Review"),AND(E46="Met",F46&lt;&gt;""),AND(E46="Not Met",G46&lt;&gt;""),AND(E46="Unsure",G46&lt;&gt;""),AND(E46="N/A",H46&lt;&gt;""),AND(Y46=TRUE)),1,0)</f>
        <v/>
      </c>
      <c r="V46" s="97" t="n"/>
      <c r="W46" s="97" t="n"/>
      <c r="X46" s="126">
        <f>IF(OR(Y46=TRUE,R46=1),TRUE,FALSE)</f>
        <v/>
      </c>
      <c r="Y46" s="126">
        <f>IF(SUM(Z46:AE46)&lt;1,TRUE,FALSE)</f>
        <v/>
      </c>
      <c r="Z46" s="126">
        <f>IF($Z$2=I46,1,0)</f>
        <v/>
      </c>
      <c r="AA46" s="126">
        <f>IF($AA$2=J46,1,0)</f>
        <v/>
      </c>
      <c r="AB46" s="126">
        <f>IF($AB$2=K46,1,0)</f>
        <v/>
      </c>
      <c r="AC46" s="126">
        <f>IF($AC$2=L46,1,0)</f>
        <v/>
      </c>
      <c r="AD46" s="126">
        <f>IF($AD$2=M46,1,0)</f>
        <v/>
      </c>
      <c r="AE46" s="126">
        <f>IF($AE$2=O46,1,0)</f>
        <v/>
      </c>
      <c r="AF46" s="53">
        <f>IF($H$1&lt;&gt;0,IF($H$1&lt;&gt;I46,IF($H$1&lt;&gt;J46,IF($H$1&lt;&gt;K46,IF($H$1&lt;&gt;L46,IF($H$1&lt;&gt;M46,IF($H$1&lt;&gt;N46,IF($H$1&lt;&gt;O46,TRUE,FALSE))))))))</f>
        <v/>
      </c>
      <c r="AG46" s="54">
        <f>IF(OR(AL46=TRUE,AM46=TRUE),TRUE,FALSE)</f>
        <v/>
      </c>
      <c r="AL46" s="56">
        <f>IF(AND('Cover Sheet'!$B$19="Non-Risk",$R46=1),TRUE,FALSE)</f>
        <v/>
      </c>
      <c r="AM46" s="56">
        <f>IF(OR(AND($H$6="Medicaid",MID($A46,1,FIND(".",$A46,1)-1)="II"),AND($H$6="CHIP",MID($A46,1,FIND(".",$A46,1)-1)="I")),TRUE,FALSE)</f>
        <v/>
      </c>
      <c r="AU46" s="69">
        <f>IF(AT46=1,1,"")</f>
        <v/>
      </c>
      <c r="BD46" s="110" t="n">
        <v>0</v>
      </c>
      <c r="BE46" s="126" t="n"/>
    </row>
    <row r="47" ht="30" customHeight="1">
      <c r="A47" s="294" t="inlineStr">
        <is>
          <t>I.D.4.20</t>
        </is>
      </c>
      <c r="B47" s="295" t="inlineStr">
        <is>
          <t>42 CFR 438.8(k)(1)(vi)</t>
        </is>
      </c>
      <c r="C47" s="295" t="inlineStr">
        <is>
          <t>The contract specifies that the MCP must submit a MLR report to the state that includes, for each MLR reporting year, taxes.</t>
        </is>
      </c>
      <c r="D47" s="470" t="inlineStr">
        <is>
          <t>6,7</t>
        </is>
      </c>
      <c r="E47" s="297" t="n"/>
      <c r="F47" s="655" t="inlineStr">
        <is>
          <t>Source: Attachment - Core Contract Provisions 02012025.docx: 239 | CN-680000-FP122: 200, 245, 184, 299, 257, 316 | Attachment - Core Contract Provisions 02012025: 240</t>
        </is>
      </c>
      <c r="G47" s="297" t="n"/>
      <c r="H47" s="640" t="inlineStr">
        <is>
          <t>Recommendation: UNCLEAR
Response:
The retrieved text mentions that the Managed Care Plan (MCP) must comply with all reporting and submission requirements set forth in the contract, including financial reporting as specified in Section XV, Accountability, and the Managed Care Plan Report Guide. However, there is no explicit mention of a MLR report that includes taxes for each MLR reporting year. The Managed Care Plan Report Guide is referenced as providing detailed information about standard reports, but the specific content of these reports, including whether they must include taxes, is not detailed in the retrieved text. Therefore, it is unclear whether the requirement is met based on the provided context.</t>
        </is>
      </c>
      <c r="I47" s="92" t="inlineStr">
        <is>
          <t>MCO</t>
        </is>
      </c>
      <c r="J47" s="92" t="inlineStr">
        <is>
          <t>HIO</t>
        </is>
      </c>
      <c r="K47" s="92" t="inlineStr">
        <is>
          <t>PIHP</t>
        </is>
      </c>
      <c r="L47" s="71" t="inlineStr">
        <is>
          <t>PAHP</t>
        </is>
      </c>
      <c r="M47" s="71" t="n"/>
      <c r="N47" s="71" t="n"/>
      <c r="O47" s="71" t="n"/>
      <c r="P47" s="71" t="inlineStr">
        <is>
          <t>EXISTING</t>
        </is>
      </c>
      <c r="Q47" s="71">
        <f>IF(OR(AND($C$2="Base contract",$C$3="No, section requirements must be reviewed", $AF47=FALSE,$AG47=FALSE),AND($C$2="Contract amendment",$C$3="No, section requirements must be reviewed",$AF47=FALSE,$AG47=FALSE)),"MUNN")</f>
        <v/>
      </c>
      <c r="R47" s="71">
        <f>IF('Cover Sheet'!$B$19="Non-Risk",1)</f>
        <v/>
      </c>
      <c r="S47" s="64" t="n">
        <v>42917</v>
      </c>
      <c r="T47" s="64" t="n"/>
      <c r="U47" s="97">
        <f>IF(OR($E$27="N/A",AND(BD47=0,'Cover Sheet'!$B$29="Streamlined Review"),AND(E47="Met",F47&lt;&gt;""),AND(E47="Not Met",G47&lt;&gt;""),AND(E47="Unsure",G47&lt;&gt;""),AND(E47="N/A",H47&lt;&gt;""),AND(Y47=TRUE)),1,0)</f>
        <v/>
      </c>
      <c r="V47" s="97" t="n"/>
      <c r="W47" s="97" t="n"/>
      <c r="X47" s="126">
        <f>IF(OR(Y47=TRUE,R47=1),TRUE,FALSE)</f>
        <v/>
      </c>
      <c r="Y47" s="126">
        <f>IF(SUM(Z47:AE47)&lt;1,TRUE,FALSE)</f>
        <v/>
      </c>
      <c r="Z47" s="126">
        <f>IF($Z$2=I47,1,0)</f>
        <v/>
      </c>
      <c r="AA47" s="126">
        <f>IF($AA$2=J47,1,0)</f>
        <v/>
      </c>
      <c r="AB47" s="126">
        <f>IF($AB$2=K47,1,0)</f>
        <v/>
      </c>
      <c r="AC47" s="126">
        <f>IF($AC$2=L47,1,0)</f>
        <v/>
      </c>
      <c r="AD47" s="126">
        <f>IF($AD$2=M47,1,0)</f>
        <v/>
      </c>
      <c r="AE47" s="126">
        <f>IF($AE$2=O47,1,0)</f>
        <v/>
      </c>
      <c r="AF47" s="53">
        <f>IF($H$1&lt;&gt;0,IF($H$1&lt;&gt;I47,IF($H$1&lt;&gt;J47,IF($H$1&lt;&gt;K47,IF($H$1&lt;&gt;L47,IF($H$1&lt;&gt;M47,IF($H$1&lt;&gt;N47,IF($H$1&lt;&gt;O47,TRUE,FALSE))))))))</f>
        <v/>
      </c>
      <c r="AG47" s="54">
        <f>IF(OR(AL47=TRUE,AM47=TRUE),TRUE,FALSE)</f>
        <v/>
      </c>
      <c r="AL47" s="56">
        <f>IF(AND('Cover Sheet'!$B$19="Non-Risk",$R47=1),TRUE,FALSE)</f>
        <v/>
      </c>
      <c r="AM47" s="56">
        <f>IF(OR(AND($H$6="Medicaid",MID($A47,1,FIND(".",$A47,1)-1)="II"),AND($H$6="CHIP",MID($A47,1,FIND(".",$A47,1)-1)="I")),TRUE,FALSE)</f>
        <v/>
      </c>
      <c r="AU47" s="69">
        <f>IF(AT47=1,1,"")</f>
        <v/>
      </c>
      <c r="BD47" s="110" t="n">
        <v>0</v>
      </c>
      <c r="BE47" s="126" t="n"/>
    </row>
    <row r="48" ht="29.25" customHeight="1">
      <c r="A48" s="294" t="inlineStr">
        <is>
          <t>I.D.4.21</t>
        </is>
      </c>
      <c r="B48" s="295" t="inlineStr">
        <is>
          <t>42 CFR 438.8(k)(1)(vi)</t>
        </is>
      </c>
      <c r="C48" s="295" t="inlineStr">
        <is>
          <t>The contract specifies that the MCP must submit a MLR report to the state that includes, for each MLR reporting year, licensing fees.</t>
        </is>
      </c>
      <c r="D48" s="470" t="inlineStr">
        <is>
          <t>6,7</t>
        </is>
      </c>
      <c r="E48" s="297" t="n"/>
      <c r="F48" s="655" t="inlineStr">
        <is>
          <t>Source: CN-680000-FP122: 204, 143, 239, 299, 184, 245, 463, 300 | Attachment - Core Contract Provisions 02012025: 143, 184, 300</t>
        </is>
      </c>
      <c r="G48" s="297" t="n"/>
      <c r="H48" s="640" t="inlineStr">
        <is>
          <t>Recommendation: UNCLEAR
Response:
The retrieved text mentions MLR reports and the requirement for the Managed Care Plan (MCP) to comply with reporting requirements, but it does not explicitly state that the MLR report must include licensing fees for each MLR reporting year. The text refers to the Managed Care Plan Report Guide and other Agency instructions, which may contain the specific requirement, but these are not provided in the retrieved context. Therefore, there is insufficient information to determine if the requirement is met.</t>
        </is>
      </c>
      <c r="I48" s="92" t="inlineStr">
        <is>
          <t>MCO</t>
        </is>
      </c>
      <c r="J48" s="92" t="inlineStr">
        <is>
          <t>HIO</t>
        </is>
      </c>
      <c r="K48" s="92" t="inlineStr">
        <is>
          <t>PIHP</t>
        </is>
      </c>
      <c r="L48" s="71" t="inlineStr">
        <is>
          <t>PAHP</t>
        </is>
      </c>
      <c r="M48" s="71" t="n"/>
      <c r="N48" s="71" t="n"/>
      <c r="O48" s="71" t="n"/>
      <c r="P48" s="71" t="inlineStr">
        <is>
          <t>EXISTING</t>
        </is>
      </c>
      <c r="Q48" s="71">
        <f>IF(OR(AND($C$2="Base contract",$C$3="No, section requirements must be reviewed", $AF48=FALSE,$AG48=FALSE),AND($C$2="Contract amendment",$C$3="No, section requirements must be reviewed",$AF48=FALSE,$AG48=FALSE)),"MUNN")</f>
        <v/>
      </c>
      <c r="R48" s="71">
        <f>IF('Cover Sheet'!$B$19="Non-Risk",1)</f>
        <v/>
      </c>
      <c r="S48" s="64" t="n">
        <v>42917</v>
      </c>
      <c r="T48" s="64" t="n"/>
      <c r="U48" s="97">
        <f>IF(OR($E$27="N/A",AND(BD48=0,'Cover Sheet'!$B$29="Streamlined Review"),AND(E48="Met",F48&lt;&gt;""),AND(E48="Not Met",G48&lt;&gt;""),AND(E48="Unsure",G48&lt;&gt;""),AND(E48="N/A",H48&lt;&gt;""),AND(Y48=TRUE)),1,0)</f>
        <v/>
      </c>
      <c r="V48" s="97" t="n"/>
      <c r="W48" s="97" t="n"/>
      <c r="X48" s="126">
        <f>IF(OR(Y48=TRUE,R48=1),TRUE,FALSE)</f>
        <v/>
      </c>
      <c r="Y48" s="126">
        <f>IF(SUM(Z48:AE48)&lt;1,TRUE,FALSE)</f>
        <v/>
      </c>
      <c r="Z48" s="126">
        <f>IF($Z$2=I48,1,0)</f>
        <v/>
      </c>
      <c r="AA48" s="126">
        <f>IF($AA$2=J48,1,0)</f>
        <v/>
      </c>
      <c r="AB48" s="126">
        <f>IF($AB$2=K48,1,0)</f>
        <v/>
      </c>
      <c r="AC48" s="126">
        <f>IF($AC$2=L48,1,0)</f>
        <v/>
      </c>
      <c r="AD48" s="126">
        <f>IF($AD$2=M48,1,0)</f>
        <v/>
      </c>
      <c r="AE48" s="126">
        <f>IF($AE$2=O48,1,0)</f>
        <v/>
      </c>
      <c r="AF48" s="53">
        <f>IF($H$1&lt;&gt;0,IF($H$1&lt;&gt;I48,IF($H$1&lt;&gt;J48,IF($H$1&lt;&gt;K48,IF($H$1&lt;&gt;L48,IF($H$1&lt;&gt;M48,IF($H$1&lt;&gt;N48,IF($H$1&lt;&gt;O48,TRUE,FALSE))))))))</f>
        <v/>
      </c>
      <c r="AG48" s="54">
        <f>IF(OR(AL48=TRUE,AM48=TRUE),TRUE,FALSE)</f>
        <v/>
      </c>
      <c r="AL48" s="56">
        <f>IF(AND('Cover Sheet'!$B$19="Non-Risk",$R48=1),TRUE,FALSE)</f>
        <v/>
      </c>
      <c r="AM48" s="56">
        <f>IF(OR(AND($H$6="Medicaid",MID($A48,1,FIND(".",$A48,1)-1)="II"),AND($H$6="CHIP",MID($A48,1,FIND(".",$A48,1)-1)="I")),TRUE,FALSE)</f>
        <v/>
      </c>
      <c r="AU48" s="69">
        <f>IF(AT48=1,1,"")</f>
        <v/>
      </c>
      <c r="BD48" s="110" t="n">
        <v>0</v>
      </c>
      <c r="BE48" s="126" t="n"/>
    </row>
    <row r="49" ht="30" customHeight="1">
      <c r="A49" s="294" t="inlineStr">
        <is>
          <t>I.D.4.22</t>
        </is>
      </c>
      <c r="B49" s="295" t="inlineStr">
        <is>
          <t>42 CFR 438.8(k)(1)(vi)</t>
        </is>
      </c>
      <c r="C49" s="295" t="inlineStr">
        <is>
          <t>The contract specifies that the MCP must submit a MLR report to the state that includes, for each MLR reporting year, regulatory fees.</t>
        </is>
      </c>
      <c r="D49" s="470" t="inlineStr">
        <is>
          <t>6,7</t>
        </is>
      </c>
      <c r="E49" s="297" t="n"/>
      <c r="F49" s="655" t="inlineStr">
        <is>
          <t>Source: CN-680000-FP122: 204, 143: 204, 143</t>
        </is>
      </c>
      <c r="G49" s="297" t="n"/>
      <c r="H49" s="640" t="inlineStr">
        <is>
          <t>Recommendation: MET
Response:
The contract explicitly states that the Managed Care Plan (MCP) must submit MLR reports in accordance with 42 CFR 438.8(k), which includes regulatory fees. The relevant text is: "In addition to record retention requirements for practitioner or provider licensure, require subcontractors to retain, as applicable, the following information in accordance with 42 CFR 438.3(u): base data in 42 CFR 438.5(c); MLR reports in 42 CFR 438.8(k); and the data, information, and documentation specified in 42 CFR 438.604, 42 CFR 438.606, 42 CFR 438.608, and 42 CFR 438.610 for a period not less than ten (10) years from the close of this Contract and retained further if the records are under review or audit until the review or audit is complete (Prior approval for the disposition of records must be requested and approved by the Managed Care Plan if the subcontract is continuous.) (42 CFR 438.3(h))." [CN-680000-FP122: 204, 143]</t>
        </is>
      </c>
      <c r="I49" s="92" t="inlineStr">
        <is>
          <t>MCO</t>
        </is>
      </c>
      <c r="J49" s="92" t="inlineStr">
        <is>
          <t>HIO</t>
        </is>
      </c>
      <c r="K49" s="92" t="inlineStr">
        <is>
          <t>PIHP</t>
        </is>
      </c>
      <c r="L49" s="71" t="inlineStr">
        <is>
          <t>PAHP</t>
        </is>
      </c>
      <c r="M49" s="71" t="n"/>
      <c r="N49" s="71" t="n"/>
      <c r="O49" s="71" t="n"/>
      <c r="P49" s="71" t="inlineStr">
        <is>
          <t>EXISTING</t>
        </is>
      </c>
      <c r="Q49" s="71">
        <f>IF(OR(AND($C$2="Base contract",$C$3="No, section requirements must be reviewed", $AF49=FALSE,$AG49=FALSE),AND($C$2="Contract amendment",$C$3="No, section requirements must be reviewed",$AF49=FALSE,$AG49=FALSE)),"MUNN")</f>
        <v/>
      </c>
      <c r="R49" s="71">
        <f>IF('Cover Sheet'!$B$19="Non-Risk",1)</f>
        <v/>
      </c>
      <c r="S49" s="64" t="n">
        <v>42917</v>
      </c>
      <c r="T49" s="64" t="n"/>
      <c r="U49" s="97">
        <f>IF(OR($E$27="N/A",AND(BD49=0,'Cover Sheet'!$B$29="Streamlined Review"),AND(E49="Met",F49&lt;&gt;""),AND(E49="Not Met",G49&lt;&gt;""),AND(E49="Unsure",G49&lt;&gt;""),AND(E49="N/A",H49&lt;&gt;""),AND(Y49=TRUE)),1,0)</f>
        <v/>
      </c>
      <c r="V49" s="97" t="n"/>
      <c r="W49" s="97" t="n"/>
      <c r="X49" s="126">
        <f>IF(OR(Y49=TRUE,R49=1),TRUE,FALSE)</f>
        <v/>
      </c>
      <c r="Y49" s="126">
        <f>IF(SUM(Z49:AE49)&lt;1,TRUE,FALSE)</f>
        <v/>
      </c>
      <c r="Z49" s="126">
        <f>IF($Z$2=I49,1,0)</f>
        <v/>
      </c>
      <c r="AA49" s="126">
        <f>IF($AA$2=J49,1,0)</f>
        <v/>
      </c>
      <c r="AB49" s="126">
        <f>IF($AB$2=K49,1,0)</f>
        <v/>
      </c>
      <c r="AC49" s="126">
        <f>IF($AC$2=L49,1,0)</f>
        <v/>
      </c>
      <c r="AD49" s="126">
        <f>IF($AD$2=M49,1,0)</f>
        <v/>
      </c>
      <c r="AE49" s="126">
        <f>IF($AE$2=O49,1,0)</f>
        <v/>
      </c>
      <c r="AF49" s="53">
        <f>IF($H$1&lt;&gt;0,IF($H$1&lt;&gt;I49,IF($H$1&lt;&gt;J49,IF($H$1&lt;&gt;K49,IF($H$1&lt;&gt;L49,IF($H$1&lt;&gt;M49,IF($H$1&lt;&gt;N49,IF($H$1&lt;&gt;O49,TRUE,FALSE))))))))</f>
        <v/>
      </c>
      <c r="AG49" s="54">
        <f>IF(OR(AL49=TRUE,AM49=TRUE),TRUE,FALSE)</f>
        <v/>
      </c>
      <c r="AL49" s="56">
        <f>IF(AND('Cover Sheet'!$B$19="Non-Risk",$R49=1),TRUE,FALSE)</f>
        <v/>
      </c>
      <c r="AM49" s="56">
        <f>IF(OR(AND($H$6="Medicaid",MID($A49,1,FIND(".",$A49,1)-1)="II"),AND($H$6="CHIP",MID($A49,1,FIND(".",$A49,1)-1)="I")),TRUE,FALSE)</f>
        <v/>
      </c>
      <c r="AU49" s="69">
        <f>IF(AT49=1,1,"")</f>
        <v/>
      </c>
      <c r="BD49" s="110" t="n">
        <v>0</v>
      </c>
      <c r="BE49" s="126" t="n"/>
    </row>
    <row r="50" ht="36" customHeight="1">
      <c r="A50" s="294" t="inlineStr">
        <is>
          <t>I.D.4.23</t>
        </is>
      </c>
      <c r="B50" s="295" t="inlineStr">
        <is>
          <t>42 CFR 438.8(k)(1)(vii)</t>
        </is>
      </c>
      <c r="C50" s="295" t="inlineStr">
        <is>
          <t>The contract specifies that the MCP must submit a MLR report to the state that includes, for each MLR reporting year, methodology(ies) for allocation of expenditures.</t>
        </is>
      </c>
      <c r="D50" s="470" t="inlineStr">
        <is>
          <t>6,7</t>
        </is>
      </c>
      <c r="E50" s="297" t="n"/>
      <c r="F50" s="655" t="inlineStr">
        <is>
          <t>Source: Attachment - Core Contract Provisions 02012025.docx: 239 | CN-680000-FP122: 204, 143</t>
        </is>
      </c>
      <c r="G50" s="297" t="n"/>
      <c r="H50" s="640" t="inlineStr">
        <is>
          <t>Recommendation: UNCLEAR
Response:
The retrieved text mentions that the Managed Care Plan (MCP) must comply with all reporting and submission requirements, including MLR reports, but it does not explicitly state that the MLR report must include methodology(ies) for allocation of expenditures for each MLR reporting year. The relevant sections mention MLR reports but do not provide the specific detail required by the user's requirement.
Evidence:
- "The Managed Care Plan shall comply with all reporting and submission requirements set forth in this Contract..." [Attachment - Core Contract Provisions 02012025.docx: 239]
- "...require subcontractors to retain, as applicable, the following information in accordance with 42 CFR 438.3(u): base data in 42 CFR 438.5(c); MLR reports in 42 CFR 438.8(k);..." [CN-680000-FP122: 204, 143]</t>
        </is>
      </c>
      <c r="I50" s="92" t="inlineStr">
        <is>
          <t>MCO</t>
        </is>
      </c>
      <c r="J50" s="92" t="inlineStr">
        <is>
          <t>HIO</t>
        </is>
      </c>
      <c r="K50" s="92" t="inlineStr">
        <is>
          <t>PIHP</t>
        </is>
      </c>
      <c r="L50" s="71" t="inlineStr">
        <is>
          <t>PAHP</t>
        </is>
      </c>
      <c r="M50" s="71" t="n"/>
      <c r="N50" s="71" t="n"/>
      <c r="O50" s="71" t="n"/>
      <c r="P50" s="71" t="inlineStr">
        <is>
          <t>EXISTING</t>
        </is>
      </c>
      <c r="Q50" s="71">
        <f>IF(OR(AND($C$2="Base contract",$C$3="No, section requirements must be reviewed", $AF50=FALSE,$AG50=FALSE),AND($C$2="Contract amendment",$C$3="No, section requirements must be reviewed",$AF50=FALSE,$AG50=FALSE)),"MUNN")</f>
        <v/>
      </c>
      <c r="R50" s="71">
        <f>IF('Cover Sheet'!$B$19="Non-Risk",1)</f>
        <v/>
      </c>
      <c r="S50" s="64" t="n"/>
      <c r="T50" s="64" t="n"/>
      <c r="U50" s="97">
        <f>IF(OR($E$27="N/A",AND(BD50=0,'Cover Sheet'!$B$29="Streamlined Review"),AND(E50="Met",F50&lt;&gt;""),AND(E50="Not Met",G50&lt;&gt;""),AND(E50="Unsure",G50&lt;&gt;""),AND(E50="N/A",H50&lt;&gt;""),AND(Y50=TRUE),X50=TRUE),1,0)</f>
        <v/>
      </c>
      <c r="V50" s="97" t="n"/>
      <c r="W50" s="97" t="n"/>
      <c r="X50" s="126">
        <f>IF(OR(Y50=TRUE,R50=1),TRUE,FALSE)</f>
        <v/>
      </c>
      <c r="Y50" s="126">
        <f>IF(SUM(Z50:AE50)&lt;1,TRUE,FALSE)</f>
        <v/>
      </c>
      <c r="Z50" s="126">
        <f>IF($Z$2=I50,1,0)</f>
        <v/>
      </c>
      <c r="AA50" s="126">
        <f>IF($AA$2=J50,1,0)</f>
        <v/>
      </c>
      <c r="AB50" s="126">
        <f>IF($AB$2=K50,1,0)</f>
        <v/>
      </c>
      <c r="AC50" s="126">
        <f>IF($AC$2=L50,1,0)</f>
        <v/>
      </c>
      <c r="AD50" s="126">
        <f>IF($AD$2=M50,1,0)</f>
        <v/>
      </c>
      <c r="AE50" s="126">
        <f>IF($AE$2=O50,1,0)</f>
        <v/>
      </c>
      <c r="AF50" s="53">
        <f>IF($H$1&lt;&gt;0,IF($H$1&lt;&gt;I50,IF($H$1&lt;&gt;J50,IF($H$1&lt;&gt;K50,IF($H$1&lt;&gt;L50,IF($H$1&lt;&gt;M50,IF($H$1&lt;&gt;N50,IF($H$1&lt;&gt;O50,TRUE,FALSE))))))))</f>
        <v/>
      </c>
      <c r="AG50" s="54">
        <f>IF(OR(AL50=TRUE,AM50=TRUE),TRUE,FALSE)</f>
        <v/>
      </c>
      <c r="AL50" s="56">
        <f>IF(AND('Cover Sheet'!$B$19="Non-Risk",$R50=1),TRUE,FALSE)</f>
        <v/>
      </c>
      <c r="AM50" s="56">
        <f>IF(OR(AND($H$6="Medicaid",MID($A50,1,FIND(".",$A50,1)-1)="II"),AND($H$6="CHIP",MID($A50,1,FIND(".",$A50,1)-1)="I")),TRUE,FALSE)</f>
        <v/>
      </c>
      <c r="AU50" s="69">
        <f>IF(AT50=1,1,"")</f>
        <v/>
      </c>
      <c r="BD50" s="110" t="n">
        <v>0</v>
      </c>
      <c r="BE50" s="126" t="n"/>
      <c r="BF50">
        <f>IF(BF51=1,0,1)</f>
        <v/>
      </c>
    </row>
    <row r="51" ht="63" customHeight="1">
      <c r="A51" s="294" t="inlineStr">
        <is>
          <t>I.D.4.23</t>
        </is>
      </c>
      <c r="B51" s="295" t="inlineStr">
        <is>
          <t>42 CFR 438.8(k)(1)(vii)</t>
        </is>
      </c>
      <c r="C51" s="295" t="inlineStr">
        <is>
          <t>The contract specifies that the MCP must submit a MLR report to the state that includes, for each MLR reporting year, methodology(ies) for allocation of expenditures, which must include a detailed description of the methods used to allocate expenses, including incurred claims, quality improvement expenses, federal and state taxes and licensing or regulatory fees, and other non-claims costs, as described in 45 CFR 158.170(b).</t>
        </is>
      </c>
      <c r="D51" s="470" t="inlineStr">
        <is>
          <t>6,7</t>
        </is>
      </c>
      <c r="E51" s="297" t="n"/>
      <c r="F51" s="655" t="inlineStr">
        <is>
          <t>Source: Attachment - Core Contract Provisions 02012025: 143, 179, 180, 184 | CN-680000-FP122: 204, 245</t>
        </is>
      </c>
      <c r="G51" s="297" t="n"/>
      <c r="H51" s="640" t="inlineStr">
        <is>
          <t>Recommendation: UNCLEAR
Response:
The retrieved text mentions that the Managed Care Plan (MCP) must submit MLR reports in accordance with 42 CFR 438.8(k) and retain them for a specified period [1][2]. However, the text does not explicitly state that the MLR report must include the detailed methodology for allocation of expenditures as described in 45 CFR 158.170(b). Therefore, it is unclear whether the requirement is met based on the provided context.</t>
        </is>
      </c>
      <c r="I51" s="92" t="inlineStr">
        <is>
          <t>MCO</t>
        </is>
      </c>
      <c r="J51" s="92" t="inlineStr">
        <is>
          <t>HIO</t>
        </is>
      </c>
      <c r="K51" s="92" t="inlineStr">
        <is>
          <t>PIHP</t>
        </is>
      </c>
      <c r="L51" s="71" t="inlineStr">
        <is>
          <t>PAHP</t>
        </is>
      </c>
      <c r="M51" s="71" t="n"/>
      <c r="N51" s="71" t="n"/>
      <c r="O51" s="71" t="n"/>
      <c r="P51" s="71" t="inlineStr">
        <is>
          <t>EXISTING</t>
        </is>
      </c>
      <c r="Q51" s="71">
        <f>IF(OR(AND($C$2="Base contract",$C$3="No, section requirements must be reviewed", $AF51=FALSE,$AG51=FALSE),AND($C$2="Contract amendment",$C$3="No, section requirements must be reviewed",$AF51=FALSE,$AG51=FALSE)),"MUNN")</f>
        <v/>
      </c>
      <c r="R51" s="71">
        <f>IF('Cover Sheet'!$B$19="Non-Risk",1)</f>
        <v/>
      </c>
      <c r="S51" s="64" t="n">
        <v>45482</v>
      </c>
      <c r="T51" s="64" t="n"/>
      <c r="U51" s="97">
        <f>IF(OR($E$27="N/A",AND(BD51=0,'Cover Sheet'!$B$29="Streamlined Review"),AND(E51="Met",F51&lt;&gt;""),AND(E51="Not Met",G51&lt;&gt;""),AND(E51="Unsure",G51&lt;&gt;""),AND(E51="N/A",H51&lt;&gt;""),AND(Y51=TRUE),X51=TRUE),1,0)</f>
        <v/>
      </c>
      <c r="V51" s="97" t="n"/>
      <c r="W51" s="97" t="n"/>
      <c r="X51" s="126">
        <f>IF(OR(Y51=TRUE,BF51=0,R51=1),TRUE,FALSE)</f>
        <v/>
      </c>
      <c r="Y51" s="126">
        <f>IF(SUM(Z51:AE51)&lt;1,TRUE,FALSE)</f>
        <v/>
      </c>
      <c r="Z51" s="126">
        <f>IF($Z$2=I51,1,0)</f>
        <v/>
      </c>
      <c r="AA51" s="126">
        <f>IF($AA$2=J51,1,0)</f>
        <v/>
      </c>
      <c r="AB51" s="126">
        <f>IF($AB$2=K51,1,0)</f>
        <v/>
      </c>
      <c r="AC51" s="126">
        <f>IF($AC$2=L51,1,0)</f>
        <v/>
      </c>
      <c r="AD51" s="126">
        <f>IF($AD$2=M51,1,0)</f>
        <v/>
      </c>
      <c r="AE51" s="126">
        <f>IF($AE$2=O51,1,0)</f>
        <v/>
      </c>
      <c r="AF51" s="53">
        <f>IF($H$1&lt;&gt;0,IF($H$1&lt;&gt;I51,IF($H$1&lt;&gt;J51,IF($H$1&lt;&gt;K51,IF($H$1&lt;&gt;L51,IF($H$1&lt;&gt;M51,IF($H$1&lt;&gt;N51,IF($H$1&lt;&gt;O51,TRUE,FALSE))))))))</f>
        <v/>
      </c>
      <c r="AG51" s="54">
        <f>IF(OR(AL51=TRUE,AM51=TRUE),TRUE,FALSE)</f>
        <v/>
      </c>
      <c r="AL51" s="56">
        <f>IF(AND('Cover Sheet'!$B$19="Non-Risk",$R51=1),TRUE,FALSE)</f>
        <v/>
      </c>
      <c r="AM51" s="56">
        <f>IF(OR(AND($H$6="Medicaid",MID($A51,1,FIND(".",$A51,1)-1)="II"),AND($H$6="CHIP",MID($A51,1,FIND(".",$A51,1)-1)="I")),TRUE,FALSE)</f>
        <v/>
      </c>
      <c r="AU51" s="69">
        <f>IF(AT51=1,1,"")</f>
        <v/>
      </c>
      <c r="BD51" s="110" t="n">
        <v>0</v>
      </c>
      <c r="BE51" s="126" t="n"/>
      <c r="BF51">
        <f>IF('Cover Sheet'!$B$25&gt;=S51,1,0)</f>
        <v/>
      </c>
    </row>
    <row r="52" ht="30.75" customHeight="1">
      <c r="A52" s="294" t="inlineStr">
        <is>
          <t>I.D.4.24</t>
        </is>
      </c>
      <c r="B52" s="295" t="inlineStr">
        <is>
          <t>42 CFR 438.8(k)(1)(viii)</t>
        </is>
      </c>
      <c r="C52" s="295" t="inlineStr">
        <is>
          <t>The contract specifies that the MCP must submit a MLR report to the state that includes, for each MLR reporting year, any credibility adjustment applied.</t>
        </is>
      </c>
      <c r="D52" s="470" t="inlineStr">
        <is>
          <t>6,7,9</t>
        </is>
      </c>
      <c r="E52" s="297" t="n"/>
      <c r="F52" s="655" t="inlineStr">
        <is>
          <t>Source: Attachment - Core Contract Provisions 02012025: 143 | CN-680000-FP122: 204, 299</t>
        </is>
      </c>
      <c r="G52" s="297" t="n"/>
      <c r="H52" s="640" t="inlineStr">
        <is>
          <t>Recommendation: UNCLEAR
Response:
The retrieved text does not provide explicit evidence that the contract specifies the MCP must submit a MLR report to the state that includes any credibility adjustment applied for each MLR reporting year. While the contract mentions MLR reports and the requirement for the MCP to comply with reporting requirements, it does not specifically address the inclusion of credibility adjustments in these reports.
Evidence:
- 'MLR reports in 42 CFR 438.8(k)' [Attachment - Core Contract Provisions 02012025: 143]
- 'MLR reports in 42 CFR 438.8(k)' [CN-680000-FP122: 204]
- 'The Managed Care Plan shall comply with all reporting and submission requirements set forth in this Contract.' [CN-680000-FP122: 299]</t>
        </is>
      </c>
      <c r="I52" s="92" t="inlineStr">
        <is>
          <t>MCO</t>
        </is>
      </c>
      <c r="J52" s="92" t="inlineStr">
        <is>
          <t>HIO</t>
        </is>
      </c>
      <c r="K52" s="92" t="inlineStr">
        <is>
          <t>PIHP</t>
        </is>
      </c>
      <c r="L52" s="71" t="inlineStr">
        <is>
          <t>PAHP</t>
        </is>
      </c>
      <c r="M52" s="71" t="n"/>
      <c r="N52" s="71" t="n"/>
      <c r="O52" s="71" t="n"/>
      <c r="P52" s="71" t="inlineStr">
        <is>
          <t>EXISTING</t>
        </is>
      </c>
      <c r="Q52" s="71">
        <f>IF(OR(AND($C$2="Base contract",$C$3="No, section requirements must be reviewed", $AF52=FALSE,$AG52=FALSE),AND($C$2="Contract amendment",$C$3="No, section requirements must be reviewed",$AF52=FALSE,$AG52=FALSE)),"MUNN")</f>
        <v/>
      </c>
      <c r="R52" s="71">
        <f>IF('Cover Sheet'!$B$19="Non-Risk",1)</f>
        <v/>
      </c>
      <c r="S52" s="64" t="n">
        <v>42917</v>
      </c>
      <c r="T52" s="64" t="n"/>
      <c r="U52" s="97">
        <f>IF(OR($E$27="N/A",AND(BD52=0,'Cover Sheet'!$B$29="Streamlined Review"),AND(E52="Met",F52&lt;&gt;""),AND(E52="Not Met",G52&lt;&gt;""),AND(E52="Unsure",G52&lt;&gt;""),AND(E52="N/A",H52&lt;&gt;""),AND(Y52=TRUE)),1,0)</f>
        <v/>
      </c>
      <c r="V52" s="97" t="n"/>
      <c r="W52" s="97" t="n"/>
      <c r="X52" s="126">
        <f>IF(OR(Y52=TRUE,R52=1),TRUE,FALSE)</f>
        <v/>
      </c>
      <c r="Y52" s="126">
        <f>IF(SUM(Z52:AE52)&lt;1,TRUE,FALSE)</f>
        <v/>
      </c>
      <c r="Z52" s="126">
        <f>IF($Z$2=I52,1,0)</f>
        <v/>
      </c>
      <c r="AA52" s="126">
        <f>IF($AA$2=J52,1,0)</f>
        <v/>
      </c>
      <c r="AB52" s="126">
        <f>IF($AB$2=K52,1,0)</f>
        <v/>
      </c>
      <c r="AC52" s="126">
        <f>IF($AC$2=L52,1,0)</f>
        <v/>
      </c>
      <c r="AD52" s="126">
        <f>IF($AD$2=M52,1,0)</f>
        <v/>
      </c>
      <c r="AE52" s="126">
        <f>IF($AE$2=O52,1,0)</f>
        <v/>
      </c>
      <c r="AF52" s="53">
        <f>IF($H$1&lt;&gt;0,IF($H$1&lt;&gt;I52,IF($H$1&lt;&gt;J52,IF($H$1&lt;&gt;K52,IF($H$1&lt;&gt;L52,IF($H$1&lt;&gt;M52,IF($H$1&lt;&gt;N52,IF($H$1&lt;&gt;O52,TRUE,FALSE))))))))</f>
        <v/>
      </c>
      <c r="AG52" s="54">
        <f>IF(OR(AL52=TRUE,AM52=TRUE),TRUE,FALSE)</f>
        <v/>
      </c>
      <c r="AL52" s="56">
        <f>IF(AND('Cover Sheet'!$B$19="Non-Risk",$R52=1),TRUE,FALSE)</f>
        <v/>
      </c>
      <c r="AM52" s="56">
        <f>IF(OR(AND($H$6="Medicaid",MID($A52,1,FIND(".",$A52,1)-1)="II"),AND($H$6="CHIP",MID($A52,1,FIND(".",$A52,1)-1)="I")),TRUE,FALSE)</f>
        <v/>
      </c>
      <c r="AU52" s="69">
        <f>IF(AT52=1,1,"")</f>
        <v/>
      </c>
      <c r="BD52" s="110" t="n">
        <v>0</v>
      </c>
      <c r="BE52" s="126" t="n"/>
    </row>
    <row r="53" ht="30.75" customHeight="1">
      <c r="A53" s="294" t="inlineStr">
        <is>
          <t>I.D.4.25</t>
        </is>
      </c>
      <c r="B53" s="295" t="inlineStr">
        <is>
          <t>42 CFR 438.8(k)(1)(ix)</t>
        </is>
      </c>
      <c r="C53" s="295" t="inlineStr">
        <is>
          <t>The contract specifies that the MCP must submit a MLR report to the state that includes, for each MLR reporting year, the calculated MLR.</t>
        </is>
      </c>
      <c r="D53" s="470" t="inlineStr">
        <is>
          <t>6,7</t>
        </is>
      </c>
      <c r="E53" s="297" t="n"/>
      <c r="F53" s="655" t="inlineStr">
        <is>
          <t>Source: Attachment - Core Contract Provisions 02012025.docx: 239 | Attachment - Core Contract Provisions 02012025: 184 | CN-680000-FP122: 316</t>
        </is>
      </c>
      <c r="G53" s="297" t="n"/>
      <c r="H53" s="640" t="inlineStr">
        <is>
          <t>Recommendation: UNCLEAR
Response:
The retrieved text mentions that the Managed Care Plan (MCP) must comply with all reporting and submission requirements set forth in the contract and submit various reports to the Agency. However, there is no explicit mention of the MCP submitting a MLR report that includes the calculated MLR for each MLR reporting year. The Managed Care Plan Report Guide is referenced, which may contain the specific requirements for the MLR report, but the exact details are not provided in the retrieved text.
Evidence:
- 'The Managed Care Plan shall comply with all reporting and submission requirements set forth in this Contract...' [Attachment - Core Contract Provisions 02012025.docx: 239]
- 'The Managed Care Plan shall meet all financial requirements established by this Contract and report financial information, including, but not limited to, quarterly and annual financial statements...' [Attachment - Core Contract Provisions 02012025: 184]
- 'Managed Care Plan Report Guide - A companion guide to the SMMC Managed Care Plan Contracts that provides detailed information about standard reports required by this Contract to be submitted by the Managed Care Plan to the Agency.' [CN-680000-FP122: 316]</t>
        </is>
      </c>
      <c r="I53" s="92" t="inlineStr">
        <is>
          <t>MCO</t>
        </is>
      </c>
      <c r="J53" s="92" t="inlineStr">
        <is>
          <t>HIO</t>
        </is>
      </c>
      <c r="K53" s="92" t="inlineStr">
        <is>
          <t>PIHP</t>
        </is>
      </c>
      <c r="L53" s="71" t="inlineStr">
        <is>
          <t>PAHP</t>
        </is>
      </c>
      <c r="M53" s="71" t="n"/>
      <c r="N53" s="71" t="n"/>
      <c r="O53" s="71" t="n"/>
      <c r="P53" s="71" t="inlineStr">
        <is>
          <t>EXISTING</t>
        </is>
      </c>
      <c r="Q53" s="71">
        <f>IF(OR(AND($C$2="Base contract",$C$3="No, section requirements must be reviewed", $AF53=FALSE,$AG53=FALSE),AND($C$2="Contract amendment",$C$3="No, section requirements must be reviewed",$AF53=FALSE,$AG53=FALSE)),"MUNN")</f>
        <v/>
      </c>
      <c r="R53" s="71">
        <f>IF('Cover Sheet'!$B$19="Non-Risk",1)</f>
        <v/>
      </c>
      <c r="S53" s="64" t="n">
        <v>42917</v>
      </c>
      <c r="T53" s="64" t="n"/>
      <c r="U53" s="97">
        <f>IF(OR($E$27="N/A",AND(BD53=0,'Cover Sheet'!$B$29="Streamlined Review"),AND(E53="Met",F53&lt;&gt;""),AND(E53="Not Met",G53&lt;&gt;""),AND(E53="Unsure",G53&lt;&gt;""),AND(E53="N/A",H53&lt;&gt;""),AND(Y53=TRUE)),1,0)</f>
        <v/>
      </c>
      <c r="V53" s="97" t="n"/>
      <c r="W53" s="97" t="n"/>
      <c r="X53" s="126">
        <f>IF(OR(Y53=TRUE,R53=1),TRUE,FALSE)</f>
        <v/>
      </c>
      <c r="Y53" s="126">
        <f>IF(SUM(Z53:AE53)&lt;1,TRUE,FALSE)</f>
        <v/>
      </c>
      <c r="Z53" s="126">
        <f>IF($Z$2=I53,1,0)</f>
        <v/>
      </c>
      <c r="AA53" s="126">
        <f>IF($AA$2=J53,1,0)</f>
        <v/>
      </c>
      <c r="AB53" s="126">
        <f>IF($AB$2=K53,1,0)</f>
        <v/>
      </c>
      <c r="AC53" s="126">
        <f>IF($AC$2=L53,1,0)</f>
        <v/>
      </c>
      <c r="AD53" s="126">
        <f>IF($AD$2=M53,1,0)</f>
        <v/>
      </c>
      <c r="AE53" s="126">
        <f>IF($AE$2=O53,1,0)</f>
        <v/>
      </c>
      <c r="AF53" s="53">
        <f>IF($H$1&lt;&gt;0,IF($H$1&lt;&gt;I53,IF($H$1&lt;&gt;J53,IF($H$1&lt;&gt;K53,IF($H$1&lt;&gt;L53,IF($H$1&lt;&gt;M53,IF($H$1&lt;&gt;N53,IF($H$1&lt;&gt;O53,TRUE,FALSE))))))))</f>
        <v/>
      </c>
      <c r="AG53" s="54">
        <f>IF(OR(AL53=TRUE,AM53=TRUE),TRUE,FALSE)</f>
        <v/>
      </c>
      <c r="AL53" s="56">
        <f>IF(AND('Cover Sheet'!$B$19="Non-Risk",$R53=1),TRUE,FALSE)</f>
        <v/>
      </c>
      <c r="AM53" s="56">
        <f>IF(OR(AND($H$6="Medicaid",MID($A53,1,FIND(".",$A53,1)-1)="II"),AND($H$6="CHIP",MID($A53,1,FIND(".",$A53,1)-1)="I")),TRUE,FALSE)</f>
        <v/>
      </c>
      <c r="AU53" s="69">
        <f>IF(AT53=1,1,"")</f>
        <v/>
      </c>
      <c r="BD53" s="110" t="n">
        <v>0</v>
      </c>
      <c r="BE53" s="126" t="n"/>
    </row>
    <row r="54" ht="31.5" customHeight="1">
      <c r="A54" s="294" t="inlineStr">
        <is>
          <t>I.D.4.26</t>
        </is>
      </c>
      <c r="B54" s="295" t="inlineStr">
        <is>
          <t>42 CFR 438.8(k)(1)(x)</t>
        </is>
      </c>
      <c r="C54" s="295" t="inlineStr">
        <is>
          <t>The contract specifies that the MCP must submit a MLR report to the state that includes, for each MLR reporting year, any remittance owed to the state, if applicable.</t>
        </is>
      </c>
      <c r="D54" s="470" t="inlineStr">
        <is>
          <t>6,7</t>
        </is>
      </c>
      <c r="E54" s="297" t="n"/>
      <c r="F54" s="655" t="inlineStr">
        <is>
          <t>Source: Attachment - Core Contract Provisions 02012025.docx: 239 | Attachment - Core Contract Provisions 02012025: 184 | CN-680000-FP122: 245</t>
        </is>
      </c>
      <c r="G54" s="297" t="n"/>
      <c r="H54" s="640" t="inlineStr">
        <is>
          <t>Recommendation: UNCLEAR
Response:
The retrieved text mentions that the Managed Care Plan (MCP) must comply with all reporting and submission requirements set forth in the contract, including those specified in the Managed Care Plan Report Guide. However, there is no explicit mention of the requirement to submit a MLR report that includes any remittance owed to the state for each MLR reporting year. The specific details about the content of the MLR report, including the remittance owed to the state, are not provided in the retrieved text. Therefore, it is unclear whether this specific requirement is met.
Evidence:
- 'The Managed Care Plan shall comply with all reporting and submission requirements set forth in this Contract...' (Attachment - Core Contract Provisions 02012025.docx: 239)
- 'The Managed Care Plan shall meet all financial requirements established by this Contract and report financial information, including, but not limited to, quarterly and annual financial statements, in accordance with Section XV, Accountability, the Managed Care Plan Report Guide and other Agency instructions.' (Attachment - Core Contract Provisions 02012025: 184, CN-680000-FP122: 245)</t>
        </is>
      </c>
      <c r="I54" s="92" t="inlineStr">
        <is>
          <t>MCO</t>
        </is>
      </c>
      <c r="J54" s="92" t="inlineStr">
        <is>
          <t>HIO</t>
        </is>
      </c>
      <c r="K54" s="92" t="inlineStr">
        <is>
          <t>PIHP</t>
        </is>
      </c>
      <c r="L54" s="71" t="inlineStr">
        <is>
          <t>PAHP</t>
        </is>
      </c>
      <c r="M54" s="71" t="n"/>
      <c r="N54" s="71" t="n"/>
      <c r="O54" s="71" t="n"/>
      <c r="P54" s="71" t="inlineStr">
        <is>
          <t>EXISTING</t>
        </is>
      </c>
      <c r="Q54" s="71">
        <f>IF(OR(AND($C$2="Base contract",$C$3="No, section requirements must be reviewed", $AF54=FALSE,$AG54=FALSE),AND($C$2="Contract amendment",$C$3="No, section requirements must be reviewed",$AF54=FALSE,$AG54=FALSE)),"MUNN")</f>
        <v/>
      </c>
      <c r="R54" s="71">
        <f>IF('Cover Sheet'!$B$19="Non-Risk",1)</f>
        <v/>
      </c>
      <c r="S54" s="64" t="n">
        <v>42917</v>
      </c>
      <c r="T54" s="64" t="n"/>
      <c r="U54" s="97">
        <f>IF(OR($E$27="N/A",AND(BD54=0,'Cover Sheet'!$B$29="Streamlined Review"),AND(E54="Met",F54&lt;&gt;""),AND(E54="Not Met",G54&lt;&gt;""),AND(E54="Unsure",G54&lt;&gt;""),AND(E54="N/A",H54&lt;&gt;""),AND(Y54=TRUE)),1,0)</f>
        <v/>
      </c>
      <c r="V54" s="97" t="n"/>
      <c r="W54" s="97" t="n"/>
      <c r="X54" s="126">
        <f>IF(OR(Y54=TRUE,R54=1),TRUE,FALSE)</f>
        <v/>
      </c>
      <c r="Y54" s="126">
        <f>IF(SUM(Z54:AE54)&lt;1,TRUE,FALSE)</f>
        <v/>
      </c>
      <c r="Z54" s="126">
        <f>IF($Z$2=I54,1,0)</f>
        <v/>
      </c>
      <c r="AA54" s="126">
        <f>IF($AA$2=J54,1,0)</f>
        <v/>
      </c>
      <c r="AB54" s="126">
        <f>IF($AB$2=K54,1,0)</f>
        <v/>
      </c>
      <c r="AC54" s="126">
        <f>IF($AC$2=L54,1,0)</f>
        <v/>
      </c>
      <c r="AD54" s="126">
        <f>IF($AD$2=M54,1,0)</f>
        <v/>
      </c>
      <c r="AE54" s="126">
        <f>IF($AE$2=O54,1,0)</f>
        <v/>
      </c>
      <c r="AF54" s="53">
        <f>IF($H$1&lt;&gt;0,IF($H$1&lt;&gt;I54,IF($H$1&lt;&gt;J54,IF($H$1&lt;&gt;K54,IF($H$1&lt;&gt;L54,IF($H$1&lt;&gt;M54,IF($H$1&lt;&gt;N54,IF($H$1&lt;&gt;O54,TRUE,FALSE))))))))</f>
        <v/>
      </c>
      <c r="AG54" s="54">
        <f>IF(OR(AL54=TRUE,AM54=TRUE),TRUE,FALSE)</f>
        <v/>
      </c>
      <c r="AL54" s="56">
        <f>IF(AND('Cover Sheet'!$B$19="Non-Risk",$R54=1),TRUE,FALSE)</f>
        <v/>
      </c>
      <c r="AM54" s="56">
        <f>IF(OR(AND($H$6="Medicaid",MID($A54,1,FIND(".",$A54,1)-1)="II"),AND($H$6="CHIP",MID($A54,1,FIND(".",$A54,1)-1)="I")),TRUE,FALSE)</f>
        <v/>
      </c>
      <c r="AU54" s="69">
        <f>IF(AT54=1,1,"")</f>
        <v/>
      </c>
      <c r="BD54" s="110" t="n">
        <v>0</v>
      </c>
      <c r="BE54" s="126" t="n"/>
    </row>
    <row r="55" ht="42.75" customHeight="1">
      <c r="A55" s="294" t="inlineStr">
        <is>
          <t>I.D.4.27</t>
        </is>
      </c>
      <c r="B55" s="295" t="inlineStr">
        <is>
          <t>42 CFR 438.8(k)(1)(xi); 42 CFR 438.3(m)</t>
        </is>
      </c>
      <c r="C55" s="295" t="inlineStr">
        <is>
          <t>The contract specifies that the MCP must submit a MLR report to the state that includes, for each MLR reporting year, a comparison of the information reported with the audited financial report.</t>
        </is>
      </c>
      <c r="D55" s="470" t="inlineStr">
        <is>
          <t>6,7</t>
        </is>
      </c>
      <c r="E55" s="297" t="n"/>
      <c r="F55" s="655" t="inlineStr">
        <is>
          <t>Source: Attachment - Core Contract Provisions 02012025: 143, 239 | CN-680000-FP122: 204 | Attachment - Core Contract Provisions 02012025: 257 | CN-680000-FP122: 316</t>
        </is>
      </c>
      <c r="G55" s="297" t="n"/>
      <c r="H55" s="640" t="inlineStr">
        <is>
          <t>Recommendation: UNCLEAR
Response:
The retrieved text mentions that the Managed Care Plan (MCP) must submit MLR reports and that these reports must be retained for a period not less than ten (10) years from the close of the contract [1][2]. However, there is no explicit mention that the MLR report must include a comparison of the information reported with the audited financial report for each MLR reporting year. The Managed Care Plan Report Guide is referenced as providing detailed information about standard reports, but the specific content of these reports is not detailed in the retrieved text [3][4]. Therefore, it is unclear whether the requirement is met based on the provided context.
[1] Attachment - Core Contract Provisions 02012025: 143, 239
[2] CN-680000-FP122: 204
[3] Attachment - Core Contract Provisions 02012025: 257
[4] CN-680000-FP122: 316</t>
        </is>
      </c>
      <c r="I55" s="92" t="inlineStr">
        <is>
          <t>MCO</t>
        </is>
      </c>
      <c r="J55" s="92" t="inlineStr">
        <is>
          <t>HIO</t>
        </is>
      </c>
      <c r="K55" s="92" t="inlineStr">
        <is>
          <t>PIHP</t>
        </is>
      </c>
      <c r="L55" s="71" t="inlineStr">
        <is>
          <t>PAHP</t>
        </is>
      </c>
      <c r="M55" s="71" t="n"/>
      <c r="N55" s="71" t="n"/>
      <c r="O55" s="71" t="n"/>
      <c r="P55" s="71" t="inlineStr">
        <is>
          <t>EXISTING</t>
        </is>
      </c>
      <c r="Q55" s="71">
        <f>IF(OR(AND($C$2="Base contract",$C$3="No, section requirements must be reviewed", $AF55=FALSE,$AG55=FALSE),AND($C$2="Contract amendment",$C$3="No, section requirements must be reviewed",$AF55=FALSE,$AG55=FALSE)),"MUNN")</f>
        <v/>
      </c>
      <c r="R55" s="71">
        <f>IF('Cover Sheet'!$B$19="Non-Risk",1)</f>
        <v/>
      </c>
      <c r="S55" s="64" t="n">
        <v>42917</v>
      </c>
      <c r="T55" s="64" t="n"/>
      <c r="U55" s="97">
        <f>IF(OR($E$27="N/A",AND(BD55=0,'Cover Sheet'!$B$29="Streamlined Review"),AND(E55="Met",F55&lt;&gt;""),AND(E55="Not Met",G55&lt;&gt;""),AND(E55="Unsure",G55&lt;&gt;""),AND(E55="N/A",H55&lt;&gt;""),AND(Y55=TRUE)),1,0)</f>
        <v/>
      </c>
      <c r="V55" s="97" t="n"/>
      <c r="W55" s="97" t="n"/>
      <c r="X55" s="126">
        <f>IF(OR(Y55=TRUE,R55=1),TRUE,FALSE)</f>
        <v/>
      </c>
      <c r="Y55" s="126">
        <f>IF(SUM(Z55:AE55)&lt;1,TRUE,FALSE)</f>
        <v/>
      </c>
      <c r="Z55" s="126">
        <f>IF($Z$2=I55,1,0)</f>
        <v/>
      </c>
      <c r="AA55" s="126">
        <f>IF($AA$2=J55,1,0)</f>
        <v/>
      </c>
      <c r="AB55" s="126">
        <f>IF($AB$2=K55,1,0)</f>
        <v/>
      </c>
      <c r="AC55" s="126">
        <f>IF($AC$2=L55,1,0)</f>
        <v/>
      </c>
      <c r="AD55" s="126">
        <f>IF($AD$2=M55,1,0)</f>
        <v/>
      </c>
      <c r="AE55" s="126">
        <f>IF($AE$2=O55,1,0)</f>
        <v/>
      </c>
      <c r="AF55" s="53">
        <f>IF($H$1&lt;&gt;0,IF($H$1&lt;&gt;I55,IF($H$1&lt;&gt;J55,IF($H$1&lt;&gt;K55,IF($H$1&lt;&gt;L55,IF($H$1&lt;&gt;M55,IF($H$1&lt;&gt;N55,IF($H$1&lt;&gt;O55,TRUE,FALSE))))))))</f>
        <v/>
      </c>
      <c r="AG55" s="54">
        <f>IF(OR(AL55=TRUE,AM55=TRUE),TRUE,FALSE)</f>
        <v/>
      </c>
      <c r="AL55" s="56">
        <f>IF(AND('Cover Sheet'!$B$19="Non-Risk",$R55=1),TRUE,FALSE)</f>
        <v/>
      </c>
      <c r="AM55" s="56">
        <f>IF(OR(AND($H$6="Medicaid",MID($A55,1,FIND(".",$A55,1)-1)="II"),AND($H$6="CHIP",MID($A55,1,FIND(".",$A55,1)-1)="I")),TRUE,FALSE)</f>
        <v/>
      </c>
      <c r="AU55" s="69">
        <f>IF(AT55=1,1,"")</f>
        <v/>
      </c>
      <c r="BD55" s="110" t="n">
        <v>0</v>
      </c>
      <c r="BE55" s="126" t="n"/>
    </row>
    <row r="56" ht="42" customHeight="1">
      <c r="A56" s="294" t="inlineStr">
        <is>
          <t>I.D.4.28</t>
        </is>
      </c>
      <c r="B56" s="295" t="inlineStr">
        <is>
          <t>42 CFR 438.8(k)(1)(xii); 42 CFR 438.8(i)</t>
        </is>
      </c>
      <c r="C56" s="295" t="inlineStr">
        <is>
          <t>The contract specifies that the MCP must submit a MLR report to the state that includes, for each MLR reporting year, a description of the aggregation method used to calculate total incurred claims.</t>
        </is>
      </c>
      <c r="D56" s="470" t="inlineStr">
        <is>
          <t>6,7</t>
        </is>
      </c>
      <c r="E56" s="297" t="n"/>
      <c r="F56" s="655" t="inlineStr">
        <is>
          <t>Source: Attachment - Core Contract Provisions 02012025.docx: 239 | Attachment - Core Contract Provisions 02012025: 184 | CN-680000-FP122: 245, 300, 299, 302 | Attachment - Core Contract Provisions 02012025: 240, 242</t>
        </is>
      </c>
      <c r="G56" s="297" t="n"/>
      <c r="H56" s="640" t="inlineStr">
        <is>
          <t>Recommendation: UNCLEAR
Response:
The retrieved text mentions that the Managed Care Plan (MCP) must comply with all reporting and submission requirements set forth in the contract and submit various reports to the Agency. However, there is no explicit mention of a requirement for the MCP to submit a MLR report that includes a description of the aggregation method used to calculate total incurred claims for each MLR reporting year. The specific details about the content of the MLR report are not provided in the retrieved text. Therefore, it is unclear whether this requirement is met.</t>
        </is>
      </c>
      <c r="I56" s="92" t="inlineStr">
        <is>
          <t>MCO</t>
        </is>
      </c>
      <c r="J56" s="92" t="inlineStr">
        <is>
          <t>HIO</t>
        </is>
      </c>
      <c r="K56" s="92" t="inlineStr">
        <is>
          <t>PIHP</t>
        </is>
      </c>
      <c r="L56" s="71" t="inlineStr">
        <is>
          <t>PAHP</t>
        </is>
      </c>
      <c r="M56" s="71" t="n"/>
      <c r="N56" s="71" t="n"/>
      <c r="O56" s="71" t="n"/>
      <c r="P56" s="71" t="inlineStr">
        <is>
          <t>EXISTING</t>
        </is>
      </c>
      <c r="Q56" s="71">
        <f>IF(OR(AND($C$2="Base contract",$C$3="No, section requirements must be reviewed", $AF56=FALSE,$AG56=FALSE),AND($C$2="Contract amendment",$C$3="No, section requirements must be reviewed",$AF56=FALSE,$AG56=FALSE)),"MUNN")</f>
        <v/>
      </c>
      <c r="R56" s="71">
        <f>IF('Cover Sheet'!$B$19="Non-Risk",1)</f>
        <v/>
      </c>
      <c r="S56" s="64" t="n">
        <v>42917</v>
      </c>
      <c r="T56" s="64" t="n"/>
      <c r="U56" s="97">
        <f>IF(OR($E$27="N/A",AND(BD56=0,'Cover Sheet'!$B$29="Streamlined Review"),AND(E56="Met",F56&lt;&gt;""),AND(E56="Not Met",G56&lt;&gt;""),AND(E56="Unsure",G56&lt;&gt;""),AND(E56="N/A",H56&lt;&gt;""),AND(Y56=TRUE)),1,0)</f>
        <v/>
      </c>
      <c r="V56" s="97" t="n"/>
      <c r="W56" s="97" t="n"/>
      <c r="X56" s="126">
        <f>IF(OR(Y56=TRUE,R56=1),TRUE,FALSE)</f>
        <v/>
      </c>
      <c r="Y56" s="126">
        <f>IF(SUM(Z56:AE56)&lt;1,TRUE,FALSE)</f>
        <v/>
      </c>
      <c r="Z56" s="126">
        <f>IF($Z$2=I56,1,0)</f>
        <v/>
      </c>
      <c r="AA56" s="126">
        <f>IF($AA$2=J56,1,0)</f>
        <v/>
      </c>
      <c r="AB56" s="126">
        <f>IF($AB$2=K56,1,0)</f>
        <v/>
      </c>
      <c r="AC56" s="126">
        <f>IF($AC$2=L56,1,0)</f>
        <v/>
      </c>
      <c r="AD56" s="126">
        <f>IF($AD$2=M56,1,0)</f>
        <v/>
      </c>
      <c r="AE56" s="126">
        <f>IF($AE$2=O56,1,0)</f>
        <v/>
      </c>
      <c r="AF56" s="53">
        <f>IF($H$1&lt;&gt;0,IF($H$1&lt;&gt;I56,IF($H$1&lt;&gt;J56,IF($H$1&lt;&gt;K56,IF($H$1&lt;&gt;L56,IF($H$1&lt;&gt;M56,IF($H$1&lt;&gt;N56,IF($H$1&lt;&gt;O56,TRUE,FALSE))))))))</f>
        <v/>
      </c>
      <c r="AG56" s="54">
        <f>IF(OR(AL56=TRUE,AM56=TRUE),TRUE,FALSE)</f>
        <v/>
      </c>
      <c r="AL56" s="56">
        <f>IF(AND('Cover Sheet'!$B$19="Non-Risk",$R56=1),TRUE,FALSE)</f>
        <v/>
      </c>
      <c r="AM56" s="56">
        <f>IF(OR(AND($H$6="Medicaid",MID($A56,1,FIND(".",$A56,1)-1)="II"),AND($H$6="CHIP",MID($A56,1,FIND(".",$A56,1)-1)="I")),TRUE,FALSE)</f>
        <v/>
      </c>
      <c r="AU56" s="69">
        <f>IF(AT56=1,1,"")</f>
        <v/>
      </c>
      <c r="BD56" s="110" t="n">
        <v>0</v>
      </c>
      <c r="BE56" s="126" t="n"/>
    </row>
    <row r="57" ht="29.25" customHeight="1">
      <c r="A57" s="294" t="inlineStr">
        <is>
          <t>I.D.4.29</t>
        </is>
      </c>
      <c r="B57" s="295" t="inlineStr">
        <is>
          <t>42 CFR 438.8(k)(1)(xiii)</t>
        </is>
      </c>
      <c r="C57" s="295" t="inlineStr">
        <is>
          <t>The contract specifies that the MCP must submit a MLR report to the state that includes, for each MLR reporting year, the number of member months.</t>
        </is>
      </c>
      <c r="D57" s="470" t="inlineStr">
        <is>
          <t>6,7</t>
        </is>
      </c>
      <c r="E57" s="297" t="n"/>
      <c r="F57" s="655" t="inlineStr">
        <is>
          <t>Source: Attachment - Core Contract Provisions 02012025.docx: 239 | Attachment - Core Contract Provisions 02012025: 143</t>
        </is>
      </c>
      <c r="G57" s="297" t="n"/>
      <c r="H57" s="640" t="inlineStr">
        <is>
          <t>Recommendation: UNCLEAR
Response:
The retrieved text mentions that the Managed Care Plan (MCP) must comply with all reporting and submission requirements set forth in the contract and that subcontractors must retain MLR reports. However, there is no explicit mention that the MLR report must include the number of member months for each MLR reporting year. Therefore, it is unclear if this specific requirement is met.
Evidence:
- "The Managed Care Plan shall comply with all reporting and submission requirements set forth in this Contract..." [Attachment - Core Contract Provisions 02012025.docx: 239]
- "Require subcontractors to retain, as applicable, the following information in accordance with 42 CFR 438.3(u):... MLR reports in 42 CFR 438.8(k);" [Attachment - Core Contract Provisions 02012025: 143]</t>
        </is>
      </c>
      <c r="I57" s="92" t="inlineStr">
        <is>
          <t>MCO</t>
        </is>
      </c>
      <c r="J57" s="92" t="inlineStr">
        <is>
          <t>HIO</t>
        </is>
      </c>
      <c r="K57" s="92" t="inlineStr">
        <is>
          <t>PIHP</t>
        </is>
      </c>
      <c r="L57" s="71" t="inlineStr">
        <is>
          <t>PAHP</t>
        </is>
      </c>
      <c r="M57" s="71" t="n"/>
      <c r="N57" s="71" t="n"/>
      <c r="O57" s="71" t="n"/>
      <c r="P57" s="71" t="inlineStr">
        <is>
          <t>EXISTING</t>
        </is>
      </c>
      <c r="Q57" s="71">
        <f>IF(OR(AND($C$2="Base contract",$C$3="No, section requirements must be reviewed", $AF57=FALSE,$AG57=FALSE),AND($C$2="Contract amendment",$C$3="No, section requirements must be reviewed",$AF57=FALSE,$AG57=FALSE)),"MUNN")</f>
        <v/>
      </c>
      <c r="R57" s="71">
        <f>IF('Cover Sheet'!$B$19="Non-Risk",1)</f>
        <v/>
      </c>
      <c r="S57" s="64" t="n">
        <v>42917</v>
      </c>
      <c r="T57" s="64" t="n"/>
      <c r="U57" s="97">
        <f>IF(OR($E$27="N/A",AND(BD57=0,'Cover Sheet'!$B$29="Streamlined Review"),AND(E57="Met",F57&lt;&gt;""),AND(E57="Not Met",G57&lt;&gt;""),AND(E57="Unsure",G57&lt;&gt;""),AND(E57="N/A",H57&lt;&gt;""),AND(Y57=TRUE)),1,0)</f>
        <v/>
      </c>
      <c r="V57" s="97" t="n"/>
      <c r="W57" s="97" t="n"/>
      <c r="X57" s="126">
        <f>IF(OR(Y57=TRUE,R57=1),TRUE,FALSE)</f>
        <v/>
      </c>
      <c r="Y57" s="126">
        <f>IF(SUM(Z57:AE57)&lt;1,TRUE,FALSE)</f>
        <v/>
      </c>
      <c r="Z57" s="126">
        <f>IF($Z$2=I57,1,0)</f>
        <v/>
      </c>
      <c r="AA57" s="126">
        <f>IF($AA$2=J57,1,0)</f>
        <v/>
      </c>
      <c r="AB57" s="126">
        <f>IF($AB$2=K57,1,0)</f>
        <v/>
      </c>
      <c r="AC57" s="126">
        <f>IF($AC$2=L57,1,0)</f>
        <v/>
      </c>
      <c r="AD57" s="126">
        <f>IF($AD$2=M57,1,0)</f>
        <v/>
      </c>
      <c r="AE57" s="126">
        <f>IF($AE$2=O57,1,0)</f>
        <v/>
      </c>
      <c r="AF57" s="53">
        <f>IF($H$1&lt;&gt;0,IF($H$1&lt;&gt;I57,IF($H$1&lt;&gt;J57,IF($H$1&lt;&gt;K57,IF($H$1&lt;&gt;L57,IF($H$1&lt;&gt;M57,IF($H$1&lt;&gt;N57,IF($H$1&lt;&gt;O57,TRUE,FALSE))))))))</f>
        <v/>
      </c>
      <c r="AG57" s="54">
        <f>IF(OR(AL57=TRUE,AM57=TRUE),TRUE,FALSE)</f>
        <v/>
      </c>
      <c r="AL57" s="56">
        <f>IF(AND('Cover Sheet'!$B$19="Non-Risk",$R57=1),TRUE,FALSE)</f>
        <v/>
      </c>
      <c r="AM57" s="56">
        <f>IF(OR(AND($H$6="Medicaid",MID($A57,1,FIND(".",$A57,1)-1)="II"),AND($H$6="CHIP",MID($A57,1,FIND(".",$A57,1)-1)="I")),TRUE,FALSE)</f>
        <v/>
      </c>
      <c r="AU57" s="69">
        <f>IF(AT57=1,1,"")</f>
        <v/>
      </c>
      <c r="BD57" s="110" t="n">
        <v>0</v>
      </c>
      <c r="BE57" s="126" t="n"/>
    </row>
    <row r="58" ht="42.75" customHeight="1">
      <c r="A58" s="294" t="inlineStr">
        <is>
          <t>I.D.4.30</t>
        </is>
      </c>
      <c r="B58" s="295" t="inlineStr">
        <is>
          <t>42 CFR 438.8(k)(1)–(2)</t>
        </is>
      </c>
      <c r="C58" s="295" t="inlineStr">
        <is>
          <t xml:space="preserve">The contract specifies that the MCP must submit the MLR report in a timeframe and manner determined by the state, which must be within 12 months of the end of the MLR reporting year. </t>
        </is>
      </c>
      <c r="D58" s="470" t="inlineStr">
        <is>
          <t>7,8</t>
        </is>
      </c>
      <c r="E58" s="297" t="n"/>
      <c r="F58" s="655" t="inlineStr">
        <is>
          <t>Source: Attachment - Core Contract Provisions 02012025.docx: 239 | CN-680000-FP122: 299</t>
        </is>
      </c>
      <c r="G58" s="297" t="n"/>
      <c r="H58" s="640" t="inlineStr">
        <is>
          <t>Recommendation: UNCLEAR
Response:
The retrieved text mentions that the Managed Care Plan (MCP) must comply with all reporting and submission requirements set forth in the contract (Attachment - Core Contract Provisions 02012025.docx: 239). However, it does not explicitly state that the MLR report must be submitted within 12 months of the end of the MLR reporting year or that the timeframe and manner are determined by the state. The text only mentions that the MCP must cooperate with requests for information and submit data in a timely manner (CN-680000-FP122: 299). Therefore, there is insufficient explicit evidence to determine if the requirement is met.</t>
        </is>
      </c>
      <c r="I58" s="92" t="inlineStr">
        <is>
          <t>MCO</t>
        </is>
      </c>
      <c r="J58" s="92" t="inlineStr">
        <is>
          <t>HIO</t>
        </is>
      </c>
      <c r="K58" s="92" t="inlineStr">
        <is>
          <t>PIHP</t>
        </is>
      </c>
      <c r="L58" s="71" t="inlineStr">
        <is>
          <t>PAHP</t>
        </is>
      </c>
      <c r="M58" s="71" t="n"/>
      <c r="N58" s="71" t="n"/>
      <c r="O58" s="71" t="n"/>
      <c r="P58" s="71" t="inlineStr">
        <is>
          <t>EXISTING</t>
        </is>
      </c>
      <c r="Q58" s="71">
        <f>IF(OR(AND($C$2="Base contract",$C$3="No, section requirements must be reviewed", $AF58=FALSE,$AG58=FALSE),AND($C$2="Contract amendment",$C$3="No, section requirements must be reviewed",$AF58=FALSE,$AG58=FALSE)),"MUNN")</f>
        <v/>
      </c>
      <c r="R58" s="71">
        <f>IF('Cover Sheet'!$B$19="Non-Risk",1)</f>
        <v/>
      </c>
      <c r="S58" s="64" t="n">
        <v>42917</v>
      </c>
      <c r="T58" s="64" t="n"/>
      <c r="U58" s="97">
        <f>IF(OR($E$27="N/A",AND(BD58=0,'Cover Sheet'!$B$29="Streamlined Review"),AND(E58="Met",F58&lt;&gt;""),AND(E58="Not Met",G58&lt;&gt;""),AND(E58="Unsure",G58&lt;&gt;""),AND(E58="N/A",H58&lt;&gt;""),AND(Y58=TRUE)),1,0)</f>
        <v/>
      </c>
      <c r="V58" s="97" t="n"/>
      <c r="W58" s="97" t="n"/>
      <c r="X58" s="126">
        <f>IF(OR(Y58=TRUE,R58=1),TRUE,FALSE)</f>
        <v/>
      </c>
      <c r="Y58" s="126">
        <f>IF(SUM(Z58:AE58)&lt;1,TRUE,FALSE)</f>
        <v/>
      </c>
      <c r="Z58" s="126">
        <f>IF($Z$2=I58,1,0)</f>
        <v/>
      </c>
      <c r="AA58" s="126">
        <f>IF($AA$2=J58,1,0)</f>
        <v/>
      </c>
      <c r="AB58" s="126">
        <f>IF($AB$2=K58,1,0)</f>
        <v/>
      </c>
      <c r="AC58" s="126">
        <f>IF($AC$2=L58,1,0)</f>
        <v/>
      </c>
      <c r="AD58" s="126">
        <f>IF($AD$2=M58,1,0)</f>
        <v/>
      </c>
      <c r="AE58" s="126">
        <f>IF($AE$2=O58,1,0)</f>
        <v/>
      </c>
      <c r="AF58" s="53">
        <f>IF($H$1&lt;&gt;0,IF($H$1&lt;&gt;I58,IF($H$1&lt;&gt;J58,IF($H$1&lt;&gt;K58,IF($H$1&lt;&gt;L58,IF($H$1&lt;&gt;M58,IF($H$1&lt;&gt;N58,IF($H$1&lt;&gt;O58,TRUE,FALSE))))))))</f>
        <v/>
      </c>
      <c r="AG58" s="54">
        <f>IF(OR(AL58=TRUE,AM58=TRUE),TRUE,FALSE)</f>
        <v/>
      </c>
      <c r="AL58" s="56">
        <f>IF(AND('Cover Sheet'!$B$19="Non-Risk",$R58=1),TRUE,FALSE)</f>
        <v/>
      </c>
      <c r="AM58" s="56">
        <f>IF(OR(AND($H$6="Medicaid",MID($A58,1,FIND(".",$A58,1)-1)="II"),AND($H$6="CHIP",MID($A58,1,FIND(".",$A58,1)-1)="I")),TRUE,FALSE)</f>
        <v/>
      </c>
      <c r="AU58" s="69">
        <f>IF(AT58=1,1,"")</f>
        <v/>
      </c>
      <c r="BD58" s="110" t="n">
        <v>0</v>
      </c>
      <c r="BE58" s="126" t="n"/>
    </row>
    <row r="59" ht="68.25" customHeight="1">
      <c r="A59" s="294" t="inlineStr">
        <is>
          <t>I.D.4.31</t>
        </is>
      </c>
      <c r="B59" s="295" t="inlineStr">
        <is>
          <t>42 CFR 438.8(k)(3)</t>
        </is>
      </c>
      <c r="C59" s="295" t="inlineStr">
        <is>
          <t>The contract specifies that the MCP must require any third party vendor providing claims adjudication activities to provide all underlying data associated with MLR reporting to the MCP within 180 days of the end of the MLR reporting year or within 30 days of being  requested by the MCP, whichever comes sooner, regardless of current contractual limitations, to calculate and validate the accuracy of MLR reporting.</t>
        </is>
      </c>
      <c r="D59" s="470" t="inlineStr">
        <is>
          <t>6,7</t>
        </is>
      </c>
      <c r="E59" s="297" t="n"/>
      <c r="F59" s="655" t="inlineStr">
        <is>
          <t>Source: CN-680000-FP122: 299, 239, 145, 224, 204, 143, 141 | Attachment - Core Contract Provisions 02012025: 145, 163, 143, 141</t>
        </is>
      </c>
      <c r="G59" s="297" t="n"/>
      <c r="H59" s="640" t="inlineStr">
        <is>
          <t>Recommendation: UNCLEAR
Response:
The retrieved text does not provide explicit evidence that the contract specifies the exact requirement regarding the timelines for third-party vendors to provide underlying data for MLR reporting. While there are mentions of data submission and compliance with regulations, the specific timelines and the overriding of current contractual limitations are not clearly stated. Further detailed examination of the contract is needed to confirm this requirement.</t>
        </is>
      </c>
      <c r="I59" s="92" t="inlineStr">
        <is>
          <t>MCO</t>
        </is>
      </c>
      <c r="J59" s="92" t="inlineStr">
        <is>
          <t>HIO</t>
        </is>
      </c>
      <c r="K59" s="92" t="inlineStr">
        <is>
          <t>PIHP</t>
        </is>
      </c>
      <c r="L59" s="71" t="inlineStr">
        <is>
          <t>PAHP</t>
        </is>
      </c>
      <c r="M59" s="71" t="n"/>
      <c r="N59" s="71" t="n"/>
      <c r="O59" s="71" t="n"/>
      <c r="P59" s="71" t="inlineStr">
        <is>
          <t>EXISTING</t>
        </is>
      </c>
      <c r="Q59" s="71">
        <f>IF(OR(AND($C$2="Base contract",$C$3="No, section requirements must be reviewed", $AF59=FALSE,$AG59=FALSE),AND($C$2="Contract amendment",$C$3="No, section requirements must be reviewed",$AF59=FALSE,$AG59=FALSE)),"MUNN")</f>
        <v/>
      </c>
      <c r="R59" s="71">
        <f>IF('Cover Sheet'!$B$19="Non-Risk",1)</f>
        <v/>
      </c>
      <c r="S59" s="64" t="n">
        <v>42917</v>
      </c>
      <c r="T59" s="64" t="n"/>
      <c r="U59" s="97">
        <f>IF(OR($E$27="N/A",AND(BD59=0,'Cover Sheet'!$B$29="Streamlined Review"),AND(E59="Met",F59&lt;&gt;""),AND(E59="Not Met",G59&lt;&gt;""),AND(E59="Unsure",G59&lt;&gt;""),AND(E59="N/A",H59&lt;&gt;""),AND(Y59=TRUE)),1,0)</f>
        <v/>
      </c>
      <c r="V59" s="97" t="n"/>
      <c r="W59" s="97" t="n"/>
      <c r="X59" s="126">
        <f>IF(OR(Y59=TRUE,R59=1),TRUE,FALSE)</f>
        <v/>
      </c>
      <c r="Y59" s="126">
        <f>IF(SUM(Z59:AE59)&lt;1,TRUE,FALSE)</f>
        <v/>
      </c>
      <c r="Z59" s="126">
        <f>IF($Z$2=I59,1,0)</f>
        <v/>
      </c>
      <c r="AA59" s="126">
        <f>IF($AA$2=J59,1,0)</f>
        <v/>
      </c>
      <c r="AB59" s="126">
        <f>IF($AB$2=K59,1,0)</f>
        <v/>
      </c>
      <c r="AC59" s="126">
        <f>IF($AC$2=L59,1,0)</f>
        <v/>
      </c>
      <c r="AD59" s="126">
        <f>IF($AD$2=M59,1,0)</f>
        <v/>
      </c>
      <c r="AE59" s="126">
        <f>IF($AE$2=O59,1,0)</f>
        <v/>
      </c>
      <c r="AF59" s="53">
        <f>IF($H$1&lt;&gt;0,IF($H$1&lt;&gt;I59,IF($H$1&lt;&gt;J59,IF($H$1&lt;&gt;K59,IF($H$1&lt;&gt;L59,IF($H$1&lt;&gt;M59,IF($H$1&lt;&gt;N59,IF($H$1&lt;&gt;O59,TRUE,FALSE))))))))</f>
        <v/>
      </c>
      <c r="AG59" s="54">
        <f>IF(OR(AL59=TRUE,AM59=TRUE),TRUE,FALSE)</f>
        <v/>
      </c>
      <c r="AL59" s="56">
        <f>IF(AND('Cover Sheet'!$B$19="Non-Risk",$R59=1),TRUE,FALSE)</f>
        <v/>
      </c>
      <c r="AM59" s="56">
        <f>IF(OR(AND($H$6="Medicaid",MID($A59,1,FIND(".",$A59,1)-1)="II"),AND($H$6="CHIP",MID($A59,1,FIND(".",$A59,1)-1)="I")),TRUE,FALSE)</f>
        <v/>
      </c>
      <c r="AU59" s="69">
        <f>IF(AT59=1,1,"")</f>
        <v/>
      </c>
      <c r="BD59" s="110" t="n">
        <v>0</v>
      </c>
      <c r="BE59" s="126" t="n"/>
    </row>
    <row r="60" ht="57.75" customHeight="1">
      <c r="A60" s="294" t="inlineStr">
        <is>
          <t>I.D.4.32</t>
        </is>
      </c>
      <c r="B60" s="295" t="inlineStr">
        <is>
          <t>42 CFR 438.8(m) and (k)</t>
        </is>
      </c>
      <c r="C60" s="295" t="inlineStr">
        <is>
          <t>The contract specifies that, in any instance where a state makes a retroactive change to the capitation payments for a MLR reporting year where the MLR report has already been submitted to the state, the MCP must re-calculate the MLR for all MLR reporting years affected by the change.</t>
        </is>
      </c>
      <c r="D60" s="470" t="inlineStr">
        <is>
          <t>6,7</t>
        </is>
      </c>
      <c r="E60" s="297" t="n"/>
      <c r="F60" s="655" t="inlineStr">
        <is>
          <t>Source: CN-680000-FP122: 236 | Attachment - Core Contract Provisions 02012025: 175</t>
        </is>
      </c>
      <c r="G60" s="297" t="n"/>
      <c r="H60" s="640" t="inlineStr">
        <is>
          <t>Recommendation: UNCLEAR
Response:
The retrieved text mentions adjustments to capitation payments and the requirement for the Managed Care Plan to report to the state when such adjustments are made. However, there is no explicit mention of the requirement for the MCP to re-calculate the MLR for all affected MLR reporting years in the event of a retroactive change to capitation payments. Therefore, it is unclear whether this specific requirement is met.</t>
        </is>
      </c>
      <c r="I60" s="92" t="inlineStr">
        <is>
          <t>MCO</t>
        </is>
      </c>
      <c r="J60" s="92" t="inlineStr">
        <is>
          <t>HIO</t>
        </is>
      </c>
      <c r="K60" s="92" t="inlineStr">
        <is>
          <t>PIHP</t>
        </is>
      </c>
      <c r="L60" s="71" t="inlineStr">
        <is>
          <t>PAHP</t>
        </is>
      </c>
      <c r="M60" s="71" t="n"/>
      <c r="N60" s="71" t="n"/>
      <c r="O60" s="71" t="n"/>
      <c r="P60" s="71" t="inlineStr">
        <is>
          <t>EXISTING</t>
        </is>
      </c>
      <c r="Q60" s="71">
        <f>IF(OR(AND($C$2="Base contract",$C$3="No, section requirements must be reviewed", $AF60=FALSE,$AG60=FALSE),AND($C$2="Contract amendment",$C$3="No, section requirements must be reviewed",$AF60=FALSE,$AG60=FALSE)),"MUNN")</f>
        <v/>
      </c>
      <c r="R60" s="71">
        <f>IF('Cover Sheet'!$B$19="Non-Risk",1)</f>
        <v/>
      </c>
      <c r="S60" s="64" t="n">
        <v>42917</v>
      </c>
      <c r="T60" s="64" t="n"/>
      <c r="U60" s="97">
        <f>IF(OR($E$27="N/A",AND(BD60=0,'Cover Sheet'!$B$29="Streamlined Review"),AND(E60="Met",F60&lt;&gt;""),AND(E60="Not Met",G60&lt;&gt;""),AND(E60="Unsure",G60&lt;&gt;""),AND(E60="N/A",H60&lt;&gt;""),AND(Y60=TRUE)),1,0)</f>
        <v/>
      </c>
      <c r="V60" s="97" t="n"/>
      <c r="W60" s="97" t="n"/>
      <c r="X60" s="126">
        <f>IF(OR(Y60=TRUE,R60=1),TRUE,FALSE)</f>
        <v/>
      </c>
      <c r="Y60" s="126">
        <f>IF(SUM(Z60:AE60)&lt;1,TRUE,FALSE)</f>
        <v/>
      </c>
      <c r="Z60" s="126">
        <f>IF($Z$2=I60,1,0)</f>
        <v/>
      </c>
      <c r="AA60" s="126">
        <f>IF($AA$2=J60,1,0)</f>
        <v/>
      </c>
      <c r="AB60" s="126">
        <f>IF($AB$2=K60,1,0)</f>
        <v/>
      </c>
      <c r="AC60" s="126">
        <f>IF($AC$2=L60,1,0)</f>
        <v/>
      </c>
      <c r="AD60" s="126">
        <f>IF($AD$2=M60,1,0)</f>
        <v/>
      </c>
      <c r="AE60" s="126">
        <f>IF($AE$2=O60,1,0)</f>
        <v/>
      </c>
      <c r="AF60" s="53">
        <f>IF($H$1&lt;&gt;0,IF($H$1&lt;&gt;I60,IF($H$1&lt;&gt;J60,IF($H$1&lt;&gt;K60,IF($H$1&lt;&gt;L60,IF($H$1&lt;&gt;M60,IF($H$1&lt;&gt;N60,IF($H$1&lt;&gt;O60,TRUE,FALSE))))))))</f>
        <v/>
      </c>
      <c r="AG60" s="54">
        <f>IF(OR(AL60=TRUE,AM60=TRUE),TRUE,FALSE)</f>
        <v/>
      </c>
      <c r="AL60" s="56">
        <f>IF(AND('Cover Sheet'!$B$19="Non-Risk",$R60=1),TRUE,FALSE)</f>
        <v/>
      </c>
      <c r="AM60" s="56">
        <f>IF(OR(AND($H$6="Medicaid",MID($A60,1,FIND(".",$A60,1)-1)="II"),AND($H$6="CHIP",MID($A60,1,FIND(".",$A60,1)-1)="I")),TRUE,FALSE)</f>
        <v/>
      </c>
      <c r="AU60" s="69">
        <f>IF(AT60=1,1,"")</f>
        <v/>
      </c>
      <c r="BD60" s="110" t="n">
        <v>0</v>
      </c>
      <c r="BE60" s="126" t="n"/>
    </row>
    <row r="61" ht="57" customHeight="1">
      <c r="A61" s="294" t="inlineStr">
        <is>
          <t>I.D.4.33</t>
        </is>
      </c>
      <c r="B61" s="295" t="inlineStr">
        <is>
          <t>42 CFR 438.8(m) and (k)</t>
        </is>
      </c>
      <c r="C61" s="295" t="inlineStr">
        <is>
          <t>The contract specifies that, in any instance where a state makes a retroactive change to the capitation payments for a MLR reporting year where the MLR report has already been submitted to the state, the MCP must submit a new MLR report meeting the applicable requirements.</t>
        </is>
      </c>
      <c r="D61" s="470" t="inlineStr">
        <is>
          <t>6,7</t>
        </is>
      </c>
      <c r="E61" s="297" t="n"/>
      <c r="F61" s="655" t="inlineStr">
        <is>
          <t>Source: CN-680000-FP122: 236 | Attachment - Core Contract Provisions 02012025: 176</t>
        </is>
      </c>
      <c r="G61" s="297" t="n"/>
      <c r="H61" s="640" t="inlineStr">
        <is>
          <t>Recommendation: UNCLEAR
Response:
The retrieved text does not provide explicit evidence that the contract requires the MCP to submit a new MLR report when a state makes a retroactive change to the capitation payments for a MLR reporting year where the MLR report has already been submitted to the state. While the contract mentions adjustments to funds and reporting requirements, it does not specifically address the scenario of retroactive changes to capitation payments after the MLR report has been submitted.
Evidence:
- 'Funds previously paid shall be adjusted when capitation rate calculations are determined to have been in error, or when capitation rate payments have been made for enrollees who are determined not to have been eligible for Managed Care Plan membership during the period for which the capitation rate payments were made. In such events, the Managed Care Plan and any subcontractor shall report to the State within sixty (60) days when' [CN-680000-FP122: 236]
- 'The Managed Care Plan shall carefully prepare all reports and monthly payment requests for submission to the Agency. If after preparation and electronic submission, the Managed Care Plan discovers an error, including, but not limited to, errors resulting in capitated payments or other payments in excess of amounts specified in this Contract, either by the Managed Care Plan or the Agency, the Managed Care Plan has sixty (60) days from its discovery of the error, or sixty (60) days after receipt of notice by the Agency, to correct the error and re-submit accurate reports.' [Attachment - Core Contract Provisions 02012025: 176]</t>
        </is>
      </c>
      <c r="I61" s="92" t="inlineStr">
        <is>
          <t>MCO</t>
        </is>
      </c>
      <c r="J61" s="92" t="inlineStr">
        <is>
          <t>HIO</t>
        </is>
      </c>
      <c r="K61" s="92" t="inlineStr">
        <is>
          <t>PIHP</t>
        </is>
      </c>
      <c r="L61" s="71" t="inlineStr">
        <is>
          <t>PAHP</t>
        </is>
      </c>
      <c r="M61" s="71" t="n"/>
      <c r="N61" s="71" t="n"/>
      <c r="O61" s="71" t="n"/>
      <c r="P61" s="71" t="inlineStr">
        <is>
          <t>EXISTING</t>
        </is>
      </c>
      <c r="Q61" s="71">
        <f>IF(OR(AND($C$2="Base contract",$C$3="No, section requirements must be reviewed", $AF61=FALSE,$AG61=FALSE),AND($C$2="Contract amendment",$C$3="No, section requirements must be reviewed",$AF61=FALSE,$AG61=FALSE)),"MUNN")</f>
        <v/>
      </c>
      <c r="R61" s="71">
        <f>IF('Cover Sheet'!$B$19="Non-Risk",1)</f>
        <v/>
      </c>
      <c r="S61" s="64" t="n">
        <v>42917</v>
      </c>
      <c r="T61" s="64" t="n"/>
      <c r="U61" s="97">
        <f>IF(OR($E$27="N/A",AND(BD61=0,'Cover Sheet'!$B$29="Streamlined Review"),AND(E61="Met",F61&lt;&gt;""),AND(E61="Not Met",G61&lt;&gt;""),AND(E61="Unsure",G61&lt;&gt;""),AND(E61="N/A",H61&lt;&gt;""),AND(Y61=TRUE)),1,0)</f>
        <v/>
      </c>
      <c r="V61" s="97" t="n"/>
      <c r="W61" s="97" t="n"/>
      <c r="X61" s="126">
        <f>IF(OR(Y61=TRUE,R61=1),TRUE,FALSE)</f>
        <v/>
      </c>
      <c r="Y61" s="126">
        <f>IF(SUM(Z61:AE61)&lt;1,TRUE,FALSE)</f>
        <v/>
      </c>
      <c r="Z61" s="126">
        <f>IF($Z$2=I61,1,0)</f>
        <v/>
      </c>
      <c r="AA61" s="126">
        <f>IF($AA$2=J61,1,0)</f>
        <v/>
      </c>
      <c r="AB61" s="126">
        <f>IF($AB$2=K61,1,0)</f>
        <v/>
      </c>
      <c r="AC61" s="126">
        <f>IF($AC$2=L61,1,0)</f>
        <v/>
      </c>
      <c r="AD61" s="126">
        <f>IF($AD$2=M61,1,0)</f>
        <v/>
      </c>
      <c r="AE61" s="126">
        <f>IF($AE$2=O61,1,0)</f>
        <v/>
      </c>
      <c r="AF61" s="53">
        <f>IF($H$1&lt;&gt;0,IF($H$1&lt;&gt;I61,IF($H$1&lt;&gt;J61,IF($H$1&lt;&gt;K61,IF($H$1&lt;&gt;L61,IF($H$1&lt;&gt;M61,IF($H$1&lt;&gt;N61,IF($H$1&lt;&gt;O61,TRUE,FALSE))))))))</f>
        <v/>
      </c>
      <c r="AG61" s="54">
        <f>IF(OR(AL61=TRUE,AM61=TRUE),TRUE,FALSE)</f>
        <v/>
      </c>
      <c r="AL61" s="56">
        <f>IF(AND('Cover Sheet'!$B$19="Non-Risk",$R61=1),TRUE,FALSE)</f>
        <v/>
      </c>
      <c r="AM61" s="56">
        <f>IF(OR(AND($H$6="Medicaid",MID($A61,1,FIND(".",$A61,1)-1)="II"),AND($H$6="CHIP",MID($A61,1,FIND(".",$A61,1)-1)="I")),TRUE,FALSE)</f>
        <v/>
      </c>
      <c r="AU61" s="69">
        <f>IF(AT61=1,1,"")</f>
        <v/>
      </c>
      <c r="BD61" s="110" t="n">
        <v>0</v>
      </c>
      <c r="BE61" s="126" t="n"/>
    </row>
    <row r="62" ht="36" customHeight="1" thickBot="1">
      <c r="A62" s="294" t="inlineStr">
        <is>
          <t>I.D.4.34</t>
        </is>
      </c>
      <c r="B62" s="295" t="inlineStr">
        <is>
          <t>42 CFR 438.8(n) and (k)</t>
        </is>
      </c>
      <c r="C62" s="295" t="inlineStr">
        <is>
          <t xml:space="preserve">The contract specifies that the MCP must attest to the accuracy of the calculation of the MLR in accordance with the MLR standards when submitting required MLR reports. </t>
        </is>
      </c>
      <c r="D62" s="470" t="inlineStr">
        <is>
          <t>6,7</t>
        </is>
      </c>
      <c r="E62" s="297" t="n"/>
      <c r="F62" s="655" t="inlineStr">
        <is>
          <t>Source: CN-680000-FP122: 448 | Attachment - Core Contract Provisions 02012025: 241</t>
        </is>
      </c>
      <c r="G62" s="297" t="n"/>
      <c r="H62" s="640" t="inlineStr">
        <is>
          <t>Recommendation: MET
Response:
The contract explicitly states that 'The Managed Care Plan shall submit an attestation with its MLR reporting, in compliance with 42 CFR 438.8(k) and (n).' This indicates that the MCP is required to attest to the accuracy of the MLR calculation in accordance with the specified standards when submitting MLR reports. [1][2]</t>
        </is>
      </c>
      <c r="I62" s="92" t="inlineStr">
        <is>
          <t>MCO</t>
        </is>
      </c>
      <c r="J62" s="92" t="inlineStr">
        <is>
          <t>HIO</t>
        </is>
      </c>
      <c r="K62" s="92" t="inlineStr">
        <is>
          <t>PIHP</t>
        </is>
      </c>
      <c r="L62" s="71" t="inlineStr">
        <is>
          <t>PAHP</t>
        </is>
      </c>
      <c r="M62" s="71" t="n"/>
      <c r="N62" s="71" t="n"/>
      <c r="O62" s="71" t="n"/>
      <c r="P62" s="71" t="inlineStr">
        <is>
          <t>EXISTING</t>
        </is>
      </c>
      <c r="Q62" s="71">
        <f>IF(OR(AND($C$2="Base contract",$C$3="No, section requirements must be reviewed", $AF62=FALSE,$AG62=FALSE),AND($C$2="Contract amendment",$C$3="No, section requirements must be reviewed",$AF62=FALSE,$AG62=FALSE)),"MUNN")</f>
        <v/>
      </c>
      <c r="R62" s="71">
        <f>IF('Cover Sheet'!$B$19="Non-Risk",1)</f>
        <v/>
      </c>
      <c r="S62" s="64" t="n">
        <v>42917</v>
      </c>
      <c r="T62" s="64" t="n"/>
      <c r="U62" s="97">
        <f>IF(OR($E$27="N/A",AND(BD62=0,'Cover Sheet'!$B$29="Streamlined Review"),AND(E62="Met",F62&lt;&gt;""),AND(E62="Not Met",G62&lt;&gt;""),AND(E62="Unsure",G62&lt;&gt;""),AND(E62="N/A",H62&lt;&gt;""),AND(Y62=TRUE)),1,0)</f>
        <v/>
      </c>
      <c r="V62" s="97" t="n"/>
      <c r="W62" s="97" t="n"/>
      <c r="X62" s="126">
        <f>IF(OR(Y62=TRUE,R62=1),TRUE,FALSE)</f>
        <v/>
      </c>
      <c r="Y62" s="126">
        <f>IF(SUM(Z62:AE62)&lt;1,TRUE,FALSE)</f>
        <v/>
      </c>
      <c r="Z62" s="126">
        <f>IF($Z$2=I62,1,0)</f>
        <v/>
      </c>
      <c r="AA62" s="126">
        <f>IF($AA$2=J62,1,0)</f>
        <v/>
      </c>
      <c r="AB62" s="126">
        <f>IF($AB$2=K62,1,0)</f>
        <v/>
      </c>
      <c r="AC62" s="126">
        <f>IF($AC$2=L62,1,0)</f>
        <v/>
      </c>
      <c r="AD62" s="126">
        <f>IF($AD$2=M62,1,0)</f>
        <v/>
      </c>
      <c r="AE62" s="126">
        <f>IF($AE$2=O62,1,0)</f>
        <v/>
      </c>
      <c r="AF62" s="53">
        <f>IF($H$1&lt;&gt;0,IF($H$1&lt;&gt;I62,IF($H$1&lt;&gt;J62,IF($H$1&lt;&gt;K62,IF($H$1&lt;&gt;L62,IF($H$1&lt;&gt;M62,IF($H$1&lt;&gt;N62,IF($H$1&lt;&gt;O62,TRUE,FALSE))))))))</f>
        <v/>
      </c>
      <c r="AG62" s="54">
        <f>IF(OR(AL62=TRUE,AM62=TRUE),TRUE,FALSE)</f>
        <v/>
      </c>
      <c r="AL62" s="56">
        <f>IF(AND('Cover Sheet'!$B$19="Non-Risk",$R62=1),TRUE,FALSE)</f>
        <v/>
      </c>
      <c r="AM62" s="56">
        <f>IF(OR(AND($H$6="Medicaid",MID($A62,1,FIND(".",$A62,1)-1)="II"),AND($H$6="CHIP",MID($A62,1,FIND(".",$A62,1)-1)="I")),TRUE,FALSE)</f>
        <v/>
      </c>
      <c r="AU62" s="69">
        <f>IF(AT62=1,1,"")</f>
        <v/>
      </c>
      <c r="BD62" s="110" t="n">
        <v>0</v>
      </c>
      <c r="BE62" s="126" t="n"/>
    </row>
    <row r="63" ht="15.75" customHeight="1" thickBot="1">
      <c r="A63" s="450" t="n"/>
      <c r="B63" s="451" t="n"/>
      <c r="C63" s="452" t="inlineStr">
        <is>
          <t>I.D.5 Payment for Indian Health Care Providers (IHCPs)</t>
        </is>
      </c>
      <c r="D63" s="442" t="n"/>
      <c r="E63" s="443" t="n"/>
      <c r="F63" s="444" t="n"/>
      <c r="G63" s="444" t="n"/>
      <c r="H63" s="445" t="n"/>
      <c r="I63" s="74" t="n"/>
      <c r="J63" s="74" t="n"/>
      <c r="K63" s="74" t="n"/>
      <c r="L63" s="87" t="n"/>
      <c r="M63" s="87" t="n"/>
      <c r="S63" s="116" t="n"/>
      <c r="T63" s="116" t="n"/>
      <c r="U63" s="126" t="n"/>
      <c r="V63" s="126" t="n"/>
      <c r="W63" s="126" t="n"/>
      <c r="Z63" s="126" t="n"/>
      <c r="AA63" s="126" t="n"/>
      <c r="AB63" s="126" t="n"/>
      <c r="AC63" s="126" t="n"/>
      <c r="AD63" s="126" t="n"/>
      <c r="AE63" s="126" t="n"/>
      <c r="AI63" s="121">
        <f>IF(OR(AL63=TRUE,AM63=TRUE),TRUE,"")</f>
        <v/>
      </c>
      <c r="AL63" s="68" t="n"/>
      <c r="AM63" s="68" t="n"/>
      <c r="BD63" s="110" t="n"/>
      <c r="BE63" s="126" t="n"/>
    </row>
    <row r="64" ht="92.25" customHeight="1">
      <c r="A64" s="294" t="inlineStr">
        <is>
          <t>I.D.5.01</t>
        </is>
      </c>
      <c r="B64" s="295" t="inlineStr">
        <is>
          <t>ARRA Section 5006(d); 42 CFR 438.14(b)(2)(iii); 42 CFR 447.45; 42 CFR 447.46; SMD #10-001</t>
        </is>
      </c>
      <c r="C64" s="295" t="inlineStr">
        <is>
          <t>For contracts involving IHCP, the contract requires that the MCP will meet the requirements of FFS timely payment for all Indian Tribe, Tribal Organization, or Urban Indian Organization (I/T/U) providers in its network, including the paying of 90% of all clean claims from practitioners (i.e., those who are in individual or group practice or who practice in shared health facilities) within 30 days of the date of receipt; and paying 99 percent of all clean claims from practitioners (who are in individual or group practice or who practice in shared health facilities) within 90 days of the date of receipt.</t>
        </is>
      </c>
      <c r="D64" s="446" t="n"/>
      <c r="E64" s="297" t="n"/>
      <c r="F64" s="655" t="inlineStr">
        <is>
          <t>Source: Attachment - Core Contract Provisions 02012025: 116, 179 | CN-680000-FP122: 179</t>
        </is>
      </c>
      <c r="G64" s="297" t="n"/>
      <c r="H64" s="640" t="inlineStr">
        <is>
          <t>Recommendation: NOT MET
Response:
The retrieved text does not explicitly state that the Managed Care Plan (MCP) will pay 90% of all clean claims from practitioners within 30 days and 99% within 90 days. Instead, the text indicates different percentages and timeframes for clean claims payment: 'The Managed Care Plan shall pay eighty-five percent (85%) of all clean claims submitted within seven (7) days.' and 'The Managed Care Plan shall pay ninety-eight percent (98%) of all clean claims submitted within twenty (20) days.' [1][2]. There is no mention of the specific 90% within 30 days and 99% within 90 days requirements.</t>
        </is>
      </c>
      <c r="I64" s="92" t="inlineStr">
        <is>
          <t>MCO</t>
        </is>
      </c>
      <c r="J64" s="92" t="inlineStr">
        <is>
          <t>HIO</t>
        </is>
      </c>
      <c r="K64" s="167" t="inlineStr">
        <is>
          <t>PIHP</t>
        </is>
      </c>
      <c r="L64" s="166" t="inlineStr">
        <is>
          <t>PAHP</t>
        </is>
      </c>
      <c r="M64" s="166" t="inlineStr">
        <is>
          <t>NEMT PAHP</t>
        </is>
      </c>
      <c r="N64" s="71" t="n"/>
      <c r="O64" s="71" t="n"/>
      <c r="P64" s="71" t="inlineStr">
        <is>
          <t>EXISTING</t>
        </is>
      </c>
      <c r="Q64" s="71">
        <f>IF(OR(AND($C$2="Base contract",$C$3="No, section requirements must be reviewed", $AF64=FALSE,$AG64=FALSE),AND($C$2="Contract amendment",$C$3="No, section requirements must be reviewed",$AF64=FALSE,$AG64=FALSE)),"MUNN")</f>
        <v/>
      </c>
      <c r="R64" s="71" t="n"/>
      <c r="S64" s="64" t="n"/>
      <c r="T64" s="64" t="n"/>
      <c r="U64" s="97">
        <f>IF(OR($E$63="N/A",AND(BD64=0,'Cover Sheet'!$B$29="Streamlined Review"),AND(E64="Met",F64&lt;&gt;""),AND(E64="Not Met",G64&lt;&gt;""),AND(E64="Unsure",G64&lt;&gt;""),AND(E64="N/A",H64&lt;&gt;""),AND(Y64=TRUE)),1,0)</f>
        <v/>
      </c>
      <c r="V64" s="97" t="n"/>
      <c r="W64" s="97" t="n"/>
      <c r="X64" s="126">
        <f>IF(OR(Y64=TRUE),TRUE,FALSE)</f>
        <v/>
      </c>
      <c r="Y64" s="126">
        <f>IF(SUM(Z64:AE64)&lt;1,TRUE,FALSE)</f>
        <v/>
      </c>
      <c r="Z64" s="126">
        <f>IF($Z$2=I64,1,0)</f>
        <v/>
      </c>
      <c r="AA64" s="126">
        <f>IF($AA$2=J64,1,0)</f>
        <v/>
      </c>
      <c r="AB64" s="126">
        <f>IF($AB$2=K64,1,0)</f>
        <v/>
      </c>
      <c r="AC64" s="126">
        <f>IF($AC$2=L64,1,0)</f>
        <v/>
      </c>
      <c r="AD64" s="126">
        <f>IF($AD$2=M64,1,0)</f>
        <v/>
      </c>
      <c r="AE64" s="126">
        <f>IF($AE$2=O64,1,0)</f>
        <v/>
      </c>
      <c r="AF64" s="53">
        <f>IF($H$1&lt;&gt;0,IF($H$1&lt;&gt;I64,IF($H$1&lt;&gt;J64,IF($H$1&lt;&gt;K64,IF($H$1&lt;&gt;L64,IF($H$1&lt;&gt;M64,IF($H$1&lt;&gt;N64,IF($H$1&lt;&gt;O64,TRUE,FALSE))))))))</f>
        <v/>
      </c>
      <c r="AG64" s="54">
        <f>IF(OR(AL64=TRUE,AM64=TRUE),TRUE,FALSE)</f>
        <v/>
      </c>
      <c r="AL64" s="56">
        <f>IF(AND('Cover Sheet'!$B$19="Non-Risk",$R64=1),TRUE,FALSE)</f>
        <v/>
      </c>
      <c r="AM64" s="56">
        <f>IF(OR(AND($H$6="Medicaid",MID($A64,1,FIND(".",$A64,1)-1)="II"),AND($H$6="CHIP",MID($A64,1,FIND(".",$A64,1)-1)="I")),TRUE,FALSE)</f>
        <v/>
      </c>
      <c r="AU64" s="69">
        <f>IF(AT64=1,1,"")</f>
        <v/>
      </c>
      <c r="BD64" s="110" t="n">
        <v>0</v>
      </c>
      <c r="BE64" s="126" t="n"/>
    </row>
    <row r="65" ht="78" customHeight="1">
      <c r="A65" s="294" t="inlineStr">
        <is>
          <t>I.D.5.02</t>
        </is>
      </c>
      <c r="B65" s="295" t="inlineStr">
        <is>
          <t>42 CFR 438.14(c)(1)</t>
        </is>
      </c>
      <c r="C65" s="295" t="inlineStr">
        <is>
          <t>The contract specifies that IHCPs which are enrolled in Medicaid as Federally Qualified Health Centers (FQHCs) but are not participating providers of an MCP must be paid an amount equal to the amount the MCP would pay a FQHC that is a network provider but is not an IHCP, including any supplemental payment from the state to make up the difference between the amount the MCP pays and what the IHCP FQHC would have received under FFS.</t>
        </is>
      </c>
      <c r="D65" s="446" t="n"/>
      <c r="E65" s="297" t="n"/>
      <c r="F65" s="655" t="inlineStr">
        <is>
          <t>Source: CN-680000-FP122: 401, 154 | Attachment - Core Contract Provisions 02012025: 252, 114</t>
        </is>
      </c>
      <c r="G65" s="297" t="n"/>
      <c r="H65" s="640" t="inlineStr">
        <is>
          <t>Recommendation: UNCLEAR
Response:
The retrieved text does not provide explicit evidence that specifies the payment terms for IHCPs enrolled in Medicaid as FQHCs but not participating in an MCP, including any supplemental state payments to cover the difference between MCP and FFS rates. The text mentions reporting requirements and network maintenance but does not detail the specific payment scenario described in the requirement.
Evidence:
- 'The Managed Care Plan shall report quarterly to the Agency in a format specified by the Agency, the payment rates and the payment amounts made to IHCPs for contractual services provided by these entities.' (CN-680000-FP122: 401)
- 'The Managed Care Plan must maintain sufficient Indian Health Care Providers (IHCPs) in the network to ensure timely access to services available under the Contract for Indian enrollees who are eligible to receive services from such providers...' (CN-680000-FP122: 154)</t>
        </is>
      </c>
      <c r="I65" s="92" t="inlineStr">
        <is>
          <t>MCO</t>
        </is>
      </c>
      <c r="J65" s="92" t="inlineStr">
        <is>
          <t>HIO</t>
        </is>
      </c>
      <c r="K65" s="167" t="inlineStr">
        <is>
          <t>PIHP</t>
        </is>
      </c>
      <c r="L65" s="166" t="inlineStr">
        <is>
          <t>PAHP</t>
        </is>
      </c>
      <c r="M65" s="166" t="inlineStr">
        <is>
          <t>NEMT PAHP</t>
        </is>
      </c>
      <c r="N65" s="71" t="n"/>
      <c r="O65" s="71" t="n"/>
      <c r="P65" s="71" t="inlineStr">
        <is>
          <t>EXISTING</t>
        </is>
      </c>
      <c r="Q65" s="71">
        <f>IF(OR(AND($C$2="Base contract",$C$3="No, section requirements must be reviewed", $AF65=FALSE,$AG65=FALSE),AND($C$2="Contract amendment",$C$3="No, section requirements must be reviewed",$AF65=FALSE,$AG65=FALSE)),"MUNN")</f>
        <v/>
      </c>
      <c r="R65" s="71" t="n"/>
      <c r="S65" s="64" t="n"/>
      <c r="T65" s="64" t="n"/>
      <c r="U65" s="97">
        <f>IF(OR($E$63="N/A",AND(BD65=0,'Cover Sheet'!$B$29="Streamlined Review"),AND(E65="Met",F65&lt;&gt;""),AND(E65="Not Met",G65&lt;&gt;""),AND(E65="Unsure",G65&lt;&gt;""),AND(E65="N/A",H65&lt;&gt;""),AND(Y65=TRUE)),1,0)</f>
        <v/>
      </c>
      <c r="V65" s="97" t="n"/>
      <c r="W65" s="97" t="n"/>
      <c r="X65" s="126">
        <f>IF(OR(Y65=TRUE),TRUE,FALSE)</f>
        <v/>
      </c>
      <c r="Y65" s="126">
        <f>IF(SUM(Z65:AE65)&lt;1,TRUE,FALSE)</f>
        <v/>
      </c>
      <c r="Z65" s="126">
        <f>IF($Z$2=I65,1,0)</f>
        <v/>
      </c>
      <c r="AA65" s="126">
        <f>IF($AA$2=J65,1,0)</f>
        <v/>
      </c>
      <c r="AB65" s="126">
        <f>IF($AB$2=K65,1,0)</f>
        <v/>
      </c>
      <c r="AC65" s="126">
        <f>IF($AC$2=L65,1,0)</f>
        <v/>
      </c>
      <c r="AD65" s="126">
        <f>IF($AD$2=M65,1,0)</f>
        <v/>
      </c>
      <c r="AE65" s="126">
        <f>IF($AE$2=O65,1,0)</f>
        <v/>
      </c>
      <c r="AF65" s="53">
        <f>IF($H$1&lt;&gt;0,IF($H$1&lt;&gt;I65,IF($H$1&lt;&gt;J65,IF($H$1&lt;&gt;K65,IF($H$1&lt;&gt;L65,IF($H$1&lt;&gt;M65,IF($H$1&lt;&gt;N65,IF($H$1&lt;&gt;O65,TRUE,FALSE))))))))</f>
        <v/>
      </c>
      <c r="AG65" s="54">
        <f>IF(OR(AL65=TRUE,AM65=TRUE),TRUE,FALSE)</f>
        <v/>
      </c>
      <c r="AL65" s="56">
        <f>IF(AND('Cover Sheet'!$B$19="Non-Risk",$R65=1),TRUE,FALSE)</f>
        <v/>
      </c>
      <c r="AM65" s="56">
        <f>IF(OR(AND($H$6="Medicaid",MID($A65,1,FIND(".",$A65,1)-1)="II"),AND($H$6="CHIP",MID($A65,1,FIND(".",$A65,1)-1)="I")),TRUE,FALSE)</f>
        <v/>
      </c>
      <c r="AU65" s="69">
        <f>IF(AT65=1,1,"")</f>
        <v/>
      </c>
      <c r="BD65" s="110" t="n">
        <v>0</v>
      </c>
      <c r="BE65" s="126" t="n"/>
    </row>
    <row r="66" ht="68.25" customHeight="1" thickBot="1">
      <c r="A66" s="294" t="inlineStr">
        <is>
          <t>I.D.5.03</t>
        </is>
      </c>
      <c r="B66" s="295" t="inlineStr">
        <is>
          <t>42 CFR 438.14(c)(2)</t>
        </is>
      </c>
      <c r="C66" s="295" t="inlineStr">
        <is>
          <t>The contract specifies that when an IHCP is not enrolled in Medicaid as a FQHC, regardless of whether it participates in the network of an MCP, it has the right to receive its applicable encounter rate published annually in the Federal Register by the Indian Health Service (IHS), or in the absence of a published encounter rate, the amount it would receive if the services were provided under the state plan’s FFS payment methodology.</t>
        </is>
      </c>
      <c r="D66" s="446" t="n"/>
      <c r="E66" s="297" t="n"/>
      <c r="F66" s="655" t="inlineStr">
        <is>
          <t>Source: CN-680000-FP122: 401, 399: 401, 399</t>
        </is>
      </c>
      <c r="G66" s="297" t="n"/>
      <c r="H66" s="640" t="inlineStr">
        <is>
          <t>Recommendation: UNCLEAR
Response:
The retrieved text does not provide explicit evidence that the contract specifies the right of an IHCP not enrolled in Medicaid as a FQHC to receive its applicable encounter rate published annually in the Federal Register by the IHS, or the amount it would receive if the services were provided under the state plan’s FFS payment methodology. The closest reference is to the Medicaid FFS rate and the requirement for the Managed Care Plan to report payment rates and amounts to the Agency, but this does not directly address the specific requirement mentioned.
Evidence:
- 'The Managed Care Plan shall report quarterly to the Agency in a format specified by the Agency, the payment rates and the payment amounts made to IHCPs for contractual services provided by these entities.' [CN-680000-FP122: 401]
- 'The Medicaid FFS rate is the standard Medicaid fee schedule rate or the CHD encounter rate as specified by the County Health Department Clinic Rule and the associated Florida Medicaid fee schedule for applicable rates for the following services...' [CN-680000-FP122: 399]</t>
        </is>
      </c>
      <c r="I66" s="92" t="inlineStr">
        <is>
          <t>MCO</t>
        </is>
      </c>
      <c r="J66" s="92" t="inlineStr">
        <is>
          <t>HIO</t>
        </is>
      </c>
      <c r="K66" s="167" t="inlineStr">
        <is>
          <t>PIHP</t>
        </is>
      </c>
      <c r="L66" s="166" t="inlineStr">
        <is>
          <t>PAHP</t>
        </is>
      </c>
      <c r="M66" s="166" t="inlineStr">
        <is>
          <t>NEMT PAHP</t>
        </is>
      </c>
      <c r="N66" s="71" t="n"/>
      <c r="O66" s="71" t="n"/>
      <c r="P66" s="71" t="inlineStr">
        <is>
          <t>EXISTING</t>
        </is>
      </c>
      <c r="Q66" s="71">
        <f>IF(OR(AND($C$2="Base contract",$C$3="No, section requirements must be reviewed", $AF66=FALSE,$AG66=FALSE),AND($C$2="Contract amendment",$C$3="No, section requirements must be reviewed",$AF66=FALSE,$AG66=FALSE)),"MUNN")</f>
        <v/>
      </c>
      <c r="R66" s="71" t="n"/>
      <c r="S66" s="64" t="n"/>
      <c r="T66" s="64" t="n"/>
      <c r="U66" s="97">
        <f>IF(OR($E$63="N/A",AND(BD66=0,'Cover Sheet'!$B$29="Streamlined Review"),AND(E66="Met",F66&lt;&gt;""),AND(E66="Not Met",G66&lt;&gt;""),AND(E66="Unsure",G66&lt;&gt;""),AND(E66="N/A",H66&lt;&gt;""),AND(Y66=TRUE)),1,0)</f>
        <v/>
      </c>
      <c r="V66" s="97" t="n"/>
      <c r="W66" s="97" t="n"/>
      <c r="X66" s="126">
        <f>IF(OR(Y66=TRUE),TRUE,FALSE)</f>
        <v/>
      </c>
      <c r="Y66" s="126">
        <f>IF(SUM(Z66:AE66)&lt;1,TRUE,FALSE)</f>
        <v/>
      </c>
      <c r="Z66" s="126">
        <f>IF($Z$2=I66,1,0)</f>
        <v/>
      </c>
      <c r="AA66" s="126">
        <f>IF($AA$2=J66,1,0)</f>
        <v/>
      </c>
      <c r="AB66" s="126">
        <f>IF($AB$2=K66,1,0)</f>
        <v/>
      </c>
      <c r="AC66" s="126">
        <f>IF($AC$2=L66,1,0)</f>
        <v/>
      </c>
      <c r="AD66" s="126">
        <f>IF($AD$2=M66,1,0)</f>
        <v/>
      </c>
      <c r="AE66" s="126">
        <f>IF($AE$2=O66,1,0)</f>
        <v/>
      </c>
      <c r="AF66" s="53">
        <f>IF($H$1&lt;&gt;0,IF($H$1&lt;&gt;I66,IF($H$1&lt;&gt;J66,IF($H$1&lt;&gt;K66,IF($H$1&lt;&gt;L66,IF($H$1&lt;&gt;M66,IF($H$1&lt;&gt;N66,IF($H$1&lt;&gt;O66,TRUE,FALSE))))))))</f>
        <v/>
      </c>
      <c r="AG66" s="54">
        <f>IF(OR(AL66=TRUE,AM66=TRUE),TRUE,FALSE)</f>
        <v/>
      </c>
      <c r="AL66" s="56">
        <f>IF(AND('Cover Sheet'!$B$19="Non-Risk",$R66=1),TRUE,FALSE)</f>
        <v/>
      </c>
      <c r="AM66" s="56">
        <f>IF(OR(AND($H$6="Medicaid",MID($A66,1,FIND(".",$A66,1)-1)="II"),AND($H$6="CHIP",MID($A66,1,FIND(".",$A66,1)-1)="I")),TRUE,FALSE)</f>
        <v/>
      </c>
      <c r="AU66" s="69">
        <f>IF(AT66=1,1,"")</f>
        <v/>
      </c>
      <c r="BD66" s="110" t="n">
        <v>0</v>
      </c>
      <c r="BE66" s="126" t="n"/>
    </row>
    <row r="67" ht="15.75" customHeight="1" thickBot="1">
      <c r="A67" s="450" t="n"/>
      <c r="B67" s="451" t="n"/>
      <c r="C67" s="452" t="inlineStr">
        <is>
          <t>I.D.6 Timely Payout</t>
        </is>
      </c>
      <c r="D67" s="442" t="n"/>
      <c r="E67" s="443" t="n"/>
      <c r="F67" s="444" t="n"/>
      <c r="G67" s="444" t="n"/>
      <c r="H67" s="445" t="n"/>
      <c r="I67" s="74" t="n"/>
      <c r="J67" s="74" t="n"/>
      <c r="K67" s="74" t="n"/>
      <c r="L67" s="87" t="n"/>
      <c r="M67" s="87" t="n"/>
      <c r="S67" s="116" t="n"/>
      <c r="T67" s="116" t="n"/>
      <c r="U67" s="126" t="n"/>
      <c r="V67" s="126" t="n"/>
      <c r="W67" s="126" t="n"/>
      <c r="Z67" s="126" t="n"/>
      <c r="AA67" s="126" t="n"/>
      <c r="AB67" s="126" t="n"/>
      <c r="AC67" s="126" t="n"/>
      <c r="AD67" s="126" t="n"/>
      <c r="AE67" s="126" t="n"/>
      <c r="AI67" s="121">
        <f>IF(OR(AL67=TRUE,AM67=TRUE),TRUE,"")</f>
        <v/>
      </c>
      <c r="AL67" s="68" t="n"/>
      <c r="AM67" s="68" t="n"/>
      <c r="BD67" s="110" t="n"/>
      <c r="BE67" s="126" t="n"/>
    </row>
    <row r="68" ht="78" customHeight="1">
      <c r="A68" s="294" t="inlineStr">
        <is>
          <t>I.D.6.01</t>
        </is>
      </c>
      <c r="B68" s="295" t="inlineStr">
        <is>
          <t>Sections 1902(a)(37)(A) and 1932(f) of the Act; 42 CFR 447.45(d)(2)–(3); 42 CFR 447.46</t>
        </is>
      </c>
      <c r="C68" s="295" t="inlineStr">
        <is>
          <t xml:space="preserve">The contract requires that the MCP will meet the requirements of FFS timely payment, including the paying of 90% of all clean claims from practitioners (i.e., those who are in individual or group practice or who practice in shared health facilities) within 30 days of the date of receipt; and paying 99% of all clean claims from practitioners (who are in individual or group practice or who practice in shared health facilities) within 90 days of the date of receipt. </t>
        </is>
      </c>
      <c r="D68" s="470" t="n">
        <v>10</v>
      </c>
      <c r="E68" s="297" t="n"/>
      <c r="F68" s="655" t="inlineStr">
        <is>
          <t>Source: Attachment - Core Contract Provisions 02012025: 116, 179 | CN-680000-FP122: 179, 179, 179</t>
        </is>
      </c>
      <c r="G68" s="297" t="n"/>
      <c r="H68" s="640" t="inlineStr">
        <is>
          <t>Recommendation: NOT MET
Response:
The retrieved text does not explicitly state that the Managed Care Plan (MCP) will pay 90% of all clean claims from practitioners within 30 days and 99% within 90 days. Instead, the text specifies different percentages and timeframes: 'The Managed Care Plan shall pay eighty-five percent (85%) of all clean claims submitted within seven (7) days.' and 'The Managed Care Plan shall pay ninety-five percent (95%) of all clean claims submitted within ten (10) days.' and 'The Managed Care Plan shall pay ninety-eight percent (98%) of all clean claims submitted within twenty (20) days.' [1][2][3]. Therefore, the requirement is not met as per the contract text.</t>
        </is>
      </c>
      <c r="I68" s="92" t="inlineStr">
        <is>
          <t>MCO</t>
        </is>
      </c>
      <c r="J68" s="92" t="inlineStr">
        <is>
          <t>HIO</t>
        </is>
      </c>
      <c r="K68" s="92" t="n"/>
      <c r="L68" s="71" t="n"/>
      <c r="M68" s="71" t="n"/>
      <c r="N68" s="71" t="n"/>
      <c r="O68" s="71" t="n"/>
      <c r="P68" s="71" t="inlineStr">
        <is>
          <t>EXISTING</t>
        </is>
      </c>
      <c r="Q68" s="71">
        <f>IF(OR(AND($C$2="Base contract",$C$3="No, section requirements must be reviewed", $AF68=FALSE,$AG68=FALSE),AND($C$2="Contract amendment",$C$3="No, section requirements must be reviewed",$AF68=FALSE,$AG68=FALSE)),"MUNN")</f>
        <v/>
      </c>
      <c r="R68" s="71" t="n"/>
      <c r="S68" s="64" t="n"/>
      <c r="T68" s="64" t="n"/>
      <c r="U68" s="97">
        <f>IF(OR($E$67="N/A",AND(BD68=0,'Cover Sheet'!$B$29="Streamlined Review"),AND(E68="Met",F68&lt;&gt;""),AND(E68="Not Met",G68&lt;&gt;""),AND(E68="Unsure",G68&lt;&gt;""),AND(E68="N/A",H68&lt;&gt;""),AND(Y68=TRUE)),1,0)</f>
        <v/>
      </c>
      <c r="V68" s="97" t="n"/>
      <c r="W68" s="97" t="n"/>
      <c r="X68" s="126">
        <f>IF(OR(Y68=TRUE),TRUE,FALSE)</f>
        <v/>
      </c>
      <c r="Y68" s="126">
        <f>IF(SUM(Z68:AE68)&lt;1,TRUE,FALSE)</f>
        <v/>
      </c>
      <c r="Z68" s="126">
        <f>IF($Z$2=I68,1,0)</f>
        <v/>
      </c>
      <c r="AA68" s="126">
        <f>IF($AA$2=J68,1,0)</f>
        <v/>
      </c>
      <c r="AB68" s="126">
        <f>IF($AB$2=K68,1,0)</f>
        <v/>
      </c>
      <c r="AC68" s="126">
        <f>IF($AC$2=L68,1,0)</f>
        <v/>
      </c>
      <c r="AD68" s="126">
        <f>IF($AD$2=M68,1,0)</f>
        <v/>
      </c>
      <c r="AE68" s="126">
        <f>IF($AE$2=O68,1,0)</f>
        <v/>
      </c>
      <c r="AF68" s="53">
        <f>IF($H$1&lt;&gt;0,IF($H$1&lt;&gt;I68,IF($H$1&lt;&gt;J68,IF($H$1&lt;&gt;K68,IF($H$1&lt;&gt;L68,IF($H$1&lt;&gt;M68,IF($H$1&lt;&gt;N68,IF($H$1&lt;&gt;O68,TRUE,FALSE))))))))</f>
        <v/>
      </c>
      <c r="AG68" s="54">
        <f>IF(OR(AL68=TRUE,AM68=TRUE),TRUE,FALSE)</f>
        <v/>
      </c>
      <c r="AL68" s="56">
        <f>IF(AND('Cover Sheet'!$B$19="Non-Risk",$R68=1),TRUE,FALSE)</f>
        <v/>
      </c>
      <c r="AM68" s="56">
        <f>IF(OR(AND($H$6="Medicaid",MID($A68,1,FIND(".",$A68,1)-1)="II"),AND($H$6="CHIP",MID($A68,1,FIND(".",$A68,1)-1)="I")),TRUE,FALSE)</f>
        <v/>
      </c>
      <c r="AT68" s="69" t="n">
        <v>1</v>
      </c>
      <c r="AU68" s="69">
        <f>IF(AT68=1,1,"")</f>
        <v/>
      </c>
      <c r="BD68" s="110" t="n">
        <v>0</v>
      </c>
      <c r="BE68" s="126" t="n"/>
    </row>
    <row r="69" ht="81" customHeight="1" thickBot="1">
      <c r="A69" s="294" t="inlineStr">
        <is>
          <t>I.D.6.02</t>
        </is>
      </c>
      <c r="B69" s="295" t="inlineStr">
        <is>
          <t xml:space="preserve">Sections 1902(a)(37)(A) and 1932(f) of the Act; 42 CFR 447.45(d)(5)–(6); 42 CFR 447.46 </t>
        </is>
      </c>
      <c r="C69" s="295" t="inlineStr">
        <is>
          <t>The contract requires that the MCP ensure that the date of receipt is the date the MCP receives the claim, as indicated by its date stamp on the claim; and that the date of payment is the date of the check or other form of payment.</t>
        </is>
      </c>
      <c r="D69" s="470" t="n">
        <v>10</v>
      </c>
      <c r="E69" s="297" t="n"/>
      <c r="F69" s="655" t="inlineStr">
        <is>
          <t>Not specified</t>
        </is>
      </c>
      <c r="G69" s="297" t="n"/>
      <c r="H69" s="640" t="inlineStr">
        <is>
          <t>Recommendation: ERROR
Response:
Error processing requirement: Could not connect to the endpoint URL: "https://bedrock-runtime.us-east-1.amazonaws.com/model/amazon.nova-pro-v1%3A0/converse"</t>
        </is>
      </c>
      <c r="I69" s="92" t="inlineStr">
        <is>
          <t>MCO</t>
        </is>
      </c>
      <c r="J69" s="92" t="inlineStr">
        <is>
          <t>HIO</t>
        </is>
      </c>
      <c r="K69" s="92" t="n"/>
      <c r="L69" s="71" t="n"/>
      <c r="M69" s="71" t="n"/>
      <c r="N69" s="71" t="n"/>
      <c r="O69" s="71" t="n"/>
      <c r="P69" s="71" t="inlineStr">
        <is>
          <t>EXISTING</t>
        </is>
      </c>
      <c r="Q69" s="71">
        <f>IF(OR(AND($C$2="Base contract",$C$3="No, section requirements must be reviewed", $AF69=FALSE,$AG69=FALSE),AND($C$2="Contract amendment",$C$3="No, section requirements must be reviewed",$AF69=FALSE,$AG69=FALSE)),"MUNN")</f>
        <v/>
      </c>
      <c r="R69" s="71" t="n"/>
      <c r="S69" s="64" t="n"/>
      <c r="T69" s="64" t="n"/>
      <c r="U69" s="97">
        <f>IF(OR($E$67="N/A",AND(BD69=0,'Cover Sheet'!$B$29="Streamlined Review"),AND(E69="Met",F69&lt;&gt;""),AND(E69="Not Met",G69&lt;&gt;""),AND(E69="Unsure",G69&lt;&gt;""),AND(E69="N/A",H69&lt;&gt;""),AND(Y69=TRUE)),1,0)</f>
        <v/>
      </c>
      <c r="V69" s="97" t="n"/>
      <c r="W69" s="97" t="n"/>
      <c r="X69" s="126">
        <f>IF(OR(Y69=TRUE),TRUE,FALSE)</f>
        <v/>
      </c>
      <c r="Y69" s="126">
        <f>IF(SUM(Z69:AE69)&lt;1,TRUE,FALSE)</f>
        <v/>
      </c>
      <c r="Z69" s="126">
        <f>IF($Z$2=I69,1,0)</f>
        <v/>
      </c>
      <c r="AA69" s="126">
        <f>IF($AA$2=J69,1,0)</f>
        <v/>
      </c>
      <c r="AB69" s="126">
        <f>IF($AB$2=K69,1,0)</f>
        <v/>
      </c>
      <c r="AC69" s="126">
        <f>IF($AC$2=L69,1,0)</f>
        <v/>
      </c>
      <c r="AD69" s="126">
        <f>IF($AD$2=M69,1,0)</f>
        <v/>
      </c>
      <c r="AE69" s="126">
        <f>IF($AE$2=O69,1,0)</f>
        <v/>
      </c>
      <c r="AF69" s="53">
        <f>IF($H$1&lt;&gt;0,IF($H$1&lt;&gt;I69,IF($H$1&lt;&gt;J69,IF($H$1&lt;&gt;K69,IF($H$1&lt;&gt;L69,IF($H$1&lt;&gt;M69,IF($H$1&lt;&gt;N69,IF($H$1&lt;&gt;O69,TRUE,FALSE))))))))</f>
        <v/>
      </c>
      <c r="AG69" s="54">
        <f>IF(OR(AL69=TRUE,AM69=TRUE),TRUE,FALSE)</f>
        <v/>
      </c>
      <c r="AL69" s="56">
        <f>IF(AND('Cover Sheet'!$B$19="Non-Risk",$R69=1),TRUE,FALSE)</f>
        <v/>
      </c>
      <c r="AM69" s="56">
        <f>IF(OR(AND($H$6="Medicaid",MID($A69,1,FIND(".",$A69,1)-1)="II"),AND($H$6="CHIP",MID($A69,1,FIND(".",$A69,1)-1)="I")),TRUE,FALSE)</f>
        <v/>
      </c>
      <c r="AT69" s="69" t="n">
        <v>1</v>
      </c>
      <c r="AU69" s="69">
        <f>IF(AT69=1,1,"")</f>
        <v/>
      </c>
      <c r="BD69" s="110" t="n">
        <v>0</v>
      </c>
      <c r="BE69" s="126" t="n"/>
    </row>
    <row r="70" ht="15.75" customFormat="1" customHeight="1" s="150" thickBot="1">
      <c r="A70" s="464" t="n"/>
      <c r="B70" s="465" t="n"/>
      <c r="C70" s="465" t="inlineStr">
        <is>
          <t>I.D.7 Pass-through Payments</t>
        </is>
      </c>
      <c r="D70" s="442" t="n"/>
      <c r="E70" s="443" t="n"/>
      <c r="F70" s="482" t="n"/>
      <c r="G70" s="482" t="n"/>
      <c r="H70" s="483" t="n"/>
      <c r="I70" s="74" t="n"/>
      <c r="J70" s="74" t="n"/>
      <c r="K70" s="74" t="n"/>
      <c r="L70" s="87" t="n"/>
      <c r="M70" s="87" t="n"/>
      <c r="N70" s="116" t="n"/>
      <c r="O70" s="116" t="n"/>
      <c r="P70" s="116" t="n"/>
      <c r="Q70" s="116" t="n"/>
      <c r="R70" s="116" t="n"/>
      <c r="S70" s="116" t="n"/>
      <c r="T70" s="116" t="n"/>
      <c r="U70" s="127" t="n"/>
      <c r="V70" s="127" t="n"/>
      <c r="W70" s="127" t="n"/>
      <c r="X70" s="129" t="n"/>
      <c r="Y70" s="129" t="n"/>
      <c r="Z70" s="126" t="n"/>
      <c r="AA70" s="126" t="n"/>
      <c r="AB70" s="126" t="n"/>
      <c r="AC70" s="126" t="n"/>
      <c r="AD70" s="126" t="n"/>
      <c r="AE70" s="126" t="n"/>
      <c r="AF70" s="129" t="n"/>
      <c r="AG70" s="130" t="n"/>
      <c r="AH70" s="130" t="n"/>
      <c r="AI70" s="130" t="n"/>
      <c r="AJ70" s="130" t="n"/>
      <c r="AK70" s="130" t="n"/>
      <c r="AL70" s="131" t="n"/>
      <c r="AM70" s="131" t="n"/>
      <c r="AN70" s="73" t="n"/>
      <c r="AO70" s="128" t="n"/>
      <c r="AP70" s="73" t="n"/>
      <c r="AQ70" s="73" t="n"/>
      <c r="AR70" s="73" t="n"/>
      <c r="AS70" s="73" t="n"/>
      <c r="AT70" s="73" t="n"/>
      <c r="AU70" s="73" t="n"/>
      <c r="AV70" s="73" t="n"/>
      <c r="AW70" s="73" t="n"/>
      <c r="AX70" s="73" t="n"/>
      <c r="AY70" s="73" t="n"/>
      <c r="AZ70" s="73" t="n"/>
      <c r="BA70" s="73" t="n"/>
      <c r="BB70" s="73" t="n"/>
      <c r="BC70" s="73" t="n"/>
      <c r="BD70" s="174" t="n"/>
      <c r="BE70" s="127" t="n"/>
      <c r="BF70" s="73" t="n"/>
      <c r="BG70" s="73" t="n"/>
      <c r="BH70" s="73" t="n"/>
    </row>
    <row r="71" ht="102.75" customHeight="1">
      <c r="A71" s="294" t="inlineStr">
        <is>
          <t>I.D.7.01</t>
        </is>
      </c>
      <c r="B71" s="295" t="inlineStr">
        <is>
          <t>42 CFR 438.6(d)</t>
        </is>
      </c>
      <c r="C71" s="295" t="inlineStr">
        <is>
          <t xml:space="preserve">The contract requires that the MCP make pass-through payments as defined at 42 CFR 438.6(a) to network providers which can only include hospitals, physicians, or nursing facilities. The contract must include the following:
1) The amount of the pass-through payments included in the rates and the schedule of payments to the network providers; and 
2) The amount of the pass-through payments noted in the contract must be consistent with the amount calculated in the rate certification and comply with requirements outlined in 42 CFR 438.6(d).
</t>
        </is>
      </c>
      <c r="D71" s="470" t="inlineStr">
        <is>
          <t>11,12,13</t>
        </is>
      </c>
      <c r="E71" s="297" t="n"/>
      <c r="F71" s="655" t="inlineStr">
        <is>
          <t>Source: CN-680000-FP122: null, 440: null, 440</t>
        </is>
      </c>
      <c r="G71" s="297" t="n"/>
      <c r="H71" s="640" t="inlineStr">
        <is>
          <t>Recommendation: UNCLEAR
Response:
The retrieved text mentions pass-through payments and their requirements but does not explicitly state the amount of the pass-through payments included in the rates and the schedule of payments to the network providers, nor does it confirm that the amount of the pass-through payments is consistent with the amount calculated in the rate certification and complies with 42 CFR 438.6(d). Therefore, the information is insufficient to determine if the requirement is met.
Evidence:
- "Contracts between the Managed Care Plan and the PBM responsible for coverage of covered outpatient drugs dispensed to the Managed Care Plan's enrollees shall require that payment for such drugs and related administrative services (as applicable), including payments made by a PBM on behalf of the Managed Care Plan, be based on a Pass-Through Pricing model." [CN-680000-FP122: null]
- "Pass-through payments must be paid in a manner that is not offset by any reconciliation process. Pass-through payments must remain consistent with Section 1 of Executive Order Number 22-164." [CN-680000-FP122: 440]</t>
        </is>
      </c>
      <c r="I71" s="92" t="inlineStr">
        <is>
          <t>MCO</t>
        </is>
      </c>
      <c r="J71" s="92" t="inlineStr">
        <is>
          <t>HIO</t>
        </is>
      </c>
      <c r="K71" s="92" t="inlineStr">
        <is>
          <t>PIHP</t>
        </is>
      </c>
      <c r="L71" s="71" t="inlineStr">
        <is>
          <t>PAHP</t>
        </is>
      </c>
      <c r="M71" s="71" t="n"/>
      <c r="N71" s="71" t="n"/>
      <c r="O71" s="71" t="n"/>
      <c r="P71" s="71" t="inlineStr">
        <is>
          <t>EXISTING</t>
        </is>
      </c>
      <c r="Q71" s="71">
        <f>IF(OR(AND($C$2="Base contract",$C$3="No, section requirements must be reviewed", $AF71=FALSE,$AG71=FALSE),AND($C$2="Contract amendment",$C$3="No, section requirements must be reviewed",$AF71=FALSE,$AG71=FALSE)),"MUNN")</f>
        <v/>
      </c>
      <c r="R71" s="71" t="n"/>
      <c r="S71" s="64" t="n">
        <v>42917</v>
      </c>
      <c r="T71" s="64" t="n"/>
      <c r="U71" s="97">
        <f>IF(OR($E$70="N/A",AND(BD71=0,'Cover Sheet'!$B$29="Streamlined Review"),AND(E71="Met",F71&lt;&gt;""),AND(E71="Not Met",G71&lt;&gt;""),AND(E71="Unsure",G71&lt;&gt;""),AND(E71="N/A",H71&lt;&gt;""),AND(Y71=TRUE)),1,0)</f>
        <v/>
      </c>
      <c r="V71" s="97" t="n"/>
      <c r="W71" s="97" t="n"/>
      <c r="X71" s="126">
        <f>IF(OR(Y71=TRUE),TRUE,FALSE)</f>
        <v/>
      </c>
      <c r="Y71" s="126">
        <f>IF(SUM(Z71:AE71)&lt;1,TRUE,FALSE)</f>
        <v/>
      </c>
      <c r="Z71" s="126">
        <f>IF($Z$2=I71,1,0)</f>
        <v/>
      </c>
      <c r="AA71" s="126">
        <f>IF($AA$2=J71,1,0)</f>
        <v/>
      </c>
      <c r="AB71" s="126">
        <f>IF($AB$2=K71,1,0)</f>
        <v/>
      </c>
      <c r="AC71" s="126">
        <f>IF($AC$2=L71,1,0)</f>
        <v/>
      </c>
      <c r="AD71" s="126">
        <f>IF($AD$2=M71,1,0)</f>
        <v/>
      </c>
      <c r="AE71" s="126">
        <f>IF($AE$2=O71,1,0)</f>
        <v/>
      </c>
      <c r="AF71" s="53">
        <f>IF($H$1&lt;&gt;0,IF($H$1&lt;&gt;I71,IF($H$1&lt;&gt;J71,IF($H$1&lt;&gt;K71,IF($H$1&lt;&gt;L71,IF($H$1&lt;&gt;M71,IF($H$1&lt;&gt;N71,IF($H$1&lt;&gt;O71,TRUE,FALSE))))))))</f>
        <v/>
      </c>
      <c r="AG71" s="54">
        <f>IF(OR(AL71=TRUE,AM71=TRUE),TRUE,FALSE)</f>
        <v/>
      </c>
      <c r="AL71" s="56">
        <f>IF(AND('Cover Sheet'!$B$19="Non-Risk",$R71=1),TRUE,FALSE)</f>
        <v/>
      </c>
      <c r="AM71" s="56">
        <f>IF(OR(AND($H$6="Medicaid",MID($A71,1,FIND(".",$A71,1)-1)="II"),AND($H$6="CHIP",MID($A71,1,FIND(".",$A71,1)-1)="I")),TRUE,FALSE)</f>
        <v/>
      </c>
      <c r="AT71" s="69" t="n">
        <v>1</v>
      </c>
      <c r="AU71" s="69">
        <f>IF(AT71=1,1,"")</f>
        <v/>
      </c>
      <c r="BD71" s="110" t="n">
        <v>0</v>
      </c>
      <c r="BE71" s="126" t="n"/>
    </row>
    <row r="72" ht="204" customHeight="1">
      <c r="A72" s="294" t="inlineStr">
        <is>
          <t>I.D.7.02</t>
        </is>
      </c>
      <c r="B72" s="295" t="inlineStr">
        <is>
          <t>42 CFR 438.6(d)(5); 42 CFR 438.6(d)(1)(i)</t>
        </is>
      </c>
      <c r="C72" s="295" t="inlineStr">
        <is>
          <t>Pass-through payments for physicians and nursing facilities are allowed for a 5-year transition period (rating periods for contracts beginning on or after July 1, 2017 through rating periods for contracts beginning on or after July 1, 2021). In order for pass-through payments for physicians and nursing facilities to be allowed for this transition period, a state must demonstrate that it had pass-through payments for physicians and/or nursing facilities as outlined in 42 CFR 438.6(d)(1)(i).
For this transition period, the amount of the pass-through payments for physicians and nursing facilities may be no more than the total dollar amount of pass-through payments to physicians and nursing facilities, respectively, identified in the managed care contract(s) and rate certification(s) used to meet the requirement of 42 CFR 438.6(d)(1)(i).
For rating periods for contracts beginning on or after July 1, 2022, the state cannot require pass-through payments for physicians or nursing facilities under the MCP contract(s).</t>
        </is>
      </c>
      <c r="D72" s="470" t="inlineStr">
        <is>
          <t>11,12,13</t>
        </is>
      </c>
      <c r="E72" s="297" t="n"/>
      <c r="F72" s="655" t="inlineStr">
        <is>
          <t>Source: Attachment - Core Contract Provisions 02012025: 115 | CN-680000-FP122: 167, 526, 177, 236, 373, 525</t>
        </is>
      </c>
      <c r="G72" s="297" t="n"/>
      <c r="H72" s="640" t="inlineStr">
        <is>
          <t>Recommendation: UNCLEAR
Response:
The retrieved text does not provide explicit evidence to determine whether the requirement is met. The text mentions pass-through payments in general terms but does not specifically address the 5-year transition period, the demonstration requirement, or the limitations on pass-through payments after July 1, 2022.</t>
        </is>
      </c>
      <c r="I72" s="92" t="inlineStr">
        <is>
          <t>MCO</t>
        </is>
      </c>
      <c r="J72" s="92" t="inlineStr">
        <is>
          <t>HIO</t>
        </is>
      </c>
      <c r="K72" s="92" t="inlineStr">
        <is>
          <t>PIHP</t>
        </is>
      </c>
      <c r="L72" s="71" t="inlineStr">
        <is>
          <t>PAHP</t>
        </is>
      </c>
      <c r="M72" s="71" t="n"/>
      <c r="N72" s="71" t="n"/>
      <c r="O72" s="71" t="n"/>
      <c r="P72" s="71" t="inlineStr">
        <is>
          <t>EXISTING</t>
        </is>
      </c>
      <c r="Q72" s="71">
        <f>IF(OR(AND($C$2="Base contract",$C$3="No, section requirements must be reviewed", $AF72=FALSE,$AG72=FALSE),AND($C$2="Contract amendment",$C$3="No, section requirements must be reviewed",$AF72=FALSE,$AG72=FALSE)),"MUNN")</f>
        <v/>
      </c>
      <c r="R72" s="71" t="n"/>
      <c r="S72" s="64" t="n">
        <v>42917</v>
      </c>
      <c r="T72" s="64" t="n"/>
      <c r="U72" s="97">
        <f>IF(OR($E$70="N/A",AND(BD72=0,'Cover Sheet'!$B$29="Streamlined Review"),AND(E72="Met",F72&lt;&gt;""),AND(E72="Not Met",G72&lt;&gt;""),AND(E72="Unsure",G72&lt;&gt;""),AND(E72="N/A",H72&lt;&gt;""),AND(Y72=TRUE)),1,0)</f>
        <v/>
      </c>
      <c r="V72" s="97" t="n"/>
      <c r="W72" s="97" t="n"/>
      <c r="X72" s="126">
        <f>IF(OR(Y72=TRUE),TRUE,FALSE)</f>
        <v/>
      </c>
      <c r="Y72" s="126">
        <f>IF(SUM(Z72:AE72)&lt;1,TRUE,FALSE)</f>
        <v/>
      </c>
      <c r="Z72" s="126">
        <f>IF($Z$2=I72,1,0)</f>
        <v/>
      </c>
      <c r="AA72" s="126">
        <f>IF($AA$2=J72,1,0)</f>
        <v/>
      </c>
      <c r="AB72" s="126">
        <f>IF($AB$2=K72,1,0)</f>
        <v/>
      </c>
      <c r="AC72" s="126">
        <f>IF($AC$2=L72,1,0)</f>
        <v/>
      </c>
      <c r="AD72" s="126">
        <f>IF($AD$2=M72,1,0)</f>
        <v/>
      </c>
      <c r="AE72" s="126">
        <f>IF($AE$2=O72,1,0)</f>
        <v/>
      </c>
      <c r="AF72" s="53">
        <f>IF($H$1&lt;&gt;0,IF($H$1&lt;&gt;I72,IF($H$1&lt;&gt;J72,IF($H$1&lt;&gt;K72,IF($H$1&lt;&gt;L72,IF($H$1&lt;&gt;M72,IF($H$1&lt;&gt;N72,IF($H$1&lt;&gt;O72,TRUE,FALSE))))))))</f>
        <v/>
      </c>
      <c r="AG72" s="54">
        <f>IF(OR(AL72=TRUE,AM72=TRUE),TRUE,FALSE)</f>
        <v/>
      </c>
      <c r="AL72" s="56">
        <f>IF(AND('Cover Sheet'!$B$19="Non-Risk",$R72=1),TRUE,FALSE)</f>
        <v/>
      </c>
      <c r="AM72" s="56">
        <f>IF(OR(AND($H$6="Medicaid",MID($A72,1,FIND(".",$A72,1)-1)="II"),AND($H$6="CHIP",MID($A72,1,FIND(".",$A72,1)-1)="I")),TRUE,FALSE)</f>
        <v/>
      </c>
      <c r="AT72" s="69" t="n">
        <v>1</v>
      </c>
      <c r="AU72" s="69">
        <f>IF(AT72=1,1,"")</f>
        <v/>
      </c>
      <c r="BD72" s="110" t="n">
        <v>0</v>
      </c>
      <c r="BE72" s="126" t="n"/>
    </row>
    <row r="73" ht="192" customHeight="1">
      <c r="A73" s="294" t="inlineStr">
        <is>
          <t>I.D.7.03</t>
        </is>
      </c>
      <c r="B73" s="295" t="inlineStr">
        <is>
          <t>42 CFR 438.6(d)(3); 42 CFR 438.6(d)(1)(i); 42 CFR 438.6(d)(2); 42 CFR 438.6(d)(4)</t>
        </is>
      </c>
      <c r="C73" s="295" t="inlineStr">
        <is>
          <t>Pass-through payments for hospitals are allowed for a 10-year transition period (rating periods for contracts beginning on or after July 1, 2017 through rating periods for contracts beginning on or after July 1, 2026). In order for pass-through payments for hospitals to be allowed for this transition period, a state must demonstrate that it had pass-through payments for hospitals as outlined in 42 CFR 438.6(d)(1)(i) (see Tip 15).
For this transition period, the total dollar amount of the pass-through payments to hospitals may not exceed the lesser of: (1) a percentage of the base amount, beginning with 100 percent for the rating period for contracts beginning on or after July 1, 2017, and decreasing by 10 percentage points each successive year; or (2) the total dollar amount of pass-through payments to hospitals identified in managed care contract(s) and rate certification(s) used to meet the requirement of 42 CFR 438.6(d)(1)(i).
For rating periods for contracts beginning on or after July 1, 2027, the state cannot require pass-through payments for hospitals under the MCP contract(s).</t>
        </is>
      </c>
      <c r="D73" s="470" t="inlineStr">
        <is>
          <t>11,12,13,14</t>
        </is>
      </c>
      <c r="E73" s="297" t="n"/>
      <c r="F73" s="655" t="inlineStr">
        <is>
          <t>Source: CN-680000-FP122: 167, 236, 525, 417, 440 | Attachment - Core Contract Provisions 02012025: 175</t>
        </is>
      </c>
      <c r="G73" s="297" t="n"/>
      <c r="H73" s="640" t="inlineStr">
        <is>
          <t>Recommendation: UNCLEAR
Response:
The retrieved text does not provide explicit evidence regarding the allowance of pass-through payments for hospitals for a 10-year transition period, the demonstration requirement, or the limitation on the total dollar amount of the pass-through payments. Additionally, there is no information about the prohibition of pass-through payments for hospitals starting from July 1, 2027. Therefore, it is unclear whether the requirement is met based on the provided context.</t>
        </is>
      </c>
      <c r="I73" s="92" t="inlineStr">
        <is>
          <t>MCO</t>
        </is>
      </c>
      <c r="J73" s="92" t="inlineStr">
        <is>
          <t>HIO</t>
        </is>
      </c>
      <c r="K73" s="92" t="inlineStr">
        <is>
          <t>PIHP</t>
        </is>
      </c>
      <c r="L73" s="71" t="inlineStr">
        <is>
          <t>PAHP</t>
        </is>
      </c>
      <c r="M73" s="71" t="n"/>
      <c r="N73" s="71" t="n"/>
      <c r="O73" s="71" t="n"/>
      <c r="P73" s="71" t="inlineStr">
        <is>
          <t>EXISTING</t>
        </is>
      </c>
      <c r="Q73" s="71">
        <f>IF(OR(AND($C$2="Base contract",$C$3="No, section requirements must be reviewed", $AF73=FALSE,$AG73=FALSE),AND($C$2="Contract amendment",$C$3="No, section requirements must be reviewed",$AF73=FALSE,$AG73=FALSE)),"MUNN")</f>
        <v/>
      </c>
      <c r="R73" s="71" t="n"/>
      <c r="S73" s="64" t="n">
        <v>42917</v>
      </c>
      <c r="T73" s="64" t="n"/>
      <c r="U73" s="97">
        <f>IF(OR($E$70="N/A",AND(BD73=0,'Cover Sheet'!$B$29="Streamlined Review"),AND(E73="Met",F73&lt;&gt;""),AND(E73="Not Met",G73&lt;&gt;""),AND(E73="Unsure",G73&lt;&gt;""),AND(E73="N/A",H73&lt;&gt;""),AND(Y73=TRUE)),1,0)</f>
        <v/>
      </c>
      <c r="V73" s="97" t="n"/>
      <c r="W73" s="97" t="n"/>
      <c r="X73" s="126">
        <f>IF(OR(Y73=TRUE),TRUE,FALSE)</f>
        <v/>
      </c>
      <c r="Y73" s="126">
        <f>IF(SUM(Z73:AE73)&lt;1,TRUE,FALSE)</f>
        <v/>
      </c>
      <c r="Z73" s="126">
        <f>IF($Z$2=I73,1,0)</f>
        <v/>
      </c>
      <c r="AA73" s="126">
        <f>IF($AA$2=J73,1,0)</f>
        <v/>
      </c>
      <c r="AB73" s="126">
        <f>IF($AB$2=K73,1,0)</f>
        <v/>
      </c>
      <c r="AC73" s="126">
        <f>IF($AC$2=L73,1,0)</f>
        <v/>
      </c>
      <c r="AD73" s="126">
        <f>IF($AD$2=M73,1,0)</f>
        <v/>
      </c>
      <c r="AE73" s="126">
        <f>IF($AE$2=O73,1,0)</f>
        <v/>
      </c>
      <c r="AF73" s="53">
        <f>IF($H$1&lt;&gt;0,IF($H$1&lt;&gt;I73,IF($H$1&lt;&gt;J73,IF($H$1&lt;&gt;K73,IF($H$1&lt;&gt;L73,IF($H$1&lt;&gt;M73,IF($H$1&lt;&gt;N73,IF($H$1&lt;&gt;O73,TRUE,FALSE))))))))</f>
        <v/>
      </c>
      <c r="AG73" s="54">
        <f>IF(OR(AL73=TRUE,AM73=TRUE),TRUE,FALSE)</f>
        <v/>
      </c>
      <c r="AL73" s="56">
        <f>IF(AND('Cover Sheet'!$B$19="Non-Risk",$R73=1),TRUE,FALSE)</f>
        <v/>
      </c>
      <c r="AM73" s="56">
        <f>IF(OR(AND($H$6="Medicaid",MID($A73,1,FIND(".",$A73,1)-1)="II"),AND($H$6="CHIP",MID($A73,1,FIND(".",$A73,1)-1)="I")),TRUE,FALSE)</f>
        <v/>
      </c>
      <c r="AR73" s="68" t="n"/>
      <c r="AS73" s="68" t="n"/>
      <c r="AT73" s="69" t="n">
        <v>1</v>
      </c>
      <c r="AU73" s="69">
        <f>IF(AT73=1,1,"")</f>
        <v/>
      </c>
      <c r="BD73" s="110" t="n">
        <v>0</v>
      </c>
      <c r="BE73" s="126" t="n"/>
    </row>
    <row r="74" ht="202.5" customHeight="1">
      <c r="A74" s="330" t="inlineStr">
        <is>
          <t>I.D.7.04</t>
        </is>
      </c>
      <c r="B74" s="295" t="inlineStr">
        <is>
          <t>42 CFR 438.6(d)(1); 42 CFR 438.6(d)(6)</t>
        </is>
      </c>
      <c r="C74" s="261" t="inlineStr">
        <is>
          <t>Pass-through payments to hospitals for inpatient and outpatient services are permitted for up to 3 years if a state is initially transitioning services or populations from a FFS delivery system to a managed care delivery system. In order for pass-through payments for hospitals to be allowed for this transition period, a state must demonstrate that:
(1) Services will be covered for the first time under a managed care contract and were previously provided in a FFS delivery system prior to the first rating period of the transition period; 
(2) The state made supplemental payments as defined in 42 CFR 438.6(a) to hospitals during the 12- month period immediately 2 years prior to the first year of the transition period; and
(3) The aggregate amount of the pass-through payments is less than or equal to the product of the actual supplemental payments paid and the ratio achieved by dividing the amount paid through payment rates for hospital services that are being transitioned from payment in a FFS delivery system to the managed care contract by the total amount paid through state plan approved rates for hospital services made in the state's FFS delivery system.</t>
        </is>
      </c>
      <c r="D74" s="470" t="inlineStr">
        <is>
          <t>11,12,16</t>
        </is>
      </c>
      <c r="E74" s="297" t="n"/>
      <c r="F74" s="655" t="inlineStr">
        <is>
          <t>Source: CN-680000-FP122: 417, 117, 138, 131, 417, 446, 356 | Attachment - Core Contract Provisions 02012025: 117, 131</t>
        </is>
      </c>
      <c r="G74" s="297" t="n"/>
      <c r="H74" s="331" t="inlineStr">
        <is>
          <t>Recommendation: UNCLEAR
Response:
The retrieved text does not provide explicit evidence to determine whether the requirement is met. The text discusses various aspects of managed care plans and payments, but it does not specifically address the conditions for pass-through payments during a transition period from FFS to managed care, nor does it provide details on the required demonstrations by the state.</t>
        </is>
      </c>
      <c r="I74" s="92" t="inlineStr">
        <is>
          <t>MCO</t>
        </is>
      </c>
      <c r="J74" s="92" t="inlineStr">
        <is>
          <t>HIO</t>
        </is>
      </c>
      <c r="K74" s="92" t="inlineStr">
        <is>
          <t>PIHP</t>
        </is>
      </c>
      <c r="L74" s="71" t="inlineStr">
        <is>
          <t>PAHP</t>
        </is>
      </c>
      <c r="M74" s="71" t="n"/>
      <c r="N74" s="71" t="n"/>
      <c r="O74" s="71" t="n"/>
      <c r="P74" s="71" t="inlineStr">
        <is>
          <t>NEW</t>
        </is>
      </c>
      <c r="Q74" s="71">
        <f>IF(OR(AND($C$2="Base contract",$C$3="No, section requirements must be reviewed", $AF74=FALSE,$AG74=FALSE),AND($C$2="Contract amendment",$C$3="No, section requirements must be reviewed",$AF74=FALSE,$AG74=FALSE)),"MUNN")</f>
        <v/>
      </c>
      <c r="R74" s="71" t="n"/>
      <c r="S74" s="64" t="n">
        <v>44378</v>
      </c>
      <c r="T74" s="64" t="inlineStr">
        <is>
          <t>RP</t>
        </is>
      </c>
      <c r="U74" s="97">
        <f>IF(OR($E$70="N/A",AND(BD74=0,'Cover Sheet'!$B$29="Streamlined Review"),AND(E74="Met",F74&lt;&gt;""),AND(E74="Not Met",G74&lt;&gt;""),AND(E74="Unsure",G74&lt;&gt;""),AND(E74="N/A",H74&lt;&gt;""),AND(Y74=TRUE)),1,0)</f>
        <v/>
      </c>
      <c r="V74" s="97" t="n"/>
      <c r="W74" s="97" t="n"/>
      <c r="X74" s="126">
        <f>IF(OR(Y74=TRUE),TRUE,FALSE)</f>
        <v/>
      </c>
      <c r="Y74" s="126">
        <f>IF(SUM(Z74:AE74)&lt;1,TRUE,FALSE)</f>
        <v/>
      </c>
      <c r="Z74" s="126">
        <f>IF($Z$2=I74,1,0)</f>
        <v/>
      </c>
      <c r="AA74" s="126">
        <f>IF($AA$2=J74,1,0)</f>
        <v/>
      </c>
      <c r="AB74" s="126">
        <f>IF($AB$2=K74,1,0)</f>
        <v/>
      </c>
      <c r="AC74" s="126">
        <f>IF($AC$2=L74,1,0)</f>
        <v/>
      </c>
      <c r="AD74" s="126">
        <f>IF($AD$2=M74,1,0)</f>
        <v/>
      </c>
      <c r="AE74" s="126">
        <f>IF($AE$2=O74,1,0)</f>
        <v/>
      </c>
      <c r="AF74" s="53">
        <f>IF($H$1&lt;&gt;0,IF($H$1&lt;&gt;I74,IF($H$1&lt;&gt;J74,IF($H$1&lt;&gt;K74,IF($H$1&lt;&gt;L74,IF($H$1&lt;&gt;M74,IF($H$1&lt;&gt;N74,IF($H$1&lt;&gt;O74,TRUE,FALSE))))))))</f>
        <v/>
      </c>
      <c r="AG74" s="54">
        <f>IF(AND(AH74=TRUE,AI74=""),FALSE,IF(AND(AI74=TRUE,AH74=""),TRUE,IF(AND(AH74=TRUE,AI74=TRUE),TRUE)))</f>
        <v/>
      </c>
      <c r="AH74" s="54">
        <f>IF(OR($AG$2=TRUE,AND('Cover Sheet'!$B$19="Risk")),TRUE,"")</f>
        <v/>
      </c>
      <c r="AI74" s="54">
        <f>IF(OR(AJ74=TRUE,AK74=TRUE,AL74=TRUE,AM74=TRUE),TRUE,"")</f>
        <v/>
      </c>
      <c r="AJ74" s="54">
        <f>IF(BE74="DATE",IF($AG$2=FALSE,IF(S74&gt;$AH$2,TRUE,"ReqEffectiveEarlierThanContractDate"),"Dates Missing"),"Not DATE")</f>
        <v/>
      </c>
      <c r="AK74" s="54">
        <f>IF(BE74="RP",IF($AG$2=FALSE,IF(S74&gt;$AI$2,TRUE,"ReqEffectiveEarlierThanRatePeriodStartDate"),"Dates Missing"),"Not RP")</f>
        <v/>
      </c>
      <c r="AL74" s="56">
        <f>IF(AND('Cover Sheet'!$B$19="Non-Risk",$R74=1),TRUE,FALSE)</f>
        <v/>
      </c>
      <c r="AM74" s="56">
        <f>IF(OR(AND($H$6="Medicaid",MID($A74,1,FIND(".",$A74,1)-1)="II"),AND($H$6="CHIP",MID($A74,1,FIND(".",$A74,1)-1)="I")),TRUE,FALSE)</f>
        <v/>
      </c>
      <c r="AR74" s="68" t="n"/>
      <c r="AS74" s="68" t="n"/>
      <c r="AT74" s="69" t="n">
        <v>1</v>
      </c>
      <c r="AU74" s="69">
        <f>IF(AT74=1,1,"")</f>
        <v/>
      </c>
      <c r="BC74" s="64" t="inlineStr">
        <is>
          <t>RP</t>
        </is>
      </c>
      <c r="BD74" s="110" t="n">
        <v>0</v>
      </c>
      <c r="BE74" s="38">
        <f>IF(AND($BE$2="Non-risk",T74="RP"),"DATE",T74)</f>
        <v/>
      </c>
    </row>
    <row r="75" ht="204.75" customHeight="1">
      <c r="A75" s="330" t="inlineStr">
        <is>
          <t>I.D.7.05</t>
        </is>
      </c>
      <c r="B75" s="295" t="inlineStr">
        <is>
          <t>42 CFR 438.6(d)(1); 42 CFR 438.6(d)(6)</t>
        </is>
      </c>
      <c r="C75" s="263" t="inlineStr">
        <is>
          <t xml:space="preserve">Pass-through payments for physician services are permitted for up to 3 years if a state is initially transitioning services or populations from a FFS delivery system to a managed care delivery system. In order for pass-through payments for physicians to be allowed for this transition period, a state must demonstrate that:
(1) The services will be covered for the first time under a managed care contract and were previously provided in a FFS delivery system prior to the first rating period of the transition period;
(2) The state made supplemental payments as defined in 42 CFR 438.6(a) to hospitals during the 12- month period immediately 2 years prior to the first year of the transition period; and
(3) The aggregate amount of the pass-through payments is less than or equal to the product of the actual supplemental payments paid and the ratio achieved by dividing the amount paid through state plan approved rates for physician services that are being transitioned from payment in a FFS delivery system to the managed care contract by the total amount paid through payment rates for physician services made in the state's FFS delivery system.
</t>
        </is>
      </c>
      <c r="D75" s="470" t="inlineStr">
        <is>
          <t>11,12,16</t>
        </is>
      </c>
      <c r="E75" s="297" t="n"/>
      <c r="F75" s="655" t="inlineStr">
        <is>
          <t>Source: Attachment - Core Contract Provisions 02012025: 131 | CN-680000-FP122: 440</t>
        </is>
      </c>
      <c r="G75" s="297" t="n"/>
      <c r="H75" s="207" t="inlineStr">
        <is>
          <t>Recommendation: UNCLEAR
Response:
The retrieved text does not provide explicit evidence to determine whether the requirement is met. The text mentions pass-through payments and transitions between FFS and managed care systems, but it does not provide the specific details required to confirm the conditions outlined in the requirement. Specifically, there is no clear statement that pass-through payments for physician services are permitted for up to 3 years during the transition, nor is there evidence that the state has demonstrated the required conditions for these payments.
Evidence:
- "The Managed Care Plan shall be responsible for continuity of care for new enrollees transitioning into the Managed Care Plan." [Attachment - Core Contract Provisions 02012025: 131]
- "Contracts between the Managed Care Plan and the PBM responsible for coverage of covered outpatient drugs dispensed to the Managed Care Plan's enrollees shall require that payment for such drugs and related administrative services (as applicable), including payments made by a PBM on behalf of the Managed Care Plan, be based on a Pass-Through Pricing model." [CN-680000-FP122: 440]</t>
        </is>
      </c>
      <c r="I75" s="92" t="inlineStr">
        <is>
          <t>MCO</t>
        </is>
      </c>
      <c r="J75" s="92" t="inlineStr">
        <is>
          <t>HIO</t>
        </is>
      </c>
      <c r="K75" s="92" t="inlineStr">
        <is>
          <t>PIHP</t>
        </is>
      </c>
      <c r="L75" s="71" t="inlineStr">
        <is>
          <t>PAHP</t>
        </is>
      </c>
      <c r="M75" s="71" t="n"/>
      <c r="N75" s="71" t="n"/>
      <c r="O75" s="71" t="n"/>
      <c r="P75" s="71" t="inlineStr">
        <is>
          <t>NEW</t>
        </is>
      </c>
      <c r="Q75" s="71">
        <f>IF(OR(AND($C$2="Base contract",$C$3="No, section requirements must be reviewed", $AF75=FALSE,$AG75=FALSE),AND($C$2="Contract amendment",$C$3="No, section requirements must be reviewed",$AF75=FALSE,$AG75=FALSE)),"MUNN")</f>
        <v/>
      </c>
      <c r="R75" s="71" t="n"/>
      <c r="S75" s="64" t="n">
        <v>44378</v>
      </c>
      <c r="T75" s="64" t="inlineStr">
        <is>
          <t>RP</t>
        </is>
      </c>
      <c r="U75" s="97">
        <f>IF(OR($E$70="N/A",AND(BD75=0,'Cover Sheet'!$B$29="Streamlined Review"),AND(E75="Met",F75&lt;&gt;""),AND(E75="Not Met",G75&lt;&gt;""),AND(E75="Unsure",G75&lt;&gt;""),AND(E75="N/A",H75&lt;&gt;""),AND(Y75=TRUE)),1,0)</f>
        <v/>
      </c>
      <c r="V75" s="97" t="n"/>
      <c r="W75" s="97" t="n"/>
      <c r="X75" s="126">
        <f>IF(OR(Y75=TRUE),TRUE,FALSE)</f>
        <v/>
      </c>
      <c r="Y75" s="126">
        <f>IF(SUM(Z75:AE75)&lt;1,TRUE,FALSE)</f>
        <v/>
      </c>
      <c r="Z75" s="126">
        <f>IF($Z$2=I75,1,0)</f>
        <v/>
      </c>
      <c r="AA75" s="126">
        <f>IF($AA$2=J75,1,0)</f>
        <v/>
      </c>
      <c r="AB75" s="126">
        <f>IF($AB$2=K75,1,0)</f>
        <v/>
      </c>
      <c r="AC75" s="126">
        <f>IF($AC$2=L75,1,0)</f>
        <v/>
      </c>
      <c r="AD75" s="126">
        <f>IF($AD$2=M75,1,0)</f>
        <v/>
      </c>
      <c r="AE75" s="126">
        <f>IF($AE$2=O75,1,0)</f>
        <v/>
      </c>
      <c r="AF75" s="53">
        <f>IF($H$1&lt;&gt;0,IF($H$1&lt;&gt;I75,IF($H$1&lt;&gt;J75,IF($H$1&lt;&gt;K75,IF($H$1&lt;&gt;L75,IF($H$1&lt;&gt;M75,IF($H$1&lt;&gt;N75,IF($H$1&lt;&gt;O75,TRUE,FALSE))))))))</f>
        <v/>
      </c>
      <c r="AG75" s="54">
        <f>IF(AND(AH75=TRUE,AI75=""),FALSE,IF(AND(AI75=TRUE,AH75=""),TRUE,IF(AND(AH75=TRUE,AI75=TRUE),TRUE)))</f>
        <v/>
      </c>
      <c r="AH75" s="54">
        <f>IF(OR($AG$2=TRUE,AND('Cover Sheet'!$B$19="Risk")),TRUE,"")</f>
        <v/>
      </c>
      <c r="AI75" s="54">
        <f>IF(OR(AJ75=TRUE,AK75=TRUE,AL75=TRUE,AM75=TRUE),TRUE,"")</f>
        <v/>
      </c>
      <c r="AJ75" s="54">
        <f>IF(BE75="DATE",IF($AG$2=FALSE,IF(S75&gt;$AH$2,TRUE,"ReqEffectiveEarlierThanContractDate"),"Dates Missing"),"Not DATE")</f>
        <v/>
      </c>
      <c r="AK75" s="54">
        <f>IF(BE75="RP",IF($AG$2=FALSE,IF(S75&gt;$AI$2,TRUE,"ReqEffectiveEarlierThanRatePeriodStartDate"),"Dates Missing"),"Not RP")</f>
        <v/>
      </c>
      <c r="AL75" s="56">
        <f>IF(AND('Cover Sheet'!$B$19="Non-Risk",$R75=1),TRUE,FALSE)</f>
        <v/>
      </c>
      <c r="AM75" s="56">
        <f>IF(OR(AND($H$6="Medicaid",MID($A75,1,FIND(".",$A75,1)-1)="II"),AND($H$6="CHIP",MID($A75,1,FIND(".",$A75,1)-1)="I")),TRUE,FALSE)</f>
        <v/>
      </c>
      <c r="AR75" s="68" t="n"/>
      <c r="AS75" s="68" t="n"/>
      <c r="AT75" s="69" t="n">
        <v>1</v>
      </c>
      <c r="AU75" s="69">
        <f>IF(AT75=1,1,"")</f>
        <v/>
      </c>
      <c r="BC75" s="64" t="inlineStr">
        <is>
          <t>RP</t>
        </is>
      </c>
      <c r="BD75" s="110" t="n">
        <v>0</v>
      </c>
      <c r="BE75" s="38">
        <f>IF(AND($BE$2="Non-risk",T75="RP"),"DATE",T75)</f>
        <v/>
      </c>
    </row>
    <row r="76" ht="204.75" customHeight="1" thickBot="1">
      <c r="A76" s="466" t="inlineStr">
        <is>
          <t>I.D.7.06</t>
        </is>
      </c>
      <c r="B76" s="467" t="inlineStr">
        <is>
          <t>42 CFR 438.6(d)(1); 42 CFR 438.6(d)(6)</t>
        </is>
      </c>
      <c r="C76" s="467" t="inlineStr">
        <is>
          <t xml:space="preserve">Pass-through payments for nursing facility services are permitted for up to 3 years if a state is initially transitioning services or populations from a FFS delivery system to a managed care delivery system. In order for pass-through payments for nursing facilities to be allowed for this transition period, a state must demonstrate that: 
(1) The services will be covered for the first time under a managed care contract and were previously provided in a FFS delivery system prior to the first rating period of the transition period;
(2) The state made supplemental payments as defined in 42 CFR 438.6(a) to hospitals during the 12-month period immediately 2 years prior to the first year of the transition period; and
(3) The aggregate amount of the pass-through payments is less than or equal to the product of the actual supplemental payments paid and the ratio achieved by dividing the amount paid through state plan approved rates for nursing facility services that are being transitioned from payment in a FFS delivery system to the managed care contract by the total amount paid through payment rates for nursing facility services made in the state's FFS delivery system.
</t>
        </is>
      </c>
      <c r="D76" s="470" t="inlineStr">
        <is>
          <t>11,12,16</t>
        </is>
      </c>
      <c r="E76" s="311" t="n"/>
      <c r="F76" s="658" t="inlineStr">
        <is>
          <t>Source: CN-680000-FP122: 417, 236, 356, 474, 373, 177 | Attachment - Core Contract Provisions 02012025: 115</t>
        </is>
      </c>
      <c r="G76" s="311" t="n"/>
      <c r="H76" s="332" t="inlineStr">
        <is>
          <t>Recommendation: UNCLEAR
Response:
The retrieved text does not provide explicit evidence to determine whether the requirement is met. Specifically, there is no clear statement that the services are covered for the first time under a managed care contract and were previously provided in a FFS delivery system, nor is there evidence of supplemental payments to hospitals as defined in 42 CFR 438.6(a) during the specified period. Additionally, there is no information on the aggregate amount of the pass-through payments relative to the actual supplemental payments and the specified ratio.</t>
        </is>
      </c>
      <c r="I76" s="92" t="inlineStr">
        <is>
          <t>MCO</t>
        </is>
      </c>
      <c r="J76" s="92" t="inlineStr">
        <is>
          <t>HIO</t>
        </is>
      </c>
      <c r="K76" s="92" t="inlineStr">
        <is>
          <t>PIHP</t>
        </is>
      </c>
      <c r="L76" s="71" t="inlineStr">
        <is>
          <t>PAHP</t>
        </is>
      </c>
      <c r="M76" s="71" t="n"/>
      <c r="N76" s="71" t="n"/>
      <c r="O76" s="71" t="n"/>
      <c r="P76" s="71" t="inlineStr">
        <is>
          <t>NEW</t>
        </is>
      </c>
      <c r="Q76" s="71">
        <f>IF(OR(AND($C$2="Base contract",$C$3="No, section requirements must be reviewed", $AF76=FALSE,$AG76=FALSE),AND($C$2="Contract amendment",$C$3="No, section requirements must be reviewed",$AF76=FALSE,$AG76=FALSE)),"MUNN")</f>
        <v/>
      </c>
      <c r="R76" s="71" t="n"/>
      <c r="S76" s="64" t="n">
        <v>44378</v>
      </c>
      <c r="T76" s="64" t="inlineStr">
        <is>
          <t>RP</t>
        </is>
      </c>
      <c r="U76" s="97">
        <f>IF(OR($E$70="N/A",AND(BD76=0,'Cover Sheet'!$B$29="Streamlined Review"),AND(E76="Met",F76&lt;&gt;""),AND(E76="Not Met",G76&lt;&gt;""),AND(E76="Unsure",G76&lt;&gt;""),AND(E76="N/A",H76&lt;&gt;""),AND(Y76=TRUE)),1,0)</f>
        <v/>
      </c>
      <c r="V76" s="97" t="n"/>
      <c r="W76" s="97" t="n"/>
      <c r="X76" s="126">
        <f>IF(OR(Y76=TRUE),TRUE,FALSE)</f>
        <v/>
      </c>
      <c r="Y76" s="126">
        <f>IF(SUM(Z76:AE76)&lt;1,TRUE,FALSE)</f>
        <v/>
      </c>
      <c r="Z76" s="126">
        <f>IF($Z$2=I76,1,0)</f>
        <v/>
      </c>
      <c r="AA76" s="126">
        <f>IF($AA$2=J76,1,0)</f>
        <v/>
      </c>
      <c r="AB76" s="126">
        <f>IF($AB$2=K76,1,0)</f>
        <v/>
      </c>
      <c r="AC76" s="126">
        <f>IF($AC$2=L76,1,0)</f>
        <v/>
      </c>
      <c r="AD76" s="126">
        <f>IF($AD$2=M76,1,0)</f>
        <v/>
      </c>
      <c r="AE76" s="126">
        <f>IF($AE$2=O76,1,0)</f>
        <v/>
      </c>
      <c r="AF76" s="53">
        <f>IF($H$1&lt;&gt;0,IF($H$1&lt;&gt;I76,IF($H$1&lt;&gt;J76,IF($H$1&lt;&gt;K76,IF($H$1&lt;&gt;L76,IF($H$1&lt;&gt;M76,IF($H$1&lt;&gt;N76,IF($H$1&lt;&gt;O76,TRUE,FALSE))))))))</f>
        <v/>
      </c>
      <c r="AG76" s="54">
        <f>IF(AND(AH76=TRUE,AI76=""),FALSE,IF(AND(AI76=TRUE,AH76=""),TRUE,IF(AND(AH76=TRUE,AI76=TRUE),TRUE)))</f>
        <v/>
      </c>
      <c r="AH76" s="54">
        <f>IF(OR($AG$2=TRUE,AND('Cover Sheet'!$B$19="Risk")),TRUE,"")</f>
        <v/>
      </c>
      <c r="AI76" s="54">
        <f>IF(OR(AJ76=TRUE,AK76=TRUE,AL76=TRUE,AM76=TRUE),TRUE,"")</f>
        <v/>
      </c>
      <c r="AJ76" s="54">
        <f>IF(BE76="DATE",IF($AG$2=FALSE,IF(S76&gt;$AH$2,TRUE,"ReqEffectiveEarlierThanContractDate"),"Dates Missing"),"Not DATE")</f>
        <v/>
      </c>
      <c r="AK76" s="54">
        <f>IF(BE76="RP",IF($AG$2=FALSE,IF(S76&gt;$AI$2,TRUE,"ReqEffectiveEarlierThanRatePeriodStartDate"),"Dates Missing"),"Not RP")</f>
        <v/>
      </c>
      <c r="AL76" s="56">
        <f>IF(AND('Cover Sheet'!$B$19="Non-Risk",$R76=1),TRUE,FALSE)</f>
        <v/>
      </c>
      <c r="AM76" s="56">
        <f>IF(OR(AND($H$6="Medicaid",MID($A76,1,FIND(".",$A76,1)-1)="II"),AND($H$6="CHIP",MID($A76,1,FIND(".",$A76,1)-1)="I")),TRUE,FALSE)</f>
        <v/>
      </c>
      <c r="AR76" s="68" t="n"/>
      <c r="AS76" s="68" t="n"/>
      <c r="AT76" s="69" t="n">
        <v>1</v>
      </c>
      <c r="AU76" s="69">
        <f>IF(AT76=1,1,"")</f>
        <v/>
      </c>
      <c r="BC76" s="64" t="inlineStr">
        <is>
          <t>RP</t>
        </is>
      </c>
      <c r="BD76" s="110" t="n">
        <v>0</v>
      </c>
      <c r="BE76" s="38">
        <f>IF(AND($BE$2="Non-risk",T76="RP"),"DATE",T76)</f>
        <v/>
      </c>
    </row>
    <row r="77" ht="17.1" customHeight="1" thickBot="1">
      <c r="A77" s="468" t="n"/>
      <c r="B77" s="469" t="n"/>
      <c r="C77" s="452" t="inlineStr">
        <is>
          <t>I.D.8 State Directed Payments</t>
        </is>
      </c>
      <c r="D77" s="484" t="n"/>
      <c r="E77" s="443" t="n"/>
      <c r="F77" s="333" t="n"/>
      <c r="G77" s="333" t="n"/>
      <c r="H77" s="334" t="n"/>
      <c r="I77" s="92" t="n"/>
      <c r="J77" s="92" t="n"/>
      <c r="K77" s="92" t="n"/>
      <c r="L77" s="71" t="n"/>
      <c r="M77" s="71" t="n"/>
      <c r="N77" s="71" t="n"/>
      <c r="O77" s="71" t="n"/>
      <c r="P77" s="71" t="n"/>
      <c r="Q77" s="71" t="n"/>
      <c r="R77" s="71" t="n"/>
      <c r="S77" s="64" t="n"/>
      <c r="T77" s="64" t="n"/>
      <c r="U77" s="97" t="n"/>
      <c r="V77" s="97" t="n"/>
      <c r="W77" s="97" t="n"/>
      <c r="Z77" s="126" t="n"/>
      <c r="AA77" s="126" t="n"/>
      <c r="AB77" s="126" t="n"/>
      <c r="AC77" s="126" t="n"/>
      <c r="AD77" s="126" t="n"/>
      <c r="AE77" s="126" t="n"/>
      <c r="AF77" s="53" t="n"/>
      <c r="AG77" s="54" t="n"/>
      <c r="AL77" s="56" t="n"/>
      <c r="AM77" s="56" t="n"/>
      <c r="BD77" s="110" t="n"/>
      <c r="BE77" s="126" t="n"/>
    </row>
    <row r="78" ht="153" customHeight="1">
      <c r="A78" s="255" t="inlineStr">
        <is>
          <t>I.D.8</t>
        </is>
      </c>
      <c r="B78" s="255" t="inlineStr">
        <is>
          <t>42 CFR 438.6(c)</t>
        </is>
      </c>
      <c r="C78" s="255" t="inlineStr">
        <is>
          <t>The contract clearly documents the contractual requirements for each state directed payment. Each state directed payment should be sufficiently detailed in the contract for plans to operationalize each payment arrangement (and then must be in alignment with the approved preprint(s) when a preprint is required). Examples of details from the approved preprint to consider including in such contract requirements would be, but are not limited to: the provider class(es) for the state directed payment, how the state will operationalize the payment with the plans, how the plan is to operationalize the payment to the provider (e.g., uniform increase of $x to be paid per claim) and any reporting the state may require to ensure compliance with the state directed payment. To ensure clarity, the state may wish to include the control name of the CMS-approved Section 438.6(c) preprint for each contract arrangement that directs the MCPs' expenditures under 42 CFR 438.6(c).</t>
        </is>
      </c>
      <c r="D78" s="473" t="n"/>
      <c r="E78" s="313" t="n"/>
      <c r="F78" s="645" t="inlineStr">
        <is>
          <t>Source: CN-680000-FP122: 201, 140, 175, 236, 134, 421, 411 | Attachment - Core Contract Provisions 02012025: 70</t>
        </is>
      </c>
      <c r="G78" s="313" t="n"/>
      <c r="H78" s="645" t="inlineStr">
        <is>
          <t>Recommendation: UNCLEAR
Response:
The retrieved text mentions payment requirements and methods but does not provide explicit details about state directed payments, alignment with approved preprints, or the inclusion of CMS-approved Section 438.6(c) preprint control names. Therefore, it is unclear if the requirement is fully met based on the provided context. Additional information is needed to make a definitive determination.</t>
        </is>
      </c>
      <c r="I78" s="167" t="inlineStr">
        <is>
          <t>MCO</t>
        </is>
      </c>
      <c r="J78" s="92" t="n"/>
      <c r="K78" s="167" t="inlineStr">
        <is>
          <t>PIHP</t>
        </is>
      </c>
      <c r="L78" s="166" t="inlineStr">
        <is>
          <t>PAHP</t>
        </is>
      </c>
      <c r="M78" s="71" t="n"/>
      <c r="N78" s="71" t="n"/>
      <c r="O78" s="71" t="n"/>
      <c r="P78" s="166" t="inlineStr">
        <is>
          <t>New</t>
        </is>
      </c>
      <c r="Q78" s="71">
        <f>IF(OR(AND($C$2="Base contract",$C$3="No, section requirements must be reviewed", $AF78=FALSE,$AG78=FALSE),AND($C$2="Contract amendment",$C$3="No, section requirements must be reviewed",$AF78=FALSE,$AG78=FALSE)),"MUNN")</f>
        <v/>
      </c>
      <c r="R78" s="166" t="n"/>
      <c r="S78" s="169" t="n"/>
      <c r="T78" s="169" t="n"/>
      <c r="U78" s="97">
        <f>IF(OR($E$77="N/A",AND(BD78=0,'Cover Sheet'!$B$29="Streamlined Review"),AND(E78="Met",F78&lt;&gt;""),AND(E78="Not Met",G78&lt;&gt;""),AND(E78="Unsure",G78&lt;&gt;""),AND(E78="N/A",H78&lt;&gt;""),AND(Y78=TRUE)),1,0)</f>
        <v/>
      </c>
      <c r="V78" s="97" t="n"/>
      <c r="W78" s="97" t="n"/>
      <c r="X78" s="126">
        <f>IF(OR(Y78=TRUE),TRUE,FALSE)</f>
        <v/>
      </c>
      <c r="Y78" s="126">
        <f>IF(SUM(Z78:AE78)&lt;1,TRUE,FALSE)</f>
        <v/>
      </c>
      <c r="Z78" s="126">
        <f>IF($Z$2=I78,1,0)</f>
        <v/>
      </c>
      <c r="AA78" s="126">
        <f>IF($AA$2=J78,1,0)</f>
        <v/>
      </c>
      <c r="AB78" s="126">
        <f>IF($AB$2=K78,1,0)</f>
        <v/>
      </c>
      <c r="AC78" s="126">
        <f>IF($AC$2=L78,1,0)</f>
        <v/>
      </c>
      <c r="AD78" s="126">
        <f>IF($AD$2=M78,1,0)</f>
        <v/>
      </c>
      <c r="AE78" s="126">
        <f>IF($AE$2=O78,1,0)</f>
        <v/>
      </c>
      <c r="AF78" s="53">
        <f>IF($H$1&lt;&gt;0,IF($H$1&lt;&gt;I78,IF($H$1&lt;&gt;J78,IF($H$1&lt;&gt;K78,IF($H$1&lt;&gt;L78,IF($H$1&lt;&gt;M78,IF($H$1&lt;&gt;N78,IF($H$1&lt;&gt;O78,TRUE,FALSE))))))))</f>
        <v/>
      </c>
      <c r="AG78" s="54">
        <f>IF(AND(AH78=TRUE,AI78=""),FALSE,IF(AND(AI78=TRUE,AH78=""),TRUE,IF(AND(AH78=TRUE,AI78=TRUE),TRUE)))</f>
        <v/>
      </c>
      <c r="AH78" s="54">
        <f>IF(OR($AG$2=TRUE,AND('Cover Sheet'!$B$19="Risk")),TRUE,"")</f>
        <v/>
      </c>
      <c r="AJ78" s="54">
        <f>IF(BE78="DATE",IF($AG$2=FALSE,IF(S78&gt;$AH$2,TRUE,"ReqEffectiveEarlierThanContractDate"),"Dates Missing"),"Not DATE")</f>
        <v/>
      </c>
      <c r="AK78" s="54">
        <f>IF(BE78="RP",IF($AG$2=FALSE,IF(S78&gt;$AI$2,TRUE,"ReqEffectiveEarlierThanRatePeriodStartDate"),"Dates Missing"),"Not RP")</f>
        <v/>
      </c>
      <c r="AL78" s="56">
        <f>IF(AND('Cover Sheet'!$B$19="Non-Risk",$R78=1),TRUE,FALSE)</f>
        <v/>
      </c>
      <c r="AM78" s="56">
        <f>IF(OR(AND($H$6="Medicaid",MID($A78,1,FIND(".",$A78,1)-1)="II"),AND($H$6="CHIP",MID($A78,1,FIND(".",$A78,1)-1)="I")),TRUE,FALSE)</f>
        <v/>
      </c>
      <c r="BD78" s="110" t="n">
        <v>1</v>
      </c>
      <c r="BE78" s="38">
        <f>IF(AND($BE$2="Non-risk",T78="RP"),"DATE",T78)</f>
        <v/>
      </c>
    </row>
    <row r="79" ht="15.75" customHeight="1">
      <c r="A79" s="302" t="inlineStr">
        <is>
          <t>Tips and Additional Guidance</t>
        </is>
      </c>
      <c r="B79" s="303" t="n"/>
      <c r="C79" s="572" t="n"/>
      <c r="D79" s="304" t="n"/>
      <c r="E79" s="269" t="n"/>
      <c r="F79" s="270" t="n"/>
      <c r="G79" s="271" t="n"/>
      <c r="H79" s="271" t="n"/>
      <c r="AL79" s="68" t="n"/>
      <c r="AM79" s="68" t="n"/>
    </row>
    <row r="80" ht="16.5" customHeight="1">
      <c r="A80" s="419" t="n">
        <v>1</v>
      </c>
      <c r="B80" s="571" t="inlineStr">
        <is>
          <t xml:space="preserve">Pursuant to 42 CFR 438.6(b)(1), the state may not add or modify risk sharing mechanisms after the start of the rating period. </t>
        </is>
      </c>
      <c r="AL80" s="68" t="n"/>
      <c r="AM80" s="68" t="n"/>
    </row>
    <row r="81" ht="15.75" customHeight="1">
      <c r="A81" s="419" t="n">
        <v>2</v>
      </c>
      <c r="B81" s="571" t="inlineStr">
        <is>
          <t>The incentive arrangement(s) outlined in the MCP contract pursuant to 42 CFR 438.6(b) should be consistent with those described in a rate certification.</t>
        </is>
      </c>
      <c r="AL81" s="68" t="n"/>
      <c r="AM81" s="68" t="n"/>
    </row>
    <row r="82" ht="40.5" customHeight="1">
      <c r="A82" s="419" t="n">
        <v>3</v>
      </c>
      <c r="B82" s="571" t="inlineStr">
        <is>
          <t>The incentive arrangement(s) described in the MCP contract should be consistent with those in the state’s quality strategy, required by 42 CFR 438.340, to confirm that the incentive arrangements described in the contract relate to specified activities, targets, performance measures, or quality-based outcomes that support program initiatives as specified in the state’s quality strategy. 42 CFR 438.340(c)(3) requires the state to submit the initial quality strategy, and a copy of the revised strategy whenever significant changes are made, to CMS.</t>
        </is>
      </c>
      <c r="AL82" s="68" t="n"/>
      <c r="AM82" s="68" t="n"/>
    </row>
    <row r="83" ht="16.5" customHeight="1">
      <c r="A83" s="419" t="n">
        <v>4</v>
      </c>
      <c r="B83" s="571" t="inlineStr">
        <is>
          <t>The withhold arrangement(s) outlined in the MCP contract under 42 CFR 438.6(b)(3) should be consistent with those described in a rate certification.</t>
        </is>
      </c>
      <c r="AL83" s="68" t="n"/>
      <c r="AM83" s="68" t="n"/>
    </row>
    <row r="84" ht="39.75" customHeight="1">
      <c r="A84" s="419" t="n">
        <v>5</v>
      </c>
      <c r="B84" s="571" t="inlineStr">
        <is>
          <t>The withhold arrangement(s) described in the MCP contract should be consistent with those in the state’s quality strategy, required by 42 CFR 438.340, to confirm that the withhold arrangements described in the contract relate to specified activities, targets, performance measures, or quality-based outcomes that support program initiatives as specified in the state’s quality strategy. 42 CFR 438.340(c)(3) requires the state to submit the initial quality strategy, and a copy of the revised strategy whenever significant changes are made, to CMS.</t>
        </is>
      </c>
      <c r="AL84" s="68" t="n"/>
      <c r="AM84" s="68" t="n"/>
    </row>
    <row r="85" ht="24" customHeight="1">
      <c r="A85" s="419" t="n">
        <v>6</v>
      </c>
      <c r="B85" s="571" t="inlineStr">
        <is>
          <t>MLR requirements may vary by MCP within a program (in the case, for example, that there is one new MCP in a program that also includes three additional existing MCPs). If one review tool is completed for a "model" contract, the MLR requirements for each MCP must be clearly documented.</t>
        </is>
      </c>
      <c r="AL85" s="68" t="n"/>
      <c r="AM85" s="68" t="n"/>
    </row>
    <row r="86" ht="39.75" customHeight="1">
      <c r="A86" s="419" t="n">
        <v>7</v>
      </c>
      <c r="B86" s="571" t="inlineStr">
        <is>
          <t>As described at 42 CFR 438.8(l), a state, in its discretion, may exclude a MCO, PIHP, or PAHP that is newly contracted with the state from the MLR requirements for the first year of the MCO’s, PIHP’s, or PAHP’s operation. Such MCOs, PIHPs, or PAHPs must be required to comply with these requirements during the next MLR reporting year in which the MCO, PIHP, or PAHP is in business with the state, even if the first year was not a full 12 months.</t>
        </is>
      </c>
      <c r="AL86" s="68" t="n"/>
      <c r="AM86" s="68" t="n"/>
    </row>
    <row r="87" ht="15.75" customHeight="1">
      <c r="A87" s="419" t="n">
        <v>8</v>
      </c>
      <c r="B87" s="571" t="inlineStr">
        <is>
          <t>Given the complexity of the MLR calculation as required by 42 CFR 438.8, states may choose to reference the CFR rather than outline all relevant provisions within the MCP contracts.</t>
        </is>
      </c>
      <c r="AL87" s="68" t="n"/>
      <c r="AM87" s="68" t="n"/>
    </row>
    <row r="88" ht="12.75" customHeight="1">
      <c r="A88" s="419" t="n">
        <v>9</v>
      </c>
      <c r="B88" s="571" t="inlineStr">
        <is>
          <t>Pursuant to 42 CFR 438.8(h), CMS will annually publish guidance for MCOs, PIHPs, and PAHPs to help assess if MCOs, PIHPs, and PAHPs are determined to be fully credible or partially credible.</t>
        </is>
      </c>
      <c r="AL88" s="68" t="n"/>
      <c r="AM88" s="68" t="n"/>
    </row>
    <row r="89" ht="24.75" customHeight="1">
      <c r="A89" s="419" t="n">
        <v>10</v>
      </c>
      <c r="B89" s="571" t="inlineStr">
        <is>
          <t>Per 42 CFR 447.46(c)(2) and 447.46(c)(3), as an exception, the contract may allow the MCO and its providers, by mutual agreement, to establish an alternative payment schedule. Any alternative schedule must be stipulated in the contract.</t>
        </is>
      </c>
      <c r="AL89" s="68" t="n"/>
      <c r="AM89" s="68" t="n"/>
    </row>
    <row r="90">
      <c r="A90" s="419" t="n">
        <v>11</v>
      </c>
      <c r="B90" s="571" t="inlineStr">
        <is>
          <t>Under 42 CFR 438.6(d), this requirement is only applicable if the state has included a pass-through payment.</t>
        </is>
      </c>
      <c r="AL90" s="68" t="n"/>
      <c r="AM90" s="68" t="n"/>
    </row>
    <row r="91" ht="63.75" customHeight="1">
      <c r="A91" s="419" t="n">
        <v>12</v>
      </c>
      <c r="B91" s="571" t="inlineStr">
        <is>
          <t xml:space="preserve">The definition of pass-through payments as outlined in 42 CFR 438.6(a) is: any amount required by the state to be added to the contracted payment rate, and considered in calculating the actuarially sound capitation rate, between the MCO, PIHP, or PAHP and hospitals, physicians, or nursing facilities that is not for the following purposes: A specific service or benefit provided to a specific enrollee covered under the contract; a provider payment methodology permitted under 42 CFR 438.6(c)(1)(i)–(iii) for services and enrollees covered under the contract; a subcapitated payment arrangement for a specific set of services and enrollees covered under the contract; GME payments; or FQHC or RHC wrap around payments. Pass-through payments are most easily identified as required payments that are not directly tied to utilization or outcomes based on utilization during the rating period of the contract. 
</t>
        </is>
      </c>
      <c r="AL91" s="68" t="n"/>
      <c r="AM91" s="68" t="n"/>
    </row>
    <row r="92" ht="64.5" customHeight="1">
      <c r="A92" s="419" t="n">
        <v>13</v>
      </c>
      <c r="B92" s="571" t="inlineStr">
        <is>
          <t>Pass-through payments are allowed for transition periods as outlined in 42 CFR 438.6(d). In accordance with 42 CFR 438.6(d)(1)(i), to use a transition period, a state must demonstrate that it had pass-through payments for hospitals, physicians, or nursing facilities in: 
(1) managed care contract(s) and rate certification(s) for the rating period that includes July 5, 2016, and were submitted for CMS review and approval on or before July 5, 2016; or 
(2) if the managed care contract(s) and rate certification(s) for the rating period that includes July 5, 2016 had not been submitted to CMS on or before July 5, 2016, the managed care contract(s) and rate certification(s) for a rating period before July 5, 2016 that had been most recently submitted for CMS review and approval as of July 5, 2016.</t>
        </is>
      </c>
      <c r="AL92" s="68" t="n"/>
      <c r="AM92" s="68" t="n"/>
    </row>
    <row r="93" ht="15.95" customHeight="1">
      <c r="A93" s="419" t="n">
        <v>14</v>
      </c>
      <c r="B93" s="571" t="inlineStr">
        <is>
          <t>Calculation of the base amount of pass-through payments to hospitals is defined at 42 CFR 438.6(d)(2).</t>
        </is>
      </c>
      <c r="AL93" s="68" t="n"/>
      <c r="AM93" s="68" t="n"/>
    </row>
    <row r="94" ht="15.95" customHeight="1">
      <c r="A94" s="419" t="n">
        <v>15</v>
      </c>
      <c r="B94" s="571" t="inlineStr">
        <is>
          <t>Fraud prevention activities are defined at 42 CFR 438.8(e)(4) as those that are consistent with regulations adopted for the private market at 45 CFR Part 158.</t>
        </is>
      </c>
      <c r="AL94" s="68" t="n"/>
      <c r="AM94" s="68" t="n"/>
    </row>
    <row r="95" ht="27.75" customHeight="1">
      <c r="A95" s="419" t="n">
        <v>16</v>
      </c>
      <c r="B95" s="571" t="inlineStr">
        <is>
          <t>The state may demonstrate that the criteria necessary for CMS to allow the pass-through payment through a means other than specifically articulating the criteria in the contract. For instance, the rate certification and support documentation may establish that this criteria is met.</t>
        </is>
      </c>
      <c r="AL95" s="68" t="n"/>
      <c r="AM95" s="68" t="n"/>
    </row>
    <row r="96">
      <c r="A96" s="279" t="n"/>
      <c r="B96" s="279" t="n"/>
      <c r="C96" s="279" t="n"/>
      <c r="D96" s="279" t="n"/>
      <c r="E96" s="279" t="n"/>
      <c r="F96" s="335" t="n"/>
      <c r="G96" s="279" t="n"/>
      <c r="H96" s="279" t="n"/>
      <c r="AL96" s="68" t="n"/>
      <c r="AM96" s="68" t="n"/>
    </row>
    <row r="97">
      <c r="A97" s="279" t="n"/>
      <c r="B97" s="279" t="n"/>
      <c r="C97" s="279" t="n"/>
      <c r="D97" s="279" t="n"/>
      <c r="E97" s="279" t="n"/>
      <c r="F97" s="335" t="n"/>
      <c r="G97" s="279" t="n"/>
      <c r="H97" s="279" t="n"/>
      <c r="AL97" s="68" t="n"/>
      <c r="AM97" s="68" t="n"/>
    </row>
    <row r="98">
      <c r="A98" s="279" t="n"/>
      <c r="B98" s="279" t="n"/>
      <c r="C98" s="279" t="n"/>
      <c r="D98" s="279" t="n"/>
      <c r="E98" s="279" t="n"/>
      <c r="F98" s="335" t="n"/>
      <c r="G98" s="279" t="n"/>
      <c r="H98" s="279" t="n"/>
      <c r="AL98" s="68" t="n"/>
      <c r="AM98" s="68" t="n"/>
    </row>
    <row r="99">
      <c r="A99" s="279" t="n"/>
      <c r="B99" s="279" t="n"/>
      <c r="C99" s="279" t="n"/>
      <c r="D99" s="279" t="n"/>
      <c r="E99" s="279" t="n"/>
      <c r="F99" s="335" t="n"/>
      <c r="G99" s="279" t="n"/>
      <c r="H99" s="279" t="n"/>
      <c r="AL99" s="68" t="n"/>
      <c r="AM99" s="68" t="n"/>
    </row>
    <row r="100">
      <c r="A100" s="279" t="n"/>
      <c r="B100" s="279" t="n"/>
      <c r="C100" s="279" t="n"/>
      <c r="D100" s="279" t="n"/>
      <c r="E100" s="279" t="n"/>
      <c r="F100" s="335" t="n"/>
      <c r="G100" s="279" t="n"/>
      <c r="H100" s="279" t="n"/>
      <c r="AL100" s="68" t="n"/>
      <c r="AM100" s="68" t="n"/>
    </row>
    <row r="101">
      <c r="A101" s="279" t="n"/>
      <c r="B101" s="279" t="n"/>
      <c r="C101" s="279" t="n"/>
      <c r="D101" s="279" t="n"/>
      <c r="E101" s="279" t="n"/>
      <c r="F101" s="335" t="n"/>
      <c r="G101" s="279" t="n"/>
      <c r="H101" s="279" t="n"/>
      <c r="AL101" s="68" t="n"/>
      <c r="AM101" s="68" t="n"/>
    </row>
    <row r="102">
      <c r="A102" s="279" t="n"/>
      <c r="B102" s="279" t="n"/>
      <c r="C102" s="279" t="n"/>
      <c r="D102" s="279" t="n"/>
      <c r="E102" s="279" t="n"/>
      <c r="F102" s="335" t="n"/>
      <c r="G102" s="279" t="n"/>
      <c r="H102" s="279" t="n"/>
      <c r="AL102" s="68" t="n"/>
      <c r="AM102" s="68" t="n"/>
    </row>
    <row r="103">
      <c r="A103" s="279" t="n"/>
      <c r="B103" s="279" t="n"/>
      <c r="C103" s="279" t="n"/>
      <c r="D103" s="279" t="n"/>
      <c r="E103" s="279" t="n"/>
      <c r="F103" s="335" t="n"/>
      <c r="G103" s="279" t="n"/>
      <c r="H103" s="279" t="n"/>
      <c r="AL103" s="68" t="n"/>
      <c r="AM103" s="68" t="n"/>
    </row>
    <row r="104">
      <c r="A104" s="279" t="n"/>
      <c r="B104" s="279" t="n"/>
      <c r="C104" s="279" t="n"/>
      <c r="D104" s="279" t="n"/>
      <c r="E104" s="279" t="n"/>
      <c r="F104" s="335" t="n"/>
      <c r="G104" s="279" t="n"/>
      <c r="H104" s="279" t="n"/>
      <c r="AL104" s="68" t="n"/>
      <c r="AM104" s="68" t="n"/>
    </row>
    <row r="105">
      <c r="A105" s="279" t="n"/>
      <c r="B105" s="279" t="n"/>
      <c r="C105" s="279" t="n"/>
      <c r="D105" s="279" t="n"/>
      <c r="E105" s="279" t="n"/>
      <c r="F105" s="335" t="n"/>
      <c r="G105" s="279" t="n"/>
      <c r="H105" s="279" t="n"/>
      <c r="AL105" s="68" t="n"/>
      <c r="AM105" s="68" t="n"/>
    </row>
    <row r="106">
      <c r="A106" s="279" t="n"/>
      <c r="B106" s="279" t="n"/>
      <c r="C106" s="279" t="n"/>
      <c r="D106" s="279" t="n"/>
      <c r="E106" s="279" t="n"/>
      <c r="F106" s="335" t="n"/>
      <c r="G106" s="279" t="n"/>
      <c r="H106" s="279" t="n"/>
      <c r="AL106" s="68" t="n"/>
      <c r="AM106" s="68" t="n"/>
    </row>
    <row r="107">
      <c r="A107" s="279" t="n"/>
      <c r="B107" s="279" t="n"/>
      <c r="C107" s="279" t="n"/>
      <c r="D107" s="279" t="n"/>
      <c r="E107" s="279" t="n"/>
      <c r="F107" s="335" t="n"/>
      <c r="G107" s="279" t="n"/>
      <c r="H107" s="279" t="n"/>
      <c r="AL107" s="68" t="n"/>
      <c r="AM107" s="68" t="n"/>
    </row>
    <row r="108">
      <c r="A108" s="279" t="n"/>
      <c r="B108" s="279" t="n"/>
      <c r="C108" s="279" t="n"/>
      <c r="D108" s="279" t="n"/>
      <c r="E108" s="279" t="n"/>
      <c r="F108" s="335" t="n"/>
      <c r="G108" s="279" t="n"/>
      <c r="H108" s="279" t="n"/>
      <c r="AL108" s="68" t="n"/>
      <c r="AM108" s="68" t="n"/>
    </row>
    <row r="109">
      <c r="A109" s="279" t="n"/>
      <c r="B109" s="279" t="n"/>
      <c r="C109" s="279" t="n"/>
      <c r="D109" s="279" t="n"/>
      <c r="E109" s="279" t="n"/>
      <c r="F109" s="335" t="n"/>
      <c r="G109" s="279" t="n"/>
      <c r="H109" s="279" t="n"/>
      <c r="AL109" s="68" t="n"/>
      <c r="AM109" s="68" t="n"/>
    </row>
    <row r="110">
      <c r="A110" s="279" t="n"/>
      <c r="B110" s="279" t="n"/>
      <c r="C110" s="279" t="n"/>
      <c r="D110" s="279" t="n"/>
      <c r="E110" s="279" t="n"/>
      <c r="F110" s="335" t="n"/>
      <c r="G110" s="279" t="n"/>
      <c r="H110" s="279" t="n"/>
      <c r="AL110" s="68" t="n"/>
      <c r="AM110" s="68" t="n"/>
    </row>
    <row r="111">
      <c r="A111" s="279" t="n"/>
      <c r="B111" s="279" t="n"/>
      <c r="C111" s="279" t="n"/>
      <c r="D111" s="279" t="n"/>
      <c r="E111" s="279" t="n"/>
      <c r="F111" s="335" t="n"/>
      <c r="G111" s="279" t="n"/>
      <c r="H111" s="279" t="n"/>
      <c r="AL111" s="68" t="n"/>
      <c r="AM111" s="68" t="n"/>
    </row>
    <row r="112">
      <c r="A112" s="279" t="n"/>
      <c r="B112" s="279" t="n"/>
      <c r="C112" s="279" t="n"/>
      <c r="D112" s="279" t="n"/>
      <c r="E112" s="279" t="n"/>
      <c r="F112" s="335" t="n"/>
      <c r="G112" s="279" t="n"/>
      <c r="H112" s="279" t="n"/>
      <c r="AL112" s="68" t="n"/>
      <c r="AM112" s="68" t="n"/>
    </row>
    <row r="113">
      <c r="A113" s="279" t="n"/>
      <c r="B113" s="279" t="n"/>
      <c r="C113" s="279" t="n"/>
      <c r="D113" s="279" t="n"/>
      <c r="E113" s="279" t="n"/>
      <c r="F113" s="335" t="n"/>
      <c r="G113" s="279" t="n"/>
      <c r="H113" s="279" t="n"/>
      <c r="AL113" s="68" t="n"/>
      <c r="AM113" s="68" t="n"/>
    </row>
    <row r="114">
      <c r="A114" s="279" t="n"/>
      <c r="B114" s="279" t="n"/>
      <c r="C114" s="279" t="n"/>
      <c r="D114" s="279" t="n"/>
      <c r="E114" s="279" t="n"/>
      <c r="F114" s="335" t="n"/>
      <c r="G114" s="279" t="n"/>
      <c r="H114" s="279" t="n"/>
      <c r="AL114" s="68" t="n"/>
      <c r="AM114" s="68" t="n"/>
    </row>
    <row r="115">
      <c r="A115" s="279" t="n"/>
      <c r="B115" s="279" t="n"/>
      <c r="C115" s="279" t="n"/>
      <c r="D115" s="279" t="n"/>
      <c r="E115" s="279" t="n"/>
      <c r="F115" s="335" t="n"/>
      <c r="G115" s="279" t="n"/>
      <c r="H115" s="279" t="n"/>
      <c r="AL115" s="68" t="n"/>
      <c r="AM115" s="68" t="n"/>
    </row>
    <row r="116">
      <c r="A116" s="279" t="n"/>
      <c r="B116" s="279" t="n"/>
      <c r="C116" s="279" t="n"/>
      <c r="D116" s="279" t="n"/>
      <c r="E116" s="279" t="n"/>
      <c r="F116" s="335" t="n"/>
      <c r="G116" s="279" t="n"/>
      <c r="H116" s="279" t="n"/>
      <c r="AL116" s="68" t="n"/>
      <c r="AM116" s="68" t="n"/>
    </row>
    <row r="117">
      <c r="A117" s="279" t="n"/>
      <c r="B117" s="279" t="n"/>
      <c r="C117" s="279" t="n"/>
      <c r="D117" s="279" t="n"/>
      <c r="E117" s="279" t="n"/>
      <c r="F117" s="335" t="n"/>
      <c r="G117" s="279" t="n"/>
      <c r="H117" s="279" t="n"/>
      <c r="AL117" s="68" t="n"/>
      <c r="AM117" s="68" t="n"/>
    </row>
    <row r="118">
      <c r="A118" s="279" t="n"/>
      <c r="B118" s="279" t="n"/>
      <c r="C118" s="279" t="n"/>
      <c r="D118" s="279" t="n"/>
      <c r="E118" s="279" t="n"/>
      <c r="F118" s="335" t="n"/>
      <c r="G118" s="279" t="n"/>
      <c r="H118" s="279" t="n"/>
      <c r="AL118" s="68" t="n"/>
      <c r="AM118" s="68" t="n"/>
    </row>
    <row r="119">
      <c r="A119" s="279" t="n"/>
      <c r="B119" s="279" t="n"/>
      <c r="C119" s="279" t="n"/>
      <c r="D119" s="279" t="n"/>
      <c r="E119" s="279" t="n"/>
      <c r="F119" s="335" t="n"/>
      <c r="G119" s="279" t="n"/>
      <c r="H119" s="279" t="n"/>
      <c r="AL119" s="68" t="n"/>
      <c r="AM119" s="68" t="n"/>
    </row>
    <row r="120">
      <c r="A120" s="279" t="n"/>
      <c r="B120" s="279" t="n"/>
      <c r="C120" s="279" t="n"/>
      <c r="D120" s="279" t="n"/>
      <c r="E120" s="279" t="n"/>
      <c r="F120" s="335" t="n"/>
      <c r="G120" s="279" t="n"/>
      <c r="H120" s="279" t="n"/>
      <c r="AL120" s="68" t="n"/>
      <c r="AM120" s="68" t="n"/>
    </row>
    <row r="121">
      <c r="A121" s="279" t="n"/>
      <c r="B121" s="279" t="n"/>
      <c r="C121" s="279" t="n"/>
      <c r="D121" s="279" t="n"/>
      <c r="E121" s="279" t="n"/>
      <c r="F121" s="335" t="n"/>
      <c r="G121" s="279" t="n"/>
      <c r="H121" s="279" t="n"/>
      <c r="AL121" s="68" t="n"/>
      <c r="AM121" s="68" t="n"/>
    </row>
    <row r="122">
      <c r="A122" s="279" t="n"/>
      <c r="B122" s="279" t="n"/>
      <c r="C122" s="279" t="n"/>
      <c r="D122" s="279" t="n"/>
      <c r="E122" s="279" t="n"/>
      <c r="F122" s="335" t="n"/>
      <c r="G122" s="279" t="n"/>
      <c r="H122" s="279" t="n"/>
      <c r="AL122" s="68" t="n"/>
      <c r="AM122" s="68" t="n"/>
    </row>
    <row r="123">
      <c r="A123" s="279" t="n"/>
      <c r="B123" s="279" t="n"/>
      <c r="C123" s="279" t="n"/>
      <c r="D123" s="279" t="n"/>
      <c r="E123" s="279" t="n"/>
      <c r="F123" s="335" t="n"/>
      <c r="G123" s="279" t="n"/>
      <c r="H123" s="279" t="n"/>
      <c r="AL123" s="68" t="n"/>
      <c r="AM123" s="68" t="n"/>
    </row>
    <row r="124">
      <c r="A124" s="279" t="n"/>
      <c r="B124" s="279" t="n"/>
      <c r="C124" s="279" t="n"/>
      <c r="D124" s="279" t="n"/>
      <c r="E124" s="279" t="n"/>
      <c r="F124" s="335" t="n"/>
      <c r="G124" s="279" t="n"/>
      <c r="H124" s="279" t="n"/>
      <c r="AL124" s="68" t="n"/>
      <c r="AM124" s="68" t="n"/>
    </row>
    <row r="125">
      <c r="A125" s="279" t="n"/>
      <c r="B125" s="279" t="n"/>
      <c r="C125" s="279" t="n"/>
      <c r="D125" s="279" t="n"/>
      <c r="E125" s="279" t="n"/>
      <c r="F125" s="335" t="n"/>
      <c r="G125" s="279" t="n"/>
      <c r="H125" s="279" t="n"/>
      <c r="AL125" s="68" t="n"/>
      <c r="AM125" s="68" t="n"/>
    </row>
    <row r="126">
      <c r="A126" s="279" t="n"/>
      <c r="B126" s="279" t="n"/>
      <c r="C126" s="279" t="n"/>
      <c r="D126" s="279" t="n"/>
      <c r="E126" s="279" t="n"/>
      <c r="F126" s="335" t="n"/>
      <c r="G126" s="279" t="n"/>
      <c r="H126" s="279" t="n"/>
      <c r="AL126" s="68" t="n"/>
      <c r="AM126" s="68" t="n"/>
    </row>
    <row r="127">
      <c r="A127" s="279" t="n"/>
      <c r="B127" s="279" t="n"/>
      <c r="C127" s="279" t="n"/>
      <c r="D127" s="279" t="n"/>
      <c r="E127" s="279" t="n"/>
      <c r="F127" s="335" t="n"/>
      <c r="G127" s="279" t="n"/>
      <c r="H127" s="279" t="n"/>
      <c r="AL127" s="68" t="n"/>
      <c r="AM127" s="68" t="n"/>
    </row>
    <row r="128">
      <c r="F128" s="6" t="n"/>
      <c r="AL128" s="68" t="n"/>
      <c r="AM128" s="68" t="n"/>
    </row>
    <row r="129">
      <c r="F129" s="6" t="n"/>
      <c r="AL129" s="68" t="n"/>
      <c r="AM129" s="68" t="n"/>
    </row>
    <row r="130">
      <c r="F130" s="6" t="n"/>
      <c r="AL130" s="68" t="n"/>
      <c r="AM130" s="68" t="n"/>
    </row>
    <row r="131">
      <c r="F131" s="6" t="n"/>
      <c r="AL131" s="68" t="n"/>
      <c r="AM131" s="68" t="n"/>
    </row>
    <row r="132">
      <c r="F132" s="6" t="n"/>
      <c r="AL132" s="68" t="n"/>
      <c r="AM132" s="68" t="n"/>
    </row>
    <row r="133">
      <c r="F133" s="6" t="n"/>
      <c r="AL133" s="68" t="n"/>
      <c r="AM133" s="68" t="n"/>
    </row>
    <row r="134">
      <c r="F134" s="6" t="n"/>
      <c r="AL134" s="68" t="n"/>
      <c r="AM134" s="68" t="n"/>
    </row>
    <row r="135">
      <c r="F135" s="6" t="n"/>
      <c r="AL135" s="68" t="n"/>
      <c r="AM135" s="68" t="n"/>
    </row>
    <row r="136">
      <c r="F136" s="6" t="n"/>
      <c r="AL136" s="68" t="n"/>
      <c r="AM136" s="68" t="n"/>
    </row>
    <row r="137">
      <c r="F137" s="6" t="n"/>
      <c r="AL137" s="68" t="n"/>
      <c r="AM137" s="68" t="n"/>
    </row>
    <row r="138">
      <c r="F138" s="6" t="n"/>
      <c r="AL138" s="68" t="n"/>
      <c r="AM138" s="68" t="n"/>
    </row>
    <row r="139">
      <c r="F139" s="6" t="n"/>
      <c r="AL139" s="68" t="n"/>
      <c r="AM139" s="68" t="n"/>
    </row>
    <row r="140">
      <c r="F140" s="6" t="n"/>
      <c r="AL140" s="68" t="n"/>
      <c r="AM140" s="68" t="n"/>
    </row>
    <row r="141">
      <c r="F141" s="6" t="n"/>
      <c r="AL141" s="68" t="n"/>
      <c r="AM141" s="68" t="n"/>
    </row>
    <row r="142">
      <c r="F142" s="6" t="n"/>
      <c r="AL142" s="68" t="n"/>
      <c r="AM142" s="68" t="n"/>
    </row>
    <row r="143">
      <c r="F143" s="6" t="n"/>
      <c r="AL143" s="68" t="n"/>
      <c r="AM143" s="68" t="n"/>
    </row>
    <row r="144">
      <c r="F144" s="6" t="n"/>
      <c r="AL144" s="68" t="n"/>
      <c r="AM144" s="68" t="n"/>
    </row>
    <row r="145">
      <c r="F145" s="6" t="n"/>
    </row>
    <row r="146">
      <c r="F146" s="6" t="n"/>
    </row>
    <row r="147">
      <c r="F147" s="6" t="n"/>
    </row>
    <row r="148">
      <c r="F148" s="6" t="n"/>
    </row>
    <row r="149"/>
    <row r="150"/>
    <row r="151"/>
    <row r="152"/>
    <row r="153"/>
    <row r="154"/>
    <row r="155"/>
    <row r="156"/>
    <row r="157">
      <c r="I157" s="69" t="n"/>
      <c r="J157" s="69" t="n"/>
      <c r="K157" s="69" t="n"/>
      <c r="L157" s="69" t="n"/>
      <c r="M157" s="69" t="n"/>
      <c r="N157" s="69" t="n"/>
      <c r="O157" s="69" t="n"/>
      <c r="P157" s="69" t="n"/>
      <c r="Q157" s="69" t="n"/>
      <c r="R157" s="69" t="n"/>
      <c r="S157" s="69" t="n"/>
      <c r="T157" s="69" t="n"/>
      <c r="U157" s="69" t="n"/>
      <c r="V157" s="69" t="n"/>
      <c r="W157" s="69" t="n"/>
      <c r="X157" s="69" t="n"/>
      <c r="Y157" s="69" t="n"/>
      <c r="Z157" s="69" t="n"/>
      <c r="AA157" s="69" t="n"/>
      <c r="AB157" s="69" t="n"/>
      <c r="AC157" s="69" t="n"/>
      <c r="AD157" s="69" t="n"/>
      <c r="AE157" s="69" t="n"/>
      <c r="AF157" s="69" t="n"/>
      <c r="AG157" s="69" t="n"/>
      <c r="AH157" s="69" t="n"/>
      <c r="AI157" s="69" t="n"/>
      <c r="AJ157" s="69" t="n"/>
      <c r="AK157" s="69" t="n"/>
      <c r="BE157" s="69" t="n"/>
    </row>
    <row r="158">
      <c r="I158" s="69" t="n"/>
      <c r="J158" s="69" t="n"/>
      <c r="K158" s="69" t="n"/>
      <c r="L158" s="69" t="n"/>
      <c r="M158" s="69" t="n"/>
      <c r="N158" s="69" t="n"/>
      <c r="O158" s="69" t="n"/>
      <c r="P158" s="69" t="n"/>
      <c r="Q158" s="69" t="n"/>
      <c r="R158" s="69" t="n"/>
      <c r="S158" s="69" t="n"/>
      <c r="T158" s="69" t="n"/>
      <c r="U158" s="69" t="n"/>
      <c r="V158" s="69" t="n"/>
      <c r="W158" s="69" t="n"/>
      <c r="X158" s="69" t="n"/>
      <c r="Y158" s="69" t="n"/>
      <c r="Z158" s="69" t="n"/>
      <c r="AA158" s="69" t="n"/>
      <c r="AB158" s="69" t="n"/>
      <c r="AC158" s="69" t="n"/>
      <c r="AD158" s="69" t="n"/>
      <c r="AE158" s="69" t="n"/>
      <c r="AF158" s="69" t="n"/>
      <c r="AG158" s="69" t="n"/>
      <c r="AH158" s="69" t="n"/>
      <c r="AI158" s="69" t="n"/>
      <c r="AJ158" s="69" t="n"/>
      <c r="AK158" s="69" t="n"/>
      <c r="BE158" s="69" t="n"/>
    </row>
    <row r="159">
      <c r="I159" s="69" t="n"/>
      <c r="J159" s="69" t="n"/>
      <c r="K159" s="69" t="n"/>
      <c r="L159" s="69" t="n"/>
      <c r="M159" s="69" t="n"/>
      <c r="N159" s="69" t="n"/>
      <c r="O159" s="69" t="n"/>
      <c r="P159" s="69" t="n"/>
      <c r="Q159" s="69" t="n"/>
      <c r="R159" s="69" t="n"/>
      <c r="S159" s="69" t="n"/>
      <c r="T159" s="69" t="n"/>
      <c r="U159" s="69" t="n"/>
      <c r="V159" s="69" t="n"/>
      <c r="W159" s="69" t="n"/>
      <c r="X159" s="69" t="n"/>
      <c r="Y159" s="69" t="n"/>
      <c r="Z159" s="69" t="n"/>
      <c r="AA159" s="69" t="n"/>
      <c r="AB159" s="69" t="n"/>
      <c r="AC159" s="69" t="n"/>
      <c r="AD159" s="69" t="n"/>
      <c r="AE159" s="69" t="n"/>
      <c r="AF159" s="69" t="n"/>
      <c r="AG159" s="69" t="n"/>
      <c r="AH159" s="69" t="n"/>
      <c r="AI159" s="69" t="n"/>
      <c r="AJ159" s="69" t="n"/>
      <c r="AK159" s="69" t="n"/>
      <c r="BE159" s="69" t="n"/>
    </row>
    <row r="160">
      <c r="I160" s="69" t="n"/>
      <c r="J160" s="69" t="n"/>
      <c r="K160" s="69" t="n"/>
      <c r="L160" s="69" t="n"/>
      <c r="M160" s="69" t="n"/>
      <c r="N160" s="69" t="n"/>
      <c r="O160" s="69" t="n"/>
      <c r="P160" s="69" t="n"/>
      <c r="Q160" s="69" t="n"/>
      <c r="R160" s="69" t="n"/>
      <c r="S160" s="69" t="n"/>
      <c r="T160" s="69" t="n"/>
      <c r="U160" s="69" t="n"/>
      <c r="V160" s="69" t="n"/>
      <c r="W160" s="69" t="n"/>
      <c r="X160" s="69" t="n"/>
      <c r="Y160" s="69" t="n"/>
      <c r="Z160" s="69" t="n"/>
      <c r="AA160" s="69" t="n"/>
      <c r="AB160" s="69" t="n"/>
      <c r="AC160" s="69" t="n"/>
      <c r="AD160" s="69" t="n"/>
      <c r="AE160" s="69" t="n"/>
      <c r="AF160" s="69" t="n"/>
      <c r="AG160" s="69" t="n"/>
      <c r="AH160" s="69" t="n"/>
      <c r="AI160" s="69" t="n"/>
      <c r="AJ160" s="69" t="n"/>
      <c r="AK160" s="69" t="n"/>
      <c r="BE160" s="69" t="n"/>
    </row>
    <row r="161">
      <c r="I161" s="69" t="n"/>
      <c r="J161" s="69" t="n"/>
      <c r="K161" s="69" t="n"/>
      <c r="L161" s="69" t="n"/>
      <c r="M161" s="69" t="n"/>
      <c r="N161" s="69" t="n"/>
      <c r="O161" s="69" t="n"/>
      <c r="P161" s="69" t="n"/>
      <c r="Q161" s="69" t="n"/>
      <c r="R161" s="69" t="n"/>
      <c r="S161" s="69" t="n"/>
      <c r="T161" s="69" t="n"/>
      <c r="U161" s="69" t="n"/>
      <c r="V161" s="69" t="n"/>
      <c r="W161" s="69" t="n"/>
      <c r="X161" s="69" t="n"/>
      <c r="Y161" s="69" t="n"/>
      <c r="Z161" s="69" t="n"/>
      <c r="AA161" s="69" t="n"/>
      <c r="AB161" s="69" t="n"/>
      <c r="AC161" s="69" t="n"/>
      <c r="AD161" s="69" t="n"/>
      <c r="AE161" s="69" t="n"/>
      <c r="AF161" s="69" t="n"/>
      <c r="AG161" s="69" t="n"/>
      <c r="AH161" s="69" t="n"/>
      <c r="AI161" s="69" t="n"/>
      <c r="AJ161" s="69" t="n"/>
      <c r="AK161" s="69" t="n"/>
      <c r="BE161" s="69" t="n"/>
    </row>
    <row r="162">
      <c r="I162" s="69" t="n"/>
      <c r="J162" s="69" t="n"/>
      <c r="K162" s="69" t="n"/>
      <c r="L162" s="69" t="n"/>
      <c r="M162" s="69" t="n"/>
      <c r="N162" s="69" t="n"/>
      <c r="O162" s="69" t="n"/>
      <c r="P162" s="69" t="n"/>
      <c r="Q162" s="69" t="n"/>
      <c r="R162" s="69" t="n"/>
      <c r="S162" s="69" t="n"/>
      <c r="T162" s="69" t="n"/>
      <c r="U162" s="69" t="n"/>
      <c r="V162" s="69" t="n"/>
      <c r="W162" s="69" t="n"/>
      <c r="X162" s="69" t="n"/>
      <c r="Y162" s="69" t="n"/>
      <c r="Z162" s="69" t="n"/>
      <c r="AA162" s="69" t="n"/>
      <c r="AB162" s="69" t="n"/>
      <c r="AC162" s="69" t="n"/>
      <c r="AD162" s="69" t="n"/>
      <c r="AE162" s="69" t="n"/>
      <c r="AF162" s="69" t="n"/>
      <c r="AG162" s="69" t="n"/>
      <c r="AH162" s="69" t="n"/>
      <c r="AI162" s="69" t="n"/>
      <c r="AJ162" s="69" t="n"/>
      <c r="AK162" s="69" t="n"/>
      <c r="BE162" s="69" t="n"/>
    </row>
    <row r="163">
      <c r="I163" s="69" t="n"/>
      <c r="J163" s="69" t="n"/>
      <c r="K163" s="69" t="n"/>
      <c r="L163" s="69" t="n"/>
      <c r="M163" s="69" t="n"/>
      <c r="N163" s="69" t="n"/>
      <c r="O163" s="69" t="n"/>
      <c r="P163" s="69" t="n"/>
      <c r="Q163" s="69" t="n"/>
      <c r="R163" s="69" t="n"/>
      <c r="S163" s="69" t="n"/>
      <c r="T163" s="69" t="n"/>
      <c r="U163" s="69" t="n"/>
      <c r="V163" s="69" t="n"/>
      <c r="W163" s="69" t="n"/>
      <c r="X163" s="69" t="n"/>
      <c r="Y163" s="69" t="n"/>
      <c r="Z163" s="69" t="n"/>
      <c r="AA163" s="69" t="n"/>
      <c r="AB163" s="69" t="n"/>
      <c r="AC163" s="69" t="n"/>
      <c r="AD163" s="69" t="n"/>
      <c r="AE163" s="69" t="n"/>
      <c r="AF163" s="69" t="n"/>
      <c r="AG163" s="69" t="n"/>
      <c r="AH163" s="69" t="n"/>
      <c r="AI163" s="69" t="n"/>
      <c r="AJ163" s="69" t="n"/>
      <c r="AK163" s="69" t="n"/>
      <c r="BE163" s="69" t="n"/>
    </row>
    <row r="164">
      <c r="I164" s="69" t="n"/>
      <c r="J164" s="69" t="n"/>
      <c r="K164" s="69" t="n"/>
      <c r="L164" s="69" t="n"/>
      <c r="M164" s="69" t="n"/>
      <c r="N164" s="69" t="n"/>
      <c r="O164" s="69" t="n"/>
      <c r="P164" s="69" t="n"/>
      <c r="Q164" s="69" t="n"/>
      <c r="R164" s="69" t="n"/>
      <c r="S164" s="69" t="n"/>
      <c r="T164" s="69" t="n"/>
      <c r="U164" s="69" t="n"/>
      <c r="V164" s="69" t="n"/>
      <c r="W164" s="69" t="n"/>
      <c r="X164" s="69" t="n"/>
      <c r="Y164" s="69" t="n"/>
      <c r="Z164" s="69" t="n"/>
      <c r="AA164" s="69" t="n"/>
      <c r="AB164" s="69" t="n"/>
      <c r="AC164" s="69" t="n"/>
      <c r="AD164" s="69" t="n"/>
      <c r="AE164" s="69" t="n"/>
      <c r="AF164" s="69" t="n"/>
      <c r="AG164" s="69" t="n"/>
      <c r="AH164" s="69" t="n"/>
      <c r="AI164" s="69" t="n"/>
      <c r="AJ164" s="69" t="n"/>
      <c r="AK164" s="69" t="n"/>
      <c r="BE164" s="69" t="n"/>
    </row>
    <row r="165">
      <c r="I165" s="69" t="n"/>
      <c r="J165" s="69" t="n"/>
      <c r="K165" s="69" t="n"/>
      <c r="L165" s="69" t="n"/>
      <c r="M165" s="69" t="n"/>
      <c r="N165" s="69" t="n"/>
      <c r="O165" s="69" t="n"/>
      <c r="P165" s="69" t="n"/>
      <c r="Q165" s="69" t="n"/>
      <c r="R165" s="69" t="n"/>
      <c r="S165" s="69" t="n"/>
      <c r="T165" s="69" t="n"/>
      <c r="U165" s="69" t="n"/>
      <c r="V165" s="69" t="n"/>
      <c r="W165" s="69" t="n"/>
      <c r="X165" s="69" t="n"/>
      <c r="Y165" s="69" t="n"/>
      <c r="Z165" s="69" t="n"/>
      <c r="AA165" s="69" t="n"/>
      <c r="AB165" s="69" t="n"/>
      <c r="AC165" s="69" t="n"/>
      <c r="AD165" s="69" t="n"/>
      <c r="AE165" s="69" t="n"/>
      <c r="AF165" s="69" t="n"/>
      <c r="AG165" s="69" t="n"/>
      <c r="AH165" s="69" t="n"/>
      <c r="AI165" s="69" t="n"/>
      <c r="AJ165" s="69" t="n"/>
      <c r="AK165" s="69" t="n"/>
      <c r="BE165" s="69" t="n"/>
    </row>
    <row r="166">
      <c r="I166" s="69" t="n"/>
      <c r="J166" s="69" t="n"/>
      <c r="K166" s="69" t="n"/>
      <c r="L166" s="69" t="n"/>
      <c r="M166" s="69" t="n"/>
      <c r="N166" s="69" t="n"/>
      <c r="O166" s="69" t="n"/>
      <c r="P166" s="69" t="n"/>
      <c r="Q166" s="69" t="n"/>
      <c r="R166" s="69" t="n"/>
      <c r="S166" s="69" t="n"/>
      <c r="T166" s="69" t="n"/>
      <c r="U166" s="69" t="n"/>
      <c r="V166" s="69" t="n"/>
      <c r="W166" s="69" t="n"/>
      <c r="X166" s="69" t="n"/>
      <c r="Y166" s="69" t="n"/>
      <c r="Z166" s="69" t="n"/>
      <c r="AA166" s="69" t="n"/>
      <c r="AB166" s="69" t="n"/>
      <c r="AC166" s="69" t="n"/>
      <c r="AD166" s="69" t="n"/>
      <c r="AE166" s="69" t="n"/>
      <c r="AF166" s="69" t="n"/>
      <c r="AG166" s="69" t="n"/>
      <c r="AH166" s="69" t="n"/>
      <c r="AI166" s="69" t="n"/>
      <c r="AJ166" s="69" t="n"/>
      <c r="AK166" s="69" t="n"/>
      <c r="BE166" s="69" t="n"/>
    </row>
    <row r="167">
      <c r="I167" s="69" t="n"/>
      <c r="J167" s="69" t="n"/>
      <c r="K167" s="69" t="n"/>
      <c r="L167" s="69" t="n"/>
      <c r="M167" s="69" t="n"/>
      <c r="N167" s="69" t="n"/>
      <c r="O167" s="69" t="n"/>
      <c r="P167" s="69" t="n"/>
      <c r="Q167" s="69" t="n"/>
      <c r="R167" s="69" t="n"/>
      <c r="S167" s="69" t="n"/>
      <c r="T167" s="69" t="n"/>
      <c r="U167" s="69" t="n"/>
      <c r="V167" s="69" t="n"/>
      <c r="W167" s="69" t="n"/>
      <c r="X167" s="69" t="n"/>
      <c r="Y167" s="69" t="n"/>
      <c r="Z167" s="69" t="n"/>
      <c r="AA167" s="69" t="n"/>
      <c r="AB167" s="69" t="n"/>
      <c r="AC167" s="69" t="n"/>
      <c r="AD167" s="69" t="n"/>
      <c r="AE167" s="69" t="n"/>
      <c r="AF167" s="69" t="n"/>
      <c r="AG167" s="69" t="n"/>
      <c r="AH167" s="69" t="n"/>
      <c r="AI167" s="69" t="n"/>
      <c r="AJ167" s="69" t="n"/>
      <c r="AK167" s="69" t="n"/>
      <c r="BE167" s="69" t="n"/>
    </row>
    <row r="168">
      <c r="I168" s="69" t="n"/>
      <c r="J168" s="69" t="n"/>
      <c r="K168" s="69" t="n"/>
      <c r="L168" s="69" t="n"/>
      <c r="M168" s="69" t="n"/>
      <c r="N168" s="69" t="n"/>
      <c r="O168" s="69" t="n"/>
      <c r="P168" s="69" t="n"/>
      <c r="Q168" s="69" t="n"/>
      <c r="R168" s="69" t="n"/>
      <c r="S168" s="69" t="n"/>
      <c r="T168" s="69" t="n"/>
      <c r="U168" s="69" t="n"/>
      <c r="V168" s="69" t="n"/>
      <c r="W168" s="69" t="n"/>
      <c r="X168" s="69" t="n"/>
      <c r="Y168" s="69" t="n"/>
      <c r="Z168" s="69" t="n"/>
      <c r="AA168" s="69" t="n"/>
      <c r="AB168" s="69" t="n"/>
      <c r="AC168" s="69" t="n"/>
      <c r="AD168" s="69" t="n"/>
      <c r="AE168" s="69" t="n"/>
      <c r="AF168" s="69" t="n"/>
      <c r="AG168" s="69" t="n"/>
      <c r="AH168" s="69" t="n"/>
      <c r="AI168" s="69" t="n"/>
      <c r="AJ168" s="69" t="n"/>
      <c r="AK168" s="69" t="n"/>
      <c r="BE168" s="69" t="n"/>
    </row>
    <row r="169">
      <c r="I169" s="69" t="n"/>
      <c r="J169" s="69" t="n"/>
      <c r="K169" s="69" t="n"/>
      <c r="L169" s="69" t="n"/>
      <c r="M169" s="69" t="n"/>
      <c r="N169" s="69" t="n"/>
      <c r="O169" s="69" t="n"/>
      <c r="P169" s="69" t="n"/>
      <c r="Q169" s="69" t="n"/>
      <c r="R169" s="69" t="n"/>
      <c r="S169" s="69" t="n"/>
      <c r="T169" s="69" t="n"/>
      <c r="U169" s="69" t="n"/>
      <c r="V169" s="69" t="n"/>
      <c r="W169" s="69" t="n"/>
      <c r="X169" s="69" t="n"/>
      <c r="Y169" s="69" t="n"/>
      <c r="Z169" s="69" t="n"/>
      <c r="AA169" s="69" t="n"/>
      <c r="AB169" s="69" t="n"/>
      <c r="AC169" s="69" t="n"/>
      <c r="AD169" s="69" t="n"/>
      <c r="AE169" s="69" t="n"/>
      <c r="AF169" s="69" t="n"/>
      <c r="AG169" s="69" t="n"/>
      <c r="AH169" s="69" t="n"/>
      <c r="AI169" s="69" t="n"/>
      <c r="AJ169" s="69" t="n"/>
      <c r="AK169" s="69" t="n"/>
      <c r="BE169" s="69" t="n"/>
    </row>
    <row r="170">
      <c r="I170" s="69" t="n"/>
      <c r="J170" s="69" t="n"/>
      <c r="K170" s="69" t="n"/>
      <c r="L170" s="69" t="n"/>
      <c r="M170" s="69" t="n"/>
      <c r="N170" s="69" t="n"/>
      <c r="O170" s="69" t="n"/>
      <c r="P170" s="69" t="n"/>
      <c r="Q170" s="69" t="n"/>
      <c r="R170" s="69" t="n"/>
      <c r="S170" s="69" t="n"/>
      <c r="T170" s="69" t="n"/>
      <c r="U170" s="69" t="n"/>
      <c r="V170" s="69" t="n"/>
      <c r="W170" s="69" t="n"/>
      <c r="X170" s="69" t="n"/>
      <c r="Y170" s="69" t="n"/>
      <c r="Z170" s="69" t="n"/>
      <c r="AA170" s="69" t="n"/>
      <c r="AB170" s="69" t="n"/>
      <c r="AC170" s="69" t="n"/>
      <c r="AD170" s="69" t="n"/>
      <c r="AE170" s="69" t="n"/>
      <c r="AF170" s="69" t="n"/>
      <c r="AG170" s="69" t="n"/>
      <c r="AH170" s="69" t="n"/>
      <c r="AI170" s="69" t="n"/>
      <c r="AJ170" s="69" t="n"/>
      <c r="AK170" s="69" t="n"/>
      <c r="BE170" s="69" t="n"/>
    </row>
    <row r="171">
      <c r="I171" s="69" t="n"/>
      <c r="J171" s="69" t="n"/>
      <c r="K171" s="69" t="n"/>
      <c r="L171" s="69" t="n"/>
      <c r="M171" s="69" t="n"/>
      <c r="N171" s="69" t="n"/>
      <c r="O171" s="69" t="n"/>
      <c r="P171" s="69" t="n"/>
      <c r="Q171" s="69" t="n"/>
      <c r="R171" s="69" t="n"/>
      <c r="S171" s="69" t="n"/>
      <c r="T171" s="69" t="n"/>
      <c r="U171" s="69" t="n"/>
      <c r="V171" s="69" t="n"/>
      <c r="W171" s="69" t="n"/>
      <c r="X171" s="69" t="n"/>
      <c r="Y171" s="69" t="n"/>
      <c r="Z171" s="69" t="n"/>
      <c r="AA171" s="69" t="n"/>
      <c r="AB171" s="69" t="n"/>
      <c r="AC171" s="69" t="n"/>
      <c r="AD171" s="69" t="n"/>
      <c r="AE171" s="69" t="n"/>
      <c r="AF171" s="69" t="n"/>
      <c r="AG171" s="69" t="n"/>
      <c r="AH171" s="69" t="n"/>
      <c r="AI171" s="69" t="n"/>
      <c r="AJ171" s="69" t="n"/>
      <c r="AK171" s="69" t="n"/>
      <c r="BE171" s="69" t="n"/>
    </row>
    <row r="172">
      <c r="I172" s="69" t="n"/>
      <c r="J172" s="69" t="n"/>
      <c r="K172" s="69" t="n"/>
      <c r="L172" s="69" t="n"/>
      <c r="M172" s="69" t="n"/>
      <c r="N172" s="69" t="n"/>
      <c r="O172" s="69" t="n"/>
      <c r="P172" s="69" t="n"/>
      <c r="Q172" s="69" t="n"/>
      <c r="R172" s="69" t="n"/>
      <c r="S172" s="69" t="n"/>
      <c r="T172" s="69" t="n"/>
      <c r="U172" s="69" t="n"/>
      <c r="V172" s="69" t="n"/>
      <c r="W172" s="69" t="n"/>
      <c r="X172" s="69" t="n"/>
      <c r="Y172" s="69" t="n"/>
      <c r="Z172" s="69" t="n"/>
      <c r="AA172" s="69" t="n"/>
      <c r="AB172" s="69" t="n"/>
      <c r="AC172" s="69" t="n"/>
      <c r="AD172" s="69" t="n"/>
      <c r="AE172" s="69" t="n"/>
      <c r="AF172" s="69" t="n"/>
      <c r="AG172" s="69" t="n"/>
      <c r="AH172" s="69" t="n"/>
      <c r="AI172" s="69" t="n"/>
      <c r="AJ172" s="69" t="n"/>
      <c r="AK172" s="69" t="n"/>
      <c r="BE172" s="69" t="n"/>
    </row>
    <row r="173">
      <c r="I173" s="69" t="n"/>
      <c r="J173" s="69" t="n"/>
      <c r="K173" s="69" t="n"/>
      <c r="L173" s="69" t="n"/>
      <c r="M173" s="69" t="n"/>
      <c r="N173" s="69" t="n"/>
      <c r="O173" s="69" t="n"/>
      <c r="P173" s="69" t="n"/>
      <c r="Q173" s="69" t="n"/>
      <c r="R173" s="69" t="n"/>
      <c r="S173" s="69" t="n"/>
      <c r="T173" s="69" t="n"/>
      <c r="U173" s="69" t="n"/>
      <c r="V173" s="69" t="n"/>
      <c r="W173" s="69" t="n"/>
      <c r="X173" s="69" t="n"/>
      <c r="Y173" s="69" t="n"/>
      <c r="Z173" s="69" t="n"/>
      <c r="AA173" s="69" t="n"/>
      <c r="AB173" s="69" t="n"/>
      <c r="AC173" s="69" t="n"/>
      <c r="AD173" s="69" t="n"/>
      <c r="AE173" s="69" t="n"/>
      <c r="AF173" s="69" t="n"/>
      <c r="AG173" s="69" t="n"/>
      <c r="AH173" s="69" t="n"/>
      <c r="AI173" s="69" t="n"/>
      <c r="AJ173" s="69" t="n"/>
      <c r="AK173" s="69" t="n"/>
      <c r="BE173" s="69" t="n"/>
    </row>
    <row r="174">
      <c r="I174" s="69" t="n"/>
      <c r="J174" s="69" t="n"/>
      <c r="K174" s="69" t="n"/>
      <c r="L174" s="69" t="n"/>
      <c r="M174" s="69" t="n"/>
      <c r="N174" s="69" t="n"/>
      <c r="O174" s="69" t="n"/>
      <c r="P174" s="69" t="n"/>
      <c r="Q174" s="69" t="n"/>
      <c r="R174" s="69" t="n"/>
      <c r="S174" s="69" t="n"/>
      <c r="T174" s="69" t="n"/>
      <c r="U174" s="69" t="n"/>
      <c r="V174" s="69" t="n"/>
      <c r="W174" s="69" t="n"/>
      <c r="X174" s="69" t="n"/>
      <c r="Y174" s="69" t="n"/>
      <c r="Z174" s="69" t="n"/>
      <c r="AA174" s="69" t="n"/>
      <c r="AB174" s="69" t="n"/>
      <c r="AC174" s="69" t="n"/>
      <c r="AD174" s="69" t="n"/>
      <c r="AE174" s="69" t="n"/>
      <c r="AF174" s="69" t="n"/>
      <c r="AG174" s="69" t="n"/>
      <c r="AH174" s="69" t="n"/>
      <c r="AI174" s="69" t="n"/>
      <c r="AJ174" s="69" t="n"/>
      <c r="AK174" s="69" t="n"/>
      <c r="BE174" s="69" t="n"/>
    </row>
    <row r="175">
      <c r="I175" s="69" t="n"/>
      <c r="J175" s="69" t="n"/>
      <c r="K175" s="69" t="n"/>
      <c r="L175" s="69" t="n"/>
      <c r="M175" s="69" t="n"/>
      <c r="N175" s="69" t="n"/>
      <c r="O175" s="69" t="n"/>
      <c r="P175" s="69" t="n"/>
      <c r="Q175" s="69" t="n"/>
      <c r="R175" s="69" t="n"/>
      <c r="S175" s="69" t="n"/>
      <c r="T175" s="69" t="n"/>
      <c r="U175" s="69" t="n"/>
      <c r="V175" s="69" t="n"/>
      <c r="W175" s="69" t="n"/>
      <c r="X175" s="69" t="n"/>
      <c r="Y175" s="69" t="n"/>
      <c r="Z175" s="69" t="n"/>
      <c r="AA175" s="69" t="n"/>
      <c r="AB175" s="69" t="n"/>
      <c r="AC175" s="69" t="n"/>
      <c r="AD175" s="69" t="n"/>
      <c r="AE175" s="69" t="n"/>
      <c r="AF175" s="69" t="n"/>
      <c r="AG175" s="69" t="n"/>
      <c r="AH175" s="69" t="n"/>
      <c r="AI175" s="69" t="n"/>
      <c r="AJ175" s="69" t="n"/>
      <c r="AK175" s="69" t="n"/>
      <c r="BE175" s="69" t="n"/>
    </row>
    <row r="176">
      <c r="I176" s="69" t="n"/>
      <c r="J176" s="69" t="n"/>
      <c r="K176" s="69" t="n"/>
      <c r="L176" s="69" t="n"/>
      <c r="M176" s="69" t="n"/>
      <c r="N176" s="69" t="n"/>
      <c r="O176" s="69" t="n"/>
      <c r="P176" s="69" t="n"/>
      <c r="Q176" s="69" t="n"/>
      <c r="R176" s="69" t="n"/>
      <c r="S176" s="69" t="n"/>
      <c r="T176" s="69" t="n"/>
      <c r="U176" s="69" t="n"/>
      <c r="V176" s="69" t="n"/>
      <c r="W176" s="69" t="n"/>
      <c r="X176" s="69" t="n"/>
      <c r="Y176" s="69" t="n"/>
      <c r="Z176" s="69" t="n"/>
      <c r="AA176" s="69" t="n"/>
      <c r="AB176" s="69" t="n"/>
      <c r="AC176" s="69" t="n"/>
      <c r="AD176" s="69" t="n"/>
      <c r="AE176" s="69" t="n"/>
      <c r="AF176" s="69" t="n"/>
      <c r="AG176" s="69" t="n"/>
      <c r="AH176" s="69" t="n"/>
      <c r="AI176" s="69" t="n"/>
      <c r="AJ176" s="69" t="n"/>
      <c r="AK176" s="69" t="n"/>
      <c r="BE176" s="69" t="n"/>
    </row>
    <row r="177">
      <c r="I177" s="69" t="n"/>
      <c r="J177" s="69" t="n"/>
      <c r="K177" s="69" t="n"/>
      <c r="L177" s="69" t="n"/>
      <c r="M177" s="69" t="n"/>
      <c r="N177" s="69" t="n"/>
      <c r="O177" s="69" t="n"/>
      <c r="P177" s="69" t="n"/>
      <c r="Q177" s="69" t="n"/>
      <c r="R177" s="69" t="n"/>
      <c r="S177" s="69" t="n"/>
      <c r="T177" s="69" t="n"/>
      <c r="U177" s="69" t="n"/>
      <c r="V177" s="69" t="n"/>
      <c r="W177" s="69" t="n"/>
      <c r="X177" s="69" t="n"/>
      <c r="Y177" s="69" t="n"/>
      <c r="Z177" s="69" t="n"/>
      <c r="AA177" s="69" t="n"/>
      <c r="AB177" s="69" t="n"/>
      <c r="AC177" s="69" t="n"/>
      <c r="AD177" s="69" t="n"/>
      <c r="AE177" s="69" t="n"/>
      <c r="AF177" s="69" t="n"/>
      <c r="AG177" s="69" t="n"/>
      <c r="AH177" s="69" t="n"/>
      <c r="AI177" s="69" t="n"/>
      <c r="AJ177" s="69" t="n"/>
      <c r="AK177" s="69" t="n"/>
      <c r="BE177" s="69" t="n"/>
    </row>
    <row r="178">
      <c r="I178" s="69" t="n"/>
      <c r="J178" s="69" t="n"/>
      <c r="K178" s="69" t="n"/>
      <c r="L178" s="69" t="n"/>
      <c r="M178" s="69" t="n"/>
      <c r="N178" s="69" t="n"/>
      <c r="O178" s="69" t="n"/>
      <c r="P178" s="69" t="n"/>
      <c r="Q178" s="69" t="n"/>
      <c r="R178" s="69" t="n"/>
      <c r="S178" s="69" t="n"/>
      <c r="T178" s="69" t="n"/>
      <c r="U178" s="69" t="n"/>
      <c r="V178" s="69" t="n"/>
      <c r="W178" s="69" t="n"/>
      <c r="X178" s="69" t="n"/>
      <c r="Y178" s="69" t="n"/>
      <c r="Z178" s="69" t="n"/>
      <c r="AA178" s="69" t="n"/>
      <c r="AB178" s="69" t="n"/>
      <c r="AC178" s="69" t="n"/>
      <c r="AD178" s="69" t="n"/>
      <c r="AE178" s="69" t="n"/>
      <c r="AF178" s="69" t="n"/>
      <c r="AG178" s="69" t="n"/>
      <c r="AH178" s="69" t="n"/>
      <c r="AI178" s="69" t="n"/>
      <c r="AJ178" s="69" t="n"/>
      <c r="AK178" s="69" t="n"/>
      <c r="BE178" s="69" t="n"/>
    </row>
    <row r="179">
      <c r="I179" s="69" t="n"/>
      <c r="J179" s="69" t="n"/>
      <c r="K179" s="69" t="n"/>
      <c r="L179" s="69" t="n"/>
      <c r="M179" s="69" t="n"/>
      <c r="N179" s="69" t="n"/>
      <c r="O179" s="69" t="n"/>
      <c r="P179" s="69" t="n"/>
      <c r="Q179" s="69" t="n"/>
      <c r="R179" s="69" t="n"/>
      <c r="S179" s="69" t="n"/>
      <c r="T179" s="69" t="n"/>
      <c r="U179" s="69" t="n"/>
      <c r="V179" s="69" t="n"/>
      <c r="W179" s="69" t="n"/>
      <c r="X179" s="69" t="n"/>
      <c r="Y179" s="69" t="n"/>
      <c r="Z179" s="69" t="n"/>
      <c r="AA179" s="69" t="n"/>
      <c r="AB179" s="69" t="n"/>
      <c r="AC179" s="69" t="n"/>
      <c r="AD179" s="69" t="n"/>
      <c r="AE179" s="69" t="n"/>
      <c r="AF179" s="69" t="n"/>
      <c r="AG179" s="69" t="n"/>
      <c r="AH179" s="69" t="n"/>
      <c r="AI179" s="69" t="n"/>
      <c r="AJ179" s="69" t="n"/>
      <c r="AK179" s="69" t="n"/>
      <c r="BE179" s="69" t="n"/>
    </row>
    <row r="180">
      <c r="I180" s="69" t="n"/>
      <c r="J180" s="69" t="n"/>
      <c r="K180" s="69" t="n"/>
      <c r="L180" s="69" t="n"/>
      <c r="M180" s="69" t="n"/>
      <c r="N180" s="69" t="n"/>
      <c r="O180" s="69" t="n"/>
      <c r="P180" s="69" t="n"/>
      <c r="Q180" s="69" t="n"/>
      <c r="R180" s="69" t="n"/>
      <c r="S180" s="69" t="n"/>
      <c r="T180" s="69" t="n"/>
      <c r="U180" s="69" t="n"/>
      <c r="V180" s="69" t="n"/>
      <c r="W180" s="69" t="n"/>
      <c r="X180" s="69" t="n"/>
      <c r="Y180" s="69" t="n"/>
      <c r="Z180" s="69" t="n"/>
      <c r="AA180" s="69" t="n"/>
      <c r="AB180" s="69" t="n"/>
      <c r="AC180" s="69" t="n"/>
      <c r="AD180" s="69" t="n"/>
      <c r="AE180" s="69" t="n"/>
      <c r="AF180" s="69" t="n"/>
      <c r="AG180" s="69" t="n"/>
      <c r="AH180" s="69" t="n"/>
      <c r="AI180" s="69" t="n"/>
      <c r="AJ180" s="69" t="n"/>
      <c r="AK180" s="69" t="n"/>
      <c r="BE180" s="69" t="n"/>
    </row>
    <row r="181">
      <c r="I181" s="69" t="n"/>
      <c r="J181" s="69" t="n"/>
      <c r="K181" s="69" t="n"/>
      <c r="L181" s="69" t="n"/>
      <c r="M181" s="69" t="n"/>
      <c r="N181" s="69" t="n"/>
      <c r="O181" s="69" t="n"/>
      <c r="P181" s="69" t="n"/>
      <c r="Q181" s="69" t="n"/>
      <c r="R181" s="69" t="n"/>
      <c r="S181" s="69" t="n"/>
      <c r="T181" s="69" t="n"/>
      <c r="U181" s="69" t="n"/>
      <c r="V181" s="69" t="n"/>
      <c r="W181" s="69" t="n"/>
      <c r="X181" s="69" t="n"/>
      <c r="Y181" s="69" t="n"/>
      <c r="Z181" s="69" t="n"/>
      <c r="AA181" s="69" t="n"/>
      <c r="AB181" s="69" t="n"/>
      <c r="AC181" s="69" t="n"/>
      <c r="AD181" s="69" t="n"/>
      <c r="AE181" s="69" t="n"/>
      <c r="AF181" s="69" t="n"/>
      <c r="AG181" s="69" t="n"/>
      <c r="AH181" s="69" t="n"/>
      <c r="AI181" s="69" t="n"/>
      <c r="AJ181" s="69" t="n"/>
      <c r="AK181" s="69" t="n"/>
      <c r="BE181" s="69" t="n"/>
    </row>
    <row r="182">
      <c r="I182" s="69" t="n"/>
      <c r="J182" s="69" t="n"/>
      <c r="K182" s="69" t="n"/>
      <c r="L182" s="69" t="n"/>
      <c r="M182" s="69" t="n"/>
      <c r="N182" s="69" t="n"/>
      <c r="O182" s="69" t="n"/>
      <c r="P182" s="69" t="n"/>
      <c r="Q182" s="69" t="n"/>
      <c r="R182" s="69" t="n"/>
      <c r="S182" s="69" t="n"/>
      <c r="T182" s="69" t="n"/>
      <c r="U182" s="69" t="n"/>
      <c r="V182" s="69" t="n"/>
      <c r="W182" s="69" t="n"/>
      <c r="X182" s="69" t="n"/>
      <c r="Y182" s="69" t="n"/>
      <c r="Z182" s="69" t="n"/>
      <c r="AA182" s="69" t="n"/>
      <c r="AB182" s="69" t="n"/>
      <c r="AC182" s="69" t="n"/>
      <c r="AD182" s="69" t="n"/>
      <c r="AE182" s="69" t="n"/>
      <c r="AF182" s="69" t="n"/>
      <c r="AG182" s="69" t="n"/>
      <c r="AH182" s="69" t="n"/>
      <c r="AI182" s="69" t="n"/>
      <c r="AJ182" s="69" t="n"/>
      <c r="AK182" s="69" t="n"/>
      <c r="BE182" s="69" t="n"/>
    </row>
    <row r="183">
      <c r="I183" s="69" t="n"/>
      <c r="J183" s="69" t="n"/>
      <c r="K183" s="69" t="n"/>
      <c r="L183" s="69" t="n"/>
      <c r="M183" s="69" t="n"/>
      <c r="N183" s="69" t="n"/>
      <c r="O183" s="69" t="n"/>
      <c r="P183" s="69" t="n"/>
      <c r="Q183" s="69" t="n"/>
      <c r="R183" s="69" t="n"/>
      <c r="S183" s="69" t="n"/>
      <c r="T183" s="69" t="n"/>
      <c r="U183" s="69" t="n"/>
      <c r="V183" s="69" t="n"/>
      <c r="W183" s="69" t="n"/>
      <c r="X183" s="69" t="n"/>
      <c r="Y183" s="69" t="n"/>
      <c r="Z183" s="69" t="n"/>
      <c r="AA183" s="69" t="n"/>
      <c r="AB183" s="69" t="n"/>
      <c r="AC183" s="69" t="n"/>
      <c r="AD183" s="69" t="n"/>
      <c r="AE183" s="69" t="n"/>
      <c r="AF183" s="69" t="n"/>
      <c r="AG183" s="69" t="n"/>
      <c r="AH183" s="69" t="n"/>
      <c r="AI183" s="69" t="n"/>
      <c r="AJ183" s="69" t="n"/>
      <c r="AK183" s="69" t="n"/>
      <c r="BE183" s="69" t="n"/>
    </row>
    <row r="184">
      <c r="I184" s="69" t="n"/>
      <c r="J184" s="69" t="n"/>
      <c r="K184" s="69" t="n"/>
      <c r="L184" s="69" t="n"/>
      <c r="M184" s="69" t="n"/>
      <c r="N184" s="69" t="n"/>
      <c r="O184" s="69" t="n"/>
      <c r="P184" s="69" t="n"/>
      <c r="Q184" s="69" t="n"/>
      <c r="R184" s="69" t="n"/>
      <c r="S184" s="69" t="n"/>
      <c r="T184" s="69" t="n"/>
      <c r="U184" s="69" t="n"/>
      <c r="V184" s="69" t="n"/>
      <c r="W184" s="69" t="n"/>
      <c r="X184" s="69" t="n"/>
      <c r="Y184" s="69" t="n"/>
      <c r="Z184" s="69" t="n"/>
      <c r="AA184" s="69" t="n"/>
      <c r="AB184" s="69" t="n"/>
      <c r="AC184" s="69" t="n"/>
      <c r="AD184" s="69" t="n"/>
      <c r="AE184" s="69" t="n"/>
      <c r="AF184" s="69" t="n"/>
      <c r="AG184" s="69" t="n"/>
      <c r="AH184" s="69" t="n"/>
      <c r="AI184" s="69" t="n"/>
      <c r="AJ184" s="69" t="n"/>
      <c r="AK184" s="69" t="n"/>
      <c r="BE184" s="69" t="n"/>
    </row>
    <row r="185">
      <c r="I185" s="69" t="n"/>
      <c r="J185" s="69" t="n"/>
      <c r="K185" s="69" t="n"/>
      <c r="L185" s="69" t="n"/>
      <c r="M185" s="69" t="n"/>
      <c r="N185" s="69" t="n"/>
      <c r="O185" s="69" t="n"/>
      <c r="P185" s="69" t="n"/>
      <c r="Q185" s="69" t="n"/>
      <c r="R185" s="69" t="n"/>
      <c r="S185" s="69" t="n"/>
      <c r="T185" s="69" t="n"/>
      <c r="U185" s="69" t="n"/>
      <c r="V185" s="69" t="n"/>
      <c r="W185" s="69" t="n"/>
      <c r="X185" s="69" t="n"/>
      <c r="Y185" s="69" t="n"/>
      <c r="Z185" s="69" t="n"/>
      <c r="AA185" s="69" t="n"/>
      <c r="AB185" s="69" t="n"/>
      <c r="AC185" s="69" t="n"/>
      <c r="AD185" s="69" t="n"/>
      <c r="AE185" s="69" t="n"/>
      <c r="AF185" s="69" t="n"/>
      <c r="AG185" s="69" t="n"/>
      <c r="AH185" s="69" t="n"/>
      <c r="AI185" s="69" t="n"/>
      <c r="AJ185" s="69" t="n"/>
      <c r="AK185" s="69" t="n"/>
      <c r="BE185" s="69" t="n"/>
    </row>
    <row r="186">
      <c r="I186" s="69" t="n"/>
      <c r="J186" s="69" t="n"/>
      <c r="K186" s="69" t="n"/>
      <c r="L186" s="69" t="n"/>
      <c r="M186" s="69" t="n"/>
      <c r="N186" s="69" t="n"/>
      <c r="O186" s="69" t="n"/>
      <c r="P186" s="69" t="n"/>
      <c r="Q186" s="69" t="n"/>
      <c r="R186" s="69" t="n"/>
      <c r="S186" s="69" t="n"/>
      <c r="T186" s="69" t="n"/>
      <c r="U186" s="69" t="n"/>
      <c r="V186" s="69" t="n"/>
      <c r="W186" s="69" t="n"/>
      <c r="X186" s="69" t="n"/>
      <c r="Y186" s="69" t="n"/>
      <c r="Z186" s="69" t="n"/>
      <c r="AA186" s="69" t="n"/>
      <c r="AB186" s="69" t="n"/>
      <c r="AC186" s="69" t="n"/>
      <c r="AD186" s="69" t="n"/>
      <c r="AE186" s="69" t="n"/>
      <c r="AF186" s="69" t="n"/>
      <c r="AG186" s="69" t="n"/>
      <c r="AH186" s="69" t="n"/>
      <c r="AI186" s="69" t="n"/>
      <c r="AJ186" s="69" t="n"/>
      <c r="AK186" s="69" t="n"/>
      <c r="BE186" s="69" t="n"/>
    </row>
    <row r="187">
      <c r="I187" s="69" t="n"/>
      <c r="J187" s="69" t="n"/>
      <c r="K187" s="69" t="n"/>
      <c r="L187" s="69" t="n"/>
      <c r="M187" s="69" t="n"/>
      <c r="N187" s="69" t="n"/>
      <c r="O187" s="69" t="n"/>
      <c r="P187" s="69" t="n"/>
      <c r="Q187" s="69" t="n"/>
      <c r="R187" s="69" t="n"/>
      <c r="S187" s="69" t="n"/>
      <c r="T187" s="69" t="n"/>
      <c r="U187" s="69" t="n"/>
      <c r="V187" s="69" t="n"/>
      <c r="W187" s="69" t="n"/>
      <c r="X187" s="69" t="n"/>
      <c r="Y187" s="69" t="n"/>
      <c r="Z187" s="69" t="n"/>
      <c r="AA187" s="69" t="n"/>
      <c r="AB187" s="69" t="n"/>
      <c r="AC187" s="69" t="n"/>
      <c r="AD187" s="69" t="n"/>
      <c r="AE187" s="69" t="n"/>
      <c r="AF187" s="69" t="n"/>
      <c r="AG187" s="69" t="n"/>
      <c r="AH187" s="69" t="n"/>
      <c r="AI187" s="69" t="n"/>
      <c r="AJ187" s="69" t="n"/>
      <c r="AK187" s="69" t="n"/>
      <c r="BE187" s="69" t="n"/>
    </row>
    <row r="188">
      <c r="I188" s="69" t="n"/>
      <c r="J188" s="69" t="n"/>
      <c r="K188" s="69" t="n"/>
      <c r="L188" s="69" t="n"/>
      <c r="M188" s="69" t="n"/>
      <c r="N188" s="69" t="n"/>
      <c r="O188" s="69" t="n"/>
      <c r="P188" s="69" t="n"/>
      <c r="Q188" s="69" t="n"/>
      <c r="R188" s="69" t="n"/>
      <c r="S188" s="69" t="n"/>
      <c r="T188" s="69" t="n"/>
      <c r="U188" s="69" t="n"/>
      <c r="V188" s="69" t="n"/>
      <c r="W188" s="69" t="n"/>
      <c r="X188" s="69" t="n"/>
      <c r="Y188" s="69" t="n"/>
      <c r="Z188" s="69" t="n"/>
      <c r="AA188" s="69" t="n"/>
      <c r="AB188" s="69" t="n"/>
      <c r="AC188" s="69" t="n"/>
      <c r="AD188" s="69" t="n"/>
      <c r="AE188" s="69" t="n"/>
      <c r="AF188" s="69" t="n"/>
      <c r="AG188" s="69" t="n"/>
      <c r="AH188" s="69" t="n"/>
      <c r="AI188" s="69" t="n"/>
      <c r="AJ188" s="69" t="n"/>
      <c r="AK188" s="69" t="n"/>
      <c r="BE188" s="69" t="n"/>
    </row>
    <row r="189">
      <c r="I189" s="69" t="n"/>
      <c r="J189" s="69" t="n"/>
      <c r="K189" s="69" t="n"/>
      <c r="L189" s="69" t="n"/>
      <c r="M189" s="69" t="n"/>
      <c r="N189" s="69" t="n"/>
      <c r="O189" s="69" t="n"/>
      <c r="P189" s="69" t="n"/>
      <c r="Q189" s="69" t="n"/>
      <c r="R189" s="69" t="n"/>
      <c r="S189" s="69" t="n"/>
      <c r="T189" s="69" t="n"/>
      <c r="U189" s="69" t="n"/>
      <c r="V189" s="69" t="n"/>
      <c r="W189" s="69" t="n"/>
      <c r="X189" s="69" t="n"/>
      <c r="Y189" s="69" t="n"/>
      <c r="Z189" s="69" t="n"/>
      <c r="AA189" s="69" t="n"/>
      <c r="AB189" s="69" t="n"/>
      <c r="AC189" s="69" t="n"/>
      <c r="AD189" s="69" t="n"/>
      <c r="AE189" s="69" t="n"/>
      <c r="AF189" s="69" t="n"/>
      <c r="AG189" s="69" t="n"/>
      <c r="AH189" s="69" t="n"/>
      <c r="AI189" s="69" t="n"/>
      <c r="AJ189" s="69" t="n"/>
      <c r="AK189" s="69" t="n"/>
      <c r="BE189" s="69" t="n"/>
    </row>
    <row r="190">
      <c r="I190" s="69" t="n"/>
      <c r="J190" s="69" t="n"/>
      <c r="K190" s="69" t="n"/>
      <c r="L190" s="69" t="n"/>
      <c r="M190" s="69" t="n"/>
      <c r="N190" s="69" t="n"/>
      <c r="O190" s="69" t="n"/>
      <c r="P190" s="69" t="n"/>
      <c r="Q190" s="69" t="n"/>
      <c r="R190" s="69" t="n"/>
      <c r="S190" s="69" t="n"/>
      <c r="T190" s="69" t="n"/>
      <c r="U190" s="69" t="n"/>
      <c r="V190" s="69" t="n"/>
      <c r="W190" s="69" t="n"/>
      <c r="X190" s="69" t="n"/>
      <c r="Y190" s="69" t="n"/>
      <c r="Z190" s="69" t="n"/>
      <c r="AA190" s="69" t="n"/>
      <c r="AB190" s="69" t="n"/>
      <c r="AC190" s="69" t="n"/>
      <c r="AD190" s="69" t="n"/>
      <c r="AE190" s="69" t="n"/>
      <c r="AF190" s="69" t="n"/>
      <c r="AG190" s="69" t="n"/>
      <c r="AH190" s="69" t="n"/>
      <c r="AI190" s="69" t="n"/>
      <c r="AJ190" s="69" t="n"/>
      <c r="AK190" s="69" t="n"/>
      <c r="BE190" s="69" t="n"/>
    </row>
    <row r="191">
      <c r="I191" s="69" t="n"/>
      <c r="J191" s="69" t="n"/>
      <c r="K191" s="69" t="n"/>
      <c r="L191" s="69" t="n"/>
      <c r="M191" s="69" t="n"/>
      <c r="N191" s="69" t="n"/>
      <c r="O191" s="69" t="n"/>
      <c r="P191" s="69" t="n"/>
      <c r="Q191" s="69" t="n"/>
      <c r="R191" s="69" t="n"/>
      <c r="S191" s="69" t="n"/>
      <c r="T191" s="69" t="n"/>
      <c r="U191" s="69" t="n"/>
      <c r="V191" s="69" t="n"/>
      <c r="W191" s="69" t="n"/>
      <c r="X191" s="69" t="n"/>
      <c r="Y191" s="69" t="n"/>
      <c r="Z191" s="69" t="n"/>
      <c r="AA191" s="69" t="n"/>
      <c r="AB191" s="69" t="n"/>
      <c r="AC191" s="69" t="n"/>
      <c r="AD191" s="69" t="n"/>
      <c r="AE191" s="69" t="n"/>
      <c r="AF191" s="69" t="n"/>
      <c r="AG191" s="69" t="n"/>
      <c r="AH191" s="69" t="n"/>
      <c r="AI191" s="69" t="n"/>
      <c r="AJ191" s="69" t="n"/>
      <c r="AK191" s="69" t="n"/>
      <c r="BE191" s="69" t="n"/>
    </row>
    <row r="192">
      <c r="I192" s="69" t="n"/>
      <c r="J192" s="69" t="n"/>
      <c r="K192" s="69" t="n"/>
      <c r="L192" s="69" t="n"/>
      <c r="M192" s="69" t="n"/>
      <c r="N192" s="69" t="n"/>
      <c r="O192" s="69" t="n"/>
      <c r="P192" s="69" t="n"/>
      <c r="Q192" s="69" t="n"/>
      <c r="R192" s="69" t="n"/>
      <c r="S192" s="69" t="n"/>
      <c r="T192" s="69" t="n"/>
      <c r="U192" s="69" t="n"/>
      <c r="V192" s="69" t="n"/>
      <c r="W192" s="69" t="n"/>
      <c r="X192" s="69" t="n"/>
      <c r="Y192" s="69" t="n"/>
      <c r="Z192" s="69" t="n"/>
      <c r="AA192" s="69" t="n"/>
      <c r="AB192" s="69" t="n"/>
      <c r="AC192" s="69" t="n"/>
      <c r="AD192" s="69" t="n"/>
      <c r="AE192" s="69" t="n"/>
      <c r="AF192" s="69" t="n"/>
      <c r="AG192" s="69" t="n"/>
      <c r="AH192" s="69" t="n"/>
      <c r="AI192" s="69" t="n"/>
      <c r="AJ192" s="69" t="n"/>
      <c r="AK192" s="69" t="n"/>
      <c r="BE192" s="69" t="n"/>
    </row>
    <row r="193">
      <c r="I193" s="69" t="n"/>
      <c r="J193" s="69" t="n"/>
      <c r="K193" s="69" t="n"/>
      <c r="L193" s="69" t="n"/>
      <c r="M193" s="69" t="n"/>
      <c r="N193" s="69" t="n"/>
      <c r="O193" s="69" t="n"/>
      <c r="P193" s="69" t="n"/>
      <c r="Q193" s="69" t="n"/>
      <c r="R193" s="69" t="n"/>
      <c r="S193" s="69" t="n"/>
      <c r="T193" s="69" t="n"/>
      <c r="U193" s="69" t="n"/>
      <c r="V193" s="69" t="n"/>
      <c r="W193" s="69" t="n"/>
      <c r="X193" s="69" t="n"/>
      <c r="Y193" s="69" t="n"/>
      <c r="Z193" s="69" t="n"/>
      <c r="AA193" s="69" t="n"/>
      <c r="AB193" s="69" t="n"/>
      <c r="AC193" s="69" t="n"/>
      <c r="AD193" s="69" t="n"/>
      <c r="AE193" s="69" t="n"/>
      <c r="AF193" s="69" t="n"/>
      <c r="AG193" s="69" t="n"/>
      <c r="AH193" s="69" t="n"/>
      <c r="AI193" s="69" t="n"/>
      <c r="AJ193" s="69" t="n"/>
      <c r="AK193" s="69" t="n"/>
      <c r="BE193" s="69" t="n"/>
    </row>
    <row r="194">
      <c r="I194" s="69" t="n"/>
      <c r="J194" s="69" t="n"/>
      <c r="K194" s="69" t="n"/>
      <c r="L194" s="69" t="n"/>
      <c r="M194" s="69" t="n"/>
      <c r="N194" s="69" t="n"/>
      <c r="O194" s="69" t="n"/>
      <c r="P194" s="69" t="n"/>
      <c r="Q194" s="69" t="n"/>
      <c r="R194" s="69" t="n"/>
      <c r="S194" s="69" t="n"/>
      <c r="T194" s="69" t="n"/>
      <c r="U194" s="69" t="n"/>
      <c r="V194" s="69" t="n"/>
      <c r="W194" s="69" t="n"/>
      <c r="X194" s="69" t="n"/>
      <c r="Y194" s="69" t="n"/>
      <c r="Z194" s="69" t="n"/>
      <c r="AA194" s="69" t="n"/>
      <c r="AB194" s="69" t="n"/>
      <c r="AC194" s="69" t="n"/>
      <c r="AD194" s="69" t="n"/>
      <c r="AE194" s="69" t="n"/>
      <c r="AF194" s="69" t="n"/>
      <c r="AG194" s="69" t="n"/>
      <c r="AH194" s="69" t="n"/>
      <c r="AI194" s="69" t="n"/>
      <c r="AJ194" s="69" t="n"/>
      <c r="AK194" s="69" t="n"/>
      <c r="BE194" s="69" t="n"/>
    </row>
    <row r="195">
      <c r="I195" s="69" t="n"/>
      <c r="J195" s="69" t="n"/>
      <c r="K195" s="69" t="n"/>
      <c r="L195" s="69" t="n"/>
      <c r="M195" s="69" t="n"/>
      <c r="N195" s="69" t="n"/>
      <c r="O195" s="69" t="n"/>
      <c r="P195" s="69" t="n"/>
      <c r="Q195" s="69" t="n"/>
      <c r="R195" s="69" t="n"/>
      <c r="S195" s="69" t="n"/>
      <c r="T195" s="69" t="n"/>
      <c r="U195" s="69" t="n"/>
      <c r="V195" s="69" t="n"/>
      <c r="W195" s="69" t="n"/>
      <c r="X195" s="69" t="n"/>
      <c r="Y195" s="69" t="n"/>
      <c r="Z195" s="69" t="n"/>
      <c r="AA195" s="69" t="n"/>
      <c r="AB195" s="69" t="n"/>
      <c r="AC195" s="69" t="n"/>
      <c r="AD195" s="69" t="n"/>
      <c r="AE195" s="69" t="n"/>
      <c r="AF195" s="69" t="n"/>
      <c r="AG195" s="69" t="n"/>
      <c r="AH195" s="69" t="n"/>
      <c r="AI195" s="69" t="n"/>
      <c r="AJ195" s="69" t="n"/>
      <c r="AK195" s="69" t="n"/>
      <c r="BE195" s="69" t="n"/>
    </row>
    <row r="196">
      <c r="I196" s="69" t="n"/>
      <c r="J196" s="69" t="n"/>
      <c r="K196" s="69" t="n"/>
      <c r="L196" s="69" t="n"/>
      <c r="M196" s="69" t="n"/>
      <c r="N196" s="69" t="n"/>
      <c r="O196" s="69" t="n"/>
      <c r="P196" s="69" t="n"/>
      <c r="Q196" s="69" t="n"/>
      <c r="R196" s="69" t="n"/>
      <c r="S196" s="69" t="n"/>
      <c r="T196" s="69" t="n"/>
      <c r="U196" s="69" t="n"/>
      <c r="V196" s="69" t="n"/>
      <c r="W196" s="69" t="n"/>
      <c r="X196" s="69" t="n"/>
      <c r="Y196" s="69" t="n"/>
      <c r="Z196" s="69" t="n"/>
      <c r="AA196" s="69" t="n"/>
      <c r="AB196" s="69" t="n"/>
      <c r="AC196" s="69" t="n"/>
      <c r="AD196" s="69" t="n"/>
      <c r="AE196" s="69" t="n"/>
      <c r="AF196" s="69" t="n"/>
      <c r="AG196" s="69" t="n"/>
      <c r="AH196" s="69" t="n"/>
      <c r="AI196" s="69" t="n"/>
      <c r="AJ196" s="69" t="n"/>
      <c r="AK196" s="69" t="n"/>
      <c r="BE196" s="69" t="n"/>
    </row>
    <row r="197">
      <c r="I197" s="69" t="n"/>
      <c r="J197" s="69" t="n"/>
      <c r="K197" s="69" t="n"/>
      <c r="L197" s="69" t="n"/>
      <c r="M197" s="69" t="n"/>
      <c r="N197" s="69" t="n"/>
      <c r="O197" s="69" t="n"/>
      <c r="P197" s="69" t="n"/>
      <c r="Q197" s="69" t="n"/>
      <c r="R197" s="69" t="n"/>
      <c r="S197" s="69" t="n"/>
      <c r="T197" s="69" t="n"/>
      <c r="U197" s="69" t="n"/>
      <c r="V197" s="69" t="n"/>
      <c r="W197" s="69" t="n"/>
      <c r="X197" s="69" t="n"/>
      <c r="Y197" s="69" t="n"/>
      <c r="Z197" s="69" t="n"/>
      <c r="AA197" s="69" t="n"/>
      <c r="AB197" s="69" t="n"/>
      <c r="AC197" s="69" t="n"/>
      <c r="AD197" s="69" t="n"/>
      <c r="AE197" s="69" t="n"/>
      <c r="AF197" s="69" t="n"/>
      <c r="AG197" s="69" t="n"/>
      <c r="AH197" s="69" t="n"/>
      <c r="AI197" s="69" t="n"/>
      <c r="AJ197" s="69" t="n"/>
      <c r="AK197" s="69" t="n"/>
      <c r="BE197" s="69" t="n"/>
    </row>
    <row r="198">
      <c r="I198" s="69" t="n"/>
      <c r="J198" s="69" t="n"/>
      <c r="K198" s="69" t="n"/>
      <c r="L198" s="69" t="n"/>
      <c r="M198" s="69" t="n"/>
      <c r="N198" s="69" t="n"/>
      <c r="O198" s="69" t="n"/>
      <c r="P198" s="69" t="n"/>
      <c r="Q198" s="69" t="n"/>
      <c r="R198" s="69" t="n"/>
      <c r="S198" s="69" t="n"/>
      <c r="T198" s="69" t="n"/>
      <c r="U198" s="69" t="n"/>
      <c r="V198" s="69" t="n"/>
      <c r="W198" s="69" t="n"/>
      <c r="X198" s="69" t="n"/>
      <c r="Y198" s="69" t="n"/>
      <c r="Z198" s="69" t="n"/>
      <c r="AA198" s="69" t="n"/>
      <c r="AB198" s="69" t="n"/>
      <c r="AC198" s="69" t="n"/>
      <c r="AD198" s="69" t="n"/>
      <c r="AE198" s="69" t="n"/>
      <c r="AF198" s="69" t="n"/>
      <c r="AG198" s="69" t="n"/>
      <c r="AH198" s="69" t="n"/>
      <c r="AI198" s="69" t="n"/>
      <c r="AJ198" s="69" t="n"/>
      <c r="AK198" s="69" t="n"/>
      <c r="BE198" s="69" t="n"/>
    </row>
    <row r="199">
      <c r="I199" s="69" t="n"/>
      <c r="J199" s="69" t="n"/>
      <c r="K199" s="69" t="n"/>
      <c r="L199" s="69" t="n"/>
      <c r="M199" s="69" t="n"/>
      <c r="N199" s="69" t="n"/>
      <c r="O199" s="69" t="n"/>
      <c r="P199" s="69" t="n"/>
      <c r="Q199" s="69" t="n"/>
      <c r="R199" s="69" t="n"/>
      <c r="S199" s="69" t="n"/>
      <c r="T199" s="69" t="n"/>
      <c r="U199" s="69" t="n"/>
      <c r="V199" s="69" t="n"/>
      <c r="W199" s="69" t="n"/>
      <c r="X199" s="69" t="n"/>
      <c r="Y199" s="69" t="n"/>
      <c r="Z199" s="69" t="n"/>
      <c r="AA199" s="69" t="n"/>
      <c r="AB199" s="69" t="n"/>
      <c r="AC199" s="69" t="n"/>
      <c r="AD199" s="69" t="n"/>
      <c r="AE199" s="69" t="n"/>
      <c r="AF199" s="69" t="n"/>
      <c r="AG199" s="69" t="n"/>
      <c r="AH199" s="69" t="n"/>
      <c r="AI199" s="69" t="n"/>
      <c r="AJ199" s="69" t="n"/>
      <c r="AK199" s="69" t="n"/>
      <c r="BE199" s="69" t="n"/>
    </row>
    <row r="200">
      <c r="I200" s="69" t="n"/>
      <c r="J200" s="69" t="n"/>
      <c r="K200" s="69" t="n"/>
      <c r="L200" s="69" t="n"/>
      <c r="M200" s="69" t="n"/>
      <c r="N200" s="69" t="n"/>
      <c r="O200" s="69" t="n"/>
      <c r="P200" s="69" t="n"/>
      <c r="Q200" s="69" t="n"/>
      <c r="R200" s="69" t="n"/>
      <c r="S200" s="69" t="n"/>
      <c r="T200" s="69" t="n"/>
      <c r="U200" s="69" t="n"/>
      <c r="V200" s="69" t="n"/>
      <c r="W200" s="69" t="n"/>
      <c r="X200" s="69" t="n"/>
      <c r="Y200" s="69" t="n"/>
      <c r="Z200" s="69" t="n"/>
      <c r="AA200" s="69" t="n"/>
      <c r="AB200" s="69" t="n"/>
      <c r="AC200" s="69" t="n"/>
      <c r="AD200" s="69" t="n"/>
      <c r="AE200" s="69" t="n"/>
      <c r="AF200" s="69" t="n"/>
      <c r="AG200" s="69" t="n"/>
      <c r="AH200" s="69" t="n"/>
      <c r="AI200" s="69" t="n"/>
      <c r="AJ200" s="69" t="n"/>
      <c r="AK200" s="69" t="n"/>
      <c r="BE200" s="69" t="n"/>
    </row>
    <row r="201">
      <c r="I201" s="69" t="n"/>
      <c r="J201" s="69" t="n"/>
      <c r="K201" s="69" t="n"/>
      <c r="L201" s="69" t="n"/>
      <c r="M201" s="69" t="n"/>
      <c r="N201" s="69" t="n"/>
      <c r="O201" s="69" t="n"/>
      <c r="P201" s="69" t="n"/>
      <c r="Q201" s="69" t="n"/>
      <c r="R201" s="69" t="n"/>
      <c r="S201" s="69" t="n"/>
      <c r="T201" s="69" t="n"/>
      <c r="U201" s="69" t="n"/>
      <c r="V201" s="69" t="n"/>
      <c r="W201" s="69" t="n"/>
      <c r="X201" s="69" t="n"/>
      <c r="Y201" s="69" t="n"/>
      <c r="Z201" s="69" t="n"/>
      <c r="AA201" s="69" t="n"/>
      <c r="AB201" s="69" t="n"/>
      <c r="AC201" s="69" t="n"/>
      <c r="AD201" s="69" t="n"/>
      <c r="AE201" s="69" t="n"/>
      <c r="AF201" s="69" t="n"/>
      <c r="AG201" s="69" t="n"/>
      <c r="AH201" s="69" t="n"/>
      <c r="AI201" s="69" t="n"/>
      <c r="AJ201" s="69" t="n"/>
      <c r="AK201" s="69" t="n"/>
      <c r="BE201" s="69" t="n"/>
    </row>
    <row r="202">
      <c r="I202" s="69" t="n"/>
      <c r="J202" s="69" t="n"/>
      <c r="K202" s="69" t="n"/>
      <c r="L202" s="69" t="n"/>
      <c r="M202" s="69" t="n"/>
      <c r="N202" s="69" t="n"/>
      <c r="O202" s="69" t="n"/>
      <c r="P202" s="69" t="n"/>
      <c r="Q202" s="69" t="n"/>
      <c r="R202" s="69" t="n"/>
      <c r="S202" s="69" t="n"/>
      <c r="T202" s="69" t="n"/>
      <c r="U202" s="69" t="n"/>
      <c r="V202" s="69" t="n"/>
      <c r="W202" s="69" t="n"/>
      <c r="X202" s="69" t="n"/>
      <c r="Y202" s="69" t="n"/>
      <c r="Z202" s="69" t="n"/>
      <c r="AA202" s="69" t="n"/>
      <c r="AB202" s="69" t="n"/>
      <c r="AC202" s="69" t="n"/>
      <c r="AD202" s="69" t="n"/>
      <c r="AE202" s="69" t="n"/>
      <c r="AF202" s="69" t="n"/>
      <c r="AG202" s="69" t="n"/>
      <c r="AH202" s="69" t="n"/>
      <c r="AI202" s="69" t="n"/>
      <c r="AJ202" s="69" t="n"/>
      <c r="AK202" s="69" t="n"/>
      <c r="BE202" s="69" t="n"/>
    </row>
    <row r="203">
      <c r="I203" s="69" t="n"/>
      <c r="J203" s="69" t="n"/>
      <c r="K203" s="69" t="n"/>
      <c r="L203" s="69" t="n"/>
      <c r="M203" s="69" t="n"/>
      <c r="N203" s="69" t="n"/>
      <c r="O203" s="69" t="n"/>
      <c r="P203" s="69" t="n"/>
      <c r="Q203" s="69" t="n"/>
      <c r="R203" s="69" t="n"/>
      <c r="S203" s="69" t="n"/>
      <c r="T203" s="69" t="n"/>
      <c r="U203" s="69" t="n"/>
      <c r="V203" s="69" t="n"/>
      <c r="W203" s="69" t="n"/>
      <c r="X203" s="69" t="n"/>
      <c r="Y203" s="69" t="n"/>
      <c r="Z203" s="69" t="n"/>
      <c r="AA203" s="69" t="n"/>
      <c r="AB203" s="69" t="n"/>
      <c r="AC203" s="69" t="n"/>
      <c r="AD203" s="69" t="n"/>
      <c r="AE203" s="69" t="n"/>
      <c r="AF203" s="69" t="n"/>
      <c r="AG203" s="69" t="n"/>
      <c r="AH203" s="69" t="n"/>
      <c r="AI203" s="69" t="n"/>
      <c r="AJ203" s="69" t="n"/>
      <c r="AK203" s="69" t="n"/>
      <c r="BE203" s="69" t="n"/>
    </row>
    <row r="204">
      <c r="I204" s="69" t="n"/>
      <c r="J204" s="69" t="n"/>
      <c r="K204" s="69" t="n"/>
      <c r="L204" s="69" t="n"/>
      <c r="M204" s="69" t="n"/>
      <c r="N204" s="69" t="n"/>
      <c r="O204" s="69" t="n"/>
      <c r="P204" s="69" t="n"/>
      <c r="Q204" s="69" t="n"/>
      <c r="R204" s="69" t="n"/>
      <c r="S204" s="69" t="n"/>
      <c r="T204" s="69" t="n"/>
      <c r="U204" s="69" t="n"/>
      <c r="V204" s="69" t="n"/>
      <c r="W204" s="69" t="n"/>
      <c r="X204" s="69" t="n"/>
      <c r="Y204" s="69" t="n"/>
      <c r="Z204" s="69" t="n"/>
      <c r="AA204" s="69" t="n"/>
      <c r="AB204" s="69" t="n"/>
      <c r="AC204" s="69" t="n"/>
      <c r="AD204" s="69" t="n"/>
      <c r="AE204" s="69" t="n"/>
      <c r="AF204" s="69" t="n"/>
      <c r="AG204" s="69" t="n"/>
      <c r="AH204" s="69" t="n"/>
      <c r="AI204" s="69" t="n"/>
      <c r="AJ204" s="69" t="n"/>
      <c r="AK204" s="69" t="n"/>
      <c r="BE204" s="69" t="n"/>
    </row>
    <row r="205">
      <c r="I205" s="69" t="n"/>
      <c r="J205" s="69" t="n"/>
      <c r="K205" s="69" t="n"/>
      <c r="L205" s="69" t="n"/>
      <c r="M205" s="69" t="n"/>
      <c r="N205" s="69" t="n"/>
      <c r="O205" s="69" t="n"/>
      <c r="P205" s="69" t="n"/>
      <c r="Q205" s="69" t="n"/>
      <c r="R205" s="69" t="n"/>
      <c r="S205" s="69" t="n"/>
      <c r="T205" s="69" t="n"/>
      <c r="U205" s="69" t="n"/>
      <c r="V205" s="69" t="n"/>
      <c r="W205" s="69" t="n"/>
      <c r="X205" s="69" t="n"/>
      <c r="Y205" s="69" t="n"/>
      <c r="Z205" s="69" t="n"/>
      <c r="AA205" s="69" t="n"/>
      <c r="AB205" s="69" t="n"/>
      <c r="AC205" s="69" t="n"/>
      <c r="AD205" s="69" t="n"/>
      <c r="AE205" s="69" t="n"/>
      <c r="AF205" s="69" t="n"/>
      <c r="AG205" s="69" t="n"/>
      <c r="AH205" s="69" t="n"/>
      <c r="AI205" s="69" t="n"/>
      <c r="AJ205" s="69" t="n"/>
      <c r="AK205" s="69" t="n"/>
      <c r="BE205" s="69" t="n"/>
    </row>
    <row r="206">
      <c r="I206" s="69" t="n"/>
      <c r="J206" s="69" t="n"/>
      <c r="K206" s="69" t="n"/>
      <c r="L206" s="69" t="n"/>
      <c r="M206" s="69" t="n"/>
      <c r="N206" s="69" t="n"/>
      <c r="O206" s="69" t="n"/>
      <c r="P206" s="69" t="n"/>
      <c r="Q206" s="69" t="n"/>
      <c r="R206" s="69" t="n"/>
      <c r="S206" s="69" t="n"/>
      <c r="T206" s="69" t="n"/>
      <c r="U206" s="69" t="n"/>
      <c r="V206" s="69" t="n"/>
      <c r="W206" s="69" t="n"/>
      <c r="X206" s="69" t="n"/>
      <c r="Y206" s="69" t="n"/>
      <c r="Z206" s="69" t="n"/>
      <c r="AA206" s="69" t="n"/>
      <c r="AB206" s="69" t="n"/>
      <c r="AC206" s="69" t="n"/>
      <c r="AD206" s="69" t="n"/>
      <c r="AE206" s="69" t="n"/>
      <c r="AF206" s="69" t="n"/>
      <c r="AG206" s="69" t="n"/>
      <c r="AH206" s="69" t="n"/>
      <c r="AI206" s="69" t="n"/>
      <c r="AJ206" s="69" t="n"/>
      <c r="AK206" s="69" t="n"/>
      <c r="BE206" s="69" t="n"/>
    </row>
    <row r="207">
      <c r="I207" s="69" t="n"/>
      <c r="J207" s="69" t="n"/>
      <c r="K207" s="69" t="n"/>
      <c r="L207" s="69" t="n"/>
      <c r="M207" s="69" t="n"/>
      <c r="N207" s="69" t="n"/>
      <c r="O207" s="69" t="n"/>
      <c r="P207" s="69" t="n"/>
      <c r="Q207" s="69" t="n"/>
      <c r="R207" s="69" t="n"/>
      <c r="S207" s="69" t="n"/>
      <c r="T207" s="69" t="n"/>
      <c r="U207" s="69" t="n"/>
      <c r="V207" s="69" t="n"/>
      <c r="W207" s="69" t="n"/>
      <c r="X207" s="69" t="n"/>
      <c r="Y207" s="69" t="n"/>
      <c r="Z207" s="69" t="n"/>
      <c r="AA207" s="69" t="n"/>
      <c r="AB207" s="69" t="n"/>
      <c r="AC207" s="69" t="n"/>
      <c r="AD207" s="69" t="n"/>
      <c r="AE207" s="69" t="n"/>
      <c r="AF207" s="69" t="n"/>
      <c r="AG207" s="69" t="n"/>
      <c r="AH207" s="69" t="n"/>
      <c r="AI207" s="69" t="n"/>
      <c r="AJ207" s="69" t="n"/>
      <c r="AK207" s="69" t="n"/>
      <c r="BE207" s="69" t="n"/>
    </row>
    <row r="208">
      <c r="I208" s="69" t="n"/>
      <c r="J208" s="69" t="n"/>
      <c r="K208" s="69" t="n"/>
      <c r="L208" s="69" t="n"/>
      <c r="M208" s="69" t="n"/>
      <c r="N208" s="69" t="n"/>
      <c r="O208" s="69" t="n"/>
      <c r="P208" s="69" t="n"/>
      <c r="Q208" s="69" t="n"/>
      <c r="R208" s="69" t="n"/>
      <c r="S208" s="69" t="n"/>
      <c r="T208" s="69" t="n"/>
      <c r="U208" s="69" t="n"/>
      <c r="V208" s="69" t="n"/>
      <c r="W208" s="69" t="n"/>
      <c r="X208" s="69" t="n"/>
      <c r="Y208" s="69" t="n"/>
      <c r="Z208" s="69" t="n"/>
      <c r="AA208" s="69" t="n"/>
      <c r="AB208" s="69" t="n"/>
      <c r="AC208" s="69" t="n"/>
      <c r="AD208" s="69" t="n"/>
      <c r="AE208" s="69" t="n"/>
      <c r="AF208" s="69" t="n"/>
      <c r="AG208" s="69" t="n"/>
      <c r="AH208" s="69" t="n"/>
      <c r="AI208" s="69" t="n"/>
      <c r="AJ208" s="69" t="n"/>
      <c r="AK208" s="69" t="n"/>
      <c r="BE208" s="69" t="n"/>
    </row>
    <row r="209">
      <c r="I209" s="69" t="n"/>
      <c r="J209" s="69" t="n"/>
      <c r="K209" s="69" t="n"/>
      <c r="L209" s="69" t="n"/>
      <c r="M209" s="69" t="n"/>
      <c r="N209" s="69" t="n"/>
      <c r="O209" s="69" t="n"/>
      <c r="P209" s="69" t="n"/>
      <c r="Q209" s="69" t="n"/>
      <c r="R209" s="69" t="n"/>
      <c r="S209" s="69" t="n"/>
      <c r="T209" s="69" t="n"/>
      <c r="U209" s="69" t="n"/>
      <c r="V209" s="69" t="n"/>
      <c r="W209" s="69" t="n"/>
      <c r="X209" s="69" t="n"/>
      <c r="Y209" s="69" t="n"/>
      <c r="Z209" s="69" t="n"/>
      <c r="AA209" s="69" t="n"/>
      <c r="AB209" s="69" t="n"/>
      <c r="AC209" s="69" t="n"/>
      <c r="AD209" s="69" t="n"/>
      <c r="AE209" s="69" t="n"/>
      <c r="AF209" s="69" t="n"/>
      <c r="AG209" s="69" t="n"/>
      <c r="AH209" s="69" t="n"/>
      <c r="AI209" s="69" t="n"/>
      <c r="AJ209" s="69" t="n"/>
      <c r="AK209" s="69" t="n"/>
      <c r="BE209" s="69" t="n"/>
    </row>
    <row r="210">
      <c r="I210" s="69" t="n"/>
      <c r="J210" s="69" t="n"/>
      <c r="K210" s="69" t="n"/>
      <c r="L210" s="69" t="n"/>
      <c r="M210" s="69" t="n"/>
      <c r="N210" s="69" t="n"/>
      <c r="O210" s="69" t="n"/>
      <c r="P210" s="69" t="n"/>
      <c r="Q210" s="69" t="n"/>
      <c r="R210" s="69" t="n"/>
      <c r="S210" s="69" t="n"/>
      <c r="T210" s="69" t="n"/>
      <c r="U210" s="69" t="n"/>
      <c r="V210" s="69" t="n"/>
      <c r="W210" s="69" t="n"/>
      <c r="X210" s="69" t="n"/>
      <c r="Y210" s="69" t="n"/>
      <c r="Z210" s="69" t="n"/>
      <c r="AA210" s="69" t="n"/>
      <c r="AB210" s="69" t="n"/>
      <c r="AC210" s="69" t="n"/>
      <c r="AD210" s="69" t="n"/>
      <c r="AE210" s="69" t="n"/>
      <c r="AF210" s="69" t="n"/>
      <c r="AG210" s="69" t="n"/>
      <c r="AH210" s="69" t="n"/>
      <c r="AI210" s="69" t="n"/>
      <c r="AJ210" s="69" t="n"/>
      <c r="AK210" s="69" t="n"/>
      <c r="BE210" s="69" t="n"/>
    </row>
    <row r="211">
      <c r="I211" s="69" t="n"/>
      <c r="J211" s="69" t="n"/>
      <c r="K211" s="69" t="n"/>
      <c r="L211" s="69" t="n"/>
      <c r="M211" s="69" t="n"/>
      <c r="N211" s="69" t="n"/>
      <c r="O211" s="69" t="n"/>
      <c r="P211" s="69" t="n"/>
      <c r="Q211" s="69" t="n"/>
      <c r="R211" s="69" t="n"/>
      <c r="S211" s="69" t="n"/>
      <c r="T211" s="69" t="n"/>
      <c r="U211" s="69" t="n"/>
      <c r="V211" s="69" t="n"/>
      <c r="W211" s="69" t="n"/>
      <c r="X211" s="69" t="n"/>
      <c r="Y211" s="69" t="n"/>
      <c r="Z211" s="69" t="n"/>
      <c r="AA211" s="69" t="n"/>
      <c r="AB211" s="69" t="n"/>
      <c r="AC211" s="69" t="n"/>
      <c r="AD211" s="69" t="n"/>
      <c r="AE211" s="69" t="n"/>
      <c r="AF211" s="69" t="n"/>
      <c r="AG211" s="69" t="n"/>
      <c r="AH211" s="69" t="n"/>
      <c r="AI211" s="69" t="n"/>
      <c r="AJ211" s="69" t="n"/>
      <c r="AK211" s="69" t="n"/>
      <c r="BE211" s="69" t="n"/>
    </row>
    <row r="212">
      <c r="I212" s="69" t="n"/>
      <c r="J212" s="69" t="n"/>
      <c r="K212" s="69" t="n"/>
      <c r="L212" s="69" t="n"/>
      <c r="M212" s="69" t="n"/>
      <c r="N212" s="69" t="n"/>
      <c r="O212" s="69" t="n"/>
      <c r="P212" s="69" t="n"/>
      <c r="Q212" s="69" t="n"/>
      <c r="R212" s="69" t="n"/>
      <c r="S212" s="69" t="n"/>
      <c r="T212" s="69" t="n"/>
      <c r="U212" s="69" t="n"/>
      <c r="V212" s="69" t="n"/>
      <c r="W212" s="69" t="n"/>
      <c r="X212" s="69" t="n"/>
      <c r="Y212" s="69" t="n"/>
      <c r="Z212" s="69" t="n"/>
      <c r="AA212" s="69" t="n"/>
      <c r="AB212" s="69" t="n"/>
      <c r="AC212" s="69" t="n"/>
      <c r="AD212" s="69" t="n"/>
      <c r="AE212" s="69" t="n"/>
      <c r="AF212" s="69" t="n"/>
      <c r="AG212" s="69" t="n"/>
      <c r="AH212" s="69" t="n"/>
      <c r="AI212" s="69" t="n"/>
      <c r="AJ212" s="69" t="n"/>
      <c r="AK212" s="69" t="n"/>
      <c r="BE212" s="69" t="n"/>
    </row>
    <row r="213">
      <c r="I213" s="69" t="n"/>
      <c r="J213" s="69" t="n"/>
      <c r="K213" s="69" t="n"/>
      <c r="L213" s="69" t="n"/>
      <c r="M213" s="69" t="n"/>
      <c r="N213" s="69" t="n"/>
      <c r="O213" s="69" t="n"/>
      <c r="P213" s="69" t="n"/>
      <c r="Q213" s="69" t="n"/>
      <c r="R213" s="69" t="n"/>
      <c r="S213" s="69" t="n"/>
      <c r="T213" s="69" t="n"/>
      <c r="U213" s="69" t="n"/>
      <c r="V213" s="69" t="n"/>
      <c r="W213" s="69" t="n"/>
      <c r="X213" s="69" t="n"/>
      <c r="Y213" s="69" t="n"/>
      <c r="Z213" s="69" t="n"/>
      <c r="AA213" s="69" t="n"/>
      <c r="AB213" s="69" t="n"/>
      <c r="AC213" s="69" t="n"/>
      <c r="AD213" s="69" t="n"/>
      <c r="AE213" s="69" t="n"/>
      <c r="AF213" s="69" t="n"/>
      <c r="AG213" s="69" t="n"/>
      <c r="AH213" s="69" t="n"/>
      <c r="AI213" s="69" t="n"/>
      <c r="AJ213" s="69" t="n"/>
      <c r="AK213" s="69" t="n"/>
      <c r="BE213" s="69" t="n"/>
    </row>
    <row r="214">
      <c r="I214" s="69" t="n"/>
      <c r="J214" s="69" t="n"/>
      <c r="K214" s="69" t="n"/>
      <c r="L214" s="69" t="n"/>
      <c r="M214" s="69" t="n"/>
      <c r="N214" s="69" t="n"/>
      <c r="O214" s="69" t="n"/>
      <c r="P214" s="69" t="n"/>
      <c r="Q214" s="69" t="n"/>
      <c r="R214" s="69" t="n"/>
      <c r="S214" s="69" t="n"/>
      <c r="T214" s="69" t="n"/>
      <c r="U214" s="69" t="n"/>
      <c r="V214" s="69" t="n"/>
      <c r="W214" s="69" t="n"/>
      <c r="X214" s="69" t="n"/>
      <c r="Y214" s="69" t="n"/>
      <c r="Z214" s="69" t="n"/>
      <c r="AA214" s="69" t="n"/>
      <c r="AB214" s="69" t="n"/>
      <c r="AC214" s="69" t="n"/>
      <c r="AD214" s="69" t="n"/>
      <c r="AE214" s="69" t="n"/>
      <c r="AF214" s="69" t="n"/>
      <c r="AG214" s="69" t="n"/>
      <c r="AH214" s="69" t="n"/>
      <c r="AI214" s="69" t="n"/>
      <c r="AJ214" s="69" t="n"/>
      <c r="AK214" s="69" t="n"/>
      <c r="BE214" s="69" t="n"/>
    </row>
    <row r="215">
      <c r="I215" s="69" t="n"/>
      <c r="J215" s="69" t="n"/>
      <c r="K215" s="69" t="n"/>
      <c r="L215" s="69" t="n"/>
      <c r="M215" s="69" t="n"/>
      <c r="N215" s="69" t="n"/>
      <c r="O215" s="69" t="n"/>
      <c r="P215" s="69" t="n"/>
      <c r="Q215" s="69" t="n"/>
      <c r="R215" s="69" t="n"/>
      <c r="S215" s="69" t="n"/>
      <c r="T215" s="69" t="n"/>
      <c r="U215" s="69" t="n"/>
      <c r="V215" s="69" t="n"/>
      <c r="W215" s="69" t="n"/>
      <c r="X215" s="69" t="n"/>
      <c r="Y215" s="69" t="n"/>
      <c r="Z215" s="69" t="n"/>
      <c r="AA215" s="69" t="n"/>
      <c r="AB215" s="69" t="n"/>
      <c r="AC215" s="69" t="n"/>
      <c r="AD215" s="69" t="n"/>
      <c r="AE215" s="69" t="n"/>
      <c r="AF215" s="69" t="n"/>
      <c r="AG215" s="69" t="n"/>
      <c r="AH215" s="69" t="n"/>
      <c r="AI215" s="69" t="n"/>
      <c r="AJ215" s="69" t="n"/>
      <c r="AK215" s="69" t="n"/>
      <c r="BE215" s="69" t="n"/>
    </row>
    <row r="216">
      <c r="I216" s="69" t="n"/>
      <c r="J216" s="69" t="n"/>
      <c r="K216" s="69" t="n"/>
      <c r="L216" s="69" t="n"/>
      <c r="M216" s="69" t="n"/>
      <c r="N216" s="69" t="n"/>
      <c r="O216" s="69" t="n"/>
      <c r="P216" s="69" t="n"/>
      <c r="Q216" s="69" t="n"/>
      <c r="R216" s="69" t="n"/>
      <c r="S216" s="69" t="n"/>
      <c r="T216" s="69" t="n"/>
      <c r="U216" s="69" t="n"/>
      <c r="V216" s="69" t="n"/>
      <c r="W216" s="69" t="n"/>
      <c r="X216" s="69" t="n"/>
      <c r="Y216" s="69" t="n"/>
      <c r="Z216" s="69" t="n"/>
      <c r="AA216" s="69" t="n"/>
      <c r="AB216" s="69" t="n"/>
      <c r="AC216" s="69" t="n"/>
      <c r="AD216" s="69" t="n"/>
      <c r="AE216" s="69" t="n"/>
      <c r="AF216" s="69" t="n"/>
      <c r="AG216" s="69" t="n"/>
      <c r="AH216" s="69" t="n"/>
      <c r="AI216" s="69" t="n"/>
      <c r="AJ216" s="69" t="n"/>
      <c r="AK216" s="69" t="n"/>
      <c r="BE216" s="69" t="n"/>
    </row>
    <row r="217">
      <c r="I217" s="69" t="n"/>
      <c r="J217" s="69" t="n"/>
      <c r="K217" s="69" t="n"/>
      <c r="L217" s="69" t="n"/>
      <c r="M217" s="69" t="n"/>
      <c r="N217" s="69" t="n"/>
      <c r="O217" s="69" t="n"/>
      <c r="P217" s="69" t="n"/>
      <c r="Q217" s="69" t="n"/>
      <c r="R217" s="69" t="n"/>
      <c r="S217" s="69" t="n"/>
      <c r="T217" s="69" t="n"/>
      <c r="U217" s="69" t="n"/>
      <c r="V217" s="69" t="n"/>
      <c r="W217" s="69" t="n"/>
      <c r="X217" s="69" t="n"/>
      <c r="Y217" s="69" t="n"/>
      <c r="Z217" s="69" t="n"/>
      <c r="AA217" s="69" t="n"/>
      <c r="AB217" s="69" t="n"/>
      <c r="AC217" s="69" t="n"/>
      <c r="AD217" s="69" t="n"/>
      <c r="AE217" s="69" t="n"/>
      <c r="AF217" s="69" t="n"/>
      <c r="AG217" s="69" t="n"/>
      <c r="AH217" s="69" t="n"/>
      <c r="AI217" s="69" t="n"/>
      <c r="AJ217" s="69" t="n"/>
      <c r="AK217" s="69" t="n"/>
      <c r="BE217" s="69" t="n"/>
    </row>
    <row r="218">
      <c r="I218" s="69" t="n"/>
      <c r="J218" s="69" t="n"/>
      <c r="K218" s="69" t="n"/>
      <c r="L218" s="69" t="n"/>
      <c r="M218" s="69" t="n"/>
      <c r="N218" s="69" t="n"/>
      <c r="O218" s="69" t="n"/>
      <c r="P218" s="69" t="n"/>
      <c r="Q218" s="69" t="n"/>
      <c r="R218" s="69" t="n"/>
      <c r="S218" s="69" t="n"/>
      <c r="T218" s="69" t="n"/>
      <c r="U218" s="69" t="n"/>
      <c r="V218" s="69" t="n"/>
      <c r="W218" s="69" t="n"/>
      <c r="X218" s="69" t="n"/>
      <c r="Y218" s="69" t="n"/>
      <c r="Z218" s="69" t="n"/>
      <c r="AA218" s="69" t="n"/>
      <c r="AB218" s="69" t="n"/>
      <c r="AC218" s="69" t="n"/>
      <c r="AD218" s="69" t="n"/>
      <c r="AE218" s="69" t="n"/>
      <c r="AF218" s="69" t="n"/>
      <c r="AG218" s="69" t="n"/>
      <c r="AH218" s="69" t="n"/>
      <c r="AI218" s="69" t="n"/>
      <c r="AJ218" s="69" t="n"/>
      <c r="AK218" s="69" t="n"/>
      <c r="BE218" s="69" t="n"/>
    </row>
    <row r="219">
      <c r="I219" s="69" t="n"/>
      <c r="J219" s="69" t="n"/>
      <c r="K219" s="69" t="n"/>
      <c r="L219" s="69" t="n"/>
      <c r="M219" s="69" t="n"/>
      <c r="N219" s="69" t="n"/>
      <c r="O219" s="69" t="n"/>
      <c r="P219" s="69" t="n"/>
      <c r="Q219" s="69" t="n"/>
      <c r="R219" s="69" t="n"/>
      <c r="S219" s="69" t="n"/>
      <c r="T219" s="69" t="n"/>
      <c r="U219" s="69" t="n"/>
      <c r="V219" s="69" t="n"/>
      <c r="W219" s="69" t="n"/>
      <c r="X219" s="69" t="n"/>
      <c r="Y219" s="69" t="n"/>
      <c r="Z219" s="69" t="n"/>
      <c r="AA219" s="69" t="n"/>
      <c r="AB219" s="69" t="n"/>
      <c r="AC219" s="69" t="n"/>
      <c r="AD219" s="69" t="n"/>
      <c r="AE219" s="69" t="n"/>
      <c r="AF219" s="69" t="n"/>
      <c r="AG219" s="69" t="n"/>
      <c r="AH219" s="69" t="n"/>
      <c r="AI219" s="69" t="n"/>
      <c r="AJ219" s="69" t="n"/>
      <c r="AK219" s="69" t="n"/>
      <c r="BE219" s="69" t="n"/>
    </row>
    <row r="220">
      <c r="I220" s="69" t="n"/>
      <c r="J220" s="69" t="n"/>
      <c r="K220" s="69" t="n"/>
      <c r="L220" s="69" t="n"/>
      <c r="M220" s="69" t="n"/>
      <c r="N220" s="69" t="n"/>
      <c r="O220" s="69" t="n"/>
      <c r="P220" s="69" t="n"/>
      <c r="Q220" s="69" t="n"/>
      <c r="R220" s="69" t="n"/>
      <c r="S220" s="69" t="n"/>
      <c r="T220" s="69" t="n"/>
      <c r="U220" s="69" t="n"/>
      <c r="V220" s="69" t="n"/>
      <c r="W220" s="69" t="n"/>
      <c r="X220" s="69" t="n"/>
      <c r="Y220" s="69" t="n"/>
      <c r="Z220" s="69" t="n"/>
      <c r="AA220" s="69" t="n"/>
      <c r="AB220" s="69" t="n"/>
      <c r="AC220" s="69" t="n"/>
      <c r="AD220" s="69" t="n"/>
      <c r="AE220" s="69" t="n"/>
      <c r="AF220" s="69" t="n"/>
      <c r="AG220" s="69" t="n"/>
      <c r="AH220" s="69" t="n"/>
      <c r="AI220" s="69" t="n"/>
      <c r="AJ220" s="69" t="n"/>
      <c r="AK220" s="69" t="n"/>
      <c r="BE220" s="69" t="n"/>
    </row>
    <row r="221">
      <c r="I221" s="69" t="n"/>
      <c r="J221" s="69" t="n"/>
      <c r="K221" s="69" t="n"/>
      <c r="L221" s="69" t="n"/>
      <c r="M221" s="69" t="n"/>
      <c r="N221" s="69" t="n"/>
      <c r="O221" s="69" t="n"/>
      <c r="P221" s="69" t="n"/>
      <c r="Q221" s="69" t="n"/>
      <c r="R221" s="69" t="n"/>
      <c r="S221" s="69" t="n"/>
      <c r="T221" s="69" t="n"/>
      <c r="U221" s="69" t="n"/>
      <c r="V221" s="69" t="n"/>
      <c r="W221" s="69" t="n"/>
      <c r="X221" s="69" t="n"/>
      <c r="Y221" s="69" t="n"/>
      <c r="Z221" s="69" t="n"/>
      <c r="AA221" s="69" t="n"/>
      <c r="AB221" s="69" t="n"/>
      <c r="AC221" s="69" t="n"/>
      <c r="AD221" s="69" t="n"/>
      <c r="AE221" s="69" t="n"/>
      <c r="AF221" s="69" t="n"/>
      <c r="AG221" s="69" t="n"/>
      <c r="AH221" s="69" t="n"/>
      <c r="AI221" s="69" t="n"/>
      <c r="AJ221" s="69" t="n"/>
      <c r="AK221" s="69" t="n"/>
      <c r="BE221" s="69" t="n"/>
    </row>
    <row r="222">
      <c r="I222" s="69" t="n"/>
      <c r="J222" s="69" t="n"/>
      <c r="K222" s="69" t="n"/>
      <c r="L222" s="69" t="n"/>
      <c r="M222" s="69" t="n"/>
      <c r="N222" s="69" t="n"/>
      <c r="O222" s="69" t="n"/>
      <c r="P222" s="69" t="n"/>
      <c r="Q222" s="69" t="n"/>
      <c r="R222" s="69" t="n"/>
      <c r="S222" s="69" t="n"/>
      <c r="T222" s="69" t="n"/>
      <c r="U222" s="69" t="n"/>
      <c r="V222" s="69" t="n"/>
      <c r="W222" s="69" t="n"/>
      <c r="X222" s="69" t="n"/>
      <c r="Y222" s="69" t="n"/>
      <c r="Z222" s="69" t="n"/>
      <c r="AA222" s="69" t="n"/>
      <c r="AB222" s="69" t="n"/>
      <c r="AC222" s="69" t="n"/>
      <c r="AD222" s="69" t="n"/>
      <c r="AE222" s="69" t="n"/>
      <c r="AF222" s="69" t="n"/>
      <c r="AG222" s="69" t="n"/>
      <c r="AH222" s="69" t="n"/>
      <c r="AI222" s="69" t="n"/>
      <c r="AJ222" s="69" t="n"/>
      <c r="AK222" s="69" t="n"/>
      <c r="BE222" s="69" t="n"/>
    </row>
    <row r="223">
      <c r="I223" s="69" t="n"/>
      <c r="J223" s="69" t="n"/>
      <c r="K223" s="69" t="n"/>
      <c r="L223" s="69" t="n"/>
      <c r="M223" s="69" t="n"/>
      <c r="N223" s="69" t="n"/>
      <c r="O223" s="69" t="n"/>
      <c r="P223" s="69" t="n"/>
      <c r="Q223" s="69" t="n"/>
      <c r="R223" s="69" t="n"/>
      <c r="S223" s="69" t="n"/>
      <c r="T223" s="69" t="n"/>
      <c r="U223" s="69" t="n"/>
      <c r="V223" s="69" t="n"/>
      <c r="W223" s="69" t="n"/>
      <c r="X223" s="69" t="n"/>
      <c r="Y223" s="69" t="n"/>
      <c r="Z223" s="69" t="n"/>
      <c r="AA223" s="69" t="n"/>
      <c r="AB223" s="69" t="n"/>
      <c r="AC223" s="69" t="n"/>
      <c r="AD223" s="69" t="n"/>
      <c r="AE223" s="69" t="n"/>
      <c r="AF223" s="69" t="n"/>
      <c r="AG223" s="69" t="n"/>
      <c r="AH223" s="69" t="n"/>
      <c r="AI223" s="69" t="n"/>
      <c r="AJ223" s="69" t="n"/>
      <c r="AK223" s="69" t="n"/>
      <c r="BE223" s="69" t="n"/>
    </row>
    <row r="224">
      <c r="I224" s="69" t="n"/>
      <c r="J224" s="69" t="n"/>
      <c r="K224" s="69" t="n"/>
      <c r="L224" s="69" t="n"/>
      <c r="M224" s="69" t="n"/>
      <c r="N224" s="69" t="n"/>
      <c r="O224" s="69" t="n"/>
      <c r="P224" s="69" t="n"/>
      <c r="Q224" s="69" t="n"/>
      <c r="R224" s="69" t="n"/>
      <c r="S224" s="69" t="n"/>
      <c r="T224" s="69" t="n"/>
      <c r="U224" s="69" t="n"/>
      <c r="V224" s="69" t="n"/>
      <c r="W224" s="69" t="n"/>
      <c r="X224" s="69" t="n"/>
      <c r="Y224" s="69" t="n"/>
      <c r="Z224" s="69" t="n"/>
      <c r="AA224" s="69" t="n"/>
      <c r="AB224" s="69" t="n"/>
      <c r="AC224" s="69" t="n"/>
      <c r="AD224" s="69" t="n"/>
      <c r="AE224" s="69" t="n"/>
      <c r="AF224" s="69" t="n"/>
      <c r="AG224" s="69" t="n"/>
      <c r="AH224" s="69" t="n"/>
      <c r="AI224" s="69" t="n"/>
      <c r="AJ224" s="69" t="n"/>
      <c r="AK224" s="69" t="n"/>
      <c r="BE224" s="69" t="n"/>
    </row>
    <row r="225">
      <c r="I225" s="69" t="n"/>
      <c r="J225" s="69" t="n"/>
      <c r="K225" s="69" t="n"/>
      <c r="L225" s="69" t="n"/>
      <c r="M225" s="69" t="n"/>
      <c r="N225" s="69" t="n"/>
      <c r="O225" s="69" t="n"/>
      <c r="P225" s="69" t="n"/>
      <c r="Q225" s="69" t="n"/>
      <c r="R225" s="69" t="n"/>
      <c r="S225" s="69" t="n"/>
      <c r="T225" s="69" t="n"/>
      <c r="U225" s="69" t="n"/>
      <c r="V225" s="69" t="n"/>
      <c r="W225" s="69" t="n"/>
      <c r="X225" s="69" t="n"/>
      <c r="Y225" s="69" t="n"/>
      <c r="Z225" s="69" t="n"/>
      <c r="AA225" s="69" t="n"/>
      <c r="AB225" s="69" t="n"/>
      <c r="AC225" s="69" t="n"/>
      <c r="AD225" s="69" t="n"/>
      <c r="AE225" s="69" t="n"/>
      <c r="AF225" s="69" t="n"/>
      <c r="AG225" s="69" t="n"/>
      <c r="AH225" s="69" t="n"/>
      <c r="AI225" s="69" t="n"/>
      <c r="AJ225" s="69" t="n"/>
      <c r="AK225" s="69" t="n"/>
      <c r="BE225" s="69" t="n"/>
    </row>
    <row r="226">
      <c r="I226" s="69" t="n"/>
      <c r="J226" s="69" t="n"/>
      <c r="K226" s="69" t="n"/>
      <c r="L226" s="69" t="n"/>
      <c r="M226" s="69" t="n"/>
      <c r="N226" s="69" t="n"/>
      <c r="O226" s="69" t="n"/>
      <c r="P226" s="69" t="n"/>
      <c r="Q226" s="69" t="n"/>
      <c r="R226" s="69" t="n"/>
      <c r="S226" s="69" t="n"/>
      <c r="T226" s="69" t="n"/>
      <c r="U226" s="69" t="n"/>
      <c r="V226" s="69" t="n"/>
      <c r="W226" s="69" t="n"/>
      <c r="X226" s="69" t="n"/>
      <c r="Y226" s="69" t="n"/>
      <c r="Z226" s="69" t="n"/>
      <c r="AA226" s="69" t="n"/>
      <c r="AB226" s="69" t="n"/>
      <c r="AC226" s="69" t="n"/>
      <c r="AD226" s="69" t="n"/>
      <c r="AE226" s="69" t="n"/>
      <c r="AF226" s="69" t="n"/>
      <c r="AG226" s="69" t="n"/>
      <c r="AH226" s="69" t="n"/>
      <c r="AI226" s="69" t="n"/>
      <c r="AJ226" s="69" t="n"/>
      <c r="AK226" s="69" t="n"/>
      <c r="BE226" s="69" t="n"/>
    </row>
    <row r="227">
      <c r="I227" s="69" t="n"/>
      <c r="J227" s="69" t="n"/>
      <c r="K227" s="69" t="n"/>
      <c r="L227" s="69" t="n"/>
      <c r="M227" s="69" t="n"/>
      <c r="N227" s="69" t="n"/>
      <c r="O227" s="69" t="n"/>
      <c r="P227" s="69" t="n"/>
      <c r="Q227" s="69" t="n"/>
      <c r="R227" s="69" t="n"/>
      <c r="S227" s="69" t="n"/>
      <c r="T227" s="69" t="n"/>
      <c r="U227" s="69" t="n"/>
      <c r="V227" s="69" t="n"/>
      <c r="W227" s="69" t="n"/>
      <c r="X227" s="69" t="n"/>
      <c r="Y227" s="69" t="n"/>
      <c r="Z227" s="69" t="n"/>
      <c r="AA227" s="69" t="n"/>
      <c r="AB227" s="69" t="n"/>
      <c r="AC227" s="69" t="n"/>
      <c r="AD227" s="69" t="n"/>
      <c r="AE227" s="69" t="n"/>
      <c r="AF227" s="69" t="n"/>
      <c r="AG227" s="69" t="n"/>
      <c r="AH227" s="69" t="n"/>
      <c r="AI227" s="69" t="n"/>
      <c r="AJ227" s="69" t="n"/>
      <c r="AK227" s="69" t="n"/>
      <c r="BE227" s="69" t="n"/>
    </row>
    <row r="228">
      <c r="I228" s="69" t="n"/>
      <c r="J228" s="69" t="n"/>
      <c r="K228" s="69" t="n"/>
      <c r="L228" s="69" t="n"/>
      <c r="M228" s="69" t="n"/>
      <c r="N228" s="69" t="n"/>
      <c r="O228" s="69" t="n"/>
      <c r="P228" s="69" t="n"/>
      <c r="Q228" s="69" t="n"/>
      <c r="R228" s="69" t="n"/>
      <c r="S228" s="69" t="n"/>
      <c r="T228" s="69" t="n"/>
      <c r="U228" s="69" t="n"/>
      <c r="V228" s="69" t="n"/>
      <c r="W228" s="69" t="n"/>
      <c r="X228" s="69" t="n"/>
      <c r="Y228" s="69" t="n"/>
      <c r="Z228" s="69" t="n"/>
      <c r="AA228" s="69" t="n"/>
      <c r="AB228" s="69" t="n"/>
      <c r="AC228" s="69" t="n"/>
      <c r="AD228" s="69" t="n"/>
      <c r="AE228" s="69" t="n"/>
      <c r="AF228" s="69" t="n"/>
      <c r="AG228" s="69" t="n"/>
      <c r="AH228" s="69" t="n"/>
      <c r="AI228" s="69" t="n"/>
      <c r="AJ228" s="69" t="n"/>
      <c r="AK228" s="69" t="n"/>
      <c r="BE228" s="69" t="n"/>
    </row>
    <row r="229">
      <c r="I229" s="69" t="n"/>
      <c r="J229" s="69" t="n"/>
      <c r="K229" s="69" t="n"/>
      <c r="L229" s="69" t="n"/>
      <c r="M229" s="69" t="n"/>
      <c r="N229" s="69" t="n"/>
      <c r="O229" s="69" t="n"/>
      <c r="P229" s="69" t="n"/>
      <c r="Q229" s="69" t="n"/>
      <c r="R229" s="69" t="n"/>
      <c r="S229" s="69" t="n"/>
      <c r="T229" s="69" t="n"/>
      <c r="U229" s="69" t="n"/>
      <c r="V229" s="69" t="n"/>
      <c r="W229" s="69" t="n"/>
      <c r="X229" s="69" t="n"/>
      <c r="Y229" s="69" t="n"/>
      <c r="Z229" s="69" t="n"/>
      <c r="AA229" s="69" t="n"/>
      <c r="AB229" s="69" t="n"/>
      <c r="AC229" s="69" t="n"/>
      <c r="AD229" s="69" t="n"/>
      <c r="AE229" s="69" t="n"/>
      <c r="AF229" s="69" t="n"/>
      <c r="AG229" s="69" t="n"/>
      <c r="AH229" s="69" t="n"/>
      <c r="AI229" s="69" t="n"/>
      <c r="AJ229" s="69" t="n"/>
      <c r="AK229" s="69" t="n"/>
      <c r="BE229" s="69" t="n"/>
    </row>
    <row r="230">
      <c r="I230" s="69" t="n"/>
      <c r="J230" s="69" t="n"/>
      <c r="K230" s="69" t="n"/>
      <c r="L230" s="69" t="n"/>
      <c r="M230" s="69" t="n"/>
      <c r="N230" s="69" t="n"/>
      <c r="O230" s="69" t="n"/>
      <c r="P230" s="69" t="n"/>
      <c r="Q230" s="69" t="n"/>
      <c r="R230" s="69" t="n"/>
      <c r="S230" s="69" t="n"/>
      <c r="T230" s="69" t="n"/>
      <c r="U230" s="69" t="n"/>
      <c r="V230" s="69" t="n"/>
      <c r="W230" s="69" t="n"/>
      <c r="X230" s="69" t="n"/>
      <c r="Y230" s="69" t="n"/>
      <c r="Z230" s="69" t="n"/>
      <c r="AA230" s="69" t="n"/>
      <c r="AB230" s="69" t="n"/>
      <c r="AC230" s="69" t="n"/>
      <c r="AD230" s="69" t="n"/>
      <c r="AE230" s="69" t="n"/>
      <c r="AF230" s="69" t="n"/>
      <c r="AG230" s="69" t="n"/>
      <c r="AH230" s="69" t="n"/>
      <c r="AI230" s="69" t="n"/>
      <c r="AJ230" s="69" t="n"/>
      <c r="AK230" s="69" t="n"/>
      <c r="BE230" s="69" t="n"/>
    </row>
    <row r="231">
      <c r="I231" s="69" t="n"/>
      <c r="J231" s="69" t="n"/>
      <c r="K231" s="69" t="n"/>
      <c r="L231" s="69" t="n"/>
      <c r="M231" s="69" t="n"/>
      <c r="N231" s="69" t="n"/>
      <c r="O231" s="69" t="n"/>
      <c r="P231" s="69" t="n"/>
      <c r="Q231" s="69" t="n"/>
      <c r="R231" s="69" t="n"/>
      <c r="S231" s="69" t="n"/>
      <c r="T231" s="69" t="n"/>
      <c r="U231" s="69" t="n"/>
      <c r="V231" s="69" t="n"/>
      <c r="W231" s="69" t="n"/>
      <c r="X231" s="69" t="n"/>
      <c r="Y231" s="69" t="n"/>
      <c r="Z231" s="69" t="n"/>
      <c r="AA231" s="69" t="n"/>
      <c r="AB231" s="69" t="n"/>
      <c r="AC231" s="69" t="n"/>
      <c r="AD231" s="69" t="n"/>
      <c r="AE231" s="69" t="n"/>
      <c r="AF231" s="69" t="n"/>
      <c r="AG231" s="69" t="n"/>
      <c r="AH231" s="69" t="n"/>
      <c r="AI231" s="69" t="n"/>
      <c r="AJ231" s="69" t="n"/>
      <c r="AK231" s="69" t="n"/>
      <c r="BE231" s="69" t="n"/>
    </row>
    <row r="232">
      <c r="I232" s="69" t="n"/>
      <c r="J232" s="69" t="n"/>
      <c r="K232" s="69" t="n"/>
      <c r="L232" s="69" t="n"/>
      <c r="M232" s="69" t="n"/>
      <c r="N232" s="69" t="n"/>
      <c r="O232" s="69" t="n"/>
      <c r="P232" s="69" t="n"/>
      <c r="Q232" s="69" t="n"/>
      <c r="R232" s="69" t="n"/>
      <c r="S232" s="69" t="n"/>
      <c r="T232" s="69" t="n"/>
      <c r="U232" s="69" t="n"/>
      <c r="V232" s="69" t="n"/>
      <c r="W232" s="69" t="n"/>
      <c r="X232" s="69" t="n"/>
      <c r="Y232" s="69" t="n"/>
      <c r="Z232" s="69" t="n"/>
      <c r="AA232" s="69" t="n"/>
      <c r="AB232" s="69" t="n"/>
      <c r="AC232" s="69" t="n"/>
      <c r="AD232" s="69" t="n"/>
      <c r="AE232" s="69" t="n"/>
      <c r="AF232" s="69" t="n"/>
      <c r="AG232" s="69" t="n"/>
      <c r="AH232" s="69" t="n"/>
      <c r="AI232" s="69" t="n"/>
      <c r="AJ232" s="69" t="n"/>
      <c r="AK232" s="69" t="n"/>
      <c r="BE232" s="69" t="n"/>
    </row>
    <row r="233">
      <c r="I233" s="69" t="n"/>
      <c r="J233" s="69" t="n"/>
      <c r="K233" s="69" t="n"/>
      <c r="L233" s="69" t="n"/>
      <c r="M233" s="69" t="n"/>
      <c r="N233" s="69" t="n"/>
      <c r="O233" s="69" t="n"/>
      <c r="P233" s="69" t="n"/>
      <c r="Q233" s="69" t="n"/>
      <c r="R233" s="69" t="n"/>
      <c r="S233" s="69" t="n"/>
      <c r="T233" s="69" t="n"/>
      <c r="U233" s="69" t="n"/>
      <c r="V233" s="69" t="n"/>
      <c r="W233" s="69" t="n"/>
      <c r="X233" s="69" t="n"/>
      <c r="Y233" s="69" t="n"/>
      <c r="Z233" s="69" t="n"/>
      <c r="AA233" s="69" t="n"/>
      <c r="AB233" s="69" t="n"/>
      <c r="AC233" s="69" t="n"/>
      <c r="AD233" s="69" t="n"/>
      <c r="AE233" s="69" t="n"/>
      <c r="AF233" s="69" t="n"/>
      <c r="AG233" s="69" t="n"/>
      <c r="AH233" s="69" t="n"/>
      <c r="AI233" s="69" t="n"/>
      <c r="AJ233" s="69" t="n"/>
      <c r="AK233" s="69" t="n"/>
      <c r="BE233" s="69" t="n"/>
    </row>
    <row r="234">
      <c r="I234" s="69" t="n"/>
      <c r="J234" s="69" t="n"/>
      <c r="K234" s="69" t="n"/>
      <c r="L234" s="69" t="n"/>
      <c r="M234" s="69" t="n"/>
      <c r="N234" s="69" t="n"/>
      <c r="O234" s="69" t="n"/>
      <c r="P234" s="69" t="n"/>
      <c r="Q234" s="69" t="n"/>
      <c r="R234" s="69" t="n"/>
      <c r="S234" s="69" t="n"/>
      <c r="T234" s="69" t="n"/>
      <c r="U234" s="69" t="n"/>
      <c r="V234" s="69" t="n"/>
      <c r="W234" s="69" t="n"/>
      <c r="X234" s="69" t="n"/>
      <c r="Y234" s="69" t="n"/>
      <c r="Z234" s="69" t="n"/>
      <c r="AA234" s="69" t="n"/>
      <c r="AB234" s="69" t="n"/>
      <c r="AC234" s="69" t="n"/>
      <c r="AD234" s="69" t="n"/>
      <c r="AE234" s="69" t="n"/>
      <c r="AF234" s="69" t="n"/>
      <c r="AG234" s="69" t="n"/>
      <c r="AH234" s="69" t="n"/>
      <c r="AI234" s="69" t="n"/>
      <c r="AJ234" s="69" t="n"/>
      <c r="AK234" s="69" t="n"/>
      <c r="BE234" s="69" t="n"/>
    </row>
    <row r="235">
      <c r="I235" s="69" t="n"/>
      <c r="J235" s="69" t="n"/>
      <c r="K235" s="69" t="n"/>
      <c r="L235" s="69" t="n"/>
      <c r="M235" s="69" t="n"/>
      <c r="N235" s="69" t="n"/>
      <c r="O235" s="69" t="n"/>
      <c r="P235" s="69" t="n"/>
      <c r="Q235" s="69" t="n"/>
      <c r="R235" s="69" t="n"/>
      <c r="S235" s="69" t="n"/>
      <c r="T235" s="69" t="n"/>
      <c r="U235" s="69" t="n"/>
      <c r="V235" s="69" t="n"/>
      <c r="W235" s="69" t="n"/>
      <c r="X235" s="69" t="n"/>
      <c r="Y235" s="69" t="n"/>
      <c r="Z235" s="69" t="n"/>
      <c r="AA235" s="69" t="n"/>
      <c r="AB235" s="69" t="n"/>
      <c r="AC235" s="69" t="n"/>
      <c r="AD235" s="69" t="n"/>
      <c r="AE235" s="69" t="n"/>
      <c r="AF235" s="69" t="n"/>
      <c r="AG235" s="69" t="n"/>
      <c r="AH235" s="69" t="n"/>
      <c r="AI235" s="69" t="n"/>
      <c r="AJ235" s="69" t="n"/>
      <c r="AK235" s="69" t="n"/>
      <c r="BE235" s="69" t="n"/>
    </row>
    <row r="236">
      <c r="I236" s="69" t="n"/>
      <c r="J236" s="69" t="n"/>
      <c r="K236" s="69" t="n"/>
      <c r="L236" s="69" t="n"/>
      <c r="M236" s="69" t="n"/>
      <c r="N236" s="69" t="n"/>
      <c r="O236" s="69" t="n"/>
      <c r="P236" s="69" t="n"/>
      <c r="Q236" s="69" t="n"/>
      <c r="R236" s="69" t="n"/>
      <c r="S236" s="69" t="n"/>
      <c r="T236" s="69" t="n"/>
      <c r="U236" s="69" t="n"/>
      <c r="V236" s="69" t="n"/>
      <c r="W236" s="69" t="n"/>
      <c r="X236" s="69" t="n"/>
      <c r="Y236" s="69" t="n"/>
      <c r="Z236" s="69" t="n"/>
      <c r="AA236" s="69" t="n"/>
      <c r="AB236" s="69" t="n"/>
      <c r="AC236" s="69" t="n"/>
      <c r="AD236" s="69" t="n"/>
      <c r="AE236" s="69" t="n"/>
      <c r="AF236" s="69" t="n"/>
      <c r="AG236" s="69" t="n"/>
      <c r="AH236" s="69" t="n"/>
      <c r="AI236" s="69" t="n"/>
      <c r="AJ236" s="69" t="n"/>
      <c r="AK236" s="69" t="n"/>
      <c r="BE236" s="69" t="n"/>
    </row>
    <row r="237">
      <c r="I237" s="69" t="n"/>
      <c r="J237" s="69" t="n"/>
      <c r="K237" s="69" t="n"/>
      <c r="L237" s="69" t="n"/>
      <c r="M237" s="69" t="n"/>
      <c r="N237" s="69" t="n"/>
      <c r="O237" s="69" t="n"/>
      <c r="P237" s="69" t="n"/>
      <c r="Q237" s="69" t="n"/>
      <c r="R237" s="69" t="n"/>
      <c r="S237" s="69" t="n"/>
      <c r="T237" s="69" t="n"/>
      <c r="U237" s="69" t="n"/>
      <c r="V237" s="69" t="n"/>
      <c r="W237" s="69" t="n"/>
      <c r="X237" s="69" t="n"/>
      <c r="Y237" s="69" t="n"/>
      <c r="Z237" s="69" t="n"/>
      <c r="AA237" s="69" t="n"/>
      <c r="AB237" s="69" t="n"/>
      <c r="AC237" s="69" t="n"/>
      <c r="AD237" s="69" t="n"/>
      <c r="AE237" s="69" t="n"/>
      <c r="AF237" s="69" t="n"/>
      <c r="AG237" s="69" t="n"/>
      <c r="AH237" s="69" t="n"/>
      <c r="AI237" s="69" t="n"/>
      <c r="AJ237" s="69" t="n"/>
      <c r="AK237" s="69" t="n"/>
      <c r="BE237" s="69" t="n"/>
    </row>
    <row r="238">
      <c r="I238" s="69" t="n"/>
      <c r="J238" s="69" t="n"/>
      <c r="K238" s="69" t="n"/>
      <c r="L238" s="69" t="n"/>
      <c r="M238" s="69" t="n"/>
      <c r="N238" s="69" t="n"/>
      <c r="O238" s="69" t="n"/>
      <c r="P238" s="69" t="n"/>
      <c r="Q238" s="69" t="n"/>
      <c r="R238" s="69" t="n"/>
      <c r="S238" s="69" t="n"/>
      <c r="T238" s="69" t="n"/>
      <c r="U238" s="69" t="n"/>
      <c r="V238" s="69" t="n"/>
      <c r="W238" s="69" t="n"/>
      <c r="X238" s="69" t="n"/>
      <c r="Y238" s="69" t="n"/>
      <c r="Z238" s="69" t="n"/>
      <c r="AA238" s="69" t="n"/>
      <c r="AB238" s="69" t="n"/>
      <c r="AC238" s="69" t="n"/>
      <c r="AD238" s="69" t="n"/>
      <c r="AE238" s="69" t="n"/>
      <c r="AF238" s="69" t="n"/>
      <c r="AG238" s="69" t="n"/>
      <c r="AH238" s="69" t="n"/>
      <c r="AI238" s="69" t="n"/>
      <c r="AJ238" s="69" t="n"/>
      <c r="AK238" s="69" t="n"/>
      <c r="BE238" s="69" t="n"/>
    </row>
    <row r="239">
      <c r="I239" s="69" t="n"/>
      <c r="J239" s="69" t="n"/>
      <c r="K239" s="69" t="n"/>
      <c r="L239" s="69" t="n"/>
      <c r="M239" s="69" t="n"/>
      <c r="N239" s="69" t="n"/>
      <c r="O239" s="69" t="n"/>
      <c r="P239" s="69" t="n"/>
      <c r="Q239" s="69" t="n"/>
      <c r="R239" s="69" t="n"/>
      <c r="S239" s="69" t="n"/>
      <c r="T239" s="69" t="n"/>
      <c r="U239" s="69" t="n"/>
      <c r="V239" s="69" t="n"/>
      <c r="W239" s="69" t="n"/>
      <c r="X239" s="69" t="n"/>
      <c r="Y239" s="69" t="n"/>
      <c r="Z239" s="69" t="n"/>
      <c r="AA239" s="69" t="n"/>
      <c r="AB239" s="69" t="n"/>
      <c r="AC239" s="69" t="n"/>
      <c r="AD239" s="69" t="n"/>
      <c r="AE239" s="69" t="n"/>
      <c r="AF239" s="69" t="n"/>
      <c r="AG239" s="69" t="n"/>
      <c r="AH239" s="69" t="n"/>
      <c r="AI239" s="69" t="n"/>
      <c r="AJ239" s="69" t="n"/>
      <c r="AK239" s="69" t="n"/>
      <c r="BE239" s="69" t="n"/>
    </row>
    <row r="240">
      <c r="I240" s="69" t="n"/>
      <c r="J240" s="69" t="n"/>
      <c r="K240" s="69" t="n"/>
      <c r="L240" s="69" t="n"/>
      <c r="M240" s="69" t="n"/>
      <c r="N240" s="69" t="n"/>
      <c r="O240" s="69" t="n"/>
      <c r="P240" s="69" t="n"/>
      <c r="Q240" s="69" t="n"/>
      <c r="R240" s="69" t="n"/>
      <c r="S240" s="69" t="n"/>
      <c r="T240" s="69" t="n"/>
      <c r="U240" s="69" t="n"/>
      <c r="V240" s="69" t="n"/>
      <c r="W240" s="69" t="n"/>
      <c r="X240" s="69" t="n"/>
      <c r="Y240" s="69" t="n"/>
      <c r="Z240" s="69" t="n"/>
      <c r="AA240" s="69" t="n"/>
      <c r="AB240" s="69" t="n"/>
      <c r="AC240" s="69" t="n"/>
      <c r="AD240" s="69" t="n"/>
      <c r="AE240" s="69" t="n"/>
      <c r="AF240" s="69" t="n"/>
      <c r="AG240" s="69" t="n"/>
      <c r="AH240" s="69" t="n"/>
      <c r="AI240" s="69" t="n"/>
      <c r="AJ240" s="69" t="n"/>
      <c r="AK240" s="69" t="n"/>
      <c r="BE240" s="69" t="n"/>
    </row>
    <row r="241">
      <c r="I241" s="69" t="n"/>
      <c r="J241" s="69" t="n"/>
      <c r="K241" s="69" t="n"/>
      <c r="L241" s="69" t="n"/>
      <c r="M241" s="69" t="n"/>
      <c r="N241" s="69" t="n"/>
      <c r="O241" s="69" t="n"/>
      <c r="P241" s="69" t="n"/>
      <c r="Q241" s="69" t="n"/>
      <c r="R241" s="69" t="n"/>
      <c r="S241" s="69" t="n"/>
      <c r="T241" s="69" t="n"/>
      <c r="U241" s="69" t="n"/>
      <c r="V241" s="69" t="n"/>
      <c r="W241" s="69" t="n"/>
      <c r="X241" s="69" t="n"/>
      <c r="Y241" s="69" t="n"/>
      <c r="Z241" s="69" t="n"/>
      <c r="AA241" s="69" t="n"/>
      <c r="AB241" s="69" t="n"/>
      <c r="AC241" s="69" t="n"/>
      <c r="AD241" s="69" t="n"/>
      <c r="AE241" s="69" t="n"/>
      <c r="AF241" s="69" t="n"/>
      <c r="AG241" s="69" t="n"/>
      <c r="AH241" s="69" t="n"/>
      <c r="AI241" s="69" t="n"/>
      <c r="AJ241" s="69" t="n"/>
      <c r="AK241" s="69" t="n"/>
      <c r="BE241" s="69" t="n"/>
    </row>
    <row r="242">
      <c r="I242" s="69" t="n"/>
      <c r="J242" s="69" t="n"/>
      <c r="K242" s="69" t="n"/>
      <c r="L242" s="69" t="n"/>
      <c r="M242" s="69" t="n"/>
      <c r="N242" s="69" t="n"/>
      <c r="O242" s="69" t="n"/>
      <c r="P242" s="69" t="n"/>
      <c r="Q242" s="69" t="n"/>
      <c r="R242" s="69" t="n"/>
      <c r="S242" s="69" t="n"/>
      <c r="T242" s="69" t="n"/>
      <c r="U242" s="69" t="n"/>
      <c r="V242" s="69" t="n"/>
      <c r="W242" s="69" t="n"/>
      <c r="X242" s="69" t="n"/>
      <c r="Y242" s="69" t="n"/>
      <c r="Z242" s="69" t="n"/>
      <c r="AA242" s="69" t="n"/>
      <c r="AB242" s="69" t="n"/>
      <c r="AC242" s="69" t="n"/>
      <c r="AD242" s="69" t="n"/>
      <c r="AE242" s="69" t="n"/>
      <c r="AF242" s="69" t="n"/>
      <c r="AG242" s="69" t="n"/>
      <c r="AH242" s="69" t="n"/>
      <c r="AI242" s="69" t="n"/>
      <c r="AJ242" s="69" t="n"/>
      <c r="AK242" s="69" t="n"/>
      <c r="BE242" s="69" t="n"/>
    </row>
    <row r="243">
      <c r="I243" s="69" t="n"/>
      <c r="J243" s="69" t="n"/>
      <c r="K243" s="69" t="n"/>
      <c r="L243" s="69" t="n"/>
      <c r="M243" s="69" t="n"/>
      <c r="N243" s="69" t="n"/>
      <c r="O243" s="69" t="n"/>
      <c r="P243" s="69" t="n"/>
      <c r="Q243" s="69" t="n"/>
      <c r="R243" s="69" t="n"/>
      <c r="S243" s="69" t="n"/>
      <c r="T243" s="69" t="n"/>
      <c r="U243" s="69" t="n"/>
      <c r="V243" s="69" t="n"/>
      <c r="W243" s="69" t="n"/>
      <c r="X243" s="69" t="n"/>
      <c r="Y243" s="69" t="n"/>
      <c r="Z243" s="69" t="n"/>
      <c r="AA243" s="69" t="n"/>
      <c r="AB243" s="69" t="n"/>
      <c r="AC243" s="69" t="n"/>
      <c r="AD243" s="69" t="n"/>
      <c r="AE243" s="69" t="n"/>
      <c r="AF243" s="69" t="n"/>
      <c r="AG243" s="69" t="n"/>
      <c r="AH243" s="69" t="n"/>
      <c r="AI243" s="69" t="n"/>
      <c r="AJ243" s="69" t="n"/>
      <c r="AK243" s="69" t="n"/>
      <c r="BE243" s="69" t="n"/>
    </row>
    <row r="244">
      <c r="I244" s="69" t="n"/>
      <c r="J244" s="69" t="n"/>
      <c r="K244" s="69" t="n"/>
      <c r="L244" s="69" t="n"/>
      <c r="M244" s="69" t="n"/>
      <c r="N244" s="69" t="n"/>
      <c r="O244" s="69" t="n"/>
      <c r="P244" s="69" t="n"/>
      <c r="Q244" s="69" t="n"/>
      <c r="R244" s="69" t="n"/>
      <c r="S244" s="69" t="n"/>
      <c r="T244" s="69" t="n"/>
      <c r="U244" s="69" t="n"/>
      <c r="V244" s="69" t="n"/>
      <c r="W244" s="69" t="n"/>
      <c r="X244" s="69" t="n"/>
      <c r="Y244" s="69" t="n"/>
      <c r="Z244" s="69" t="n"/>
      <c r="AA244" s="69" t="n"/>
      <c r="AB244" s="69" t="n"/>
      <c r="AC244" s="69" t="n"/>
      <c r="AD244" s="69" t="n"/>
      <c r="AE244" s="69" t="n"/>
      <c r="AF244" s="69" t="n"/>
      <c r="AG244" s="69" t="n"/>
      <c r="AH244" s="69" t="n"/>
      <c r="AI244" s="69" t="n"/>
      <c r="AJ244" s="69" t="n"/>
      <c r="AK244" s="69" t="n"/>
      <c r="BE244" s="69" t="n"/>
    </row>
    <row r="245">
      <c r="I245" s="69" t="n"/>
      <c r="J245" s="69" t="n"/>
      <c r="K245" s="69" t="n"/>
      <c r="L245" s="69" t="n"/>
      <c r="M245" s="69" t="n"/>
      <c r="N245" s="69" t="n"/>
      <c r="O245" s="69" t="n"/>
      <c r="P245" s="69" t="n"/>
      <c r="Q245" s="69" t="n"/>
      <c r="R245" s="69" t="n"/>
      <c r="S245" s="69" t="n"/>
      <c r="T245" s="69" t="n"/>
      <c r="U245" s="69" t="n"/>
      <c r="V245" s="69" t="n"/>
      <c r="W245" s="69" t="n"/>
      <c r="X245" s="69" t="n"/>
      <c r="Y245" s="69" t="n"/>
      <c r="Z245" s="69" t="n"/>
      <c r="AA245" s="69" t="n"/>
      <c r="AB245" s="69" t="n"/>
      <c r="AC245" s="69" t="n"/>
      <c r="AD245" s="69" t="n"/>
      <c r="AE245" s="69" t="n"/>
      <c r="AF245" s="69" t="n"/>
      <c r="AG245" s="69" t="n"/>
      <c r="AH245" s="69" t="n"/>
      <c r="AI245" s="69" t="n"/>
      <c r="AJ245" s="69" t="n"/>
      <c r="AK245" s="69" t="n"/>
      <c r="BE245" s="69" t="n"/>
    </row>
    <row r="246">
      <c r="I246" s="69" t="n"/>
      <c r="J246" s="69" t="n"/>
      <c r="K246" s="69" t="n"/>
      <c r="L246" s="69" t="n"/>
      <c r="M246" s="69" t="n"/>
      <c r="N246" s="69" t="n"/>
      <c r="O246" s="69" t="n"/>
      <c r="P246" s="69" t="n"/>
      <c r="Q246" s="69" t="n"/>
      <c r="R246" s="69" t="n"/>
      <c r="S246" s="69" t="n"/>
      <c r="T246" s="69" t="n"/>
      <c r="U246" s="69" t="n"/>
      <c r="V246" s="69" t="n"/>
      <c r="W246" s="69" t="n"/>
      <c r="X246" s="69" t="n"/>
      <c r="Y246" s="69" t="n"/>
      <c r="Z246" s="69" t="n"/>
      <c r="AA246" s="69" t="n"/>
      <c r="AB246" s="69" t="n"/>
      <c r="AC246" s="69" t="n"/>
      <c r="AD246" s="69" t="n"/>
      <c r="AE246" s="69" t="n"/>
      <c r="AF246" s="69" t="n"/>
      <c r="AG246" s="69" t="n"/>
      <c r="AH246" s="69" t="n"/>
      <c r="AI246" s="69" t="n"/>
      <c r="AJ246" s="69" t="n"/>
      <c r="AK246" s="69" t="n"/>
      <c r="BE246" s="69" t="n"/>
    </row>
    <row r="247">
      <c r="I247" s="69" t="n"/>
      <c r="J247" s="69" t="n"/>
      <c r="K247" s="69" t="n"/>
      <c r="L247" s="69" t="n"/>
      <c r="M247" s="69" t="n"/>
      <c r="N247" s="69" t="n"/>
      <c r="O247" s="69" t="n"/>
      <c r="P247" s="69" t="n"/>
      <c r="Q247" s="69" t="n"/>
      <c r="R247" s="69" t="n"/>
      <c r="S247" s="69" t="n"/>
      <c r="T247" s="69" t="n"/>
      <c r="U247" s="69" t="n"/>
      <c r="V247" s="69" t="n"/>
      <c r="W247" s="69" t="n"/>
      <c r="X247" s="69" t="n"/>
      <c r="Y247" s="69" t="n"/>
      <c r="Z247" s="69" t="n"/>
      <c r="AA247" s="69" t="n"/>
      <c r="AB247" s="69" t="n"/>
      <c r="AC247" s="69" t="n"/>
      <c r="AD247" s="69" t="n"/>
      <c r="AE247" s="69" t="n"/>
      <c r="AF247" s="69" t="n"/>
      <c r="AG247" s="69" t="n"/>
      <c r="AH247" s="69" t="n"/>
      <c r="AI247" s="69" t="n"/>
      <c r="AJ247" s="69" t="n"/>
      <c r="AK247" s="69" t="n"/>
      <c r="BE247" s="69" t="n"/>
    </row>
    <row r="248">
      <c r="I248" s="69" t="n"/>
      <c r="J248" s="69" t="n"/>
      <c r="K248" s="69" t="n"/>
      <c r="L248" s="69" t="n"/>
      <c r="M248" s="69" t="n"/>
      <c r="N248" s="69" t="n"/>
      <c r="O248" s="69" t="n"/>
      <c r="P248" s="69" t="n"/>
      <c r="Q248" s="69" t="n"/>
      <c r="R248" s="69" t="n"/>
      <c r="S248" s="69" t="n"/>
      <c r="T248" s="69" t="n"/>
      <c r="U248" s="69" t="n"/>
      <c r="V248" s="69" t="n"/>
      <c r="W248" s="69" t="n"/>
      <c r="X248" s="69" t="n"/>
      <c r="Y248" s="69" t="n"/>
      <c r="Z248" s="69" t="n"/>
      <c r="AA248" s="69" t="n"/>
      <c r="AB248" s="69" t="n"/>
      <c r="AC248" s="69" t="n"/>
      <c r="AD248" s="69" t="n"/>
      <c r="AE248" s="69" t="n"/>
      <c r="AF248" s="69" t="n"/>
      <c r="AG248" s="69" t="n"/>
      <c r="AH248" s="69" t="n"/>
      <c r="AI248" s="69" t="n"/>
      <c r="AJ248" s="69" t="n"/>
      <c r="AK248" s="69" t="n"/>
      <c r="BE248" s="69" t="n"/>
    </row>
    <row r="249">
      <c r="I249" s="69" t="n"/>
      <c r="J249" s="69" t="n"/>
      <c r="K249" s="69" t="n"/>
      <c r="L249" s="69" t="n"/>
      <c r="M249" s="69" t="n"/>
      <c r="N249" s="69" t="n"/>
      <c r="O249" s="69" t="n"/>
      <c r="P249" s="69" t="n"/>
      <c r="Q249" s="69" t="n"/>
      <c r="R249" s="69" t="n"/>
      <c r="S249" s="69" t="n"/>
      <c r="T249" s="69" t="n"/>
      <c r="U249" s="69" t="n"/>
      <c r="V249" s="69" t="n"/>
      <c r="W249" s="69" t="n"/>
      <c r="X249" s="69" t="n"/>
      <c r="Y249" s="69" t="n"/>
      <c r="Z249" s="69" t="n"/>
      <c r="AA249" s="69" t="n"/>
      <c r="AB249" s="69" t="n"/>
      <c r="AC249" s="69" t="n"/>
      <c r="AD249" s="69" t="n"/>
      <c r="AE249" s="69" t="n"/>
      <c r="AF249" s="69" t="n"/>
      <c r="AG249" s="69" t="n"/>
      <c r="AH249" s="69" t="n"/>
      <c r="AI249" s="69" t="n"/>
      <c r="AJ249" s="69" t="n"/>
      <c r="AK249" s="69" t="n"/>
      <c r="BE249" s="69" t="n"/>
    </row>
    <row r="250">
      <c r="I250" s="69" t="n"/>
      <c r="J250" s="69" t="n"/>
      <c r="K250" s="69" t="n"/>
      <c r="L250" s="69" t="n"/>
      <c r="M250" s="69" t="n"/>
      <c r="N250" s="69" t="n"/>
      <c r="O250" s="69" t="n"/>
      <c r="P250" s="69" t="n"/>
      <c r="Q250" s="69" t="n"/>
      <c r="R250" s="69" t="n"/>
      <c r="S250" s="69" t="n"/>
      <c r="T250" s="69" t="n"/>
      <c r="U250" s="69" t="n"/>
      <c r="V250" s="69" t="n"/>
      <c r="W250" s="69" t="n"/>
      <c r="X250" s="69" t="n"/>
      <c r="Y250" s="69" t="n"/>
      <c r="Z250" s="69" t="n"/>
      <c r="AA250" s="69" t="n"/>
      <c r="AB250" s="69" t="n"/>
      <c r="AC250" s="69" t="n"/>
      <c r="AD250" s="69" t="n"/>
      <c r="AE250" s="69" t="n"/>
      <c r="AF250" s="69" t="n"/>
      <c r="AG250" s="69" t="n"/>
      <c r="AH250" s="69" t="n"/>
      <c r="AI250" s="69" t="n"/>
      <c r="AJ250" s="69" t="n"/>
      <c r="AK250" s="69" t="n"/>
      <c r="BE250" s="69" t="n"/>
    </row>
    <row r="251">
      <c r="I251" s="69" t="n"/>
      <c r="J251" s="69" t="n"/>
      <c r="K251" s="69" t="n"/>
      <c r="L251" s="69" t="n"/>
      <c r="M251" s="69" t="n"/>
      <c r="N251" s="69" t="n"/>
      <c r="O251" s="69" t="n"/>
      <c r="P251" s="69" t="n"/>
      <c r="Q251" s="69" t="n"/>
      <c r="R251" s="69" t="n"/>
      <c r="S251" s="69" t="n"/>
      <c r="T251" s="69" t="n"/>
      <c r="U251" s="69" t="n"/>
      <c r="V251" s="69" t="n"/>
      <c r="W251" s="69" t="n"/>
      <c r="X251" s="69" t="n"/>
      <c r="Y251" s="69" t="n"/>
      <c r="Z251" s="69" t="n"/>
      <c r="AA251" s="69" t="n"/>
      <c r="AB251" s="69" t="n"/>
      <c r="AC251" s="69" t="n"/>
      <c r="AD251" s="69" t="n"/>
      <c r="AE251" s="69" t="n"/>
      <c r="AF251" s="69" t="n"/>
      <c r="AG251" s="69" t="n"/>
      <c r="AH251" s="69" t="n"/>
      <c r="AI251" s="69" t="n"/>
      <c r="AJ251" s="69" t="n"/>
      <c r="AK251" s="69" t="n"/>
      <c r="BE251" s="69" t="n"/>
    </row>
    <row r="252">
      <c r="I252" s="69" t="n"/>
      <c r="J252" s="69" t="n"/>
      <c r="K252" s="69" t="n"/>
      <c r="L252" s="69" t="n"/>
      <c r="M252" s="69" t="n"/>
      <c r="N252" s="69" t="n"/>
      <c r="O252" s="69" t="n"/>
      <c r="P252" s="69" t="n"/>
      <c r="Q252" s="69" t="n"/>
      <c r="R252" s="69" t="n"/>
      <c r="S252" s="69" t="n"/>
      <c r="T252" s="69" t="n"/>
      <c r="U252" s="69" t="n"/>
      <c r="V252" s="69" t="n"/>
      <c r="W252" s="69" t="n"/>
      <c r="X252" s="69" t="n"/>
      <c r="Y252" s="69" t="n"/>
      <c r="Z252" s="69" t="n"/>
      <c r="AA252" s="69" t="n"/>
      <c r="AB252" s="69" t="n"/>
      <c r="AC252" s="69" t="n"/>
      <c r="AD252" s="69" t="n"/>
      <c r="AE252" s="69" t="n"/>
      <c r="AF252" s="69" t="n"/>
      <c r="AG252" s="69" t="n"/>
      <c r="AH252" s="69" t="n"/>
      <c r="AI252" s="69" t="n"/>
      <c r="AJ252" s="69" t="n"/>
      <c r="AK252" s="69" t="n"/>
      <c r="BE252" s="69" t="n"/>
    </row>
    <row r="253">
      <c r="I253" s="69" t="n"/>
      <c r="J253" s="69" t="n"/>
      <c r="K253" s="69" t="n"/>
      <c r="L253" s="69" t="n"/>
      <c r="M253" s="69" t="n"/>
      <c r="N253" s="69" t="n"/>
      <c r="O253" s="69" t="n"/>
      <c r="P253" s="69" t="n"/>
      <c r="Q253" s="69" t="n"/>
      <c r="R253" s="69" t="n"/>
      <c r="S253" s="69" t="n"/>
      <c r="T253" s="69" t="n"/>
      <c r="U253" s="69" t="n"/>
      <c r="V253" s="69" t="n"/>
      <c r="W253" s="69" t="n"/>
      <c r="X253" s="69" t="n"/>
      <c r="Y253" s="69" t="n"/>
      <c r="Z253" s="69" t="n"/>
      <c r="AA253" s="69" t="n"/>
      <c r="AB253" s="69" t="n"/>
      <c r="AC253" s="69" t="n"/>
      <c r="AD253" s="69" t="n"/>
      <c r="AE253" s="69" t="n"/>
      <c r="AF253" s="69" t="n"/>
      <c r="AG253" s="69" t="n"/>
      <c r="AH253" s="69" t="n"/>
      <c r="AI253" s="69" t="n"/>
      <c r="AJ253" s="69" t="n"/>
      <c r="AK253" s="69" t="n"/>
      <c r="BE253" s="69" t="n"/>
    </row>
    <row r="254">
      <c r="I254" s="69" t="n"/>
      <c r="J254" s="69" t="n"/>
      <c r="K254" s="69" t="n"/>
      <c r="L254" s="69" t="n"/>
      <c r="M254" s="69" t="n"/>
      <c r="N254" s="69" t="n"/>
      <c r="O254" s="69" t="n"/>
      <c r="P254" s="69" t="n"/>
      <c r="Q254" s="69" t="n"/>
      <c r="R254" s="69" t="n"/>
      <c r="S254" s="69" t="n"/>
      <c r="T254" s="69" t="n"/>
      <c r="U254" s="69" t="n"/>
      <c r="V254" s="69" t="n"/>
      <c r="W254" s="69" t="n"/>
      <c r="X254" s="69" t="n"/>
      <c r="Y254" s="69" t="n"/>
      <c r="Z254" s="69" t="n"/>
      <c r="AA254" s="69" t="n"/>
      <c r="AB254" s="69" t="n"/>
      <c r="AC254" s="69" t="n"/>
      <c r="AD254" s="69" t="n"/>
      <c r="AE254" s="69" t="n"/>
      <c r="AF254" s="69" t="n"/>
      <c r="AG254" s="69" t="n"/>
      <c r="AH254" s="69" t="n"/>
      <c r="AI254" s="69" t="n"/>
      <c r="AJ254" s="69" t="n"/>
      <c r="AK254" s="69" t="n"/>
      <c r="BE254" s="69" t="n"/>
    </row>
    <row r="255">
      <c r="I255" s="69" t="n"/>
      <c r="J255" s="69" t="n"/>
      <c r="K255" s="69" t="n"/>
      <c r="L255" s="69" t="n"/>
      <c r="M255" s="69" t="n"/>
      <c r="N255" s="69" t="n"/>
      <c r="O255" s="69" t="n"/>
      <c r="P255" s="69" t="n"/>
      <c r="Q255" s="69" t="n"/>
      <c r="R255" s="69" t="n"/>
      <c r="S255" s="69" t="n"/>
      <c r="T255" s="69" t="n"/>
      <c r="U255" s="69" t="n"/>
      <c r="V255" s="69" t="n"/>
      <c r="W255" s="69" t="n"/>
      <c r="X255" s="69" t="n"/>
      <c r="Y255" s="69" t="n"/>
      <c r="Z255" s="69" t="n"/>
      <c r="AA255" s="69" t="n"/>
      <c r="AB255" s="69" t="n"/>
      <c r="AC255" s="69" t="n"/>
      <c r="AD255" s="69" t="n"/>
      <c r="AE255" s="69" t="n"/>
      <c r="AF255" s="69" t="n"/>
      <c r="AG255" s="69" t="n"/>
      <c r="AH255" s="69" t="n"/>
      <c r="AI255" s="69" t="n"/>
      <c r="AJ255" s="69" t="n"/>
      <c r="AK255" s="69" t="n"/>
      <c r="BE255" s="69" t="n"/>
    </row>
    <row r="256">
      <c r="I256" s="69" t="n"/>
      <c r="J256" s="69" t="n"/>
      <c r="K256" s="69" t="n"/>
      <c r="L256" s="69" t="n"/>
      <c r="M256" s="69" t="n"/>
      <c r="N256" s="69" t="n"/>
      <c r="O256" s="69" t="n"/>
      <c r="P256" s="69" t="n"/>
      <c r="Q256" s="69" t="n"/>
      <c r="R256" s="69" t="n"/>
      <c r="S256" s="69" t="n"/>
      <c r="T256" s="69" t="n"/>
      <c r="U256" s="69" t="n"/>
      <c r="V256" s="69" t="n"/>
      <c r="W256" s="69" t="n"/>
      <c r="X256" s="69" t="n"/>
      <c r="Y256" s="69" t="n"/>
      <c r="Z256" s="69" t="n"/>
      <c r="AA256" s="69" t="n"/>
      <c r="AB256" s="69" t="n"/>
      <c r="AC256" s="69" t="n"/>
      <c r="AD256" s="69" t="n"/>
      <c r="AE256" s="69" t="n"/>
      <c r="AF256" s="69" t="n"/>
      <c r="AG256" s="69" t="n"/>
      <c r="AH256" s="69" t="n"/>
      <c r="AI256" s="69" t="n"/>
      <c r="AJ256" s="69" t="n"/>
      <c r="AK256" s="69" t="n"/>
      <c r="BE256" s="69" t="n"/>
    </row>
    <row r="257">
      <c r="I257" s="69" t="n"/>
      <c r="J257" s="69" t="n"/>
      <c r="K257" s="69" t="n"/>
      <c r="L257" s="69" t="n"/>
      <c r="M257" s="69" t="n"/>
      <c r="N257" s="69" t="n"/>
      <c r="O257" s="69" t="n"/>
      <c r="P257" s="69" t="n"/>
      <c r="Q257" s="69" t="n"/>
      <c r="R257" s="69" t="n"/>
      <c r="S257" s="69" t="n"/>
      <c r="T257" s="69" t="n"/>
      <c r="U257" s="69" t="n"/>
      <c r="V257" s="69" t="n"/>
      <c r="W257" s="69" t="n"/>
      <c r="X257" s="69" t="n"/>
      <c r="Y257" s="69" t="n"/>
      <c r="Z257" s="69" t="n"/>
      <c r="AA257" s="69" t="n"/>
      <c r="AB257" s="69" t="n"/>
      <c r="AC257" s="69" t="n"/>
      <c r="AD257" s="69" t="n"/>
      <c r="AE257" s="69" t="n"/>
      <c r="AF257" s="69" t="n"/>
      <c r="AG257" s="69" t="n"/>
      <c r="AH257" s="69" t="n"/>
      <c r="AI257" s="69" t="n"/>
      <c r="AJ257" s="69" t="n"/>
      <c r="AK257" s="69" t="n"/>
      <c r="BE257" s="69" t="n"/>
    </row>
    <row r="258">
      <c r="I258" s="69" t="n"/>
      <c r="J258" s="69" t="n"/>
      <c r="K258" s="69" t="n"/>
      <c r="L258" s="69" t="n"/>
      <c r="M258" s="69" t="n"/>
      <c r="N258" s="69" t="n"/>
      <c r="O258" s="69" t="n"/>
      <c r="P258" s="69" t="n"/>
      <c r="Q258" s="69" t="n"/>
      <c r="R258" s="69" t="n"/>
      <c r="S258" s="69" t="n"/>
      <c r="T258" s="69" t="n"/>
      <c r="U258" s="69" t="n"/>
      <c r="V258" s="69" t="n"/>
      <c r="W258" s="69" t="n"/>
      <c r="X258" s="69" t="n"/>
      <c r="Y258" s="69" t="n"/>
      <c r="Z258" s="69" t="n"/>
      <c r="AA258" s="69" t="n"/>
      <c r="AB258" s="69" t="n"/>
      <c r="AC258" s="69" t="n"/>
      <c r="AD258" s="69" t="n"/>
      <c r="AE258" s="69" t="n"/>
      <c r="AF258" s="69" t="n"/>
      <c r="AG258" s="69" t="n"/>
      <c r="AH258" s="69" t="n"/>
      <c r="AI258" s="69" t="n"/>
      <c r="AJ258" s="69" t="n"/>
      <c r="AK258" s="69" t="n"/>
      <c r="BE258" s="69" t="n"/>
    </row>
    <row r="259">
      <c r="I259" s="69" t="n"/>
      <c r="J259" s="69" t="n"/>
      <c r="K259" s="69" t="n"/>
      <c r="L259" s="69" t="n"/>
      <c r="M259" s="69" t="n"/>
      <c r="N259" s="69" t="n"/>
      <c r="O259" s="69" t="n"/>
      <c r="P259" s="69" t="n"/>
      <c r="Q259" s="69" t="n"/>
      <c r="R259" s="69" t="n"/>
      <c r="S259" s="69" t="n"/>
      <c r="T259" s="69" t="n"/>
      <c r="U259" s="69" t="n"/>
      <c r="V259" s="69" t="n"/>
      <c r="W259" s="69" t="n"/>
      <c r="X259" s="69" t="n"/>
      <c r="Y259" s="69" t="n"/>
      <c r="Z259" s="69" t="n"/>
      <c r="AA259" s="69" t="n"/>
      <c r="AB259" s="69" t="n"/>
      <c r="AC259" s="69" t="n"/>
      <c r="AD259" s="69" t="n"/>
      <c r="AE259" s="69" t="n"/>
      <c r="AF259" s="69" t="n"/>
      <c r="AG259" s="69" t="n"/>
      <c r="AH259" s="69" t="n"/>
      <c r="AI259" s="69" t="n"/>
      <c r="AJ259" s="69" t="n"/>
      <c r="AK259" s="69" t="n"/>
      <c r="BE259" s="69" t="n"/>
    </row>
    <row r="260">
      <c r="I260" s="69" t="n"/>
      <c r="J260" s="69" t="n"/>
      <c r="K260" s="69" t="n"/>
      <c r="L260" s="69" t="n"/>
      <c r="M260" s="69" t="n"/>
      <c r="N260" s="69" t="n"/>
      <c r="O260" s="69" t="n"/>
      <c r="P260" s="69" t="n"/>
      <c r="Q260" s="69" t="n"/>
      <c r="R260" s="69" t="n"/>
      <c r="S260" s="69" t="n"/>
      <c r="T260" s="69" t="n"/>
      <c r="U260" s="69" t="n"/>
      <c r="V260" s="69" t="n"/>
      <c r="W260" s="69" t="n"/>
      <c r="X260" s="69" t="n"/>
      <c r="Y260" s="69" t="n"/>
      <c r="Z260" s="69" t="n"/>
      <c r="AA260" s="69" t="n"/>
      <c r="AB260" s="69" t="n"/>
      <c r="AC260" s="69" t="n"/>
      <c r="AD260" s="69" t="n"/>
      <c r="AE260" s="69" t="n"/>
      <c r="AF260" s="69" t="n"/>
      <c r="AG260" s="69" t="n"/>
      <c r="AH260" s="69" t="n"/>
      <c r="AI260" s="69" t="n"/>
      <c r="AJ260" s="69" t="n"/>
      <c r="AK260" s="69" t="n"/>
      <c r="BE260" s="69" t="n"/>
    </row>
    <row r="261">
      <c r="I261" s="69" t="n"/>
      <c r="J261" s="69" t="n"/>
      <c r="K261" s="69" t="n"/>
      <c r="L261" s="69" t="n"/>
      <c r="M261" s="69" t="n"/>
      <c r="N261" s="69" t="n"/>
      <c r="O261" s="69" t="n"/>
      <c r="P261" s="69" t="n"/>
      <c r="Q261" s="69" t="n"/>
      <c r="R261" s="69" t="n"/>
      <c r="S261" s="69" t="n"/>
      <c r="T261" s="69" t="n"/>
      <c r="U261" s="69" t="n"/>
      <c r="V261" s="69" t="n"/>
      <c r="W261" s="69" t="n"/>
      <c r="X261" s="69" t="n"/>
      <c r="Y261" s="69" t="n"/>
      <c r="Z261" s="69" t="n"/>
      <c r="AA261" s="69" t="n"/>
      <c r="AB261" s="69" t="n"/>
      <c r="AC261" s="69" t="n"/>
      <c r="AD261" s="69" t="n"/>
      <c r="AE261" s="69" t="n"/>
      <c r="AF261" s="69" t="n"/>
      <c r="AG261" s="69" t="n"/>
      <c r="AH261" s="69" t="n"/>
      <c r="AI261" s="69" t="n"/>
      <c r="AJ261" s="69" t="n"/>
      <c r="AK261" s="69" t="n"/>
      <c r="BE261" s="69" t="n"/>
    </row>
    <row r="262">
      <c r="I262" s="69" t="n"/>
      <c r="J262" s="69" t="n"/>
      <c r="K262" s="69" t="n"/>
      <c r="L262" s="69" t="n"/>
      <c r="M262" s="69" t="n"/>
      <c r="N262" s="69" t="n"/>
      <c r="O262" s="69" t="n"/>
      <c r="P262" s="69" t="n"/>
      <c r="Q262" s="69" t="n"/>
      <c r="R262" s="69" t="n"/>
      <c r="S262" s="69" t="n"/>
      <c r="T262" s="69" t="n"/>
      <c r="U262" s="69" t="n"/>
      <c r="V262" s="69" t="n"/>
      <c r="W262" s="69" t="n"/>
      <c r="X262" s="69" t="n"/>
      <c r="Y262" s="69" t="n"/>
      <c r="Z262" s="69" t="n"/>
      <c r="AA262" s="69" t="n"/>
      <c r="AB262" s="69" t="n"/>
      <c r="AC262" s="69" t="n"/>
      <c r="AD262" s="69" t="n"/>
      <c r="AE262" s="69" t="n"/>
      <c r="AF262" s="69" t="n"/>
      <c r="AG262" s="69" t="n"/>
      <c r="AH262" s="69" t="n"/>
      <c r="AI262" s="69" t="n"/>
      <c r="AJ262" s="69" t="n"/>
      <c r="AK262" s="69" t="n"/>
      <c r="BE262" s="69" t="n"/>
    </row>
    <row r="263">
      <c r="I263" s="69" t="n"/>
      <c r="J263" s="69" t="n"/>
      <c r="K263" s="69" t="n"/>
      <c r="L263" s="69" t="n"/>
      <c r="M263" s="69" t="n"/>
      <c r="N263" s="69" t="n"/>
      <c r="O263" s="69" t="n"/>
      <c r="P263" s="69" t="n"/>
      <c r="Q263" s="69" t="n"/>
      <c r="R263" s="69" t="n"/>
      <c r="S263" s="69" t="n"/>
      <c r="T263" s="69" t="n"/>
      <c r="U263" s="69" t="n"/>
      <c r="V263" s="69" t="n"/>
      <c r="W263" s="69" t="n"/>
      <c r="X263" s="69" t="n"/>
      <c r="Y263" s="69" t="n"/>
      <c r="Z263" s="69" t="n"/>
      <c r="AA263" s="69" t="n"/>
      <c r="AB263" s="69" t="n"/>
      <c r="AC263" s="69" t="n"/>
      <c r="AD263" s="69" t="n"/>
      <c r="AE263" s="69" t="n"/>
      <c r="AF263" s="69" t="n"/>
      <c r="AG263" s="69" t="n"/>
      <c r="AH263" s="69" t="n"/>
      <c r="AI263" s="69" t="n"/>
      <c r="AJ263" s="69" t="n"/>
      <c r="AK263" s="69" t="n"/>
      <c r="BE263" s="69" t="n"/>
    </row>
    <row r="264">
      <c r="I264" s="69" t="n"/>
      <c r="J264" s="69" t="n"/>
      <c r="K264" s="69" t="n"/>
      <c r="L264" s="69" t="n"/>
      <c r="M264" s="69" t="n"/>
      <c r="N264" s="69" t="n"/>
      <c r="O264" s="69" t="n"/>
      <c r="P264" s="69" t="n"/>
      <c r="Q264" s="69" t="n"/>
      <c r="R264" s="69" t="n"/>
      <c r="S264" s="69" t="n"/>
      <c r="T264" s="69" t="n"/>
      <c r="U264" s="69" t="n"/>
      <c r="V264" s="69" t="n"/>
      <c r="W264" s="69" t="n"/>
      <c r="X264" s="69" t="n"/>
      <c r="Y264" s="69" t="n"/>
      <c r="Z264" s="69" t="n"/>
      <c r="AA264" s="69" t="n"/>
      <c r="AB264" s="69" t="n"/>
      <c r="AC264" s="69" t="n"/>
      <c r="AD264" s="69" t="n"/>
      <c r="AE264" s="69" t="n"/>
      <c r="AF264" s="69" t="n"/>
      <c r="AG264" s="69" t="n"/>
      <c r="AH264" s="69" t="n"/>
      <c r="AI264" s="69" t="n"/>
      <c r="AJ264" s="69" t="n"/>
      <c r="AK264" s="69" t="n"/>
      <c r="BE264" s="69" t="n"/>
    </row>
    <row r="265">
      <c r="I265" s="69" t="n"/>
      <c r="J265" s="69" t="n"/>
      <c r="K265" s="69" t="n"/>
      <c r="L265" s="69" t="n"/>
      <c r="M265" s="69" t="n"/>
      <c r="N265" s="69" t="n"/>
      <c r="O265" s="69" t="n"/>
      <c r="P265" s="69" t="n"/>
      <c r="Q265" s="69" t="n"/>
      <c r="R265" s="69" t="n"/>
      <c r="S265" s="69" t="n"/>
      <c r="T265" s="69" t="n"/>
      <c r="U265" s="69" t="n"/>
      <c r="V265" s="69" t="n"/>
      <c r="W265" s="69" t="n"/>
      <c r="X265" s="69" t="n"/>
      <c r="Y265" s="69" t="n"/>
      <c r="Z265" s="69" t="n"/>
      <c r="AA265" s="69" t="n"/>
      <c r="AB265" s="69" t="n"/>
      <c r="AC265" s="69" t="n"/>
      <c r="AD265" s="69" t="n"/>
      <c r="AE265" s="69" t="n"/>
      <c r="AF265" s="69" t="n"/>
      <c r="AG265" s="69" t="n"/>
      <c r="AH265" s="69" t="n"/>
      <c r="AI265" s="69" t="n"/>
      <c r="AJ265" s="69" t="n"/>
      <c r="AK265" s="69" t="n"/>
      <c r="BE265" s="69" t="n"/>
    </row>
    <row r="266">
      <c r="I266" s="69" t="n"/>
      <c r="J266" s="69" t="n"/>
      <c r="K266" s="69" t="n"/>
      <c r="L266" s="69" t="n"/>
      <c r="M266" s="69" t="n"/>
      <c r="N266" s="69" t="n"/>
      <c r="O266" s="69" t="n"/>
      <c r="P266" s="69" t="n"/>
      <c r="Q266" s="69" t="n"/>
      <c r="R266" s="69" t="n"/>
      <c r="S266" s="69" t="n"/>
      <c r="T266" s="69" t="n"/>
      <c r="U266" s="69" t="n"/>
      <c r="V266" s="69" t="n"/>
      <c r="W266" s="69" t="n"/>
      <c r="X266" s="69" t="n"/>
      <c r="Y266" s="69" t="n"/>
      <c r="Z266" s="69" t="n"/>
      <c r="AA266" s="69" t="n"/>
      <c r="AB266" s="69" t="n"/>
      <c r="AC266" s="69" t="n"/>
      <c r="AD266" s="69" t="n"/>
      <c r="AE266" s="69" t="n"/>
      <c r="AF266" s="69" t="n"/>
      <c r="AG266" s="69" t="n"/>
      <c r="AH266" s="69" t="n"/>
      <c r="AI266" s="69" t="n"/>
      <c r="AJ266" s="69" t="n"/>
      <c r="AK266" s="69" t="n"/>
      <c r="BE266" s="69" t="n"/>
    </row>
    <row r="267">
      <c r="I267" s="69" t="n"/>
      <c r="J267" s="69" t="n"/>
      <c r="K267" s="69" t="n"/>
      <c r="L267" s="69" t="n"/>
      <c r="M267" s="69" t="n"/>
      <c r="N267" s="69" t="n"/>
      <c r="O267" s="69" t="n"/>
      <c r="P267" s="69" t="n"/>
      <c r="Q267" s="69" t="n"/>
      <c r="R267" s="69" t="n"/>
      <c r="S267" s="69" t="n"/>
      <c r="T267" s="69" t="n"/>
      <c r="U267" s="69" t="n"/>
      <c r="V267" s="69" t="n"/>
      <c r="W267" s="69" t="n"/>
      <c r="X267" s="69" t="n"/>
      <c r="Y267" s="69" t="n"/>
      <c r="Z267" s="69" t="n"/>
      <c r="AA267" s="69" t="n"/>
      <c r="AB267" s="69" t="n"/>
      <c r="AC267" s="69" t="n"/>
      <c r="AD267" s="69" t="n"/>
      <c r="AE267" s="69" t="n"/>
      <c r="AF267" s="69" t="n"/>
      <c r="AG267" s="69" t="n"/>
      <c r="AH267" s="69" t="n"/>
      <c r="AI267" s="69" t="n"/>
      <c r="AJ267" s="69" t="n"/>
      <c r="AK267" s="69" t="n"/>
      <c r="BE267" s="69" t="n"/>
    </row>
    <row r="268">
      <c r="I268" s="69" t="n"/>
      <c r="J268" s="69" t="n"/>
      <c r="K268" s="69" t="n"/>
      <c r="L268" s="69" t="n"/>
      <c r="M268" s="69" t="n"/>
      <c r="N268" s="69" t="n"/>
      <c r="O268" s="69" t="n"/>
      <c r="P268" s="69" t="n"/>
      <c r="Q268" s="69" t="n"/>
      <c r="R268" s="69" t="n"/>
      <c r="S268" s="69" t="n"/>
      <c r="T268" s="69" t="n"/>
      <c r="U268" s="69" t="n"/>
      <c r="V268" s="69" t="n"/>
      <c r="W268" s="69" t="n"/>
      <c r="X268" s="69" t="n"/>
      <c r="Y268" s="69" t="n"/>
      <c r="Z268" s="69" t="n"/>
      <c r="AA268" s="69" t="n"/>
      <c r="AB268" s="69" t="n"/>
      <c r="AC268" s="69" t="n"/>
      <c r="AD268" s="69" t="n"/>
      <c r="AE268" s="69" t="n"/>
      <c r="AF268" s="69" t="n"/>
      <c r="AG268" s="69" t="n"/>
      <c r="AH268" s="69" t="n"/>
      <c r="AI268" s="69" t="n"/>
      <c r="AJ268" s="69" t="n"/>
      <c r="AK268" s="69" t="n"/>
      <c r="BE268" s="69" t="n"/>
    </row>
    <row r="269">
      <c r="I269" s="69" t="n"/>
      <c r="J269" s="69" t="n"/>
      <c r="K269" s="69" t="n"/>
      <c r="L269" s="69" t="n"/>
      <c r="M269" s="69" t="n"/>
      <c r="N269" s="69" t="n"/>
      <c r="O269" s="69" t="n"/>
      <c r="P269" s="69" t="n"/>
      <c r="Q269" s="69" t="n"/>
      <c r="R269" s="69" t="n"/>
      <c r="S269" s="69" t="n"/>
      <c r="T269" s="69" t="n"/>
      <c r="U269" s="69" t="n"/>
      <c r="V269" s="69" t="n"/>
      <c r="W269" s="69" t="n"/>
      <c r="X269" s="69" t="n"/>
      <c r="Y269" s="69" t="n"/>
      <c r="Z269" s="69" t="n"/>
      <c r="AA269" s="69" t="n"/>
      <c r="AB269" s="69" t="n"/>
      <c r="AC269" s="69" t="n"/>
      <c r="AD269" s="69" t="n"/>
      <c r="AE269" s="69" t="n"/>
      <c r="AF269" s="69" t="n"/>
      <c r="AG269" s="69" t="n"/>
      <c r="AH269" s="69" t="n"/>
      <c r="AI269" s="69" t="n"/>
      <c r="AJ269" s="69" t="n"/>
      <c r="AK269" s="69" t="n"/>
      <c r="BE269" s="69" t="n"/>
    </row>
    <row r="270">
      <c r="I270" s="69" t="n"/>
      <c r="J270" s="69" t="n"/>
      <c r="K270" s="69" t="n"/>
      <c r="L270" s="69" t="n"/>
      <c r="M270" s="69" t="n"/>
      <c r="N270" s="69" t="n"/>
      <c r="O270" s="69" t="n"/>
      <c r="P270" s="69" t="n"/>
      <c r="Q270" s="69" t="n"/>
      <c r="R270" s="69" t="n"/>
      <c r="S270" s="69" t="n"/>
      <c r="T270" s="69" t="n"/>
      <c r="U270" s="69" t="n"/>
      <c r="V270" s="69" t="n"/>
      <c r="W270" s="69" t="n"/>
      <c r="X270" s="69" t="n"/>
      <c r="Y270" s="69" t="n"/>
      <c r="Z270" s="69" t="n"/>
      <c r="AA270" s="69" t="n"/>
      <c r="AB270" s="69" t="n"/>
      <c r="AC270" s="69" t="n"/>
      <c r="AD270" s="69" t="n"/>
      <c r="AE270" s="69" t="n"/>
      <c r="AF270" s="69" t="n"/>
      <c r="AG270" s="69" t="n"/>
      <c r="AH270" s="69" t="n"/>
      <c r="AI270" s="69" t="n"/>
      <c r="AJ270" s="69" t="n"/>
      <c r="AK270" s="69" t="n"/>
      <c r="BE270" s="69" t="n"/>
    </row>
    <row r="271">
      <c r="I271" s="69" t="n"/>
      <c r="J271" s="69" t="n"/>
      <c r="K271" s="69" t="n"/>
      <c r="L271" s="69" t="n"/>
      <c r="M271" s="69" t="n"/>
      <c r="N271" s="69" t="n"/>
      <c r="O271" s="69" t="n"/>
      <c r="P271" s="69" t="n"/>
      <c r="Q271" s="69" t="n"/>
      <c r="R271" s="69" t="n"/>
      <c r="S271" s="69" t="n"/>
      <c r="T271" s="69" t="n"/>
      <c r="U271" s="69" t="n"/>
      <c r="V271" s="69" t="n"/>
      <c r="W271" s="69" t="n"/>
      <c r="X271" s="69" t="n"/>
      <c r="Y271" s="69" t="n"/>
      <c r="Z271" s="69" t="n"/>
      <c r="AA271" s="69" t="n"/>
      <c r="AB271" s="69" t="n"/>
      <c r="AC271" s="69" t="n"/>
      <c r="AD271" s="69" t="n"/>
      <c r="AE271" s="69" t="n"/>
      <c r="AF271" s="69" t="n"/>
      <c r="AG271" s="69" t="n"/>
      <c r="AH271" s="69" t="n"/>
      <c r="AI271" s="69" t="n"/>
      <c r="AJ271" s="69" t="n"/>
      <c r="AK271" s="69" t="n"/>
      <c r="BE271" s="69" t="n"/>
    </row>
    <row r="272">
      <c r="I272" s="69" t="n"/>
      <c r="J272" s="69" t="n"/>
      <c r="K272" s="69" t="n"/>
      <c r="L272" s="69" t="n"/>
      <c r="M272" s="69" t="n"/>
      <c r="N272" s="69" t="n"/>
      <c r="O272" s="69" t="n"/>
      <c r="P272" s="69" t="n"/>
      <c r="Q272" s="69" t="n"/>
      <c r="R272" s="69" t="n"/>
      <c r="S272" s="69" t="n"/>
      <c r="T272" s="69" t="n"/>
      <c r="U272" s="69" t="n"/>
      <c r="V272" s="69" t="n"/>
      <c r="W272" s="69" t="n"/>
      <c r="X272" s="69" t="n"/>
      <c r="Y272" s="69" t="n"/>
      <c r="Z272" s="69" t="n"/>
      <c r="AA272" s="69" t="n"/>
      <c r="AB272" s="69" t="n"/>
      <c r="AC272" s="69" t="n"/>
      <c r="AD272" s="69" t="n"/>
      <c r="AE272" s="69" t="n"/>
      <c r="AF272" s="69" t="n"/>
      <c r="AG272" s="69" t="n"/>
      <c r="AH272" s="69" t="n"/>
      <c r="AI272" s="69" t="n"/>
      <c r="AJ272" s="69" t="n"/>
      <c r="AK272" s="69" t="n"/>
      <c r="BE272" s="69" t="n"/>
    </row>
    <row r="273">
      <c r="I273" s="69" t="n"/>
      <c r="J273" s="69" t="n"/>
      <c r="K273" s="69" t="n"/>
      <c r="L273" s="69" t="n"/>
      <c r="M273" s="69" t="n"/>
      <c r="N273" s="69" t="n"/>
      <c r="O273" s="69" t="n"/>
      <c r="P273" s="69" t="n"/>
      <c r="Q273" s="69" t="n"/>
      <c r="R273" s="69" t="n"/>
      <c r="S273" s="69" t="n"/>
      <c r="T273" s="69" t="n"/>
      <c r="U273" s="69" t="n"/>
      <c r="V273" s="69" t="n"/>
      <c r="W273" s="69" t="n"/>
      <c r="X273" s="69" t="n"/>
      <c r="Y273" s="69" t="n"/>
      <c r="Z273" s="69" t="n"/>
      <c r="AA273" s="69" t="n"/>
      <c r="AB273" s="69" t="n"/>
      <c r="AC273" s="69" t="n"/>
      <c r="AD273" s="69" t="n"/>
      <c r="AE273" s="69" t="n"/>
      <c r="AF273" s="69" t="n"/>
      <c r="AG273" s="69" t="n"/>
      <c r="AH273" s="69" t="n"/>
      <c r="AI273" s="69" t="n"/>
      <c r="AJ273" s="69" t="n"/>
      <c r="AK273" s="69" t="n"/>
      <c r="BE273" s="69" t="n"/>
    </row>
    <row r="274">
      <c r="I274" s="69" t="n"/>
      <c r="J274" s="69" t="n"/>
      <c r="K274" s="69" t="n"/>
      <c r="L274" s="69" t="n"/>
      <c r="M274" s="69" t="n"/>
      <c r="N274" s="69" t="n"/>
      <c r="O274" s="69" t="n"/>
      <c r="P274" s="69" t="n"/>
      <c r="Q274" s="69" t="n"/>
      <c r="R274" s="69" t="n"/>
      <c r="S274" s="69" t="n"/>
      <c r="T274" s="69" t="n"/>
      <c r="U274" s="69" t="n"/>
      <c r="V274" s="69" t="n"/>
      <c r="W274" s="69" t="n"/>
      <c r="X274" s="69" t="n"/>
      <c r="Y274" s="69" t="n"/>
      <c r="Z274" s="69" t="n"/>
      <c r="AA274" s="69" t="n"/>
      <c r="AB274" s="69" t="n"/>
      <c r="AC274" s="69" t="n"/>
      <c r="AD274" s="69" t="n"/>
      <c r="AE274" s="69" t="n"/>
      <c r="AF274" s="69" t="n"/>
      <c r="AG274" s="69" t="n"/>
      <c r="AH274" s="69" t="n"/>
      <c r="AI274" s="69" t="n"/>
      <c r="AJ274" s="69" t="n"/>
      <c r="AK274" s="69" t="n"/>
      <c r="BE274" s="69" t="n"/>
    </row>
    <row r="275">
      <c r="I275" s="69" t="n"/>
      <c r="J275" s="69" t="n"/>
      <c r="K275" s="69" t="n"/>
      <c r="L275" s="69" t="n"/>
      <c r="M275" s="69" t="n"/>
      <c r="N275" s="69" t="n"/>
      <c r="O275" s="69" t="n"/>
      <c r="P275" s="69" t="n"/>
      <c r="Q275" s="69" t="n"/>
      <c r="R275" s="69" t="n"/>
      <c r="S275" s="69" t="n"/>
      <c r="T275" s="69" t="n"/>
      <c r="U275" s="69" t="n"/>
      <c r="V275" s="69" t="n"/>
      <c r="W275" s="69" t="n"/>
      <c r="X275" s="69" t="n"/>
      <c r="Y275" s="69" t="n"/>
      <c r="Z275" s="69" t="n"/>
      <c r="AA275" s="69" t="n"/>
      <c r="AB275" s="69" t="n"/>
      <c r="AC275" s="69" t="n"/>
      <c r="AD275" s="69" t="n"/>
      <c r="AE275" s="69" t="n"/>
      <c r="AF275" s="69" t="n"/>
      <c r="AG275" s="69" t="n"/>
      <c r="AH275" s="69" t="n"/>
      <c r="AI275" s="69" t="n"/>
      <c r="AJ275" s="69" t="n"/>
      <c r="AK275" s="69" t="n"/>
      <c r="BE275" s="69" t="n"/>
    </row>
    <row r="276">
      <c r="I276" s="69" t="n"/>
      <c r="J276" s="69" t="n"/>
      <c r="K276" s="69" t="n"/>
      <c r="L276" s="69" t="n"/>
      <c r="M276" s="69" t="n"/>
      <c r="N276" s="69" t="n"/>
      <c r="O276" s="69" t="n"/>
      <c r="P276" s="69" t="n"/>
      <c r="Q276" s="69" t="n"/>
      <c r="R276" s="69" t="n"/>
      <c r="S276" s="69" t="n"/>
      <c r="T276" s="69" t="n"/>
      <c r="U276" s="69" t="n"/>
      <c r="V276" s="69" t="n"/>
      <c r="W276" s="69" t="n"/>
      <c r="X276" s="69" t="n"/>
      <c r="Y276" s="69" t="n"/>
      <c r="Z276" s="69" t="n"/>
      <c r="AA276" s="69" t="n"/>
      <c r="AB276" s="69" t="n"/>
      <c r="AC276" s="69" t="n"/>
      <c r="AD276" s="69" t="n"/>
      <c r="AE276" s="69" t="n"/>
      <c r="AF276" s="69" t="n"/>
      <c r="AG276" s="69" t="n"/>
      <c r="AH276" s="69" t="n"/>
      <c r="AI276" s="69" t="n"/>
      <c r="AJ276" s="69" t="n"/>
      <c r="AK276" s="69" t="n"/>
      <c r="BE276" s="69" t="n"/>
    </row>
    <row r="277">
      <c r="I277" s="69" t="n"/>
      <c r="J277" s="69" t="n"/>
      <c r="K277" s="69" t="n"/>
      <c r="L277" s="69" t="n"/>
      <c r="M277" s="69" t="n"/>
      <c r="N277" s="69" t="n"/>
      <c r="O277" s="69" t="n"/>
      <c r="P277" s="69" t="n"/>
      <c r="Q277" s="69" t="n"/>
      <c r="R277" s="69" t="n"/>
      <c r="S277" s="69" t="n"/>
      <c r="T277" s="69" t="n"/>
      <c r="U277" s="69" t="n"/>
      <c r="V277" s="69" t="n"/>
      <c r="W277" s="69" t="n"/>
      <c r="X277" s="69" t="n"/>
      <c r="Y277" s="69" t="n"/>
      <c r="Z277" s="69" t="n"/>
      <c r="AA277" s="69" t="n"/>
      <c r="AB277" s="69" t="n"/>
      <c r="AC277" s="69" t="n"/>
      <c r="AD277" s="69" t="n"/>
      <c r="AE277" s="69" t="n"/>
      <c r="AF277" s="69" t="n"/>
      <c r="AG277" s="69" t="n"/>
      <c r="AH277" s="69" t="n"/>
      <c r="AI277" s="69" t="n"/>
      <c r="AJ277" s="69" t="n"/>
      <c r="AK277" s="69" t="n"/>
      <c r="BE277" s="69" t="n"/>
    </row>
    <row r="278">
      <c r="I278" s="69" t="n"/>
      <c r="J278" s="69" t="n"/>
      <c r="K278" s="69" t="n"/>
      <c r="L278" s="69" t="n"/>
      <c r="M278" s="69" t="n"/>
      <c r="N278" s="69" t="n"/>
      <c r="O278" s="69" t="n"/>
      <c r="P278" s="69" t="n"/>
      <c r="Q278" s="69" t="n"/>
      <c r="R278" s="69" t="n"/>
      <c r="S278" s="69" t="n"/>
      <c r="T278" s="69" t="n"/>
      <c r="U278" s="69" t="n"/>
      <c r="V278" s="69" t="n"/>
      <c r="W278" s="69" t="n"/>
      <c r="X278" s="69" t="n"/>
      <c r="Y278" s="69" t="n"/>
      <c r="Z278" s="69" t="n"/>
      <c r="AA278" s="69" t="n"/>
      <c r="AB278" s="69" t="n"/>
      <c r="AC278" s="69" t="n"/>
      <c r="AD278" s="69" t="n"/>
      <c r="AE278" s="69" t="n"/>
      <c r="AF278" s="69" t="n"/>
      <c r="AG278" s="69" t="n"/>
      <c r="AH278" s="69" t="n"/>
      <c r="AI278" s="69" t="n"/>
      <c r="AJ278" s="69" t="n"/>
      <c r="AK278" s="69" t="n"/>
      <c r="BE278" s="69" t="n"/>
    </row>
    <row r="279">
      <c r="I279" s="69" t="n"/>
      <c r="J279" s="69" t="n"/>
      <c r="K279" s="69" t="n"/>
      <c r="L279" s="69" t="n"/>
      <c r="M279" s="69" t="n"/>
      <c r="N279" s="69" t="n"/>
      <c r="O279" s="69" t="n"/>
      <c r="P279" s="69" t="n"/>
      <c r="Q279" s="69" t="n"/>
      <c r="R279" s="69" t="n"/>
      <c r="S279" s="69" t="n"/>
      <c r="T279" s="69" t="n"/>
      <c r="U279" s="69" t="n"/>
      <c r="V279" s="69" t="n"/>
      <c r="W279" s="69" t="n"/>
      <c r="X279" s="69" t="n"/>
      <c r="Y279" s="69" t="n"/>
      <c r="Z279" s="69" t="n"/>
      <c r="AA279" s="69" t="n"/>
      <c r="AB279" s="69" t="n"/>
      <c r="AC279" s="69" t="n"/>
      <c r="AD279" s="69" t="n"/>
      <c r="AE279" s="69" t="n"/>
      <c r="AF279" s="69" t="n"/>
      <c r="AG279" s="69" t="n"/>
      <c r="AH279" s="69" t="n"/>
      <c r="AI279" s="69" t="n"/>
      <c r="AJ279" s="69" t="n"/>
      <c r="AK279" s="69" t="n"/>
      <c r="BE279" s="69" t="n"/>
    </row>
    <row r="280">
      <c r="I280" s="69" t="n"/>
      <c r="J280" s="69" t="n"/>
      <c r="K280" s="69" t="n"/>
      <c r="L280" s="69" t="n"/>
      <c r="M280" s="69" t="n"/>
      <c r="N280" s="69" t="n"/>
      <c r="O280" s="69" t="n"/>
      <c r="P280" s="69" t="n"/>
      <c r="Q280" s="69" t="n"/>
      <c r="R280" s="69" t="n"/>
      <c r="S280" s="69" t="n"/>
      <c r="T280" s="69" t="n"/>
      <c r="U280" s="69" t="n"/>
      <c r="V280" s="69" t="n"/>
      <c r="W280" s="69" t="n"/>
      <c r="X280" s="69" t="n"/>
      <c r="Y280" s="69" t="n"/>
      <c r="Z280" s="69" t="n"/>
      <c r="AA280" s="69" t="n"/>
      <c r="AB280" s="69" t="n"/>
      <c r="AC280" s="69" t="n"/>
      <c r="AD280" s="69" t="n"/>
      <c r="AE280" s="69" t="n"/>
      <c r="AF280" s="69" t="n"/>
      <c r="AG280" s="69" t="n"/>
      <c r="AH280" s="69" t="n"/>
      <c r="AI280" s="69" t="n"/>
      <c r="AJ280" s="69" t="n"/>
      <c r="AK280" s="69" t="n"/>
      <c r="BE280" s="69" t="n"/>
    </row>
    <row r="281">
      <c r="I281" s="69" t="n"/>
      <c r="J281" s="69" t="n"/>
      <c r="K281" s="69" t="n"/>
      <c r="L281" s="69" t="n"/>
      <c r="M281" s="69" t="n"/>
      <c r="N281" s="69" t="n"/>
      <c r="O281" s="69" t="n"/>
      <c r="P281" s="69" t="n"/>
      <c r="Q281" s="69" t="n"/>
      <c r="R281" s="69" t="n"/>
      <c r="S281" s="69" t="n"/>
      <c r="T281" s="69" t="n"/>
      <c r="U281" s="69" t="n"/>
      <c r="V281" s="69" t="n"/>
      <c r="W281" s="69" t="n"/>
      <c r="X281" s="69" t="n"/>
      <c r="Y281" s="69" t="n"/>
      <c r="Z281" s="69" t="n"/>
      <c r="AA281" s="69" t="n"/>
      <c r="AB281" s="69" t="n"/>
      <c r="AC281" s="69" t="n"/>
      <c r="AD281" s="69" t="n"/>
      <c r="AE281" s="69" t="n"/>
      <c r="AF281" s="69" t="n"/>
      <c r="AG281" s="69" t="n"/>
      <c r="AH281" s="69" t="n"/>
      <c r="AI281" s="69" t="n"/>
      <c r="AJ281" s="69" t="n"/>
      <c r="AK281" s="69" t="n"/>
      <c r="BE281" s="69" t="n"/>
    </row>
    <row r="282">
      <c r="I282" s="69" t="n"/>
      <c r="J282" s="69" t="n"/>
      <c r="K282" s="69" t="n"/>
      <c r="L282" s="69" t="n"/>
      <c r="M282" s="69" t="n"/>
      <c r="N282" s="69" t="n"/>
      <c r="O282" s="69" t="n"/>
      <c r="P282" s="69" t="n"/>
      <c r="Q282" s="69" t="n"/>
      <c r="R282" s="69" t="n"/>
      <c r="S282" s="69" t="n"/>
      <c r="T282" s="69" t="n"/>
      <c r="U282" s="69" t="n"/>
      <c r="V282" s="69" t="n"/>
      <c r="W282" s="69" t="n"/>
      <c r="X282" s="69" t="n"/>
      <c r="Y282" s="69" t="n"/>
      <c r="Z282" s="69" t="n"/>
      <c r="AA282" s="69" t="n"/>
      <c r="AB282" s="69" t="n"/>
      <c r="AC282" s="69" t="n"/>
      <c r="AD282" s="69" t="n"/>
      <c r="AE282" s="69" t="n"/>
      <c r="AF282" s="69" t="n"/>
      <c r="AG282" s="69" t="n"/>
      <c r="AH282" s="69" t="n"/>
      <c r="AI282" s="69" t="n"/>
      <c r="AJ282" s="69" t="n"/>
      <c r="AK282" s="69" t="n"/>
      <c r="BE282" s="69" t="n"/>
    </row>
    <row r="283">
      <c r="I283" s="69" t="n"/>
      <c r="J283" s="69" t="n"/>
      <c r="K283" s="69" t="n"/>
      <c r="L283" s="69" t="n"/>
      <c r="M283" s="69" t="n"/>
      <c r="N283" s="69" t="n"/>
      <c r="O283" s="69" t="n"/>
      <c r="P283" s="69" t="n"/>
      <c r="Q283" s="69" t="n"/>
      <c r="R283" s="69" t="n"/>
      <c r="S283" s="69" t="n"/>
      <c r="T283" s="69" t="n"/>
      <c r="U283" s="69" t="n"/>
      <c r="V283" s="69" t="n"/>
      <c r="W283" s="69" t="n"/>
      <c r="X283" s="69" t="n"/>
      <c r="Y283" s="69" t="n"/>
      <c r="Z283" s="69" t="n"/>
      <c r="AA283" s="69" t="n"/>
      <c r="AB283" s="69" t="n"/>
      <c r="AC283" s="69" t="n"/>
      <c r="AD283" s="69" t="n"/>
      <c r="AE283" s="69" t="n"/>
      <c r="AF283" s="69" t="n"/>
      <c r="AG283" s="69" t="n"/>
      <c r="AH283" s="69" t="n"/>
      <c r="AI283" s="69" t="n"/>
      <c r="AJ283" s="69" t="n"/>
      <c r="AK283" s="69" t="n"/>
      <c r="BE283" s="69" t="n"/>
    </row>
    <row r="284">
      <c r="I284" s="69" t="n"/>
      <c r="J284" s="69" t="n"/>
      <c r="K284" s="69" t="n"/>
      <c r="L284" s="69" t="n"/>
      <c r="M284" s="69" t="n"/>
      <c r="N284" s="69" t="n"/>
      <c r="O284" s="69" t="n"/>
      <c r="P284" s="69" t="n"/>
      <c r="Q284" s="69" t="n"/>
      <c r="R284" s="69" t="n"/>
      <c r="S284" s="69" t="n"/>
      <c r="T284" s="69" t="n"/>
      <c r="U284" s="69" t="n"/>
      <c r="V284" s="69" t="n"/>
      <c r="W284" s="69" t="n"/>
      <c r="X284" s="69" t="n"/>
      <c r="Y284" s="69" t="n"/>
      <c r="Z284" s="69" t="n"/>
      <c r="AA284" s="69" t="n"/>
      <c r="AB284" s="69" t="n"/>
      <c r="AC284" s="69" t="n"/>
      <c r="AD284" s="69" t="n"/>
      <c r="AE284" s="69" t="n"/>
      <c r="AF284" s="69" t="n"/>
      <c r="AG284" s="69" t="n"/>
      <c r="AH284" s="69" t="n"/>
      <c r="AI284" s="69" t="n"/>
      <c r="AJ284" s="69" t="n"/>
      <c r="AK284" s="69" t="n"/>
      <c r="BE284" s="69" t="n"/>
    </row>
    <row r="285">
      <c r="I285" s="69" t="n"/>
      <c r="J285" s="69" t="n"/>
      <c r="K285" s="69" t="n"/>
      <c r="L285" s="69" t="n"/>
      <c r="M285" s="69" t="n"/>
      <c r="N285" s="69" t="n"/>
      <c r="O285" s="69" t="n"/>
      <c r="P285" s="69" t="n"/>
      <c r="Q285" s="69" t="n"/>
      <c r="R285" s="69" t="n"/>
      <c r="S285" s="69" t="n"/>
      <c r="T285" s="69" t="n"/>
      <c r="U285" s="69" t="n"/>
      <c r="V285" s="69" t="n"/>
      <c r="W285" s="69" t="n"/>
      <c r="X285" s="69" t="n"/>
      <c r="Y285" s="69" t="n"/>
      <c r="Z285" s="69" t="n"/>
      <c r="AA285" s="69" t="n"/>
      <c r="AB285" s="69" t="n"/>
      <c r="AC285" s="69" t="n"/>
      <c r="AD285" s="69" t="n"/>
      <c r="AE285" s="69" t="n"/>
      <c r="AF285" s="69" t="n"/>
      <c r="AG285" s="69" t="n"/>
      <c r="AH285" s="69" t="n"/>
      <c r="AI285" s="69" t="n"/>
      <c r="AJ285" s="69" t="n"/>
      <c r="AK285" s="69" t="n"/>
      <c r="BE285" s="69" t="n"/>
    </row>
    <row r="286">
      <c r="I286" s="69" t="n"/>
      <c r="J286" s="69" t="n"/>
      <c r="K286" s="69" t="n"/>
      <c r="L286" s="69" t="n"/>
      <c r="M286" s="69" t="n"/>
      <c r="N286" s="69" t="n"/>
      <c r="O286" s="69" t="n"/>
      <c r="P286" s="69" t="n"/>
      <c r="Q286" s="69" t="n"/>
      <c r="R286" s="69" t="n"/>
      <c r="S286" s="69" t="n"/>
      <c r="T286" s="69" t="n"/>
      <c r="U286" s="69" t="n"/>
      <c r="V286" s="69" t="n"/>
      <c r="W286" s="69" t="n"/>
      <c r="X286" s="69" t="n"/>
      <c r="Y286" s="69" t="n"/>
      <c r="Z286" s="69" t="n"/>
      <c r="AA286" s="69" t="n"/>
      <c r="AB286" s="69" t="n"/>
      <c r="AC286" s="69" t="n"/>
      <c r="AD286" s="69" t="n"/>
      <c r="AE286" s="69" t="n"/>
      <c r="AF286" s="69" t="n"/>
      <c r="AG286" s="69" t="n"/>
      <c r="AH286" s="69" t="n"/>
      <c r="AI286" s="69" t="n"/>
      <c r="AJ286" s="69" t="n"/>
      <c r="AK286" s="69" t="n"/>
      <c r="BE286" s="69" t="n"/>
    </row>
    <row r="287">
      <c r="I287" s="69" t="n"/>
      <c r="J287" s="69" t="n"/>
      <c r="K287" s="69" t="n"/>
      <c r="L287" s="69" t="n"/>
      <c r="M287" s="69" t="n"/>
      <c r="N287" s="69" t="n"/>
      <c r="O287" s="69" t="n"/>
      <c r="P287" s="69" t="n"/>
      <c r="Q287" s="69" t="n"/>
      <c r="R287" s="69" t="n"/>
      <c r="S287" s="69" t="n"/>
      <c r="T287" s="69" t="n"/>
      <c r="U287" s="69" t="n"/>
      <c r="V287" s="69" t="n"/>
      <c r="W287" s="69" t="n"/>
      <c r="X287" s="69" t="n"/>
      <c r="Y287" s="69" t="n"/>
      <c r="Z287" s="69" t="n"/>
      <c r="AA287" s="69" t="n"/>
      <c r="AB287" s="69" t="n"/>
      <c r="AC287" s="69" t="n"/>
      <c r="AD287" s="69" t="n"/>
      <c r="AE287" s="69" t="n"/>
      <c r="AF287" s="69" t="n"/>
      <c r="AG287" s="69" t="n"/>
      <c r="AH287" s="69" t="n"/>
      <c r="AI287" s="69" t="n"/>
      <c r="AJ287" s="69" t="n"/>
      <c r="AK287" s="69" t="n"/>
      <c r="BE287" s="69" t="n"/>
    </row>
    <row r="288">
      <c r="I288" s="69" t="n"/>
      <c r="J288" s="69" t="n"/>
      <c r="K288" s="69" t="n"/>
      <c r="L288" s="69" t="n"/>
      <c r="M288" s="69" t="n"/>
      <c r="N288" s="69" t="n"/>
      <c r="O288" s="69" t="n"/>
      <c r="P288" s="69" t="n"/>
      <c r="Q288" s="69" t="n"/>
      <c r="R288" s="69" t="n"/>
      <c r="S288" s="69" t="n"/>
      <c r="T288" s="69" t="n"/>
      <c r="U288" s="69" t="n"/>
      <c r="V288" s="69" t="n"/>
      <c r="W288" s="69" t="n"/>
      <c r="X288" s="69" t="n"/>
      <c r="Y288" s="69" t="n"/>
      <c r="Z288" s="69" t="n"/>
      <c r="AA288" s="69" t="n"/>
      <c r="AB288" s="69" t="n"/>
      <c r="AC288" s="69" t="n"/>
      <c r="AD288" s="69" t="n"/>
      <c r="AE288" s="69" t="n"/>
      <c r="AF288" s="69" t="n"/>
      <c r="AG288" s="69" t="n"/>
      <c r="AH288" s="69" t="n"/>
      <c r="AI288" s="69" t="n"/>
      <c r="AJ288" s="69" t="n"/>
      <c r="AK288" s="69" t="n"/>
      <c r="BE288" s="69" t="n"/>
    </row>
    <row r="289">
      <c r="I289" s="69" t="n"/>
      <c r="J289" s="69" t="n"/>
      <c r="K289" s="69" t="n"/>
      <c r="L289" s="69" t="n"/>
      <c r="M289" s="69" t="n"/>
      <c r="N289" s="69" t="n"/>
      <c r="O289" s="69" t="n"/>
      <c r="P289" s="69" t="n"/>
      <c r="Q289" s="69" t="n"/>
      <c r="R289" s="69" t="n"/>
      <c r="S289" s="69" t="n"/>
      <c r="T289" s="69" t="n"/>
      <c r="U289" s="69" t="n"/>
      <c r="V289" s="69" t="n"/>
      <c r="W289" s="69" t="n"/>
      <c r="X289" s="69" t="n"/>
      <c r="Y289" s="69" t="n"/>
      <c r="Z289" s="69" t="n"/>
      <c r="AA289" s="69" t="n"/>
      <c r="AB289" s="69" t="n"/>
      <c r="AC289" s="69" t="n"/>
      <c r="AD289" s="69" t="n"/>
      <c r="AE289" s="69" t="n"/>
      <c r="AF289" s="69" t="n"/>
      <c r="AG289" s="69" t="n"/>
      <c r="AH289" s="69" t="n"/>
      <c r="AI289" s="69" t="n"/>
      <c r="AJ289" s="69" t="n"/>
      <c r="AK289" s="69" t="n"/>
      <c r="BE289" s="69" t="n"/>
    </row>
    <row r="290">
      <c r="I290" s="69" t="n"/>
      <c r="J290" s="69" t="n"/>
      <c r="K290" s="69" t="n"/>
      <c r="L290" s="69" t="n"/>
      <c r="M290" s="69" t="n"/>
      <c r="N290" s="69" t="n"/>
      <c r="O290" s="69" t="n"/>
      <c r="P290" s="69" t="n"/>
      <c r="Q290" s="69" t="n"/>
      <c r="R290" s="69" t="n"/>
      <c r="S290" s="69" t="n"/>
      <c r="T290" s="69" t="n"/>
      <c r="U290" s="69" t="n"/>
      <c r="V290" s="69" t="n"/>
      <c r="W290" s="69" t="n"/>
      <c r="X290" s="69" t="n"/>
      <c r="Y290" s="69" t="n"/>
      <c r="Z290" s="69" t="n"/>
      <c r="AA290" s="69" t="n"/>
      <c r="AB290" s="69" t="n"/>
      <c r="AC290" s="69" t="n"/>
      <c r="AD290" s="69" t="n"/>
      <c r="AE290" s="69" t="n"/>
      <c r="AF290" s="69" t="n"/>
      <c r="AG290" s="69" t="n"/>
      <c r="AH290" s="69" t="n"/>
      <c r="AI290" s="69" t="n"/>
      <c r="AJ290" s="69" t="n"/>
      <c r="AK290" s="69" t="n"/>
      <c r="BE290" s="69" t="n"/>
    </row>
    <row r="291">
      <c r="I291" s="69" t="n"/>
      <c r="J291" s="69" t="n"/>
      <c r="K291" s="69" t="n"/>
      <c r="L291" s="69" t="n"/>
      <c r="M291" s="69" t="n"/>
      <c r="N291" s="69" t="n"/>
      <c r="O291" s="69" t="n"/>
      <c r="P291" s="69" t="n"/>
      <c r="Q291" s="69" t="n"/>
      <c r="R291" s="69" t="n"/>
      <c r="S291" s="69" t="n"/>
      <c r="T291" s="69" t="n"/>
      <c r="U291" s="69" t="n"/>
      <c r="V291" s="69" t="n"/>
      <c r="W291" s="69" t="n"/>
      <c r="X291" s="69" t="n"/>
      <c r="Y291" s="69" t="n"/>
      <c r="Z291" s="69" t="n"/>
      <c r="AA291" s="69" t="n"/>
      <c r="AB291" s="69" t="n"/>
      <c r="AC291" s="69" t="n"/>
      <c r="AD291" s="69" t="n"/>
      <c r="AE291" s="69" t="n"/>
      <c r="AF291" s="69" t="n"/>
      <c r="AG291" s="69" t="n"/>
      <c r="AH291" s="69" t="n"/>
      <c r="AI291" s="69" t="n"/>
      <c r="AJ291" s="69" t="n"/>
      <c r="AK291" s="69" t="n"/>
      <c r="BE291" s="69" t="n"/>
    </row>
    <row r="292">
      <c r="I292" s="69" t="n"/>
      <c r="J292" s="69" t="n"/>
      <c r="K292" s="69" t="n"/>
      <c r="L292" s="69" t="n"/>
      <c r="M292" s="69" t="n"/>
      <c r="N292" s="69" t="n"/>
      <c r="O292" s="69" t="n"/>
      <c r="P292" s="69" t="n"/>
      <c r="Q292" s="69" t="n"/>
      <c r="R292" s="69" t="n"/>
      <c r="S292" s="69" t="n"/>
      <c r="T292" s="69" t="n"/>
      <c r="U292" s="69" t="n"/>
      <c r="V292" s="69" t="n"/>
      <c r="W292" s="69" t="n"/>
      <c r="X292" s="69" t="n"/>
      <c r="Y292" s="69" t="n"/>
      <c r="Z292" s="69" t="n"/>
      <c r="AA292" s="69" t="n"/>
      <c r="AB292" s="69" t="n"/>
      <c r="AC292" s="69" t="n"/>
      <c r="AD292" s="69" t="n"/>
      <c r="AE292" s="69" t="n"/>
      <c r="AF292" s="69" t="n"/>
      <c r="AG292" s="69" t="n"/>
      <c r="AH292" s="69" t="n"/>
      <c r="AI292" s="69" t="n"/>
      <c r="AJ292" s="69" t="n"/>
      <c r="AK292" s="69" t="n"/>
      <c r="BE292" s="69" t="n"/>
    </row>
    <row r="293">
      <c r="I293" s="69" t="n"/>
      <c r="J293" s="69" t="n"/>
      <c r="K293" s="69" t="n"/>
      <c r="L293" s="69" t="n"/>
      <c r="M293" s="69" t="n"/>
      <c r="N293" s="69" t="n"/>
      <c r="O293" s="69" t="n"/>
      <c r="P293" s="69" t="n"/>
      <c r="Q293" s="69" t="n"/>
      <c r="R293" s="69" t="n"/>
      <c r="S293" s="69" t="n"/>
      <c r="T293" s="69" t="n"/>
      <c r="U293" s="69" t="n"/>
      <c r="V293" s="69" t="n"/>
      <c r="W293" s="69" t="n"/>
      <c r="X293" s="69" t="n"/>
      <c r="Y293" s="69" t="n"/>
      <c r="Z293" s="69" t="n"/>
      <c r="AA293" s="69" t="n"/>
      <c r="AB293" s="69" t="n"/>
      <c r="AC293" s="69" t="n"/>
      <c r="AD293" s="69" t="n"/>
      <c r="AE293" s="69" t="n"/>
      <c r="AF293" s="69" t="n"/>
      <c r="AG293" s="69" t="n"/>
      <c r="AH293" s="69" t="n"/>
      <c r="AI293" s="69" t="n"/>
      <c r="AJ293" s="69" t="n"/>
      <c r="AK293" s="69" t="n"/>
      <c r="BE293" s="69" t="n"/>
    </row>
    <row r="294">
      <c r="I294" s="69" t="n"/>
      <c r="J294" s="69" t="n"/>
      <c r="K294" s="69" t="n"/>
      <c r="L294" s="69" t="n"/>
      <c r="M294" s="69" t="n"/>
      <c r="N294" s="69" t="n"/>
      <c r="O294" s="69" t="n"/>
      <c r="P294" s="69" t="n"/>
      <c r="Q294" s="69" t="n"/>
      <c r="R294" s="69" t="n"/>
      <c r="S294" s="69" t="n"/>
      <c r="T294" s="69" t="n"/>
      <c r="U294" s="69" t="n"/>
      <c r="V294" s="69" t="n"/>
      <c r="W294" s="69" t="n"/>
      <c r="X294" s="69" t="n"/>
      <c r="Y294" s="69" t="n"/>
      <c r="Z294" s="69" t="n"/>
      <c r="AA294" s="69" t="n"/>
      <c r="AB294" s="69" t="n"/>
      <c r="AC294" s="69" t="n"/>
      <c r="AD294" s="69" t="n"/>
      <c r="AE294" s="69" t="n"/>
      <c r="AF294" s="69" t="n"/>
      <c r="AG294" s="69" t="n"/>
      <c r="AH294" s="69" t="n"/>
      <c r="AI294" s="69" t="n"/>
      <c r="AJ294" s="69" t="n"/>
      <c r="AK294" s="69" t="n"/>
      <c r="BE294" s="69" t="n"/>
    </row>
    <row r="295">
      <c r="I295" s="69" t="n"/>
      <c r="J295" s="69" t="n"/>
      <c r="K295" s="69" t="n"/>
      <c r="L295" s="69" t="n"/>
      <c r="M295" s="69" t="n"/>
      <c r="N295" s="69" t="n"/>
      <c r="O295" s="69" t="n"/>
      <c r="P295" s="69" t="n"/>
      <c r="Q295" s="69" t="n"/>
      <c r="R295" s="69" t="n"/>
      <c r="S295" s="69" t="n"/>
      <c r="T295" s="69" t="n"/>
      <c r="U295" s="69" t="n"/>
      <c r="V295" s="69" t="n"/>
      <c r="W295" s="69" t="n"/>
      <c r="X295" s="69" t="n"/>
      <c r="Y295" s="69" t="n"/>
      <c r="Z295" s="69" t="n"/>
      <c r="AA295" s="69" t="n"/>
      <c r="AB295" s="69" t="n"/>
      <c r="AC295" s="69" t="n"/>
      <c r="AD295" s="69" t="n"/>
      <c r="AE295" s="69" t="n"/>
      <c r="AF295" s="69" t="n"/>
      <c r="AG295" s="69" t="n"/>
      <c r="AH295" s="69" t="n"/>
      <c r="AI295" s="69" t="n"/>
      <c r="AJ295" s="69" t="n"/>
      <c r="AK295" s="69" t="n"/>
      <c r="BE295" s="69" t="n"/>
    </row>
    <row r="296">
      <c r="I296" s="69" t="n"/>
      <c r="J296" s="69" t="n"/>
      <c r="K296" s="69" t="n"/>
      <c r="L296" s="69" t="n"/>
      <c r="M296" s="69" t="n"/>
      <c r="N296" s="69" t="n"/>
      <c r="O296" s="69" t="n"/>
      <c r="P296" s="69" t="n"/>
      <c r="Q296" s="69" t="n"/>
      <c r="R296" s="69" t="n"/>
      <c r="S296" s="69" t="n"/>
      <c r="T296" s="69" t="n"/>
      <c r="U296" s="69" t="n"/>
      <c r="V296" s="69" t="n"/>
      <c r="W296" s="69" t="n"/>
      <c r="X296" s="69" t="n"/>
      <c r="Y296" s="69" t="n"/>
      <c r="Z296" s="69" t="n"/>
      <c r="AA296" s="69" t="n"/>
      <c r="AB296" s="69" t="n"/>
      <c r="AC296" s="69" t="n"/>
      <c r="AD296" s="69" t="n"/>
      <c r="AE296" s="69" t="n"/>
      <c r="AF296" s="69" t="n"/>
      <c r="AG296" s="69" t="n"/>
      <c r="AH296" s="69" t="n"/>
      <c r="AI296" s="69" t="n"/>
      <c r="AJ296" s="69" t="n"/>
      <c r="AK296" s="69" t="n"/>
      <c r="BE296" s="69" t="n"/>
    </row>
    <row r="297">
      <c r="I297" s="69" t="n"/>
      <c r="J297" s="69" t="n"/>
      <c r="K297" s="69" t="n"/>
      <c r="L297" s="69" t="n"/>
      <c r="M297" s="69" t="n"/>
      <c r="N297" s="69" t="n"/>
      <c r="O297" s="69" t="n"/>
      <c r="P297" s="69" t="n"/>
      <c r="Q297" s="69" t="n"/>
      <c r="R297" s="69" t="n"/>
      <c r="S297" s="69" t="n"/>
      <c r="T297" s="69" t="n"/>
      <c r="U297" s="69" t="n"/>
      <c r="V297" s="69" t="n"/>
      <c r="W297" s="69" t="n"/>
      <c r="X297" s="69" t="n"/>
      <c r="Y297" s="69" t="n"/>
      <c r="Z297" s="69" t="n"/>
      <c r="AA297" s="69" t="n"/>
      <c r="AB297" s="69" t="n"/>
      <c r="AC297" s="69" t="n"/>
      <c r="AD297" s="69" t="n"/>
      <c r="AE297" s="69" t="n"/>
      <c r="AF297" s="69" t="n"/>
      <c r="AG297" s="69" t="n"/>
      <c r="AH297" s="69" t="n"/>
      <c r="AI297" s="69" t="n"/>
      <c r="AJ297" s="69" t="n"/>
      <c r="AK297" s="69" t="n"/>
      <c r="BE297" s="69" t="n"/>
    </row>
    <row r="298">
      <c r="I298" s="69" t="n"/>
      <c r="J298" s="69" t="n"/>
      <c r="K298" s="69" t="n"/>
      <c r="L298" s="69" t="n"/>
      <c r="M298" s="69" t="n"/>
      <c r="N298" s="69" t="n"/>
      <c r="O298" s="69" t="n"/>
      <c r="P298" s="69" t="n"/>
      <c r="Q298" s="69" t="n"/>
      <c r="R298" s="69" t="n"/>
      <c r="S298" s="69" t="n"/>
      <c r="T298" s="69" t="n"/>
      <c r="U298" s="69" t="n"/>
      <c r="V298" s="69" t="n"/>
      <c r="W298" s="69" t="n"/>
      <c r="X298" s="69" t="n"/>
      <c r="Y298" s="69" t="n"/>
      <c r="Z298" s="69" t="n"/>
      <c r="AA298" s="69" t="n"/>
      <c r="AB298" s="69" t="n"/>
      <c r="AC298" s="69" t="n"/>
      <c r="AD298" s="69" t="n"/>
      <c r="AE298" s="69" t="n"/>
      <c r="AF298" s="69" t="n"/>
      <c r="AG298" s="69" t="n"/>
      <c r="AH298" s="69" t="n"/>
      <c r="AI298" s="69" t="n"/>
      <c r="AJ298" s="69" t="n"/>
      <c r="AK298" s="69" t="n"/>
      <c r="BE298" s="69" t="n"/>
    </row>
    <row r="299">
      <c r="I299" s="69" t="n"/>
      <c r="J299" s="69" t="n"/>
      <c r="K299" s="69" t="n"/>
      <c r="L299" s="69" t="n"/>
      <c r="M299" s="69" t="n"/>
      <c r="N299" s="69" t="n"/>
      <c r="O299" s="69" t="n"/>
      <c r="P299" s="69" t="n"/>
      <c r="Q299" s="69" t="n"/>
      <c r="R299" s="69" t="n"/>
      <c r="S299" s="69" t="n"/>
      <c r="T299" s="69" t="n"/>
      <c r="U299" s="69" t="n"/>
      <c r="V299" s="69" t="n"/>
      <c r="W299" s="69" t="n"/>
      <c r="X299" s="69" t="n"/>
      <c r="Y299" s="69" t="n"/>
      <c r="Z299" s="69" t="n"/>
      <c r="AA299" s="69" t="n"/>
      <c r="AB299" s="69" t="n"/>
      <c r="AC299" s="69" t="n"/>
      <c r="AD299" s="69" t="n"/>
      <c r="AE299" s="69" t="n"/>
      <c r="AF299" s="69" t="n"/>
      <c r="AG299" s="69" t="n"/>
      <c r="AH299" s="69" t="n"/>
      <c r="AI299" s="69" t="n"/>
      <c r="AJ299" s="69" t="n"/>
      <c r="AK299" s="69" t="n"/>
      <c r="BE299" s="69" t="n"/>
    </row>
    <row r="300">
      <c r="I300" s="69" t="n"/>
      <c r="J300" s="69" t="n"/>
      <c r="K300" s="69" t="n"/>
      <c r="L300" s="69" t="n"/>
      <c r="M300" s="69" t="n"/>
      <c r="N300" s="69" t="n"/>
      <c r="O300" s="69" t="n"/>
      <c r="P300" s="69" t="n"/>
      <c r="Q300" s="69" t="n"/>
      <c r="R300" s="69" t="n"/>
      <c r="S300" s="69" t="n"/>
      <c r="T300" s="69" t="n"/>
      <c r="U300" s="69" t="n"/>
      <c r="V300" s="69" t="n"/>
      <c r="W300" s="69" t="n"/>
      <c r="X300" s="69" t="n"/>
      <c r="Y300" s="69" t="n"/>
      <c r="Z300" s="69" t="n"/>
      <c r="AA300" s="69" t="n"/>
      <c r="AB300" s="69" t="n"/>
      <c r="AC300" s="69" t="n"/>
      <c r="AD300" s="69" t="n"/>
      <c r="AE300" s="69" t="n"/>
      <c r="AF300" s="69" t="n"/>
      <c r="AG300" s="69" t="n"/>
      <c r="AH300" s="69" t="n"/>
      <c r="AI300" s="69" t="n"/>
      <c r="AJ300" s="69" t="n"/>
      <c r="AK300" s="69" t="n"/>
      <c r="BE300" s="69" t="n"/>
    </row>
    <row r="301">
      <c r="I301" s="69" t="n"/>
      <c r="J301" s="69" t="n"/>
      <c r="K301" s="69" t="n"/>
      <c r="L301" s="69" t="n"/>
      <c r="M301" s="69" t="n"/>
      <c r="N301" s="69" t="n"/>
      <c r="O301" s="69" t="n"/>
      <c r="P301" s="69" t="n"/>
      <c r="Q301" s="69" t="n"/>
      <c r="R301" s="69" t="n"/>
      <c r="S301" s="69" t="n"/>
      <c r="T301" s="69" t="n"/>
      <c r="U301" s="69" t="n"/>
      <c r="V301" s="69" t="n"/>
      <c r="W301" s="69" t="n"/>
      <c r="X301" s="69" t="n"/>
      <c r="Y301" s="69" t="n"/>
      <c r="Z301" s="69" t="n"/>
      <c r="AA301" s="69" t="n"/>
      <c r="AB301" s="69" t="n"/>
      <c r="AC301" s="69" t="n"/>
      <c r="AD301" s="69" t="n"/>
      <c r="AE301" s="69" t="n"/>
      <c r="AF301" s="69" t="n"/>
      <c r="AG301" s="69" t="n"/>
      <c r="AH301" s="69" t="n"/>
      <c r="AI301" s="69" t="n"/>
      <c r="AJ301" s="69" t="n"/>
      <c r="AK301" s="69" t="n"/>
      <c r="BE301" s="69" t="n"/>
    </row>
    <row r="302">
      <c r="I302" s="69" t="n"/>
      <c r="J302" s="69" t="n"/>
      <c r="K302" s="69" t="n"/>
      <c r="L302" s="69" t="n"/>
      <c r="M302" s="69" t="n"/>
      <c r="N302" s="69" t="n"/>
      <c r="O302" s="69" t="n"/>
      <c r="P302" s="69" t="n"/>
      <c r="Q302" s="69" t="n"/>
      <c r="R302" s="69" t="n"/>
      <c r="S302" s="69" t="n"/>
      <c r="T302" s="69" t="n"/>
      <c r="U302" s="69" t="n"/>
      <c r="V302" s="69" t="n"/>
      <c r="W302" s="69" t="n"/>
      <c r="X302" s="69" t="n"/>
      <c r="Y302" s="69" t="n"/>
      <c r="Z302" s="69" t="n"/>
      <c r="AA302" s="69" t="n"/>
      <c r="AB302" s="69" t="n"/>
      <c r="AC302" s="69" t="n"/>
      <c r="AD302" s="69" t="n"/>
      <c r="AE302" s="69" t="n"/>
      <c r="AF302" s="69" t="n"/>
      <c r="AG302" s="69" t="n"/>
      <c r="AH302" s="69" t="n"/>
      <c r="AI302" s="69" t="n"/>
      <c r="AJ302" s="69" t="n"/>
      <c r="AK302" s="69" t="n"/>
      <c r="BE302" s="69" t="n"/>
    </row>
    <row r="303">
      <c r="I303" s="69" t="n"/>
      <c r="J303" s="69" t="n"/>
      <c r="K303" s="69" t="n"/>
      <c r="L303" s="69" t="n"/>
      <c r="M303" s="69" t="n"/>
      <c r="N303" s="69" t="n"/>
      <c r="O303" s="69" t="n"/>
      <c r="P303" s="69" t="n"/>
      <c r="Q303" s="69" t="n"/>
      <c r="R303" s="69" t="n"/>
      <c r="S303" s="69" t="n"/>
      <c r="T303" s="69" t="n"/>
      <c r="U303" s="69" t="n"/>
      <c r="V303" s="69" t="n"/>
      <c r="W303" s="69" t="n"/>
      <c r="X303" s="69" t="n"/>
      <c r="Y303" s="69" t="n"/>
      <c r="Z303" s="69" t="n"/>
      <c r="AA303" s="69" t="n"/>
      <c r="AB303" s="69" t="n"/>
      <c r="AC303" s="69" t="n"/>
      <c r="AD303" s="69" t="n"/>
      <c r="AE303" s="69" t="n"/>
      <c r="AF303" s="69" t="n"/>
      <c r="AG303" s="69" t="n"/>
      <c r="AH303" s="69" t="n"/>
      <c r="AI303" s="69" t="n"/>
      <c r="AJ303" s="69" t="n"/>
      <c r="AK303" s="69" t="n"/>
      <c r="BE303" s="69" t="n"/>
    </row>
    <row r="304">
      <c r="I304" s="69" t="n"/>
      <c r="J304" s="69" t="n"/>
      <c r="K304" s="69" t="n"/>
      <c r="L304" s="69" t="n"/>
      <c r="M304" s="69" t="n"/>
      <c r="N304" s="69" t="n"/>
      <c r="O304" s="69" t="n"/>
      <c r="P304" s="69" t="n"/>
      <c r="Q304" s="69" t="n"/>
      <c r="R304" s="69" t="n"/>
      <c r="S304" s="69" t="n"/>
      <c r="T304" s="69" t="n"/>
      <c r="U304" s="69" t="n"/>
      <c r="V304" s="69" t="n"/>
      <c r="W304" s="69" t="n"/>
      <c r="X304" s="69" t="n"/>
      <c r="Y304" s="69" t="n"/>
      <c r="Z304" s="69" t="n"/>
      <c r="AA304" s="69" t="n"/>
      <c r="AB304" s="69" t="n"/>
      <c r="AC304" s="69" t="n"/>
      <c r="AD304" s="69" t="n"/>
      <c r="AE304" s="69" t="n"/>
      <c r="AF304" s="69" t="n"/>
      <c r="AG304" s="69" t="n"/>
      <c r="AH304" s="69" t="n"/>
      <c r="AI304" s="69" t="n"/>
      <c r="AJ304" s="69" t="n"/>
      <c r="AK304" s="69" t="n"/>
      <c r="BE304" s="69" t="n"/>
    </row>
    <row r="305">
      <c r="I305" s="69" t="n"/>
      <c r="J305" s="69" t="n"/>
      <c r="K305" s="69" t="n"/>
      <c r="L305" s="69" t="n"/>
      <c r="M305" s="69" t="n"/>
      <c r="N305" s="69" t="n"/>
      <c r="O305" s="69" t="n"/>
      <c r="P305" s="69" t="n"/>
      <c r="Q305" s="69" t="n"/>
      <c r="R305" s="69" t="n"/>
      <c r="S305" s="69" t="n"/>
      <c r="T305" s="69" t="n"/>
      <c r="U305" s="69" t="n"/>
      <c r="V305" s="69" t="n"/>
      <c r="W305" s="69" t="n"/>
      <c r="X305" s="69" t="n"/>
      <c r="Y305" s="69" t="n"/>
      <c r="Z305" s="69" t="n"/>
      <c r="AA305" s="69" t="n"/>
      <c r="AB305" s="69" t="n"/>
      <c r="AC305" s="69" t="n"/>
      <c r="AD305" s="69" t="n"/>
      <c r="AE305" s="69" t="n"/>
      <c r="AF305" s="69" t="n"/>
      <c r="AG305" s="69" t="n"/>
      <c r="AH305" s="69" t="n"/>
      <c r="AI305" s="69" t="n"/>
      <c r="AJ305" s="69" t="n"/>
      <c r="AK305" s="69" t="n"/>
      <c r="BE305" s="69" t="n"/>
    </row>
    <row r="306">
      <c r="I306" s="69" t="n"/>
      <c r="J306" s="69" t="n"/>
      <c r="K306" s="69" t="n"/>
      <c r="L306" s="69" t="n"/>
      <c r="M306" s="69" t="n"/>
      <c r="N306" s="69" t="n"/>
      <c r="O306" s="69" t="n"/>
      <c r="P306" s="69" t="n"/>
      <c r="Q306" s="69" t="n"/>
      <c r="R306" s="69" t="n"/>
      <c r="S306" s="69" t="n"/>
      <c r="T306" s="69" t="n"/>
      <c r="U306" s="69" t="n"/>
      <c r="V306" s="69" t="n"/>
      <c r="W306" s="69" t="n"/>
      <c r="X306" s="69" t="n"/>
      <c r="Y306" s="69" t="n"/>
      <c r="Z306" s="69" t="n"/>
      <c r="AA306" s="69" t="n"/>
      <c r="AB306" s="69" t="n"/>
      <c r="AC306" s="69" t="n"/>
      <c r="AD306" s="69" t="n"/>
      <c r="AE306" s="69" t="n"/>
      <c r="AF306" s="69" t="n"/>
      <c r="AG306" s="69" t="n"/>
      <c r="AH306" s="69" t="n"/>
      <c r="AI306" s="69" t="n"/>
      <c r="AJ306" s="69" t="n"/>
      <c r="AK306" s="69" t="n"/>
      <c r="BE306" s="69" t="n"/>
    </row>
    <row r="307">
      <c r="I307" s="69" t="n"/>
      <c r="J307" s="69" t="n"/>
      <c r="K307" s="69" t="n"/>
      <c r="L307" s="69" t="n"/>
      <c r="M307" s="69" t="n"/>
      <c r="N307" s="69" t="n"/>
      <c r="O307" s="69" t="n"/>
      <c r="P307" s="69" t="n"/>
      <c r="Q307" s="69" t="n"/>
      <c r="R307" s="69" t="n"/>
      <c r="S307" s="69" t="n"/>
      <c r="T307" s="69" t="n"/>
      <c r="U307" s="69" t="n"/>
      <c r="V307" s="69" t="n"/>
      <c r="W307" s="69" t="n"/>
      <c r="X307" s="69" t="n"/>
      <c r="Y307" s="69" t="n"/>
      <c r="Z307" s="69" t="n"/>
      <c r="AA307" s="69" t="n"/>
      <c r="AB307" s="69" t="n"/>
      <c r="AC307" s="69" t="n"/>
      <c r="AD307" s="69" t="n"/>
      <c r="AE307" s="69" t="n"/>
      <c r="AF307" s="69" t="n"/>
      <c r="AG307" s="69" t="n"/>
      <c r="AH307" s="69" t="n"/>
      <c r="AI307" s="69" t="n"/>
      <c r="AJ307" s="69" t="n"/>
      <c r="AK307" s="69" t="n"/>
      <c r="BE307" s="69" t="n"/>
    </row>
    <row r="308">
      <c r="I308" s="69" t="n"/>
      <c r="J308" s="69" t="n"/>
      <c r="K308" s="69" t="n"/>
      <c r="L308" s="69" t="n"/>
      <c r="M308" s="69" t="n"/>
      <c r="N308" s="69" t="n"/>
      <c r="O308" s="69" t="n"/>
      <c r="P308" s="69" t="n"/>
      <c r="Q308" s="69" t="n"/>
      <c r="R308" s="69" t="n"/>
      <c r="S308" s="69" t="n"/>
      <c r="T308" s="69" t="n"/>
      <c r="U308" s="69" t="n"/>
      <c r="V308" s="69" t="n"/>
      <c r="W308" s="69" t="n"/>
      <c r="X308" s="69" t="n"/>
      <c r="Y308" s="69" t="n"/>
      <c r="Z308" s="69" t="n"/>
      <c r="AA308" s="69" t="n"/>
      <c r="AB308" s="69" t="n"/>
      <c r="AC308" s="69" t="n"/>
      <c r="AD308" s="69" t="n"/>
      <c r="AE308" s="69" t="n"/>
      <c r="AF308" s="69" t="n"/>
      <c r="AG308" s="69" t="n"/>
      <c r="AH308" s="69" t="n"/>
      <c r="AI308" s="69" t="n"/>
      <c r="AJ308" s="69" t="n"/>
      <c r="AK308" s="69" t="n"/>
      <c r="BE308" s="69" t="n"/>
    </row>
    <row r="309">
      <c r="I309" s="69" t="n"/>
      <c r="J309" s="69" t="n"/>
      <c r="K309" s="69" t="n"/>
      <c r="L309" s="69" t="n"/>
      <c r="M309" s="69" t="n"/>
      <c r="N309" s="69" t="n"/>
      <c r="O309" s="69" t="n"/>
      <c r="P309" s="69" t="n"/>
      <c r="Q309" s="69" t="n"/>
      <c r="R309" s="69" t="n"/>
      <c r="S309" s="69" t="n"/>
      <c r="T309" s="69" t="n"/>
      <c r="U309" s="69" t="n"/>
      <c r="V309" s="69" t="n"/>
      <c r="W309" s="69" t="n"/>
      <c r="X309" s="69" t="n"/>
      <c r="Y309" s="69" t="n"/>
      <c r="Z309" s="69" t="n"/>
      <c r="AA309" s="69" t="n"/>
      <c r="AB309" s="69" t="n"/>
      <c r="AC309" s="69" t="n"/>
      <c r="AD309" s="69" t="n"/>
      <c r="AE309" s="69" t="n"/>
      <c r="AF309" s="69" t="n"/>
      <c r="AG309" s="69" t="n"/>
      <c r="AH309" s="69" t="n"/>
      <c r="AI309" s="69" t="n"/>
      <c r="AJ309" s="69" t="n"/>
      <c r="AK309" s="69" t="n"/>
      <c r="BE309" s="69" t="n"/>
    </row>
    <row r="310">
      <c r="I310" s="69" t="n"/>
      <c r="J310" s="69" t="n"/>
      <c r="K310" s="69" t="n"/>
      <c r="L310" s="69" t="n"/>
      <c r="M310" s="69" t="n"/>
      <c r="N310" s="69" t="n"/>
      <c r="O310" s="69" t="n"/>
      <c r="P310" s="69" t="n"/>
      <c r="Q310" s="69" t="n"/>
      <c r="R310" s="69" t="n"/>
      <c r="S310" s="69" t="n"/>
      <c r="T310" s="69" t="n"/>
      <c r="U310" s="69" t="n"/>
      <c r="V310" s="69" t="n"/>
      <c r="W310" s="69" t="n"/>
      <c r="X310" s="69" t="n"/>
      <c r="Y310" s="69" t="n"/>
      <c r="Z310" s="69" t="n"/>
      <c r="AA310" s="69" t="n"/>
      <c r="AB310" s="69" t="n"/>
      <c r="AC310" s="69" t="n"/>
      <c r="AD310" s="69" t="n"/>
      <c r="AE310" s="69" t="n"/>
      <c r="AF310" s="69" t="n"/>
      <c r="AG310" s="69" t="n"/>
      <c r="AH310" s="69" t="n"/>
      <c r="AI310" s="69" t="n"/>
      <c r="AJ310" s="69" t="n"/>
      <c r="AK310" s="69" t="n"/>
      <c r="BE310" s="69" t="n"/>
    </row>
    <row r="311">
      <c r="I311" s="69" t="n"/>
      <c r="J311" s="69" t="n"/>
      <c r="K311" s="69" t="n"/>
      <c r="L311" s="69" t="n"/>
      <c r="M311" s="69" t="n"/>
      <c r="N311" s="69" t="n"/>
      <c r="O311" s="69" t="n"/>
      <c r="P311" s="69" t="n"/>
      <c r="Q311" s="69" t="n"/>
      <c r="R311" s="69" t="n"/>
      <c r="S311" s="69" t="n"/>
      <c r="T311" s="69" t="n"/>
      <c r="U311" s="69" t="n"/>
      <c r="V311" s="69" t="n"/>
      <c r="W311" s="69" t="n"/>
      <c r="X311" s="69" t="n"/>
      <c r="Y311" s="69" t="n"/>
      <c r="Z311" s="69" t="n"/>
      <c r="AA311" s="69" t="n"/>
      <c r="AB311" s="69" t="n"/>
      <c r="AC311" s="69" t="n"/>
      <c r="AD311" s="69" t="n"/>
      <c r="AE311" s="69" t="n"/>
      <c r="AF311" s="69" t="n"/>
      <c r="AG311" s="69" t="n"/>
      <c r="AH311" s="69" t="n"/>
      <c r="AI311" s="69" t="n"/>
      <c r="AJ311" s="69" t="n"/>
      <c r="AK311" s="69" t="n"/>
      <c r="BE311" s="69" t="n"/>
    </row>
    <row r="312">
      <c r="I312" s="69" t="n"/>
      <c r="J312" s="69" t="n"/>
      <c r="K312" s="69" t="n"/>
      <c r="L312" s="69" t="n"/>
      <c r="M312" s="69" t="n"/>
      <c r="N312" s="69" t="n"/>
      <c r="O312" s="69" t="n"/>
      <c r="P312" s="69" t="n"/>
      <c r="Q312" s="69" t="n"/>
      <c r="R312" s="69" t="n"/>
      <c r="S312" s="69" t="n"/>
      <c r="T312" s="69" t="n"/>
      <c r="U312" s="69" t="n"/>
      <c r="V312" s="69" t="n"/>
      <c r="W312" s="69" t="n"/>
      <c r="X312" s="69" t="n"/>
      <c r="Y312" s="69" t="n"/>
      <c r="Z312" s="69" t="n"/>
      <c r="AA312" s="69" t="n"/>
      <c r="AB312" s="69" t="n"/>
      <c r="AC312" s="69" t="n"/>
      <c r="AD312" s="69" t="n"/>
      <c r="AE312" s="69" t="n"/>
      <c r="AF312" s="69" t="n"/>
      <c r="AG312" s="69" t="n"/>
      <c r="AH312" s="69" t="n"/>
      <c r="AI312" s="69" t="n"/>
      <c r="AJ312" s="69" t="n"/>
      <c r="AK312" s="69" t="n"/>
      <c r="BE312" s="69" t="n"/>
    </row>
    <row r="313">
      <c r="I313" s="69" t="n"/>
      <c r="J313" s="69" t="n"/>
      <c r="K313" s="69" t="n"/>
      <c r="L313" s="69" t="n"/>
      <c r="M313" s="69" t="n"/>
      <c r="N313" s="69" t="n"/>
      <c r="O313" s="69" t="n"/>
      <c r="P313" s="69" t="n"/>
      <c r="Q313" s="69" t="n"/>
      <c r="R313" s="69" t="n"/>
      <c r="S313" s="69" t="n"/>
      <c r="T313" s="69" t="n"/>
      <c r="U313" s="69" t="n"/>
      <c r="V313" s="69" t="n"/>
      <c r="W313" s="69" t="n"/>
      <c r="X313" s="69" t="n"/>
      <c r="Y313" s="69" t="n"/>
      <c r="Z313" s="69" t="n"/>
      <c r="AA313" s="69" t="n"/>
      <c r="AB313" s="69" t="n"/>
      <c r="AC313" s="69" t="n"/>
      <c r="AD313" s="69" t="n"/>
      <c r="AE313" s="69" t="n"/>
      <c r="AF313" s="69" t="n"/>
      <c r="AG313" s="69" t="n"/>
      <c r="AH313" s="69" t="n"/>
      <c r="AI313" s="69" t="n"/>
      <c r="AJ313" s="69" t="n"/>
      <c r="AK313" s="69" t="n"/>
      <c r="BE313" s="69" t="n"/>
    </row>
    <row r="314">
      <c r="I314" s="69" t="n"/>
      <c r="J314" s="69" t="n"/>
      <c r="K314" s="69" t="n"/>
      <c r="L314" s="69" t="n"/>
      <c r="M314" s="69" t="n"/>
      <c r="N314" s="69" t="n"/>
      <c r="O314" s="69" t="n"/>
      <c r="P314" s="69" t="n"/>
      <c r="Q314" s="69" t="n"/>
      <c r="R314" s="69" t="n"/>
      <c r="S314" s="69" t="n"/>
      <c r="T314" s="69" t="n"/>
      <c r="U314" s="69" t="n"/>
      <c r="V314" s="69" t="n"/>
      <c r="W314" s="69" t="n"/>
      <c r="X314" s="69" t="n"/>
      <c r="Y314" s="69" t="n"/>
      <c r="Z314" s="69" t="n"/>
      <c r="AA314" s="69" t="n"/>
      <c r="AB314" s="69" t="n"/>
      <c r="AC314" s="69" t="n"/>
      <c r="AD314" s="69" t="n"/>
      <c r="AE314" s="69" t="n"/>
      <c r="AF314" s="69" t="n"/>
      <c r="AG314" s="69" t="n"/>
      <c r="AH314" s="69" t="n"/>
      <c r="AI314" s="69" t="n"/>
      <c r="AJ314" s="69" t="n"/>
      <c r="AK314" s="69" t="n"/>
      <c r="BE314" s="69" t="n"/>
    </row>
    <row r="315">
      <c r="I315" s="69" t="n"/>
      <c r="J315" s="69" t="n"/>
      <c r="K315" s="69" t="n"/>
      <c r="L315" s="69" t="n"/>
      <c r="M315" s="69" t="n"/>
      <c r="N315" s="69" t="n"/>
      <c r="O315" s="69" t="n"/>
      <c r="P315" s="69" t="n"/>
      <c r="Q315" s="69" t="n"/>
      <c r="R315" s="69" t="n"/>
      <c r="S315" s="69" t="n"/>
      <c r="T315" s="69" t="n"/>
      <c r="U315" s="69" t="n"/>
      <c r="V315" s="69" t="n"/>
      <c r="W315" s="69" t="n"/>
      <c r="X315" s="69" t="n"/>
      <c r="Y315" s="69" t="n"/>
      <c r="Z315" s="69" t="n"/>
      <c r="AA315" s="69" t="n"/>
      <c r="AB315" s="69" t="n"/>
      <c r="AC315" s="69" t="n"/>
      <c r="AD315" s="69" t="n"/>
      <c r="AE315" s="69" t="n"/>
      <c r="AF315" s="69" t="n"/>
      <c r="AG315" s="69" t="n"/>
      <c r="AH315" s="69" t="n"/>
      <c r="AI315" s="69" t="n"/>
      <c r="AJ315" s="69" t="n"/>
      <c r="AK315" s="69" t="n"/>
      <c r="BE315" s="69" t="n"/>
    </row>
    <row r="316">
      <c r="I316" s="69" t="n"/>
      <c r="J316" s="69" t="n"/>
      <c r="K316" s="69" t="n"/>
      <c r="L316" s="69" t="n"/>
      <c r="M316" s="69" t="n"/>
      <c r="N316" s="69" t="n"/>
      <c r="O316" s="69" t="n"/>
      <c r="P316" s="69" t="n"/>
      <c r="Q316" s="69" t="n"/>
      <c r="R316" s="69" t="n"/>
      <c r="S316" s="69" t="n"/>
      <c r="T316" s="69" t="n"/>
      <c r="U316" s="69" t="n"/>
      <c r="V316" s="69" t="n"/>
      <c r="W316" s="69" t="n"/>
      <c r="X316" s="69" t="n"/>
      <c r="Y316" s="69" t="n"/>
      <c r="Z316" s="69" t="n"/>
      <c r="AA316" s="69" t="n"/>
      <c r="AB316" s="69" t="n"/>
      <c r="AC316" s="69" t="n"/>
      <c r="AD316" s="69" t="n"/>
      <c r="AE316" s="69" t="n"/>
      <c r="AF316" s="69" t="n"/>
      <c r="AG316" s="69" t="n"/>
      <c r="AH316" s="69" t="n"/>
      <c r="AI316" s="69" t="n"/>
      <c r="AJ316" s="69" t="n"/>
      <c r="AK316" s="69" t="n"/>
      <c r="BE316" s="69" t="n"/>
    </row>
    <row r="317">
      <c r="I317" s="69" t="n"/>
      <c r="J317" s="69" t="n"/>
      <c r="K317" s="69" t="n"/>
      <c r="L317" s="69" t="n"/>
      <c r="M317" s="69" t="n"/>
      <c r="N317" s="69" t="n"/>
      <c r="O317" s="69" t="n"/>
      <c r="P317" s="69" t="n"/>
      <c r="Q317" s="69" t="n"/>
      <c r="R317" s="69" t="n"/>
      <c r="S317" s="69" t="n"/>
      <c r="T317" s="69" t="n"/>
      <c r="U317" s="69" t="n"/>
      <c r="V317" s="69" t="n"/>
      <c r="W317" s="69" t="n"/>
      <c r="X317" s="69" t="n"/>
      <c r="Y317" s="69" t="n"/>
      <c r="Z317" s="69" t="n"/>
      <c r="AA317" s="69" t="n"/>
      <c r="AB317" s="69" t="n"/>
      <c r="AC317" s="69" t="n"/>
      <c r="AD317" s="69" t="n"/>
      <c r="AE317" s="69" t="n"/>
      <c r="AF317" s="69" t="n"/>
      <c r="AG317" s="69" t="n"/>
      <c r="AH317" s="69" t="n"/>
      <c r="AI317" s="69" t="n"/>
      <c r="AJ317" s="69" t="n"/>
      <c r="AK317" s="69" t="n"/>
      <c r="BE317" s="69" t="n"/>
    </row>
    <row r="318">
      <c r="I318" s="69" t="n"/>
      <c r="J318" s="69" t="n"/>
      <c r="K318" s="69" t="n"/>
      <c r="L318" s="69" t="n"/>
      <c r="M318" s="69" t="n"/>
      <c r="N318" s="69" t="n"/>
      <c r="O318" s="69" t="n"/>
      <c r="P318" s="69" t="n"/>
      <c r="Q318" s="69" t="n"/>
      <c r="R318" s="69" t="n"/>
      <c r="S318" s="69" t="n"/>
      <c r="T318" s="69" t="n"/>
      <c r="U318" s="69" t="n"/>
      <c r="V318" s="69" t="n"/>
      <c r="W318" s="69" t="n"/>
      <c r="X318" s="69" t="n"/>
      <c r="Y318" s="69" t="n"/>
      <c r="Z318" s="69" t="n"/>
      <c r="AA318" s="69" t="n"/>
      <c r="AB318" s="69" t="n"/>
      <c r="AC318" s="69" t="n"/>
      <c r="AD318" s="69" t="n"/>
      <c r="AE318" s="69" t="n"/>
      <c r="AF318" s="69" t="n"/>
      <c r="AG318" s="69" t="n"/>
      <c r="AH318" s="69" t="n"/>
      <c r="AI318" s="69" t="n"/>
      <c r="AJ318" s="69" t="n"/>
      <c r="AK318" s="69" t="n"/>
      <c r="BE318" s="69" t="n"/>
    </row>
    <row r="319">
      <c r="I319" s="69" t="n"/>
      <c r="J319" s="69" t="n"/>
      <c r="K319" s="69" t="n"/>
      <c r="L319" s="69" t="n"/>
      <c r="M319" s="69" t="n"/>
      <c r="N319" s="69" t="n"/>
      <c r="O319" s="69" t="n"/>
      <c r="P319" s="69" t="n"/>
      <c r="Q319" s="69" t="n"/>
      <c r="R319" s="69" t="n"/>
      <c r="S319" s="69" t="n"/>
      <c r="T319" s="69" t="n"/>
      <c r="U319" s="69" t="n"/>
      <c r="V319" s="69" t="n"/>
      <c r="W319" s="69" t="n"/>
      <c r="X319" s="69" t="n"/>
      <c r="Y319" s="69" t="n"/>
      <c r="Z319" s="69" t="n"/>
      <c r="AA319" s="69" t="n"/>
      <c r="AB319" s="69" t="n"/>
      <c r="AC319" s="69" t="n"/>
      <c r="AD319" s="69" t="n"/>
      <c r="AE319" s="69" t="n"/>
      <c r="AF319" s="69" t="n"/>
      <c r="AG319" s="69" t="n"/>
      <c r="AH319" s="69" t="n"/>
      <c r="AI319" s="69" t="n"/>
      <c r="AJ319" s="69" t="n"/>
      <c r="AK319" s="69" t="n"/>
      <c r="BE319" s="69" t="n"/>
    </row>
    <row r="320">
      <c r="I320" s="69" t="n"/>
      <c r="J320" s="69" t="n"/>
      <c r="K320" s="69" t="n"/>
      <c r="L320" s="69" t="n"/>
      <c r="M320" s="69" t="n"/>
      <c r="N320" s="69" t="n"/>
      <c r="O320" s="69" t="n"/>
      <c r="P320" s="69" t="n"/>
      <c r="Q320" s="69" t="n"/>
      <c r="R320" s="69" t="n"/>
      <c r="S320" s="69" t="n"/>
      <c r="T320" s="69" t="n"/>
      <c r="U320" s="69" t="n"/>
      <c r="V320" s="69" t="n"/>
      <c r="W320" s="69" t="n"/>
      <c r="X320" s="69" t="n"/>
      <c r="Y320" s="69" t="n"/>
      <c r="Z320" s="69" t="n"/>
      <c r="AA320" s="69" t="n"/>
      <c r="AB320" s="69" t="n"/>
      <c r="AC320" s="69" t="n"/>
      <c r="AD320" s="69" t="n"/>
      <c r="AE320" s="69" t="n"/>
      <c r="AF320" s="69" t="n"/>
      <c r="AG320" s="69" t="n"/>
      <c r="AH320" s="69" t="n"/>
      <c r="AI320" s="69" t="n"/>
      <c r="AJ320" s="69" t="n"/>
      <c r="AK320" s="69" t="n"/>
      <c r="BE320" s="69" t="n"/>
    </row>
    <row r="321">
      <c r="I321" s="69" t="n"/>
      <c r="J321" s="69" t="n"/>
      <c r="K321" s="69" t="n"/>
      <c r="L321" s="69" t="n"/>
      <c r="M321" s="69" t="n"/>
      <c r="N321" s="69" t="n"/>
      <c r="O321" s="69" t="n"/>
      <c r="P321" s="69" t="n"/>
      <c r="Q321" s="69" t="n"/>
      <c r="R321" s="69" t="n"/>
      <c r="S321" s="69" t="n"/>
      <c r="T321" s="69" t="n"/>
      <c r="U321" s="69" t="n"/>
      <c r="V321" s="69" t="n"/>
      <c r="W321" s="69" t="n"/>
      <c r="X321" s="69" t="n"/>
      <c r="Y321" s="69" t="n"/>
      <c r="Z321" s="69" t="n"/>
      <c r="AA321" s="69" t="n"/>
      <c r="AB321" s="69" t="n"/>
      <c r="AC321" s="69" t="n"/>
      <c r="AD321" s="69" t="n"/>
      <c r="AE321" s="69" t="n"/>
      <c r="AF321" s="69" t="n"/>
      <c r="AG321" s="69" t="n"/>
      <c r="AH321" s="69" t="n"/>
      <c r="AI321" s="69" t="n"/>
      <c r="AJ321" s="69" t="n"/>
      <c r="AK321" s="69" t="n"/>
      <c r="BE321" s="69" t="n"/>
    </row>
    <row r="322">
      <c r="I322" s="69" t="n"/>
      <c r="J322" s="69" t="n"/>
      <c r="K322" s="69" t="n"/>
      <c r="L322" s="69" t="n"/>
      <c r="M322" s="69" t="n"/>
      <c r="N322" s="69" t="n"/>
      <c r="O322" s="69" t="n"/>
      <c r="P322" s="69" t="n"/>
      <c r="Q322" s="69" t="n"/>
      <c r="R322" s="69" t="n"/>
      <c r="S322" s="69" t="n"/>
      <c r="T322" s="69" t="n"/>
      <c r="U322" s="69" t="n"/>
      <c r="V322" s="69" t="n"/>
      <c r="W322" s="69" t="n"/>
      <c r="X322" s="69" t="n"/>
      <c r="Y322" s="69" t="n"/>
      <c r="Z322" s="69" t="n"/>
      <c r="AA322" s="69" t="n"/>
      <c r="AB322" s="69" t="n"/>
      <c r="AC322" s="69" t="n"/>
      <c r="AD322" s="69" t="n"/>
      <c r="AE322" s="69" t="n"/>
      <c r="AF322" s="69" t="n"/>
      <c r="AG322" s="69" t="n"/>
      <c r="AH322" s="69" t="n"/>
      <c r="AI322" s="69" t="n"/>
      <c r="AJ322" s="69" t="n"/>
      <c r="AK322" s="69" t="n"/>
      <c r="BE322" s="69" t="n"/>
    </row>
    <row r="323">
      <c r="I323" s="69" t="n"/>
      <c r="J323" s="69" t="n"/>
      <c r="K323" s="69" t="n"/>
      <c r="L323" s="69" t="n"/>
      <c r="M323" s="69" t="n"/>
      <c r="N323" s="69" t="n"/>
      <c r="O323" s="69" t="n"/>
      <c r="P323" s="69" t="n"/>
      <c r="Q323" s="69" t="n"/>
      <c r="R323" s="69" t="n"/>
      <c r="S323" s="69" t="n"/>
      <c r="T323" s="69" t="n"/>
      <c r="U323" s="69" t="n"/>
      <c r="V323" s="69" t="n"/>
      <c r="W323" s="69" t="n"/>
      <c r="X323" s="69" t="n"/>
      <c r="Y323" s="69" t="n"/>
      <c r="Z323" s="69" t="n"/>
      <c r="AA323" s="69" t="n"/>
      <c r="AB323" s="69" t="n"/>
      <c r="AC323" s="69" t="n"/>
      <c r="AD323" s="69" t="n"/>
      <c r="AE323" s="69" t="n"/>
      <c r="AF323" s="69" t="n"/>
      <c r="AG323" s="69" t="n"/>
      <c r="AH323" s="69" t="n"/>
      <c r="AI323" s="69" t="n"/>
      <c r="AJ323" s="69" t="n"/>
      <c r="AK323" s="69" t="n"/>
      <c r="BE323" s="69" t="n"/>
    </row>
    <row r="324">
      <c r="I324" s="69" t="n"/>
      <c r="J324" s="69" t="n"/>
      <c r="K324" s="69" t="n"/>
      <c r="L324" s="69" t="n"/>
      <c r="M324" s="69" t="n"/>
      <c r="N324" s="69" t="n"/>
      <c r="O324" s="69" t="n"/>
      <c r="P324" s="69" t="n"/>
      <c r="Q324" s="69" t="n"/>
      <c r="R324" s="69" t="n"/>
      <c r="S324" s="69" t="n"/>
      <c r="T324" s="69" t="n"/>
      <c r="U324" s="69" t="n"/>
      <c r="V324" s="69" t="n"/>
      <c r="W324" s="69" t="n"/>
      <c r="X324" s="69" t="n"/>
      <c r="Y324" s="69" t="n"/>
      <c r="Z324" s="69" t="n"/>
      <c r="AA324" s="69" t="n"/>
      <c r="AB324" s="69" t="n"/>
      <c r="AC324" s="69" t="n"/>
      <c r="AD324" s="69" t="n"/>
      <c r="AE324" s="69" t="n"/>
      <c r="AF324" s="69" t="n"/>
      <c r="AG324" s="69" t="n"/>
      <c r="AH324" s="69" t="n"/>
      <c r="AI324" s="69" t="n"/>
      <c r="AJ324" s="69" t="n"/>
      <c r="AK324" s="69" t="n"/>
      <c r="BE324" s="69" t="n"/>
    </row>
    <row r="325">
      <c r="I325" s="69" t="n"/>
      <c r="J325" s="69" t="n"/>
      <c r="K325" s="69" t="n"/>
      <c r="L325" s="69" t="n"/>
      <c r="M325" s="69" t="n"/>
      <c r="N325" s="69" t="n"/>
      <c r="O325" s="69" t="n"/>
      <c r="P325" s="69" t="n"/>
      <c r="Q325" s="69" t="n"/>
      <c r="R325" s="69" t="n"/>
      <c r="S325" s="69" t="n"/>
      <c r="T325" s="69" t="n"/>
      <c r="U325" s="69" t="n"/>
      <c r="V325" s="69" t="n"/>
      <c r="W325" s="69" t="n"/>
      <c r="X325" s="69" t="n"/>
      <c r="Y325" s="69" t="n"/>
      <c r="Z325" s="69" t="n"/>
      <c r="AA325" s="69" t="n"/>
      <c r="AB325" s="69" t="n"/>
      <c r="AC325" s="69" t="n"/>
      <c r="AD325" s="69" t="n"/>
      <c r="AE325" s="69" t="n"/>
      <c r="AF325" s="69" t="n"/>
      <c r="AG325" s="69" t="n"/>
      <c r="AH325" s="69" t="n"/>
      <c r="AI325" s="69" t="n"/>
      <c r="AJ325" s="69" t="n"/>
      <c r="AK325" s="69" t="n"/>
      <c r="BE325" s="69" t="n"/>
    </row>
    <row r="326">
      <c r="I326" s="69" t="n"/>
      <c r="J326" s="69" t="n"/>
      <c r="K326" s="69" t="n"/>
      <c r="L326" s="69" t="n"/>
      <c r="M326" s="69" t="n"/>
      <c r="N326" s="69" t="n"/>
      <c r="O326" s="69" t="n"/>
      <c r="P326" s="69" t="n"/>
      <c r="Q326" s="69" t="n"/>
      <c r="R326" s="69" t="n"/>
      <c r="S326" s="69" t="n"/>
      <c r="T326" s="69" t="n"/>
      <c r="U326" s="69" t="n"/>
      <c r="V326" s="69" t="n"/>
      <c r="W326" s="69" t="n"/>
      <c r="X326" s="69" t="n"/>
      <c r="Y326" s="69" t="n"/>
      <c r="Z326" s="69" t="n"/>
      <c r="AA326" s="69" t="n"/>
      <c r="AB326" s="69" t="n"/>
      <c r="AC326" s="69" t="n"/>
      <c r="AD326" s="69" t="n"/>
      <c r="AE326" s="69" t="n"/>
      <c r="AF326" s="69" t="n"/>
      <c r="AG326" s="69" t="n"/>
      <c r="AH326" s="69" t="n"/>
      <c r="AI326" s="69" t="n"/>
      <c r="AJ326" s="69" t="n"/>
      <c r="AK326" s="69" t="n"/>
      <c r="BE326" s="69" t="n"/>
    </row>
    <row r="327">
      <c r="I327" s="69" t="n"/>
      <c r="J327" s="69" t="n"/>
      <c r="K327" s="69" t="n"/>
      <c r="L327" s="69" t="n"/>
      <c r="M327" s="69" t="n"/>
      <c r="N327" s="69" t="n"/>
      <c r="O327" s="69" t="n"/>
      <c r="P327" s="69" t="n"/>
      <c r="Q327" s="69" t="n"/>
      <c r="R327" s="69" t="n"/>
      <c r="S327" s="69" t="n"/>
      <c r="T327" s="69" t="n"/>
      <c r="U327" s="69" t="n"/>
      <c r="V327" s="69" t="n"/>
      <c r="W327" s="69" t="n"/>
      <c r="X327" s="69" t="n"/>
      <c r="Y327" s="69" t="n"/>
      <c r="Z327" s="69" t="n"/>
      <c r="AA327" s="69" t="n"/>
      <c r="AB327" s="69" t="n"/>
      <c r="AC327" s="69" t="n"/>
      <c r="AD327" s="69" t="n"/>
      <c r="AE327" s="69" t="n"/>
      <c r="AF327" s="69" t="n"/>
      <c r="AG327" s="69" t="n"/>
      <c r="AH327" s="69" t="n"/>
      <c r="AI327" s="69" t="n"/>
      <c r="AJ327" s="69" t="n"/>
      <c r="AK327" s="69" t="n"/>
      <c r="BE327" s="69" t="n"/>
    </row>
    <row r="328">
      <c r="I328" s="69" t="n"/>
      <c r="J328" s="69" t="n"/>
      <c r="K328" s="69" t="n"/>
      <c r="L328" s="69" t="n"/>
      <c r="M328" s="69" t="n"/>
      <c r="N328" s="69" t="n"/>
      <c r="O328" s="69" t="n"/>
      <c r="P328" s="69" t="n"/>
      <c r="Q328" s="69" t="n"/>
      <c r="R328" s="69" t="n"/>
      <c r="S328" s="69" t="n"/>
      <c r="T328" s="69" t="n"/>
      <c r="U328" s="69" t="n"/>
      <c r="V328" s="69" t="n"/>
      <c r="W328" s="69" t="n"/>
      <c r="X328" s="69" t="n"/>
      <c r="Y328" s="69" t="n"/>
      <c r="Z328" s="69" t="n"/>
      <c r="AA328" s="69" t="n"/>
      <c r="AB328" s="69" t="n"/>
      <c r="AC328" s="69" t="n"/>
      <c r="AD328" s="69" t="n"/>
      <c r="AE328" s="69" t="n"/>
      <c r="AF328" s="69" t="n"/>
      <c r="AG328" s="69" t="n"/>
      <c r="AH328" s="69" t="n"/>
      <c r="AI328" s="69" t="n"/>
      <c r="AJ328" s="69" t="n"/>
      <c r="AK328" s="69" t="n"/>
      <c r="BE328" s="69" t="n"/>
    </row>
    <row r="329">
      <c r="I329" s="69" t="n"/>
      <c r="J329" s="69" t="n"/>
      <c r="K329" s="69" t="n"/>
      <c r="L329" s="69" t="n"/>
      <c r="M329" s="69" t="n"/>
      <c r="N329" s="69" t="n"/>
      <c r="O329" s="69" t="n"/>
      <c r="P329" s="69" t="n"/>
      <c r="Q329" s="69" t="n"/>
      <c r="R329" s="69" t="n"/>
      <c r="S329" s="69" t="n"/>
      <c r="T329" s="69" t="n"/>
      <c r="U329" s="69" t="n"/>
      <c r="V329" s="69" t="n"/>
      <c r="W329" s="69" t="n"/>
      <c r="X329" s="69" t="n"/>
      <c r="Y329" s="69" t="n"/>
      <c r="Z329" s="69" t="n"/>
      <c r="AA329" s="69" t="n"/>
      <c r="AB329" s="69" t="n"/>
      <c r="AC329" s="69" t="n"/>
      <c r="AD329" s="69" t="n"/>
      <c r="AE329" s="69" t="n"/>
      <c r="AF329" s="69" t="n"/>
      <c r="AG329" s="69" t="n"/>
      <c r="AH329" s="69" t="n"/>
      <c r="AI329" s="69" t="n"/>
      <c r="AJ329" s="69" t="n"/>
      <c r="AK329" s="69" t="n"/>
      <c r="BE329" s="69" t="n"/>
    </row>
    <row r="330">
      <c r="I330" s="69" t="n"/>
      <c r="J330" s="69" t="n"/>
      <c r="K330" s="69" t="n"/>
      <c r="L330" s="69" t="n"/>
      <c r="M330" s="69" t="n"/>
      <c r="N330" s="69" t="n"/>
      <c r="O330" s="69" t="n"/>
      <c r="P330" s="69" t="n"/>
      <c r="Q330" s="69" t="n"/>
      <c r="R330" s="69" t="n"/>
      <c r="S330" s="69" t="n"/>
      <c r="T330" s="69" t="n"/>
      <c r="U330" s="69" t="n"/>
      <c r="V330" s="69" t="n"/>
      <c r="W330" s="69" t="n"/>
      <c r="X330" s="69" t="n"/>
      <c r="Y330" s="69" t="n"/>
      <c r="Z330" s="69" t="n"/>
      <c r="AA330" s="69" t="n"/>
      <c r="AB330" s="69" t="n"/>
      <c r="AC330" s="69" t="n"/>
      <c r="AD330" s="69" t="n"/>
      <c r="AE330" s="69" t="n"/>
      <c r="AF330" s="69" t="n"/>
      <c r="AG330" s="69" t="n"/>
      <c r="AH330" s="69" t="n"/>
      <c r="AI330" s="69" t="n"/>
      <c r="AJ330" s="69" t="n"/>
      <c r="AK330" s="69" t="n"/>
      <c r="BE330" s="69" t="n"/>
    </row>
    <row r="331">
      <c r="I331" s="69" t="n"/>
      <c r="J331" s="69" t="n"/>
      <c r="K331" s="69" t="n"/>
      <c r="L331" s="69" t="n"/>
      <c r="M331" s="69" t="n"/>
      <c r="N331" s="69" t="n"/>
      <c r="O331" s="69" t="n"/>
      <c r="P331" s="69" t="n"/>
      <c r="Q331" s="69" t="n"/>
      <c r="R331" s="69" t="n"/>
      <c r="S331" s="69" t="n"/>
      <c r="T331" s="69" t="n"/>
      <c r="U331" s="69" t="n"/>
      <c r="V331" s="69" t="n"/>
      <c r="W331" s="69" t="n"/>
      <c r="X331" s="69" t="n"/>
      <c r="Y331" s="69" t="n"/>
      <c r="Z331" s="69" t="n"/>
      <c r="AA331" s="69" t="n"/>
      <c r="AB331" s="69" t="n"/>
      <c r="AC331" s="69" t="n"/>
      <c r="AD331" s="69" t="n"/>
      <c r="AE331" s="69" t="n"/>
      <c r="AF331" s="69" t="n"/>
      <c r="AG331" s="69" t="n"/>
      <c r="AH331" s="69" t="n"/>
      <c r="AI331" s="69" t="n"/>
      <c r="AJ331" s="69" t="n"/>
      <c r="AK331" s="69" t="n"/>
      <c r="BE331" s="69" t="n"/>
    </row>
    <row r="332">
      <c r="I332" s="69" t="n"/>
      <c r="J332" s="69" t="n"/>
      <c r="K332" s="69" t="n"/>
      <c r="L332" s="69" t="n"/>
      <c r="M332" s="69" t="n"/>
      <c r="N332" s="69" t="n"/>
      <c r="O332" s="69" t="n"/>
      <c r="P332" s="69" t="n"/>
      <c r="Q332" s="69" t="n"/>
      <c r="R332" s="69" t="n"/>
      <c r="S332" s="69" t="n"/>
      <c r="T332" s="69" t="n"/>
      <c r="U332" s="69" t="n"/>
      <c r="V332" s="69" t="n"/>
      <c r="W332" s="69" t="n"/>
      <c r="X332" s="69" t="n"/>
      <c r="Y332" s="69" t="n"/>
      <c r="Z332" s="69" t="n"/>
      <c r="AA332" s="69" t="n"/>
      <c r="AB332" s="69" t="n"/>
      <c r="AC332" s="69" t="n"/>
      <c r="AD332" s="69" t="n"/>
      <c r="AE332" s="69" t="n"/>
      <c r="AF332" s="69" t="n"/>
      <c r="AG332" s="69" t="n"/>
      <c r="AH332" s="69" t="n"/>
      <c r="AI332" s="69" t="n"/>
      <c r="AJ332" s="69" t="n"/>
      <c r="AK332" s="69" t="n"/>
      <c r="BE332" s="69" t="n"/>
    </row>
    <row r="333">
      <c r="I333" s="69" t="n"/>
      <c r="J333" s="69" t="n"/>
      <c r="K333" s="69" t="n"/>
      <c r="L333" s="69" t="n"/>
      <c r="M333" s="69" t="n"/>
      <c r="N333" s="69" t="n"/>
      <c r="O333" s="69" t="n"/>
      <c r="P333" s="69" t="n"/>
      <c r="Q333" s="69" t="n"/>
      <c r="R333" s="69" t="n"/>
      <c r="S333" s="69" t="n"/>
      <c r="T333" s="69" t="n"/>
      <c r="U333" s="69" t="n"/>
      <c r="V333" s="69" t="n"/>
      <c r="W333" s="69" t="n"/>
      <c r="X333" s="69" t="n"/>
      <c r="Y333" s="69" t="n"/>
      <c r="Z333" s="69" t="n"/>
      <c r="AA333" s="69" t="n"/>
      <c r="AB333" s="69" t="n"/>
      <c r="AC333" s="69" t="n"/>
      <c r="AD333" s="69" t="n"/>
      <c r="AE333" s="69" t="n"/>
      <c r="AF333" s="69" t="n"/>
      <c r="AG333" s="69" t="n"/>
      <c r="AH333" s="69" t="n"/>
      <c r="AI333" s="69" t="n"/>
      <c r="AJ333" s="69" t="n"/>
      <c r="AK333" s="69" t="n"/>
      <c r="BE333" s="69" t="n"/>
    </row>
    <row r="334">
      <c r="I334" s="69" t="n"/>
      <c r="J334" s="69" t="n"/>
      <c r="K334" s="69" t="n"/>
      <c r="L334" s="69" t="n"/>
      <c r="M334" s="69" t="n"/>
      <c r="N334" s="69" t="n"/>
      <c r="O334" s="69" t="n"/>
      <c r="P334" s="69" t="n"/>
      <c r="Q334" s="69" t="n"/>
      <c r="R334" s="69" t="n"/>
      <c r="S334" s="69" t="n"/>
      <c r="T334" s="69" t="n"/>
      <c r="U334" s="69" t="n"/>
      <c r="V334" s="69" t="n"/>
      <c r="W334" s="69" t="n"/>
      <c r="X334" s="69" t="n"/>
      <c r="Y334" s="69" t="n"/>
      <c r="Z334" s="69" t="n"/>
      <c r="AA334" s="69" t="n"/>
      <c r="AB334" s="69" t="n"/>
      <c r="AC334" s="69" t="n"/>
      <c r="AD334" s="69" t="n"/>
      <c r="AE334" s="69" t="n"/>
      <c r="AF334" s="69" t="n"/>
      <c r="AG334" s="69" t="n"/>
      <c r="AH334" s="69" t="n"/>
      <c r="AI334" s="69" t="n"/>
      <c r="AJ334" s="69" t="n"/>
      <c r="AK334" s="69" t="n"/>
      <c r="BE334" s="69" t="n"/>
    </row>
    <row r="335">
      <c r="I335" s="69" t="n"/>
      <c r="J335" s="69" t="n"/>
      <c r="K335" s="69" t="n"/>
      <c r="L335" s="69" t="n"/>
      <c r="M335" s="69" t="n"/>
      <c r="N335" s="69" t="n"/>
      <c r="O335" s="69" t="n"/>
      <c r="P335" s="69" t="n"/>
      <c r="Q335" s="69" t="n"/>
      <c r="R335" s="69" t="n"/>
      <c r="S335" s="69" t="n"/>
      <c r="T335" s="69" t="n"/>
      <c r="U335" s="69" t="n"/>
      <c r="V335" s="69" t="n"/>
      <c r="W335" s="69" t="n"/>
      <c r="X335" s="69" t="n"/>
      <c r="Y335" s="69" t="n"/>
      <c r="Z335" s="69" t="n"/>
      <c r="AA335" s="69" t="n"/>
      <c r="AB335" s="69" t="n"/>
      <c r="AC335" s="69" t="n"/>
      <c r="AD335" s="69" t="n"/>
      <c r="AE335" s="69" t="n"/>
      <c r="AF335" s="69" t="n"/>
      <c r="AG335" s="69" t="n"/>
      <c r="AH335" s="69" t="n"/>
      <c r="AI335" s="69" t="n"/>
      <c r="AJ335" s="69" t="n"/>
      <c r="AK335" s="69" t="n"/>
      <c r="BE335" s="69" t="n"/>
    </row>
    <row r="336">
      <c r="I336" s="69" t="n"/>
      <c r="J336" s="69" t="n"/>
      <c r="K336" s="69" t="n"/>
      <c r="L336" s="69" t="n"/>
      <c r="M336" s="69" t="n"/>
      <c r="N336" s="69" t="n"/>
      <c r="O336" s="69" t="n"/>
      <c r="P336" s="69" t="n"/>
      <c r="Q336" s="69" t="n"/>
      <c r="R336" s="69" t="n"/>
      <c r="S336" s="69" t="n"/>
      <c r="T336" s="69" t="n"/>
      <c r="U336" s="69" t="n"/>
      <c r="V336" s="69" t="n"/>
      <c r="W336" s="69" t="n"/>
      <c r="X336" s="69" t="n"/>
      <c r="Y336" s="69" t="n"/>
      <c r="Z336" s="69" t="n"/>
      <c r="AA336" s="69" t="n"/>
      <c r="AB336" s="69" t="n"/>
      <c r="AC336" s="69" t="n"/>
      <c r="AD336" s="69" t="n"/>
      <c r="AE336" s="69" t="n"/>
      <c r="AF336" s="69" t="n"/>
      <c r="AG336" s="69" t="n"/>
      <c r="AH336" s="69" t="n"/>
      <c r="AI336" s="69" t="n"/>
      <c r="AJ336" s="69" t="n"/>
      <c r="AK336" s="69" t="n"/>
      <c r="BE336" s="69" t="n"/>
    </row>
    <row r="337">
      <c r="I337" s="69" t="n"/>
      <c r="J337" s="69" t="n"/>
      <c r="K337" s="69" t="n"/>
      <c r="L337" s="69" t="n"/>
      <c r="M337" s="69" t="n"/>
      <c r="N337" s="69" t="n"/>
      <c r="O337" s="69" t="n"/>
      <c r="P337" s="69" t="n"/>
      <c r="Q337" s="69" t="n"/>
      <c r="R337" s="69" t="n"/>
      <c r="S337" s="69" t="n"/>
      <c r="T337" s="69" t="n"/>
      <c r="U337" s="69" t="n"/>
      <c r="V337" s="69" t="n"/>
      <c r="W337" s="69" t="n"/>
      <c r="X337" s="69" t="n"/>
      <c r="Y337" s="69" t="n"/>
      <c r="Z337" s="69" t="n"/>
      <c r="AA337" s="69" t="n"/>
      <c r="AB337" s="69" t="n"/>
      <c r="AC337" s="69" t="n"/>
      <c r="AD337" s="69" t="n"/>
      <c r="AE337" s="69" t="n"/>
      <c r="AF337" s="69" t="n"/>
      <c r="AG337" s="69" t="n"/>
      <c r="AH337" s="69" t="n"/>
      <c r="AI337" s="69" t="n"/>
      <c r="AJ337" s="69" t="n"/>
      <c r="AK337" s="69" t="n"/>
      <c r="BE337" s="69" t="n"/>
    </row>
    <row r="338">
      <c r="I338" s="69" t="n"/>
      <c r="J338" s="69" t="n"/>
      <c r="K338" s="69" t="n"/>
      <c r="L338" s="69" t="n"/>
      <c r="M338" s="69" t="n"/>
      <c r="N338" s="69" t="n"/>
      <c r="O338" s="69" t="n"/>
      <c r="P338" s="69" t="n"/>
      <c r="Q338" s="69" t="n"/>
      <c r="R338" s="69" t="n"/>
      <c r="S338" s="69" t="n"/>
      <c r="T338" s="69" t="n"/>
      <c r="U338" s="69" t="n"/>
      <c r="V338" s="69" t="n"/>
      <c r="W338" s="69" t="n"/>
      <c r="X338" s="69" t="n"/>
      <c r="Y338" s="69" t="n"/>
      <c r="Z338" s="69" t="n"/>
      <c r="AA338" s="69" t="n"/>
      <c r="AB338" s="69" t="n"/>
      <c r="AC338" s="69" t="n"/>
      <c r="AD338" s="69" t="n"/>
      <c r="AE338" s="69" t="n"/>
      <c r="AF338" s="69" t="n"/>
      <c r="AG338" s="69" t="n"/>
      <c r="AH338" s="69" t="n"/>
      <c r="AI338" s="69" t="n"/>
      <c r="AJ338" s="69" t="n"/>
      <c r="AK338" s="69" t="n"/>
      <c r="BE338" s="69" t="n"/>
    </row>
    <row r="339">
      <c r="I339" s="69" t="n"/>
      <c r="J339" s="69" t="n"/>
      <c r="K339" s="69" t="n"/>
      <c r="L339" s="69" t="n"/>
      <c r="M339" s="69" t="n"/>
      <c r="N339" s="69" t="n"/>
      <c r="O339" s="69" t="n"/>
      <c r="P339" s="69" t="n"/>
      <c r="Q339" s="69" t="n"/>
      <c r="R339" s="69" t="n"/>
      <c r="S339" s="69" t="n"/>
      <c r="T339" s="69" t="n"/>
      <c r="U339" s="69" t="n"/>
      <c r="V339" s="69" t="n"/>
      <c r="W339" s="69" t="n"/>
      <c r="X339" s="69" t="n"/>
      <c r="Y339" s="69" t="n"/>
      <c r="Z339" s="69" t="n"/>
      <c r="AA339" s="69" t="n"/>
      <c r="AB339" s="69" t="n"/>
      <c r="AC339" s="69" t="n"/>
      <c r="AD339" s="69" t="n"/>
      <c r="AE339" s="69" t="n"/>
      <c r="AF339" s="69" t="n"/>
      <c r="AG339" s="69" t="n"/>
      <c r="AH339" s="69" t="n"/>
      <c r="AI339" s="69" t="n"/>
      <c r="AJ339" s="69" t="n"/>
      <c r="AK339" s="69" t="n"/>
      <c r="BE339" s="69" t="n"/>
    </row>
    <row r="340">
      <c r="I340" s="69" t="n"/>
      <c r="J340" s="69" t="n"/>
      <c r="K340" s="69" t="n"/>
      <c r="L340" s="69" t="n"/>
      <c r="M340" s="69" t="n"/>
      <c r="N340" s="69" t="n"/>
      <c r="O340" s="69" t="n"/>
      <c r="P340" s="69" t="n"/>
      <c r="Q340" s="69" t="n"/>
      <c r="R340" s="69" t="n"/>
      <c r="S340" s="69" t="n"/>
      <c r="T340" s="69" t="n"/>
      <c r="U340" s="69" t="n"/>
      <c r="V340" s="69" t="n"/>
      <c r="W340" s="69" t="n"/>
      <c r="X340" s="69" t="n"/>
      <c r="Y340" s="69" t="n"/>
      <c r="Z340" s="69" t="n"/>
      <c r="AA340" s="69" t="n"/>
      <c r="AB340" s="69" t="n"/>
      <c r="AC340" s="69" t="n"/>
      <c r="AD340" s="69" t="n"/>
      <c r="AE340" s="69" t="n"/>
      <c r="AF340" s="69" t="n"/>
      <c r="AG340" s="69" t="n"/>
      <c r="AH340" s="69" t="n"/>
      <c r="AI340" s="69" t="n"/>
      <c r="AJ340" s="69" t="n"/>
      <c r="AK340" s="69" t="n"/>
      <c r="BE340" s="69" t="n"/>
    </row>
    <row r="341">
      <c r="I341" s="69" t="n"/>
      <c r="J341" s="69" t="n"/>
      <c r="K341" s="69" t="n"/>
      <c r="L341" s="69" t="n"/>
      <c r="M341" s="69" t="n"/>
      <c r="N341" s="69" t="n"/>
      <c r="O341" s="69" t="n"/>
      <c r="P341" s="69" t="n"/>
      <c r="Q341" s="69" t="n"/>
      <c r="R341" s="69" t="n"/>
      <c r="S341" s="69" t="n"/>
      <c r="T341" s="69" t="n"/>
      <c r="U341" s="69" t="n"/>
      <c r="V341" s="69" t="n"/>
      <c r="W341" s="69" t="n"/>
      <c r="X341" s="69" t="n"/>
      <c r="Y341" s="69" t="n"/>
      <c r="Z341" s="69" t="n"/>
      <c r="AA341" s="69" t="n"/>
      <c r="AB341" s="69" t="n"/>
      <c r="AC341" s="69" t="n"/>
      <c r="AD341" s="69" t="n"/>
      <c r="AE341" s="69" t="n"/>
      <c r="AF341" s="69" t="n"/>
      <c r="AG341" s="69" t="n"/>
      <c r="AH341" s="69" t="n"/>
      <c r="AI341" s="69" t="n"/>
      <c r="AJ341" s="69" t="n"/>
      <c r="AK341" s="69" t="n"/>
      <c r="BE341" s="69" t="n"/>
    </row>
    <row r="342">
      <c r="I342" s="69" t="n"/>
      <c r="J342" s="69" t="n"/>
      <c r="K342" s="69" t="n"/>
      <c r="L342" s="69" t="n"/>
      <c r="M342" s="69" t="n"/>
      <c r="N342" s="69" t="n"/>
      <c r="O342" s="69" t="n"/>
      <c r="P342" s="69" t="n"/>
      <c r="Q342" s="69" t="n"/>
      <c r="R342" s="69" t="n"/>
      <c r="S342" s="69" t="n"/>
      <c r="T342" s="69" t="n"/>
      <c r="U342" s="69" t="n"/>
      <c r="V342" s="69" t="n"/>
      <c r="W342" s="69" t="n"/>
      <c r="X342" s="69" t="n"/>
      <c r="Y342" s="69" t="n"/>
      <c r="Z342" s="69" t="n"/>
      <c r="AA342" s="69" t="n"/>
      <c r="AB342" s="69" t="n"/>
      <c r="AC342" s="69" t="n"/>
      <c r="AD342" s="69" t="n"/>
      <c r="AE342" s="69" t="n"/>
      <c r="AF342" s="69" t="n"/>
      <c r="AG342" s="69" t="n"/>
      <c r="AH342" s="69" t="n"/>
      <c r="AI342" s="69" t="n"/>
      <c r="AJ342" s="69" t="n"/>
      <c r="AK342" s="69" t="n"/>
      <c r="BE342" s="69" t="n"/>
    </row>
    <row r="343">
      <c r="I343" s="69" t="n"/>
      <c r="J343" s="69" t="n"/>
      <c r="K343" s="69" t="n"/>
      <c r="L343" s="69" t="n"/>
      <c r="M343" s="69" t="n"/>
      <c r="N343" s="69" t="n"/>
      <c r="O343" s="69" t="n"/>
      <c r="P343" s="69" t="n"/>
      <c r="Q343" s="69" t="n"/>
      <c r="R343" s="69" t="n"/>
      <c r="S343" s="69" t="n"/>
      <c r="T343" s="69" t="n"/>
      <c r="U343" s="69" t="n"/>
      <c r="V343" s="69" t="n"/>
      <c r="W343" s="69" t="n"/>
      <c r="X343" s="69" t="n"/>
      <c r="Y343" s="69" t="n"/>
      <c r="Z343" s="69" t="n"/>
      <c r="AA343" s="69" t="n"/>
      <c r="AB343" s="69" t="n"/>
      <c r="AC343" s="69" t="n"/>
      <c r="AD343" s="69" t="n"/>
      <c r="AE343" s="69" t="n"/>
      <c r="AF343" s="69" t="n"/>
      <c r="AG343" s="69" t="n"/>
      <c r="AH343" s="69" t="n"/>
      <c r="AI343" s="69" t="n"/>
      <c r="AJ343" s="69" t="n"/>
      <c r="AK343" s="69" t="n"/>
      <c r="BE343" s="69" t="n"/>
    </row>
    <row r="344">
      <c r="I344" s="69" t="n"/>
      <c r="J344" s="69" t="n"/>
      <c r="K344" s="69" t="n"/>
      <c r="L344" s="69" t="n"/>
      <c r="M344" s="69" t="n"/>
      <c r="N344" s="69" t="n"/>
      <c r="O344" s="69" t="n"/>
      <c r="P344" s="69" t="n"/>
      <c r="Q344" s="69" t="n"/>
      <c r="R344" s="69" t="n"/>
      <c r="S344" s="69" t="n"/>
      <c r="T344" s="69" t="n"/>
      <c r="U344" s="69" t="n"/>
      <c r="V344" s="69" t="n"/>
      <c r="W344" s="69" t="n"/>
      <c r="X344" s="69" t="n"/>
      <c r="Y344" s="69" t="n"/>
      <c r="Z344" s="69" t="n"/>
      <c r="AA344" s="69" t="n"/>
      <c r="AB344" s="69" t="n"/>
      <c r="AC344" s="69" t="n"/>
      <c r="AD344" s="69" t="n"/>
      <c r="AE344" s="69" t="n"/>
      <c r="AF344" s="69" t="n"/>
      <c r="AG344" s="69" t="n"/>
      <c r="AH344" s="69" t="n"/>
      <c r="AI344" s="69" t="n"/>
      <c r="AJ344" s="69" t="n"/>
      <c r="AK344" s="69" t="n"/>
      <c r="BE344" s="69" t="n"/>
    </row>
    <row r="345">
      <c r="I345" s="69" t="n"/>
      <c r="J345" s="69" t="n"/>
      <c r="K345" s="69" t="n"/>
      <c r="L345" s="69" t="n"/>
      <c r="M345" s="69" t="n"/>
      <c r="N345" s="69" t="n"/>
      <c r="O345" s="69" t="n"/>
      <c r="P345" s="69" t="n"/>
      <c r="Q345" s="69" t="n"/>
      <c r="R345" s="69" t="n"/>
      <c r="S345" s="69" t="n"/>
      <c r="T345" s="69" t="n"/>
      <c r="U345" s="69" t="n"/>
      <c r="V345" s="69" t="n"/>
      <c r="W345" s="69" t="n"/>
      <c r="X345" s="69" t="n"/>
      <c r="Y345" s="69" t="n"/>
      <c r="Z345" s="69" t="n"/>
      <c r="AA345" s="69" t="n"/>
      <c r="AB345" s="69" t="n"/>
      <c r="AC345" s="69" t="n"/>
      <c r="AD345" s="69" t="n"/>
      <c r="AE345" s="69" t="n"/>
      <c r="AF345" s="69" t="n"/>
      <c r="AG345" s="69" t="n"/>
      <c r="AH345" s="69" t="n"/>
      <c r="AI345" s="69" t="n"/>
      <c r="AJ345" s="69" t="n"/>
      <c r="AK345" s="69" t="n"/>
      <c r="BE345" s="69" t="n"/>
    </row>
    <row r="346">
      <c r="I346" s="69" t="n"/>
      <c r="J346" s="69" t="n"/>
      <c r="K346" s="69" t="n"/>
      <c r="L346" s="69" t="n"/>
      <c r="M346" s="69" t="n"/>
      <c r="N346" s="69" t="n"/>
      <c r="O346" s="69" t="n"/>
      <c r="P346" s="69" t="n"/>
      <c r="Q346" s="69" t="n"/>
      <c r="R346" s="69" t="n"/>
      <c r="S346" s="69" t="n"/>
      <c r="T346" s="69" t="n"/>
      <c r="U346" s="69" t="n"/>
      <c r="V346" s="69" t="n"/>
      <c r="W346" s="69" t="n"/>
      <c r="X346" s="69" t="n"/>
      <c r="Y346" s="69" t="n"/>
      <c r="Z346" s="69" t="n"/>
      <c r="AA346" s="69" t="n"/>
      <c r="AB346" s="69" t="n"/>
      <c r="AC346" s="69" t="n"/>
      <c r="AD346" s="69" t="n"/>
      <c r="AE346" s="69" t="n"/>
      <c r="AF346" s="69" t="n"/>
      <c r="AG346" s="69" t="n"/>
      <c r="AH346" s="69" t="n"/>
      <c r="AI346" s="69" t="n"/>
      <c r="AJ346" s="69" t="n"/>
      <c r="AK346" s="69" t="n"/>
      <c r="BE346" s="69" t="n"/>
    </row>
    <row r="347">
      <c r="I347" s="69" t="n"/>
      <c r="J347" s="69" t="n"/>
      <c r="K347" s="69" t="n"/>
      <c r="L347" s="69" t="n"/>
      <c r="M347" s="69" t="n"/>
      <c r="N347" s="69" t="n"/>
      <c r="O347" s="69" t="n"/>
      <c r="P347" s="69" t="n"/>
      <c r="Q347" s="69" t="n"/>
      <c r="R347" s="69" t="n"/>
      <c r="S347" s="69" t="n"/>
      <c r="T347" s="69" t="n"/>
      <c r="U347" s="69" t="n"/>
      <c r="V347" s="69" t="n"/>
      <c r="W347" s="69" t="n"/>
      <c r="X347" s="69" t="n"/>
      <c r="Y347" s="69" t="n"/>
      <c r="Z347" s="69" t="n"/>
      <c r="AA347" s="69" t="n"/>
      <c r="AB347" s="69" t="n"/>
      <c r="AC347" s="69" t="n"/>
      <c r="AD347" s="69" t="n"/>
      <c r="AE347" s="69" t="n"/>
      <c r="AF347" s="69" t="n"/>
      <c r="AG347" s="69" t="n"/>
      <c r="AH347" s="69" t="n"/>
      <c r="AI347" s="69" t="n"/>
      <c r="AJ347" s="69" t="n"/>
      <c r="AK347" s="69" t="n"/>
      <c r="BE347" s="69" t="n"/>
    </row>
    <row r="348">
      <c r="I348" s="69" t="n"/>
      <c r="J348" s="69" t="n"/>
      <c r="K348" s="69" t="n"/>
      <c r="L348" s="69" t="n"/>
      <c r="M348" s="69" t="n"/>
      <c r="N348" s="69" t="n"/>
      <c r="O348" s="69" t="n"/>
      <c r="P348" s="69" t="n"/>
      <c r="Q348" s="69" t="n"/>
      <c r="R348" s="69" t="n"/>
      <c r="S348" s="69" t="n"/>
      <c r="T348" s="69" t="n"/>
      <c r="U348" s="69" t="n"/>
      <c r="V348" s="69" t="n"/>
      <c r="W348" s="69" t="n"/>
      <c r="X348" s="69" t="n"/>
      <c r="Y348" s="69" t="n"/>
      <c r="Z348" s="69" t="n"/>
      <c r="AA348" s="69" t="n"/>
      <c r="AB348" s="69" t="n"/>
      <c r="AC348" s="69" t="n"/>
      <c r="AD348" s="69" t="n"/>
      <c r="AE348" s="69" t="n"/>
      <c r="AF348" s="69" t="n"/>
      <c r="AG348" s="69" t="n"/>
      <c r="AH348" s="69" t="n"/>
      <c r="AI348" s="69" t="n"/>
      <c r="AJ348" s="69" t="n"/>
      <c r="AK348" s="69" t="n"/>
      <c r="BE348" s="69" t="n"/>
    </row>
    <row r="349">
      <c r="I349" s="69" t="n"/>
      <c r="J349" s="69" t="n"/>
      <c r="K349" s="69" t="n"/>
      <c r="L349" s="69" t="n"/>
      <c r="M349" s="69" t="n"/>
      <c r="N349" s="69" t="n"/>
      <c r="O349" s="69" t="n"/>
      <c r="P349" s="69" t="n"/>
      <c r="Q349" s="69" t="n"/>
      <c r="R349" s="69" t="n"/>
      <c r="S349" s="69" t="n"/>
      <c r="T349" s="69" t="n"/>
      <c r="U349" s="69" t="n"/>
      <c r="V349" s="69" t="n"/>
      <c r="W349" s="69" t="n"/>
      <c r="X349" s="69" t="n"/>
      <c r="Y349" s="69" t="n"/>
      <c r="Z349" s="69" t="n"/>
      <c r="AA349" s="69" t="n"/>
      <c r="AB349" s="69" t="n"/>
      <c r="AC349" s="69" t="n"/>
      <c r="AD349" s="69" t="n"/>
      <c r="AE349" s="69" t="n"/>
      <c r="AF349" s="69" t="n"/>
      <c r="AG349" s="69" t="n"/>
      <c r="AH349" s="69" t="n"/>
      <c r="AI349" s="69" t="n"/>
      <c r="AJ349" s="69" t="n"/>
      <c r="AK349" s="69" t="n"/>
      <c r="BE349" s="69" t="n"/>
    </row>
    <row r="350">
      <c r="I350" s="69" t="n"/>
      <c r="J350" s="69" t="n"/>
      <c r="K350" s="69" t="n"/>
      <c r="L350" s="69" t="n"/>
      <c r="M350" s="69" t="n"/>
      <c r="N350" s="69" t="n"/>
      <c r="O350" s="69" t="n"/>
      <c r="P350" s="69" t="n"/>
      <c r="Q350" s="69" t="n"/>
      <c r="R350" s="69" t="n"/>
      <c r="S350" s="69" t="n"/>
      <c r="T350" s="69" t="n"/>
      <c r="U350" s="69" t="n"/>
      <c r="V350" s="69" t="n"/>
      <c r="W350" s="69" t="n"/>
      <c r="X350" s="69" t="n"/>
      <c r="Y350" s="69" t="n"/>
      <c r="Z350" s="69" t="n"/>
      <c r="AA350" s="69" t="n"/>
      <c r="AB350" s="69" t="n"/>
      <c r="AC350" s="69" t="n"/>
      <c r="AD350" s="69" t="n"/>
      <c r="AE350" s="69" t="n"/>
      <c r="AF350" s="69" t="n"/>
      <c r="AG350" s="69" t="n"/>
      <c r="AH350" s="69" t="n"/>
      <c r="AI350" s="69" t="n"/>
      <c r="AJ350" s="69" t="n"/>
      <c r="AK350" s="69" t="n"/>
      <c r="BE350" s="69" t="n"/>
    </row>
    <row r="351">
      <c r="I351" s="69" t="n"/>
      <c r="J351" s="69" t="n"/>
      <c r="K351" s="69" t="n"/>
      <c r="L351" s="69" t="n"/>
      <c r="M351" s="69" t="n"/>
      <c r="N351" s="69" t="n"/>
      <c r="O351" s="69" t="n"/>
      <c r="P351" s="69" t="n"/>
      <c r="Q351" s="69" t="n"/>
      <c r="R351" s="69" t="n"/>
      <c r="S351" s="69" t="n"/>
      <c r="T351" s="69" t="n"/>
      <c r="U351" s="69" t="n"/>
      <c r="V351" s="69" t="n"/>
      <c r="W351" s="69" t="n"/>
      <c r="X351" s="69" t="n"/>
      <c r="Y351" s="69" t="n"/>
      <c r="Z351" s="69" t="n"/>
      <c r="AA351" s="69" t="n"/>
      <c r="AB351" s="69" t="n"/>
      <c r="AC351" s="69" t="n"/>
      <c r="AD351" s="69" t="n"/>
      <c r="AE351" s="69" t="n"/>
      <c r="AF351" s="69" t="n"/>
      <c r="AG351" s="69" t="n"/>
      <c r="AH351" s="69" t="n"/>
      <c r="AI351" s="69" t="n"/>
      <c r="AJ351" s="69" t="n"/>
      <c r="AK351" s="69" t="n"/>
      <c r="BE351" s="69" t="n"/>
    </row>
    <row r="352">
      <c r="I352" s="69" t="n"/>
      <c r="J352" s="69" t="n"/>
      <c r="K352" s="69" t="n"/>
      <c r="L352" s="69" t="n"/>
      <c r="M352" s="69" t="n"/>
      <c r="N352" s="69" t="n"/>
      <c r="O352" s="69" t="n"/>
      <c r="P352" s="69" t="n"/>
      <c r="Q352" s="69" t="n"/>
      <c r="R352" s="69" t="n"/>
      <c r="S352" s="69" t="n"/>
      <c r="T352" s="69" t="n"/>
      <c r="U352" s="69" t="n"/>
      <c r="V352" s="69" t="n"/>
      <c r="W352" s="69" t="n"/>
      <c r="X352" s="69" t="n"/>
      <c r="Y352" s="69" t="n"/>
      <c r="Z352" s="69" t="n"/>
      <c r="AA352" s="69" t="n"/>
      <c r="AB352" s="69" t="n"/>
      <c r="AC352" s="69" t="n"/>
      <c r="AD352" s="69" t="n"/>
      <c r="AE352" s="69" t="n"/>
      <c r="AF352" s="69" t="n"/>
      <c r="AG352" s="69" t="n"/>
      <c r="AH352" s="69" t="n"/>
      <c r="AI352" s="69" t="n"/>
      <c r="AJ352" s="69" t="n"/>
      <c r="AK352" s="69" t="n"/>
      <c r="BE352" s="69" t="n"/>
    </row>
    <row r="353">
      <c r="I353" s="69" t="n"/>
      <c r="J353" s="69" t="n"/>
      <c r="K353" s="69" t="n"/>
      <c r="L353" s="69" t="n"/>
      <c r="M353" s="69" t="n"/>
      <c r="N353" s="69" t="n"/>
      <c r="O353" s="69" t="n"/>
      <c r="P353" s="69" t="n"/>
      <c r="Q353" s="69" t="n"/>
      <c r="R353" s="69" t="n"/>
      <c r="S353" s="69" t="n"/>
      <c r="T353" s="69" t="n"/>
      <c r="U353" s="69" t="n"/>
      <c r="V353" s="69" t="n"/>
      <c r="W353" s="69" t="n"/>
      <c r="X353" s="69" t="n"/>
      <c r="Y353" s="69" t="n"/>
      <c r="Z353" s="69" t="n"/>
      <c r="AA353" s="69" t="n"/>
      <c r="AB353" s="69" t="n"/>
      <c r="AC353" s="69" t="n"/>
      <c r="AD353" s="69" t="n"/>
      <c r="AE353" s="69" t="n"/>
      <c r="AF353" s="69" t="n"/>
      <c r="AG353" s="69" t="n"/>
      <c r="AH353" s="69" t="n"/>
      <c r="AI353" s="69" t="n"/>
      <c r="AJ353" s="69" t="n"/>
      <c r="AK353" s="69" t="n"/>
      <c r="BE353" s="69" t="n"/>
    </row>
    <row r="354">
      <c r="I354" s="69" t="n"/>
      <c r="J354" s="69" t="n"/>
      <c r="K354" s="69" t="n"/>
      <c r="L354" s="69" t="n"/>
      <c r="M354" s="69" t="n"/>
      <c r="N354" s="69" t="n"/>
      <c r="O354" s="69" t="n"/>
      <c r="P354" s="69" t="n"/>
      <c r="Q354" s="69" t="n"/>
      <c r="R354" s="69" t="n"/>
      <c r="S354" s="69" t="n"/>
      <c r="T354" s="69" t="n"/>
      <c r="U354" s="69" t="n"/>
      <c r="V354" s="69" t="n"/>
      <c r="W354" s="69" t="n"/>
      <c r="X354" s="69" t="n"/>
      <c r="Y354" s="69" t="n"/>
      <c r="Z354" s="69" t="n"/>
      <c r="AA354" s="69" t="n"/>
      <c r="AB354" s="69" t="n"/>
      <c r="AC354" s="69" t="n"/>
      <c r="AD354" s="69" t="n"/>
      <c r="AE354" s="69" t="n"/>
      <c r="AF354" s="69" t="n"/>
      <c r="AG354" s="69" t="n"/>
      <c r="AH354" s="69" t="n"/>
      <c r="AI354" s="69" t="n"/>
      <c r="AJ354" s="69" t="n"/>
      <c r="AK354" s="69" t="n"/>
      <c r="BE354" s="69" t="n"/>
    </row>
    <row r="355">
      <c r="I355" s="69" t="n"/>
      <c r="J355" s="69" t="n"/>
      <c r="K355" s="69" t="n"/>
      <c r="L355" s="69" t="n"/>
      <c r="M355" s="69" t="n"/>
      <c r="N355" s="69" t="n"/>
      <c r="O355" s="69" t="n"/>
      <c r="P355" s="69" t="n"/>
      <c r="Q355" s="69" t="n"/>
      <c r="R355" s="69" t="n"/>
      <c r="S355" s="69" t="n"/>
      <c r="T355" s="69" t="n"/>
      <c r="U355" s="69" t="n"/>
      <c r="V355" s="69" t="n"/>
      <c r="W355" s="69" t="n"/>
      <c r="X355" s="69" t="n"/>
      <c r="Y355" s="69" t="n"/>
      <c r="Z355" s="69" t="n"/>
      <c r="AA355" s="69" t="n"/>
      <c r="AB355" s="69" t="n"/>
      <c r="AC355" s="69" t="n"/>
      <c r="AD355" s="69" t="n"/>
      <c r="AE355" s="69" t="n"/>
      <c r="AF355" s="69" t="n"/>
      <c r="AG355" s="69" t="n"/>
      <c r="AH355" s="69" t="n"/>
      <c r="AI355" s="69" t="n"/>
      <c r="AJ355" s="69" t="n"/>
      <c r="AK355" s="69" t="n"/>
      <c r="BE355" s="69" t="n"/>
    </row>
    <row r="356">
      <c r="I356" s="69" t="n"/>
      <c r="J356" s="69" t="n"/>
      <c r="K356" s="69" t="n"/>
      <c r="L356" s="69" t="n"/>
      <c r="M356" s="69" t="n"/>
      <c r="N356" s="69" t="n"/>
      <c r="O356" s="69" t="n"/>
      <c r="P356" s="69" t="n"/>
      <c r="Q356" s="69" t="n"/>
      <c r="R356" s="69" t="n"/>
      <c r="S356" s="69" t="n"/>
      <c r="T356" s="69" t="n"/>
      <c r="U356" s="69" t="n"/>
      <c r="V356" s="69" t="n"/>
      <c r="W356" s="69" t="n"/>
      <c r="X356" s="69" t="n"/>
      <c r="Y356" s="69" t="n"/>
      <c r="Z356" s="69" t="n"/>
      <c r="AA356" s="69" t="n"/>
      <c r="AB356" s="69" t="n"/>
      <c r="AC356" s="69" t="n"/>
      <c r="AD356" s="69" t="n"/>
      <c r="AE356" s="69" t="n"/>
      <c r="AF356" s="69" t="n"/>
      <c r="AG356" s="69" t="n"/>
      <c r="AH356" s="69" t="n"/>
      <c r="AI356" s="69" t="n"/>
      <c r="AJ356" s="69" t="n"/>
      <c r="AK356" s="69" t="n"/>
      <c r="BE356" s="69" t="n"/>
    </row>
    <row r="357">
      <c r="I357" s="69" t="n"/>
      <c r="J357" s="69" t="n"/>
      <c r="K357" s="69" t="n"/>
      <c r="L357" s="69" t="n"/>
      <c r="M357" s="69" t="n"/>
      <c r="N357" s="69" t="n"/>
      <c r="O357" s="69" t="n"/>
      <c r="P357" s="69" t="n"/>
      <c r="Q357" s="69" t="n"/>
      <c r="R357" s="69" t="n"/>
      <c r="S357" s="69" t="n"/>
      <c r="T357" s="69" t="n"/>
      <c r="U357" s="69" t="n"/>
      <c r="V357" s="69" t="n"/>
      <c r="W357" s="69" t="n"/>
      <c r="X357" s="69" t="n"/>
      <c r="Y357" s="69" t="n"/>
      <c r="Z357" s="69" t="n"/>
      <c r="AA357" s="69" t="n"/>
      <c r="AB357" s="69" t="n"/>
      <c r="AC357" s="69" t="n"/>
      <c r="AD357" s="69" t="n"/>
      <c r="AE357" s="69" t="n"/>
      <c r="AF357" s="69" t="n"/>
      <c r="AG357" s="69" t="n"/>
      <c r="AH357" s="69" t="n"/>
      <c r="AI357" s="69" t="n"/>
      <c r="AJ357" s="69" t="n"/>
      <c r="AK357" s="69" t="n"/>
      <c r="BE357" s="69" t="n"/>
    </row>
    <row r="358">
      <c r="I358" s="69" t="n"/>
      <c r="J358" s="69" t="n"/>
      <c r="K358" s="69" t="n"/>
      <c r="L358" s="69" t="n"/>
      <c r="M358" s="69" t="n"/>
      <c r="N358" s="69" t="n"/>
      <c r="O358" s="69" t="n"/>
      <c r="P358" s="69" t="n"/>
      <c r="Q358" s="69" t="n"/>
      <c r="R358" s="69" t="n"/>
      <c r="S358" s="69" t="n"/>
      <c r="T358" s="69" t="n"/>
      <c r="U358" s="69" t="n"/>
      <c r="V358" s="69" t="n"/>
      <c r="W358" s="69" t="n"/>
      <c r="X358" s="69" t="n"/>
      <c r="Y358" s="69" t="n"/>
      <c r="Z358" s="69" t="n"/>
      <c r="AA358" s="69" t="n"/>
      <c r="AB358" s="69" t="n"/>
      <c r="AC358" s="69" t="n"/>
      <c r="AD358" s="69" t="n"/>
      <c r="AE358" s="69" t="n"/>
      <c r="AF358" s="69" t="n"/>
      <c r="AG358" s="69" t="n"/>
      <c r="AH358" s="69" t="n"/>
      <c r="AI358" s="69" t="n"/>
      <c r="AJ358" s="69" t="n"/>
      <c r="AK358" s="69" t="n"/>
      <c r="BE358" s="69" t="n"/>
    </row>
    <row r="359">
      <c r="I359" s="69" t="n"/>
      <c r="J359" s="69" t="n"/>
      <c r="K359" s="69" t="n"/>
      <c r="L359" s="69" t="n"/>
      <c r="M359" s="69" t="n"/>
      <c r="N359" s="69" t="n"/>
      <c r="O359" s="69" t="n"/>
      <c r="P359" s="69" t="n"/>
      <c r="Q359" s="69" t="n"/>
      <c r="R359" s="69" t="n"/>
      <c r="S359" s="69" t="n"/>
      <c r="T359" s="69" t="n"/>
      <c r="U359" s="69" t="n"/>
      <c r="V359" s="69" t="n"/>
      <c r="W359" s="69" t="n"/>
      <c r="X359" s="69" t="n"/>
      <c r="Y359" s="69" t="n"/>
      <c r="Z359" s="69" t="n"/>
      <c r="AA359" s="69" t="n"/>
      <c r="AB359" s="69" t="n"/>
      <c r="AC359" s="69" t="n"/>
      <c r="AD359" s="69" t="n"/>
      <c r="AE359" s="69" t="n"/>
      <c r="AF359" s="69" t="n"/>
      <c r="AG359" s="69" t="n"/>
      <c r="AH359" s="69" t="n"/>
      <c r="AI359" s="69" t="n"/>
      <c r="AJ359" s="69" t="n"/>
      <c r="AK359" s="69" t="n"/>
      <c r="BE359" s="69" t="n"/>
    </row>
    <row r="360">
      <c r="I360" s="69" t="n"/>
      <c r="J360" s="69" t="n"/>
      <c r="K360" s="69" t="n"/>
      <c r="L360" s="69" t="n"/>
      <c r="M360" s="69" t="n"/>
      <c r="N360" s="69" t="n"/>
      <c r="O360" s="69" t="n"/>
      <c r="P360" s="69" t="n"/>
      <c r="Q360" s="69" t="n"/>
      <c r="R360" s="69" t="n"/>
      <c r="S360" s="69" t="n"/>
      <c r="T360" s="69" t="n"/>
      <c r="U360" s="69" t="n"/>
      <c r="V360" s="69" t="n"/>
      <c r="W360" s="69" t="n"/>
      <c r="X360" s="69" t="n"/>
      <c r="Y360" s="69" t="n"/>
      <c r="Z360" s="69" t="n"/>
      <c r="AA360" s="69" t="n"/>
      <c r="AB360" s="69" t="n"/>
      <c r="AC360" s="69" t="n"/>
      <c r="AD360" s="69" t="n"/>
      <c r="AE360" s="69" t="n"/>
      <c r="AF360" s="69" t="n"/>
      <c r="AG360" s="69" t="n"/>
      <c r="AH360" s="69" t="n"/>
      <c r="AI360" s="69" t="n"/>
      <c r="AJ360" s="69" t="n"/>
      <c r="AK360" s="69" t="n"/>
      <c r="BE360" s="69" t="n"/>
    </row>
    <row r="361">
      <c r="I361" s="69" t="n"/>
      <c r="J361" s="69" t="n"/>
      <c r="K361" s="69" t="n"/>
      <c r="L361" s="69" t="n"/>
      <c r="M361" s="69" t="n"/>
      <c r="N361" s="69" t="n"/>
      <c r="O361" s="69" t="n"/>
      <c r="P361" s="69" t="n"/>
      <c r="Q361" s="69" t="n"/>
      <c r="R361" s="69" t="n"/>
      <c r="S361" s="69" t="n"/>
      <c r="T361" s="69" t="n"/>
      <c r="U361" s="69" t="n"/>
      <c r="V361" s="69" t="n"/>
      <c r="W361" s="69" t="n"/>
      <c r="X361" s="69" t="n"/>
      <c r="Y361" s="69" t="n"/>
      <c r="Z361" s="69" t="n"/>
      <c r="AA361" s="69" t="n"/>
      <c r="AB361" s="69" t="n"/>
      <c r="AC361" s="69" t="n"/>
      <c r="AD361" s="69" t="n"/>
      <c r="AE361" s="69" t="n"/>
      <c r="AF361" s="69" t="n"/>
      <c r="AG361" s="69" t="n"/>
      <c r="AH361" s="69" t="n"/>
      <c r="AI361" s="69" t="n"/>
      <c r="AJ361" s="69" t="n"/>
      <c r="AK361" s="69" t="n"/>
      <c r="BE361" s="69" t="n"/>
    </row>
    <row r="362">
      <c r="I362" s="69" t="n"/>
      <c r="J362" s="69" t="n"/>
      <c r="K362" s="69" t="n"/>
      <c r="L362" s="69" t="n"/>
      <c r="M362" s="69" t="n"/>
      <c r="N362" s="69" t="n"/>
      <c r="O362" s="69" t="n"/>
      <c r="P362" s="69" t="n"/>
      <c r="Q362" s="69" t="n"/>
      <c r="R362" s="69" t="n"/>
      <c r="S362" s="69" t="n"/>
      <c r="T362" s="69" t="n"/>
      <c r="U362" s="69" t="n"/>
      <c r="V362" s="69" t="n"/>
      <c r="W362" s="69" t="n"/>
      <c r="X362" s="69" t="n"/>
      <c r="Y362" s="69" t="n"/>
      <c r="Z362" s="69" t="n"/>
      <c r="AA362" s="69" t="n"/>
      <c r="AB362" s="69" t="n"/>
      <c r="AC362" s="69" t="n"/>
      <c r="AD362" s="69" t="n"/>
      <c r="AE362" s="69" t="n"/>
      <c r="AF362" s="69" t="n"/>
      <c r="AG362" s="69" t="n"/>
      <c r="AH362" s="69" t="n"/>
      <c r="AI362" s="69" t="n"/>
      <c r="AJ362" s="69" t="n"/>
      <c r="AK362" s="69" t="n"/>
      <c r="BE362" s="69" t="n"/>
    </row>
    <row r="363">
      <c r="I363" s="69" t="n"/>
      <c r="J363" s="69" t="n"/>
      <c r="K363" s="69" t="n"/>
      <c r="L363" s="69" t="n"/>
      <c r="M363" s="69" t="n"/>
      <c r="N363" s="69" t="n"/>
      <c r="O363" s="69" t="n"/>
      <c r="P363" s="69" t="n"/>
      <c r="Q363" s="69" t="n"/>
      <c r="R363" s="69" t="n"/>
      <c r="S363" s="69" t="n"/>
      <c r="T363" s="69" t="n"/>
      <c r="U363" s="69" t="n"/>
      <c r="V363" s="69" t="n"/>
      <c r="W363" s="69" t="n"/>
      <c r="X363" s="69" t="n"/>
      <c r="Y363" s="69" t="n"/>
      <c r="Z363" s="69" t="n"/>
      <c r="AA363" s="69" t="n"/>
      <c r="AB363" s="69" t="n"/>
      <c r="AC363" s="69" t="n"/>
      <c r="AD363" s="69" t="n"/>
      <c r="AE363" s="69" t="n"/>
      <c r="AF363" s="69" t="n"/>
      <c r="AG363" s="69" t="n"/>
      <c r="AH363" s="69" t="n"/>
      <c r="AI363" s="69" t="n"/>
      <c r="AJ363" s="69" t="n"/>
      <c r="AK363" s="69" t="n"/>
      <c r="BE363" s="69" t="n"/>
    </row>
    <row r="364">
      <c r="I364" s="69" t="n"/>
      <c r="J364" s="69" t="n"/>
      <c r="K364" s="69" t="n"/>
      <c r="L364" s="69" t="n"/>
      <c r="M364" s="69" t="n"/>
      <c r="N364" s="69" t="n"/>
      <c r="O364" s="69" t="n"/>
      <c r="P364" s="69" t="n"/>
      <c r="Q364" s="69" t="n"/>
      <c r="R364" s="69" t="n"/>
      <c r="S364" s="69" t="n"/>
      <c r="T364" s="69" t="n"/>
      <c r="U364" s="69" t="n"/>
      <c r="V364" s="69" t="n"/>
      <c r="W364" s="69" t="n"/>
      <c r="X364" s="69" t="n"/>
      <c r="Y364" s="69" t="n"/>
      <c r="Z364" s="69" t="n"/>
      <c r="AA364" s="69" t="n"/>
      <c r="AB364" s="69" t="n"/>
      <c r="AC364" s="69" t="n"/>
      <c r="AD364" s="69" t="n"/>
      <c r="AE364" s="69" t="n"/>
      <c r="AF364" s="69" t="n"/>
      <c r="AG364" s="69" t="n"/>
      <c r="AH364" s="69" t="n"/>
      <c r="AI364" s="69" t="n"/>
      <c r="AJ364" s="69" t="n"/>
      <c r="AK364" s="69" t="n"/>
      <c r="BE364" s="69" t="n"/>
    </row>
    <row r="365">
      <c r="I365" s="69" t="n"/>
      <c r="J365" s="69" t="n"/>
      <c r="K365" s="69" t="n"/>
      <c r="L365" s="69" t="n"/>
      <c r="M365" s="69" t="n"/>
      <c r="N365" s="69" t="n"/>
      <c r="O365" s="69" t="n"/>
      <c r="P365" s="69" t="n"/>
      <c r="Q365" s="69" t="n"/>
      <c r="R365" s="69" t="n"/>
      <c r="S365" s="69" t="n"/>
      <c r="T365" s="69" t="n"/>
      <c r="U365" s="69" t="n"/>
      <c r="V365" s="69" t="n"/>
      <c r="W365" s="69" t="n"/>
      <c r="X365" s="69" t="n"/>
      <c r="Y365" s="69" t="n"/>
      <c r="Z365" s="69" t="n"/>
      <c r="AA365" s="69" t="n"/>
      <c r="AB365" s="69" t="n"/>
      <c r="AC365" s="69" t="n"/>
      <c r="AD365" s="69" t="n"/>
      <c r="AE365" s="69" t="n"/>
      <c r="AF365" s="69" t="n"/>
      <c r="AG365" s="69" t="n"/>
      <c r="AH365" s="69" t="n"/>
      <c r="AI365" s="69" t="n"/>
      <c r="AJ365" s="69" t="n"/>
      <c r="AK365" s="69" t="n"/>
      <c r="BE365" s="69" t="n"/>
    </row>
    <row r="366">
      <c r="I366" s="69" t="n"/>
      <c r="J366" s="69" t="n"/>
      <c r="K366" s="69" t="n"/>
      <c r="L366" s="69" t="n"/>
      <c r="M366" s="69" t="n"/>
      <c r="N366" s="69" t="n"/>
      <c r="O366" s="69" t="n"/>
      <c r="P366" s="69" t="n"/>
      <c r="Q366" s="69" t="n"/>
      <c r="R366" s="69" t="n"/>
      <c r="S366" s="69" t="n"/>
      <c r="T366" s="69" t="n"/>
      <c r="U366" s="69" t="n"/>
      <c r="V366" s="69" t="n"/>
      <c r="W366" s="69" t="n"/>
      <c r="X366" s="69" t="n"/>
      <c r="Y366" s="69" t="n"/>
      <c r="Z366" s="69" t="n"/>
      <c r="AA366" s="69" t="n"/>
      <c r="AB366" s="69" t="n"/>
      <c r="AC366" s="69" t="n"/>
      <c r="AD366" s="69" t="n"/>
      <c r="AE366" s="69" t="n"/>
      <c r="AF366" s="69" t="n"/>
      <c r="AG366" s="69" t="n"/>
      <c r="AH366" s="69" t="n"/>
      <c r="AI366" s="69" t="n"/>
      <c r="AJ366" s="69" t="n"/>
      <c r="AK366" s="69" t="n"/>
      <c r="BE366" s="69" t="n"/>
    </row>
    <row r="367">
      <c r="I367" s="69" t="n"/>
      <c r="J367" s="69" t="n"/>
      <c r="K367" s="69" t="n"/>
      <c r="L367" s="69" t="n"/>
      <c r="M367" s="69" t="n"/>
      <c r="N367" s="69" t="n"/>
      <c r="O367" s="69" t="n"/>
      <c r="P367" s="69" t="n"/>
      <c r="Q367" s="69" t="n"/>
      <c r="R367" s="69" t="n"/>
      <c r="S367" s="69" t="n"/>
      <c r="T367" s="69" t="n"/>
      <c r="U367" s="69" t="n"/>
      <c r="V367" s="69" t="n"/>
      <c r="W367" s="69" t="n"/>
      <c r="X367" s="69" t="n"/>
      <c r="Y367" s="69" t="n"/>
      <c r="Z367" s="69" t="n"/>
      <c r="AA367" s="69" t="n"/>
      <c r="AB367" s="69" t="n"/>
      <c r="AC367" s="69" t="n"/>
      <c r="AD367" s="69" t="n"/>
      <c r="AE367" s="69" t="n"/>
      <c r="AF367" s="69" t="n"/>
      <c r="AG367" s="69" t="n"/>
      <c r="AH367" s="69" t="n"/>
      <c r="AI367" s="69" t="n"/>
      <c r="AJ367" s="69" t="n"/>
      <c r="AK367" s="69" t="n"/>
      <c r="BE367" s="69" t="n"/>
    </row>
    <row r="368">
      <c r="I368" s="69" t="n"/>
      <c r="J368" s="69" t="n"/>
      <c r="K368" s="69" t="n"/>
      <c r="L368" s="69" t="n"/>
      <c r="M368" s="69" t="n"/>
      <c r="N368" s="69" t="n"/>
      <c r="O368" s="69" t="n"/>
      <c r="P368" s="69" t="n"/>
      <c r="Q368" s="69" t="n"/>
      <c r="R368" s="69" t="n"/>
      <c r="S368" s="69" t="n"/>
      <c r="T368" s="69" t="n"/>
      <c r="U368" s="69" t="n"/>
      <c r="V368" s="69" t="n"/>
      <c r="W368" s="69" t="n"/>
      <c r="X368" s="69" t="n"/>
      <c r="Y368" s="69" t="n"/>
      <c r="Z368" s="69" t="n"/>
      <c r="AA368" s="69" t="n"/>
      <c r="AB368" s="69" t="n"/>
      <c r="AC368" s="69" t="n"/>
      <c r="AD368" s="69" t="n"/>
      <c r="AE368" s="69" t="n"/>
      <c r="AF368" s="69" t="n"/>
      <c r="AG368" s="69" t="n"/>
      <c r="AH368" s="69" t="n"/>
      <c r="AI368" s="69" t="n"/>
      <c r="AJ368" s="69" t="n"/>
      <c r="AK368" s="69" t="n"/>
      <c r="BE368" s="69" t="n"/>
    </row>
    <row r="369">
      <c r="I369" s="69" t="n"/>
      <c r="J369" s="69" t="n"/>
      <c r="K369" s="69" t="n"/>
      <c r="L369" s="69" t="n"/>
      <c r="M369" s="69" t="n"/>
      <c r="N369" s="69" t="n"/>
      <c r="O369" s="69" t="n"/>
      <c r="P369" s="69" t="n"/>
      <c r="Q369" s="69" t="n"/>
      <c r="R369" s="69" t="n"/>
      <c r="S369" s="69" t="n"/>
      <c r="T369" s="69" t="n"/>
      <c r="U369" s="69" t="n"/>
      <c r="V369" s="69" t="n"/>
      <c r="W369" s="69" t="n"/>
      <c r="X369" s="69" t="n"/>
      <c r="Y369" s="69" t="n"/>
      <c r="Z369" s="69" t="n"/>
      <c r="AA369" s="69" t="n"/>
      <c r="AB369" s="69" t="n"/>
      <c r="AC369" s="69" t="n"/>
      <c r="AD369" s="69" t="n"/>
      <c r="AE369" s="69" t="n"/>
      <c r="AF369" s="69" t="n"/>
      <c r="AG369" s="69" t="n"/>
      <c r="AH369" s="69" t="n"/>
      <c r="AI369" s="69" t="n"/>
      <c r="AJ369" s="69" t="n"/>
      <c r="AK369" s="69" t="n"/>
      <c r="BE369" s="69" t="n"/>
    </row>
    <row r="370">
      <c r="I370" s="69" t="n"/>
      <c r="J370" s="69" t="n"/>
      <c r="K370" s="69" t="n"/>
      <c r="L370" s="69" t="n"/>
      <c r="M370" s="69" t="n"/>
      <c r="N370" s="69" t="n"/>
      <c r="O370" s="69" t="n"/>
      <c r="P370" s="69" t="n"/>
      <c r="Q370" s="69" t="n"/>
      <c r="R370" s="69" t="n"/>
      <c r="S370" s="69" t="n"/>
      <c r="T370" s="69" t="n"/>
      <c r="U370" s="69" t="n"/>
      <c r="V370" s="69" t="n"/>
      <c r="W370" s="69" t="n"/>
      <c r="X370" s="69" t="n"/>
      <c r="Y370" s="69" t="n"/>
      <c r="Z370" s="69" t="n"/>
      <c r="AA370" s="69" t="n"/>
      <c r="AB370" s="69" t="n"/>
      <c r="AC370" s="69" t="n"/>
      <c r="AD370" s="69" t="n"/>
      <c r="AE370" s="69" t="n"/>
      <c r="AF370" s="69" t="n"/>
      <c r="AG370" s="69" t="n"/>
      <c r="AH370" s="69" t="n"/>
      <c r="AI370" s="69" t="n"/>
      <c r="AJ370" s="69" t="n"/>
      <c r="AK370" s="69" t="n"/>
      <c r="BE370" s="69" t="n"/>
    </row>
    <row r="371">
      <c r="I371" s="69" t="n"/>
      <c r="J371" s="69" t="n"/>
      <c r="K371" s="69" t="n"/>
      <c r="L371" s="69" t="n"/>
      <c r="M371" s="69" t="n"/>
      <c r="N371" s="69" t="n"/>
      <c r="O371" s="69" t="n"/>
      <c r="P371" s="69" t="n"/>
      <c r="Q371" s="69" t="n"/>
      <c r="R371" s="69" t="n"/>
      <c r="S371" s="69" t="n"/>
      <c r="T371" s="69" t="n"/>
      <c r="U371" s="69" t="n"/>
      <c r="V371" s="69" t="n"/>
      <c r="W371" s="69" t="n"/>
      <c r="X371" s="69" t="n"/>
      <c r="Y371" s="69" t="n"/>
      <c r="Z371" s="69" t="n"/>
      <c r="AA371" s="69" t="n"/>
      <c r="AB371" s="69" t="n"/>
      <c r="AC371" s="69" t="n"/>
      <c r="AD371" s="69" t="n"/>
      <c r="AE371" s="69" t="n"/>
      <c r="AF371" s="69" t="n"/>
      <c r="AG371" s="69" t="n"/>
      <c r="AH371" s="69" t="n"/>
      <c r="AI371" s="69" t="n"/>
      <c r="AJ371" s="69" t="n"/>
      <c r="AK371" s="69" t="n"/>
      <c r="BE371" s="69" t="n"/>
    </row>
    <row r="372">
      <c r="I372" s="69" t="n"/>
      <c r="J372" s="69" t="n"/>
      <c r="K372" s="69" t="n"/>
      <c r="L372" s="69" t="n"/>
      <c r="M372" s="69" t="n"/>
      <c r="N372" s="69" t="n"/>
      <c r="O372" s="69" t="n"/>
      <c r="P372" s="69" t="n"/>
      <c r="Q372" s="69" t="n"/>
      <c r="R372" s="69" t="n"/>
      <c r="S372" s="69" t="n"/>
      <c r="T372" s="69" t="n"/>
      <c r="U372" s="69" t="n"/>
      <c r="V372" s="69" t="n"/>
      <c r="W372" s="69" t="n"/>
      <c r="X372" s="69" t="n"/>
      <c r="Y372" s="69" t="n"/>
      <c r="Z372" s="69" t="n"/>
      <c r="AA372" s="69" t="n"/>
      <c r="AB372" s="69" t="n"/>
      <c r="AC372" s="69" t="n"/>
      <c r="AD372" s="69" t="n"/>
      <c r="AE372" s="69" t="n"/>
      <c r="AF372" s="69" t="n"/>
      <c r="AG372" s="69" t="n"/>
      <c r="AH372" s="69" t="n"/>
      <c r="AI372" s="69" t="n"/>
      <c r="AJ372" s="69" t="n"/>
      <c r="AK372" s="69" t="n"/>
      <c r="BE372" s="69" t="n"/>
    </row>
    <row r="373">
      <c r="I373" s="69" t="n"/>
      <c r="J373" s="69" t="n"/>
      <c r="K373" s="69" t="n"/>
      <c r="L373" s="69" t="n"/>
      <c r="M373" s="69" t="n"/>
      <c r="N373" s="69" t="n"/>
      <c r="O373" s="69" t="n"/>
      <c r="P373" s="69" t="n"/>
      <c r="Q373" s="69" t="n"/>
      <c r="R373" s="69" t="n"/>
      <c r="S373" s="69" t="n"/>
      <c r="T373" s="69" t="n"/>
      <c r="U373" s="69" t="n"/>
      <c r="V373" s="69" t="n"/>
      <c r="W373" s="69" t="n"/>
      <c r="X373" s="69" t="n"/>
      <c r="Y373" s="69" t="n"/>
      <c r="Z373" s="69" t="n"/>
      <c r="AA373" s="69" t="n"/>
      <c r="AB373" s="69" t="n"/>
      <c r="AC373" s="69" t="n"/>
      <c r="AD373" s="69" t="n"/>
      <c r="AE373" s="69" t="n"/>
      <c r="AF373" s="69" t="n"/>
      <c r="AG373" s="69" t="n"/>
      <c r="AH373" s="69" t="n"/>
      <c r="AI373" s="69" t="n"/>
      <c r="AJ373" s="69" t="n"/>
      <c r="AK373" s="69" t="n"/>
      <c r="BE373" s="69" t="n"/>
    </row>
    <row r="374">
      <c r="I374" s="69" t="n"/>
      <c r="J374" s="69" t="n"/>
      <c r="K374" s="69" t="n"/>
      <c r="L374" s="69" t="n"/>
      <c r="M374" s="69" t="n"/>
      <c r="N374" s="69" t="n"/>
      <c r="O374" s="69" t="n"/>
      <c r="P374" s="69" t="n"/>
      <c r="Q374" s="69" t="n"/>
      <c r="R374" s="69" t="n"/>
      <c r="S374" s="69" t="n"/>
      <c r="T374" s="69" t="n"/>
      <c r="U374" s="69" t="n"/>
      <c r="V374" s="69" t="n"/>
      <c r="W374" s="69" t="n"/>
      <c r="X374" s="69" t="n"/>
      <c r="Y374" s="69" t="n"/>
      <c r="Z374" s="69" t="n"/>
      <c r="AA374" s="69" t="n"/>
      <c r="AB374" s="69" t="n"/>
      <c r="AC374" s="69" t="n"/>
      <c r="AD374" s="69" t="n"/>
      <c r="AE374" s="69" t="n"/>
      <c r="AF374" s="69" t="n"/>
      <c r="AG374" s="69" t="n"/>
      <c r="AH374" s="69" t="n"/>
      <c r="AI374" s="69" t="n"/>
      <c r="AJ374" s="69" t="n"/>
      <c r="AK374" s="69" t="n"/>
      <c r="BE374" s="69" t="n"/>
    </row>
    <row r="375">
      <c r="I375" s="69" t="n"/>
      <c r="J375" s="69" t="n"/>
      <c r="K375" s="69" t="n"/>
      <c r="L375" s="69" t="n"/>
      <c r="M375" s="69" t="n"/>
      <c r="N375" s="69" t="n"/>
      <c r="O375" s="69" t="n"/>
      <c r="P375" s="69" t="n"/>
      <c r="Q375" s="69" t="n"/>
      <c r="R375" s="69" t="n"/>
      <c r="S375" s="69" t="n"/>
      <c r="T375" s="69" t="n"/>
      <c r="U375" s="69" t="n"/>
      <c r="V375" s="69" t="n"/>
      <c r="W375" s="69" t="n"/>
      <c r="X375" s="69" t="n"/>
      <c r="Y375" s="69" t="n"/>
      <c r="Z375" s="69" t="n"/>
      <c r="AA375" s="69" t="n"/>
      <c r="AB375" s="69" t="n"/>
      <c r="AC375" s="69" t="n"/>
      <c r="AD375" s="69" t="n"/>
      <c r="AE375" s="69" t="n"/>
      <c r="AF375" s="69" t="n"/>
      <c r="AG375" s="69" t="n"/>
      <c r="AH375" s="69" t="n"/>
      <c r="AI375" s="69" t="n"/>
      <c r="AJ375" s="69" t="n"/>
      <c r="AK375" s="69" t="n"/>
      <c r="BE375" s="69" t="n"/>
    </row>
    <row r="376">
      <c r="I376" s="69" t="n"/>
      <c r="J376" s="69" t="n"/>
      <c r="K376" s="69" t="n"/>
      <c r="L376" s="69" t="n"/>
      <c r="M376" s="69" t="n"/>
      <c r="N376" s="69" t="n"/>
      <c r="O376" s="69" t="n"/>
      <c r="P376" s="69" t="n"/>
      <c r="Q376" s="69" t="n"/>
      <c r="R376" s="69" t="n"/>
      <c r="S376" s="69" t="n"/>
      <c r="T376" s="69" t="n"/>
      <c r="U376" s="69" t="n"/>
      <c r="V376" s="69" t="n"/>
      <c r="W376" s="69" t="n"/>
      <c r="X376" s="69" t="n"/>
      <c r="Y376" s="69" t="n"/>
      <c r="Z376" s="69" t="n"/>
      <c r="AA376" s="69" t="n"/>
      <c r="AB376" s="69" t="n"/>
      <c r="AC376" s="69" t="n"/>
      <c r="AD376" s="69" t="n"/>
      <c r="AE376" s="69" t="n"/>
      <c r="AF376" s="69" t="n"/>
      <c r="AG376" s="69" t="n"/>
      <c r="AH376" s="69" t="n"/>
      <c r="AI376" s="69" t="n"/>
      <c r="AJ376" s="69" t="n"/>
      <c r="AK376" s="69" t="n"/>
      <c r="BE376" s="69" t="n"/>
    </row>
    <row r="377">
      <c r="I377" s="69" t="n"/>
      <c r="J377" s="69" t="n"/>
      <c r="K377" s="69" t="n"/>
      <c r="L377" s="69" t="n"/>
      <c r="M377" s="69" t="n"/>
      <c r="N377" s="69" t="n"/>
      <c r="O377" s="69" t="n"/>
      <c r="P377" s="69" t="n"/>
      <c r="Q377" s="69" t="n"/>
      <c r="R377" s="69" t="n"/>
      <c r="S377" s="69" t="n"/>
      <c r="T377" s="69" t="n"/>
      <c r="U377" s="69" t="n"/>
      <c r="V377" s="69" t="n"/>
      <c r="W377" s="69" t="n"/>
      <c r="X377" s="69" t="n"/>
      <c r="Y377" s="69" t="n"/>
      <c r="Z377" s="69" t="n"/>
      <c r="AA377" s="69" t="n"/>
      <c r="AB377" s="69" t="n"/>
      <c r="AC377" s="69" t="n"/>
      <c r="AD377" s="69" t="n"/>
      <c r="AE377" s="69" t="n"/>
      <c r="AF377" s="69" t="n"/>
      <c r="AG377" s="69" t="n"/>
      <c r="AH377" s="69" t="n"/>
      <c r="AI377" s="69" t="n"/>
      <c r="AJ377" s="69" t="n"/>
      <c r="AK377" s="69" t="n"/>
      <c r="BE377" s="69" t="n"/>
    </row>
    <row r="378">
      <c r="I378" s="69" t="n"/>
      <c r="J378" s="69" t="n"/>
      <c r="K378" s="69" t="n"/>
      <c r="L378" s="69" t="n"/>
      <c r="M378" s="69" t="n"/>
      <c r="N378" s="69" t="n"/>
      <c r="O378" s="69" t="n"/>
      <c r="P378" s="69" t="n"/>
      <c r="Q378" s="69" t="n"/>
      <c r="R378" s="69" t="n"/>
      <c r="S378" s="69" t="n"/>
      <c r="T378" s="69" t="n"/>
      <c r="U378" s="69" t="n"/>
      <c r="V378" s="69" t="n"/>
      <c r="W378" s="69" t="n"/>
      <c r="X378" s="69" t="n"/>
      <c r="Y378" s="69" t="n"/>
      <c r="Z378" s="69" t="n"/>
      <c r="AA378" s="69" t="n"/>
      <c r="AB378" s="69" t="n"/>
      <c r="AC378" s="69" t="n"/>
      <c r="AD378" s="69" t="n"/>
      <c r="AE378" s="69" t="n"/>
      <c r="AF378" s="69" t="n"/>
      <c r="AG378" s="69" t="n"/>
      <c r="AH378" s="69" t="n"/>
      <c r="AI378" s="69" t="n"/>
      <c r="AJ378" s="69" t="n"/>
      <c r="AK378" s="69" t="n"/>
      <c r="BE378" s="69" t="n"/>
    </row>
    <row r="379">
      <c r="I379" s="69" t="n"/>
      <c r="J379" s="69" t="n"/>
      <c r="K379" s="69" t="n"/>
      <c r="L379" s="69" t="n"/>
      <c r="M379" s="69" t="n"/>
      <c r="N379" s="69" t="n"/>
      <c r="O379" s="69" t="n"/>
      <c r="P379" s="69" t="n"/>
      <c r="Q379" s="69" t="n"/>
      <c r="R379" s="69" t="n"/>
      <c r="S379" s="69" t="n"/>
      <c r="T379" s="69" t="n"/>
      <c r="U379" s="69" t="n"/>
      <c r="V379" s="69" t="n"/>
      <c r="W379" s="69" t="n"/>
      <c r="X379" s="69" t="n"/>
      <c r="Y379" s="69" t="n"/>
      <c r="Z379" s="69" t="n"/>
      <c r="AA379" s="69" t="n"/>
      <c r="AB379" s="69" t="n"/>
      <c r="AC379" s="69" t="n"/>
      <c r="AD379" s="69" t="n"/>
      <c r="AE379" s="69" t="n"/>
      <c r="AF379" s="69" t="n"/>
      <c r="AG379" s="69" t="n"/>
      <c r="AH379" s="69" t="n"/>
      <c r="AI379" s="69" t="n"/>
      <c r="AJ379" s="69" t="n"/>
      <c r="AK379" s="69" t="n"/>
      <c r="BE379" s="69" t="n"/>
    </row>
    <row r="380">
      <c r="I380" s="69" t="n"/>
      <c r="J380" s="69" t="n"/>
      <c r="K380" s="69" t="n"/>
      <c r="L380" s="69" t="n"/>
      <c r="M380" s="69" t="n"/>
      <c r="N380" s="69" t="n"/>
      <c r="O380" s="69" t="n"/>
      <c r="P380" s="69" t="n"/>
      <c r="Q380" s="69" t="n"/>
      <c r="R380" s="69" t="n"/>
      <c r="S380" s="69" t="n"/>
      <c r="T380" s="69" t="n"/>
      <c r="U380" s="69" t="n"/>
      <c r="V380" s="69" t="n"/>
      <c r="W380" s="69" t="n"/>
      <c r="X380" s="69" t="n"/>
      <c r="Y380" s="69" t="n"/>
      <c r="Z380" s="69" t="n"/>
      <c r="AA380" s="69" t="n"/>
      <c r="AB380" s="69" t="n"/>
      <c r="AC380" s="69" t="n"/>
      <c r="AD380" s="69" t="n"/>
      <c r="AE380" s="69" t="n"/>
      <c r="AF380" s="69" t="n"/>
      <c r="AG380" s="69" t="n"/>
      <c r="AH380" s="69" t="n"/>
      <c r="AI380" s="69" t="n"/>
      <c r="AJ380" s="69" t="n"/>
      <c r="AK380" s="69" t="n"/>
      <c r="BE380" s="69" t="n"/>
    </row>
    <row r="381">
      <c r="I381" s="69" t="n"/>
      <c r="J381" s="69" t="n"/>
      <c r="K381" s="69" t="n"/>
      <c r="L381" s="69" t="n"/>
      <c r="M381" s="69" t="n"/>
      <c r="N381" s="69" t="n"/>
      <c r="O381" s="69" t="n"/>
      <c r="P381" s="69" t="n"/>
      <c r="Q381" s="69" t="n"/>
      <c r="R381" s="69" t="n"/>
      <c r="S381" s="69" t="n"/>
      <c r="T381" s="69" t="n"/>
      <c r="U381" s="69" t="n"/>
      <c r="V381" s="69" t="n"/>
      <c r="W381" s="69" t="n"/>
      <c r="X381" s="69" t="n"/>
      <c r="Y381" s="69" t="n"/>
      <c r="Z381" s="69" t="n"/>
      <c r="AA381" s="69" t="n"/>
      <c r="AB381" s="69" t="n"/>
      <c r="AC381" s="69" t="n"/>
      <c r="AD381" s="69" t="n"/>
      <c r="AE381" s="69" t="n"/>
      <c r="AF381" s="69" t="n"/>
      <c r="AG381" s="69" t="n"/>
      <c r="AH381" s="69" t="n"/>
      <c r="AI381" s="69" t="n"/>
      <c r="AJ381" s="69" t="n"/>
      <c r="AK381" s="69" t="n"/>
      <c r="BE381" s="69" t="n"/>
    </row>
    <row r="382">
      <c r="I382" s="69" t="n"/>
      <c r="J382" s="69" t="n"/>
      <c r="K382" s="69" t="n"/>
      <c r="L382" s="69" t="n"/>
      <c r="M382" s="69" t="n"/>
      <c r="N382" s="69" t="n"/>
      <c r="O382" s="69" t="n"/>
      <c r="P382" s="69" t="n"/>
      <c r="Q382" s="69" t="n"/>
      <c r="R382" s="69" t="n"/>
      <c r="S382" s="69" t="n"/>
      <c r="T382" s="69" t="n"/>
      <c r="U382" s="69" t="n"/>
      <c r="V382" s="69" t="n"/>
      <c r="W382" s="69" t="n"/>
      <c r="X382" s="69" t="n"/>
      <c r="Y382" s="69" t="n"/>
      <c r="Z382" s="69" t="n"/>
      <c r="AA382" s="69" t="n"/>
      <c r="AB382" s="69" t="n"/>
      <c r="AC382" s="69" t="n"/>
      <c r="AD382" s="69" t="n"/>
      <c r="AE382" s="69" t="n"/>
      <c r="AF382" s="69" t="n"/>
      <c r="AG382" s="69" t="n"/>
      <c r="AH382" s="69" t="n"/>
      <c r="AI382" s="69" t="n"/>
      <c r="AJ382" s="69" t="n"/>
      <c r="AK382" s="69" t="n"/>
      <c r="BE382" s="69" t="n"/>
    </row>
    <row r="383">
      <c r="I383" s="69" t="n"/>
      <c r="J383" s="69" t="n"/>
      <c r="K383" s="69" t="n"/>
      <c r="L383" s="69" t="n"/>
      <c r="M383" s="69" t="n"/>
      <c r="N383" s="69" t="n"/>
      <c r="O383" s="69" t="n"/>
      <c r="P383" s="69" t="n"/>
      <c r="Q383" s="69" t="n"/>
      <c r="R383" s="69" t="n"/>
      <c r="S383" s="69" t="n"/>
      <c r="T383" s="69" t="n"/>
      <c r="U383" s="69" t="n"/>
      <c r="V383" s="69" t="n"/>
      <c r="W383" s="69" t="n"/>
      <c r="X383" s="69" t="n"/>
      <c r="Y383" s="69" t="n"/>
      <c r="Z383" s="69" t="n"/>
      <c r="AA383" s="69" t="n"/>
      <c r="AB383" s="69" t="n"/>
      <c r="AC383" s="69" t="n"/>
      <c r="AD383" s="69" t="n"/>
      <c r="AE383" s="69" t="n"/>
      <c r="AF383" s="69" t="n"/>
      <c r="AG383" s="69" t="n"/>
      <c r="AH383" s="69" t="n"/>
      <c r="AI383" s="69" t="n"/>
      <c r="AJ383" s="69" t="n"/>
      <c r="AK383" s="69" t="n"/>
      <c r="BE383" s="69" t="n"/>
    </row>
    <row r="384">
      <c r="I384" s="69" t="n"/>
      <c r="J384" s="69" t="n"/>
      <c r="K384" s="69" t="n"/>
      <c r="L384" s="69" t="n"/>
      <c r="M384" s="69" t="n"/>
      <c r="N384" s="69" t="n"/>
      <c r="O384" s="69" t="n"/>
      <c r="P384" s="69" t="n"/>
      <c r="Q384" s="69" t="n"/>
      <c r="R384" s="69" t="n"/>
      <c r="S384" s="69" t="n"/>
      <c r="T384" s="69" t="n"/>
      <c r="U384" s="69" t="n"/>
      <c r="V384" s="69" t="n"/>
      <c r="W384" s="69" t="n"/>
      <c r="X384" s="69" t="n"/>
      <c r="Y384" s="69" t="n"/>
      <c r="Z384" s="69" t="n"/>
      <c r="AA384" s="69" t="n"/>
      <c r="AB384" s="69" t="n"/>
      <c r="AC384" s="69" t="n"/>
      <c r="AD384" s="69" t="n"/>
      <c r="AE384" s="69" t="n"/>
      <c r="AF384" s="69" t="n"/>
      <c r="AG384" s="69" t="n"/>
      <c r="AH384" s="69" t="n"/>
      <c r="AI384" s="69" t="n"/>
      <c r="AJ384" s="69" t="n"/>
      <c r="AK384" s="69" t="n"/>
      <c r="BE384" s="69" t="n"/>
    </row>
    <row r="385">
      <c r="I385" s="69" t="n"/>
      <c r="J385" s="69" t="n"/>
      <c r="K385" s="69" t="n"/>
      <c r="L385" s="69" t="n"/>
      <c r="M385" s="69" t="n"/>
      <c r="N385" s="69" t="n"/>
      <c r="O385" s="69" t="n"/>
      <c r="P385" s="69" t="n"/>
      <c r="Q385" s="69" t="n"/>
      <c r="R385" s="69" t="n"/>
      <c r="S385" s="69" t="n"/>
      <c r="T385" s="69" t="n"/>
      <c r="U385" s="69" t="n"/>
      <c r="V385" s="69" t="n"/>
      <c r="W385" s="69" t="n"/>
      <c r="X385" s="69" t="n"/>
      <c r="Y385" s="69" t="n"/>
      <c r="Z385" s="69" t="n"/>
      <c r="AA385" s="69" t="n"/>
      <c r="AB385" s="69" t="n"/>
      <c r="AC385" s="69" t="n"/>
      <c r="AD385" s="69" t="n"/>
      <c r="AE385" s="69" t="n"/>
      <c r="AF385" s="69" t="n"/>
      <c r="AG385" s="69" t="n"/>
      <c r="AH385" s="69" t="n"/>
      <c r="AI385" s="69" t="n"/>
      <c r="AJ385" s="69" t="n"/>
      <c r="AK385" s="69" t="n"/>
      <c r="BE385" s="69" t="n"/>
    </row>
    <row r="386">
      <c r="I386" s="69" t="n"/>
      <c r="J386" s="69" t="n"/>
      <c r="K386" s="69" t="n"/>
      <c r="L386" s="69" t="n"/>
      <c r="M386" s="69" t="n"/>
      <c r="N386" s="69" t="n"/>
      <c r="O386" s="69" t="n"/>
      <c r="P386" s="69" t="n"/>
      <c r="Q386" s="69" t="n"/>
      <c r="R386" s="69" t="n"/>
      <c r="S386" s="69" t="n"/>
      <c r="T386" s="69" t="n"/>
      <c r="U386" s="69" t="n"/>
      <c r="V386" s="69" t="n"/>
      <c r="W386" s="69" t="n"/>
      <c r="X386" s="69" t="n"/>
      <c r="Y386" s="69" t="n"/>
      <c r="Z386" s="69" t="n"/>
      <c r="AA386" s="69" t="n"/>
      <c r="AB386" s="69" t="n"/>
      <c r="AC386" s="69" t="n"/>
      <c r="AD386" s="69" t="n"/>
      <c r="AE386" s="69" t="n"/>
      <c r="AF386" s="69" t="n"/>
      <c r="AG386" s="69" t="n"/>
      <c r="AH386" s="69" t="n"/>
      <c r="AI386" s="69" t="n"/>
      <c r="AJ386" s="69" t="n"/>
      <c r="AK386" s="69" t="n"/>
      <c r="BE386" s="69" t="n"/>
    </row>
    <row r="387">
      <c r="I387" s="69" t="n"/>
      <c r="J387" s="69" t="n"/>
      <c r="K387" s="69" t="n"/>
      <c r="L387" s="69" t="n"/>
      <c r="M387" s="69" t="n"/>
      <c r="N387" s="69" t="n"/>
      <c r="O387" s="69" t="n"/>
      <c r="P387" s="69" t="n"/>
      <c r="Q387" s="69" t="n"/>
      <c r="R387" s="69" t="n"/>
      <c r="S387" s="69" t="n"/>
      <c r="T387" s="69" t="n"/>
      <c r="U387" s="69" t="n"/>
      <c r="V387" s="69" t="n"/>
      <c r="W387" s="69" t="n"/>
      <c r="X387" s="69" t="n"/>
      <c r="Y387" s="69" t="n"/>
      <c r="Z387" s="69" t="n"/>
      <c r="AA387" s="69" t="n"/>
      <c r="AB387" s="69" t="n"/>
      <c r="AC387" s="69" t="n"/>
      <c r="AD387" s="69" t="n"/>
      <c r="AE387" s="69" t="n"/>
      <c r="AF387" s="69" t="n"/>
      <c r="AG387" s="69" t="n"/>
      <c r="AH387" s="69" t="n"/>
      <c r="AI387" s="69" t="n"/>
      <c r="AJ387" s="69" t="n"/>
      <c r="AK387" s="69" t="n"/>
      <c r="BE387" s="69" t="n"/>
    </row>
    <row r="388">
      <c r="I388" s="69" t="n"/>
      <c r="J388" s="69" t="n"/>
      <c r="K388" s="69" t="n"/>
      <c r="L388" s="69" t="n"/>
      <c r="M388" s="69" t="n"/>
      <c r="N388" s="69" t="n"/>
      <c r="O388" s="69" t="n"/>
      <c r="P388" s="69" t="n"/>
      <c r="Q388" s="69" t="n"/>
      <c r="R388" s="69" t="n"/>
      <c r="S388" s="69" t="n"/>
      <c r="T388" s="69" t="n"/>
      <c r="U388" s="69" t="n"/>
      <c r="V388" s="69" t="n"/>
      <c r="W388" s="69" t="n"/>
      <c r="X388" s="69" t="n"/>
      <c r="Y388" s="69" t="n"/>
      <c r="Z388" s="69" t="n"/>
      <c r="AA388" s="69" t="n"/>
      <c r="AB388" s="69" t="n"/>
      <c r="AC388" s="69" t="n"/>
      <c r="AD388" s="69" t="n"/>
      <c r="AE388" s="69" t="n"/>
      <c r="AF388" s="69" t="n"/>
      <c r="AG388" s="69" t="n"/>
      <c r="AH388" s="69" t="n"/>
      <c r="AI388" s="69" t="n"/>
      <c r="AJ388" s="69" t="n"/>
      <c r="AK388" s="69" t="n"/>
      <c r="BE388" s="69" t="n"/>
    </row>
    <row r="389">
      <c r="I389" s="69" t="n"/>
      <c r="J389" s="69" t="n"/>
      <c r="K389" s="69" t="n"/>
      <c r="L389" s="69" t="n"/>
      <c r="M389" s="69" t="n"/>
      <c r="N389" s="69" t="n"/>
      <c r="O389" s="69" t="n"/>
      <c r="P389" s="69" t="n"/>
      <c r="Q389" s="69" t="n"/>
      <c r="R389" s="69" t="n"/>
      <c r="S389" s="69" t="n"/>
      <c r="T389" s="69" t="n"/>
      <c r="U389" s="69" t="n"/>
      <c r="V389" s="69" t="n"/>
      <c r="W389" s="69" t="n"/>
      <c r="X389" s="69" t="n"/>
      <c r="Y389" s="69" t="n"/>
      <c r="Z389" s="69" t="n"/>
      <c r="AA389" s="69" t="n"/>
      <c r="AB389" s="69" t="n"/>
      <c r="AC389" s="69" t="n"/>
      <c r="AD389" s="69" t="n"/>
      <c r="AE389" s="69" t="n"/>
      <c r="AF389" s="69" t="n"/>
      <c r="AG389" s="69" t="n"/>
      <c r="AH389" s="69" t="n"/>
      <c r="AI389" s="69" t="n"/>
      <c r="AJ389" s="69" t="n"/>
      <c r="AK389" s="69" t="n"/>
      <c r="BE389" s="69" t="n"/>
    </row>
    <row r="390">
      <c r="I390" s="69" t="n"/>
      <c r="J390" s="69" t="n"/>
      <c r="K390" s="69" t="n"/>
      <c r="L390" s="69" t="n"/>
      <c r="M390" s="69" t="n"/>
      <c r="N390" s="69" t="n"/>
      <c r="O390" s="69" t="n"/>
      <c r="P390" s="69" t="n"/>
      <c r="Q390" s="69" t="n"/>
      <c r="R390" s="69" t="n"/>
      <c r="S390" s="69" t="n"/>
      <c r="T390" s="69" t="n"/>
      <c r="U390" s="69" t="n"/>
      <c r="V390" s="69" t="n"/>
      <c r="W390" s="69" t="n"/>
      <c r="X390" s="69" t="n"/>
      <c r="Y390" s="69" t="n"/>
      <c r="Z390" s="69" t="n"/>
      <c r="AA390" s="69" t="n"/>
      <c r="AB390" s="69" t="n"/>
      <c r="AC390" s="69" t="n"/>
      <c r="AD390" s="69" t="n"/>
      <c r="AE390" s="69" t="n"/>
      <c r="AF390" s="69" t="n"/>
      <c r="AG390" s="69" t="n"/>
      <c r="AH390" s="69" t="n"/>
      <c r="AI390" s="69" t="n"/>
      <c r="AJ390" s="69" t="n"/>
      <c r="AK390" s="69" t="n"/>
      <c r="BE390" s="69" t="n"/>
    </row>
    <row r="391">
      <c r="I391" s="69" t="n"/>
      <c r="J391" s="69" t="n"/>
      <c r="K391" s="69" t="n"/>
      <c r="L391" s="69" t="n"/>
      <c r="M391" s="69" t="n"/>
      <c r="N391" s="69" t="n"/>
      <c r="O391" s="69" t="n"/>
      <c r="P391" s="69" t="n"/>
      <c r="Q391" s="69" t="n"/>
      <c r="R391" s="69" t="n"/>
      <c r="S391" s="69" t="n"/>
      <c r="T391" s="69" t="n"/>
      <c r="U391" s="69" t="n"/>
      <c r="V391" s="69" t="n"/>
      <c r="W391" s="69" t="n"/>
      <c r="X391" s="69" t="n"/>
      <c r="Y391" s="69" t="n"/>
      <c r="Z391" s="69" t="n"/>
      <c r="AA391" s="69" t="n"/>
      <c r="AB391" s="69" t="n"/>
      <c r="AC391" s="69" t="n"/>
      <c r="AD391" s="69" t="n"/>
      <c r="AE391" s="69" t="n"/>
      <c r="AF391" s="69" t="n"/>
      <c r="AG391" s="69" t="n"/>
      <c r="AH391" s="69" t="n"/>
      <c r="AI391" s="69" t="n"/>
      <c r="AJ391" s="69" t="n"/>
      <c r="AK391" s="69" t="n"/>
      <c r="BE391" s="69" t="n"/>
    </row>
    <row r="392">
      <c r="I392" s="69" t="n"/>
      <c r="J392" s="69" t="n"/>
      <c r="K392" s="69" t="n"/>
      <c r="L392" s="69" t="n"/>
      <c r="M392" s="69" t="n"/>
      <c r="N392" s="69" t="n"/>
      <c r="O392" s="69" t="n"/>
      <c r="P392" s="69" t="n"/>
      <c r="Q392" s="69" t="n"/>
      <c r="R392" s="69" t="n"/>
      <c r="S392" s="69" t="n"/>
      <c r="T392" s="69" t="n"/>
      <c r="U392" s="69" t="n"/>
      <c r="V392" s="69" t="n"/>
      <c r="W392" s="69" t="n"/>
      <c r="X392" s="69" t="n"/>
      <c r="Y392" s="69" t="n"/>
      <c r="Z392" s="69" t="n"/>
      <c r="AA392" s="69" t="n"/>
      <c r="AB392" s="69" t="n"/>
      <c r="AC392" s="69" t="n"/>
      <c r="AD392" s="69" t="n"/>
      <c r="AE392" s="69" t="n"/>
      <c r="AF392" s="69" t="n"/>
      <c r="AG392" s="69" t="n"/>
      <c r="AH392" s="69" t="n"/>
      <c r="AI392" s="69" t="n"/>
      <c r="AJ392" s="69" t="n"/>
      <c r="AK392" s="69" t="n"/>
      <c r="BE392" s="69" t="n"/>
    </row>
    <row r="393">
      <c r="I393" s="69" t="n"/>
      <c r="J393" s="69" t="n"/>
      <c r="K393" s="69" t="n"/>
      <c r="L393" s="69" t="n"/>
      <c r="M393" s="69" t="n"/>
      <c r="N393" s="69" t="n"/>
      <c r="O393" s="69" t="n"/>
      <c r="P393" s="69" t="n"/>
      <c r="Q393" s="69" t="n"/>
      <c r="R393" s="69" t="n"/>
      <c r="S393" s="69" t="n"/>
      <c r="T393" s="69" t="n"/>
      <c r="U393" s="69" t="n"/>
      <c r="V393" s="69" t="n"/>
      <c r="W393" s="69" t="n"/>
      <c r="X393" s="69" t="n"/>
      <c r="Y393" s="69" t="n"/>
      <c r="Z393" s="69" t="n"/>
      <c r="AA393" s="69" t="n"/>
      <c r="AB393" s="69" t="n"/>
      <c r="AC393" s="69" t="n"/>
      <c r="AD393" s="69" t="n"/>
      <c r="AE393" s="69" t="n"/>
      <c r="AF393" s="69" t="n"/>
      <c r="AG393" s="69" t="n"/>
      <c r="AH393" s="69" t="n"/>
      <c r="AI393" s="69" t="n"/>
      <c r="AJ393" s="69" t="n"/>
      <c r="AK393" s="69" t="n"/>
      <c r="BE393" s="69" t="n"/>
    </row>
    <row r="394">
      <c r="I394" s="69" t="n"/>
      <c r="J394" s="69" t="n"/>
      <c r="K394" s="69" t="n"/>
      <c r="L394" s="69" t="n"/>
      <c r="M394" s="69" t="n"/>
      <c r="N394" s="69" t="n"/>
      <c r="O394" s="69" t="n"/>
      <c r="P394" s="69" t="n"/>
      <c r="Q394" s="69" t="n"/>
      <c r="R394" s="69" t="n"/>
      <c r="S394" s="69" t="n"/>
      <c r="T394" s="69" t="n"/>
      <c r="U394" s="69" t="n"/>
      <c r="V394" s="69" t="n"/>
      <c r="W394" s="69" t="n"/>
      <c r="X394" s="69" t="n"/>
      <c r="Y394" s="69" t="n"/>
      <c r="Z394" s="69" t="n"/>
      <c r="AA394" s="69" t="n"/>
      <c r="AB394" s="69" t="n"/>
      <c r="AC394" s="69" t="n"/>
      <c r="AD394" s="69" t="n"/>
      <c r="AE394" s="69" t="n"/>
      <c r="AF394" s="69" t="n"/>
      <c r="AG394" s="69" t="n"/>
      <c r="AH394" s="69" t="n"/>
      <c r="AI394" s="69" t="n"/>
      <c r="AJ394" s="69" t="n"/>
      <c r="AK394" s="69" t="n"/>
      <c r="BE394" s="69" t="n"/>
    </row>
    <row r="395">
      <c r="I395" s="69" t="n"/>
      <c r="J395" s="69" t="n"/>
      <c r="K395" s="69" t="n"/>
      <c r="L395" s="69" t="n"/>
      <c r="M395" s="69" t="n"/>
      <c r="N395" s="69" t="n"/>
      <c r="O395" s="69" t="n"/>
      <c r="P395" s="69" t="n"/>
      <c r="Q395" s="69" t="n"/>
      <c r="R395" s="69" t="n"/>
      <c r="S395" s="69" t="n"/>
      <c r="T395" s="69" t="n"/>
      <c r="U395" s="69" t="n"/>
      <c r="V395" s="69" t="n"/>
      <c r="W395" s="69" t="n"/>
      <c r="X395" s="69" t="n"/>
      <c r="Y395" s="69" t="n"/>
      <c r="Z395" s="69" t="n"/>
      <c r="AA395" s="69" t="n"/>
      <c r="AB395" s="69" t="n"/>
      <c r="AC395" s="69" t="n"/>
      <c r="AD395" s="69" t="n"/>
      <c r="AE395" s="69" t="n"/>
      <c r="AF395" s="69" t="n"/>
      <c r="AG395" s="69" t="n"/>
      <c r="AH395" s="69" t="n"/>
      <c r="AI395" s="69" t="n"/>
      <c r="AJ395" s="69" t="n"/>
      <c r="AK395" s="69" t="n"/>
      <c r="BE395" s="69" t="n"/>
    </row>
    <row r="396">
      <c r="I396" s="69" t="n"/>
      <c r="J396" s="69" t="n"/>
      <c r="K396" s="69" t="n"/>
      <c r="L396" s="69" t="n"/>
      <c r="M396" s="69" t="n"/>
      <c r="N396" s="69" t="n"/>
      <c r="O396" s="69" t="n"/>
      <c r="P396" s="69" t="n"/>
      <c r="Q396" s="69" t="n"/>
      <c r="R396" s="69" t="n"/>
      <c r="S396" s="69" t="n"/>
      <c r="T396" s="69" t="n"/>
      <c r="U396" s="69" t="n"/>
      <c r="V396" s="69" t="n"/>
      <c r="W396" s="69" t="n"/>
      <c r="X396" s="69" t="n"/>
      <c r="Y396" s="69" t="n"/>
      <c r="Z396" s="69" t="n"/>
      <c r="AA396" s="69" t="n"/>
      <c r="AB396" s="69" t="n"/>
      <c r="AC396" s="69" t="n"/>
      <c r="AD396" s="69" t="n"/>
      <c r="AE396" s="69" t="n"/>
      <c r="AF396" s="69" t="n"/>
      <c r="AG396" s="69" t="n"/>
      <c r="AH396" s="69" t="n"/>
      <c r="AI396" s="69" t="n"/>
      <c r="AJ396" s="69" t="n"/>
      <c r="AK396" s="69" t="n"/>
      <c r="BE396" s="69" t="n"/>
    </row>
    <row r="397">
      <c r="I397" s="69" t="n"/>
      <c r="J397" s="69" t="n"/>
      <c r="K397" s="69" t="n"/>
      <c r="L397" s="69" t="n"/>
      <c r="M397" s="69" t="n"/>
      <c r="N397" s="69" t="n"/>
      <c r="O397" s="69" t="n"/>
      <c r="P397" s="69" t="n"/>
      <c r="Q397" s="69" t="n"/>
      <c r="R397" s="69" t="n"/>
      <c r="S397" s="69" t="n"/>
      <c r="T397" s="69" t="n"/>
      <c r="U397" s="69" t="n"/>
      <c r="V397" s="69" t="n"/>
      <c r="W397" s="69" t="n"/>
      <c r="X397" s="69" t="n"/>
      <c r="Y397" s="69" t="n"/>
      <c r="Z397" s="69" t="n"/>
      <c r="AA397" s="69" t="n"/>
      <c r="AB397" s="69" t="n"/>
      <c r="AC397" s="69" t="n"/>
      <c r="AD397" s="69" t="n"/>
      <c r="AE397" s="69" t="n"/>
      <c r="AF397" s="69" t="n"/>
      <c r="AG397" s="69" t="n"/>
      <c r="AH397" s="69" t="n"/>
      <c r="AI397" s="69" t="n"/>
      <c r="AJ397" s="69" t="n"/>
      <c r="AK397" s="69" t="n"/>
      <c r="BE397" s="69" t="n"/>
    </row>
    <row r="398">
      <c r="I398" s="69" t="n"/>
      <c r="J398" s="69" t="n"/>
      <c r="K398" s="69" t="n"/>
      <c r="L398" s="69" t="n"/>
      <c r="M398" s="69" t="n"/>
      <c r="N398" s="69" t="n"/>
      <c r="O398" s="69" t="n"/>
      <c r="P398" s="69" t="n"/>
      <c r="Q398" s="69" t="n"/>
      <c r="R398" s="69" t="n"/>
      <c r="S398" s="69" t="n"/>
      <c r="T398" s="69" t="n"/>
      <c r="U398" s="69" t="n"/>
      <c r="V398" s="69" t="n"/>
      <c r="W398" s="69" t="n"/>
      <c r="X398" s="69" t="n"/>
      <c r="Y398" s="69" t="n"/>
      <c r="Z398" s="69" t="n"/>
      <c r="AA398" s="69" t="n"/>
      <c r="AB398" s="69" t="n"/>
      <c r="AC398" s="69" t="n"/>
      <c r="AD398" s="69" t="n"/>
      <c r="AE398" s="69" t="n"/>
      <c r="AF398" s="69" t="n"/>
      <c r="AG398" s="69" t="n"/>
      <c r="AH398" s="69" t="n"/>
      <c r="AI398" s="69" t="n"/>
      <c r="AJ398" s="69" t="n"/>
      <c r="AK398" s="69" t="n"/>
      <c r="BE398" s="69" t="n"/>
    </row>
    <row r="399">
      <c r="I399" s="69" t="n"/>
      <c r="J399" s="69" t="n"/>
      <c r="K399" s="69" t="n"/>
      <c r="L399" s="69" t="n"/>
      <c r="M399" s="69" t="n"/>
      <c r="N399" s="69" t="n"/>
      <c r="O399" s="69" t="n"/>
      <c r="P399" s="69" t="n"/>
      <c r="Q399" s="69" t="n"/>
      <c r="R399" s="69" t="n"/>
      <c r="S399" s="69" t="n"/>
      <c r="T399" s="69" t="n"/>
      <c r="U399" s="69" t="n"/>
      <c r="V399" s="69" t="n"/>
      <c r="W399" s="69" t="n"/>
      <c r="X399" s="69" t="n"/>
      <c r="Y399" s="69" t="n"/>
      <c r="Z399" s="69" t="n"/>
      <c r="AA399" s="69" t="n"/>
      <c r="AB399" s="69" t="n"/>
      <c r="AC399" s="69" t="n"/>
      <c r="AD399" s="69" t="n"/>
      <c r="AE399" s="69" t="n"/>
      <c r="AF399" s="69" t="n"/>
      <c r="AG399" s="69" t="n"/>
      <c r="AH399" s="69" t="n"/>
      <c r="AI399" s="69" t="n"/>
      <c r="AJ399" s="69" t="n"/>
      <c r="AK399" s="69" t="n"/>
      <c r="BE399" s="69" t="n"/>
    </row>
    <row r="400">
      <c r="I400" s="69" t="n"/>
      <c r="J400" s="69" t="n"/>
      <c r="K400" s="69" t="n"/>
      <c r="L400" s="69" t="n"/>
      <c r="M400" s="69" t="n"/>
      <c r="N400" s="69" t="n"/>
      <c r="O400" s="69" t="n"/>
      <c r="P400" s="69" t="n"/>
      <c r="Q400" s="69" t="n"/>
      <c r="R400" s="69" t="n"/>
      <c r="S400" s="69" t="n"/>
      <c r="T400" s="69" t="n"/>
      <c r="U400" s="69" t="n"/>
      <c r="V400" s="69" t="n"/>
      <c r="W400" s="69" t="n"/>
      <c r="X400" s="69" t="n"/>
      <c r="Y400" s="69" t="n"/>
      <c r="Z400" s="69" t="n"/>
      <c r="AA400" s="69" t="n"/>
      <c r="AB400" s="69" t="n"/>
      <c r="AC400" s="69" t="n"/>
      <c r="AD400" s="69" t="n"/>
      <c r="AE400" s="69" t="n"/>
      <c r="AF400" s="69" t="n"/>
      <c r="AG400" s="69" t="n"/>
      <c r="AH400" s="69" t="n"/>
      <c r="AI400" s="69" t="n"/>
      <c r="AJ400" s="69" t="n"/>
      <c r="AK400" s="69" t="n"/>
      <c r="BE400" s="69" t="n"/>
    </row>
    <row r="401">
      <c r="I401" s="69" t="n"/>
      <c r="J401" s="69" t="n"/>
      <c r="K401" s="69" t="n"/>
      <c r="L401" s="69" t="n"/>
      <c r="M401" s="69" t="n"/>
      <c r="N401" s="69" t="n"/>
      <c r="O401" s="69" t="n"/>
      <c r="P401" s="69" t="n"/>
      <c r="Q401" s="69" t="n"/>
      <c r="R401" s="69" t="n"/>
      <c r="S401" s="69" t="n"/>
      <c r="T401" s="69" t="n"/>
      <c r="U401" s="69" t="n"/>
      <c r="V401" s="69" t="n"/>
      <c r="W401" s="69" t="n"/>
      <c r="X401" s="69" t="n"/>
      <c r="Y401" s="69" t="n"/>
      <c r="Z401" s="69" t="n"/>
      <c r="AA401" s="69" t="n"/>
      <c r="AB401" s="69" t="n"/>
      <c r="AC401" s="69" t="n"/>
      <c r="AD401" s="69" t="n"/>
      <c r="AE401" s="69" t="n"/>
      <c r="AF401" s="69" t="n"/>
      <c r="AG401" s="69" t="n"/>
      <c r="AH401" s="69" t="n"/>
      <c r="AI401" s="69" t="n"/>
      <c r="AJ401" s="69" t="n"/>
      <c r="AK401" s="69" t="n"/>
      <c r="BE401" s="69" t="n"/>
    </row>
  </sheetData>
  <sheetProtection selectLockedCells="0" selectUnlockedCells="0" algorithmName="SHA-512" sheet="1" objects="0" insertRows="1" insertHyperlinks="1" autoFilter="1" scenarios="0" formatColumns="0" deleteColumns="1" insertColumns="1" pivotTables="1" deleteRows="1" formatCells="1" saltValue="aixj+bvU5O9LJzhn/A12cg==" formatRows="0" sort="1" spinCount="100000" hashValue="VtrKE0xXdi97ARk9kYZeGdpABSDM3/lF7KbNDihH9BQ+0mIvKsXnvNLTG/zHaUISPUFDo+R+T5wgdbR1fuyYMw=="/>
  <mergeCells count="20">
    <mergeCell ref="B84:H84"/>
    <mergeCell ref="B83:H83"/>
    <mergeCell ref="B92:H92"/>
    <mergeCell ref="B95:H95"/>
    <mergeCell ref="B80:H80"/>
    <mergeCell ref="B89:H89"/>
    <mergeCell ref="B85:H85"/>
    <mergeCell ref="AJ6:AL6"/>
    <mergeCell ref="B94:H94"/>
    <mergeCell ref="B91:H91"/>
    <mergeCell ref="B90:H90"/>
    <mergeCell ref="B81:H81"/>
    <mergeCell ref="B93:H93"/>
    <mergeCell ref="A2:B2"/>
    <mergeCell ref="Z1:AE1"/>
    <mergeCell ref="B86:H86"/>
    <mergeCell ref="B88:H88"/>
    <mergeCell ref="B82:H82"/>
    <mergeCell ref="A1:F1"/>
    <mergeCell ref="B87:H87"/>
  </mergeCells>
  <conditionalFormatting sqref="A28:H62 E78">
    <cfRule type="expression" priority="184" dxfId="0">
      <formula>$E$28="Yes"</formula>
    </cfRule>
  </conditionalFormatting>
  <conditionalFormatting sqref="A8:D8 A9:H12 A13:D13 A14:H19 A20:D20 A21:H26 A27:D27 A28:H62 A63:D63 A64:H66 A67:D67 A68:H69 A70:D70 A71:H76 A77:D77 A78:H78 F8:H8 F13:H13 F20:H20 F27:H27 F63:H63 F67:H67 F70:H70 F77:H77">
    <cfRule type="expression" priority="3908" dxfId="0">
      <formula>$C$3="Yes, section requirements are not applicable"</formula>
    </cfRule>
  </conditionalFormatting>
  <conditionalFormatting sqref="E64">
    <cfRule type="expression" priority="102" dxfId="0">
      <formula>$E$28="Yes"</formula>
    </cfRule>
  </conditionalFormatting>
  <conditionalFormatting sqref="E65">
    <cfRule type="expression" priority="100" dxfId="0">
      <formula>$E$28="Yes"</formula>
    </cfRule>
  </conditionalFormatting>
  <conditionalFormatting sqref="E66">
    <cfRule type="expression" priority="98" dxfId="0">
      <formula>$E$28="Yes"</formula>
    </cfRule>
  </conditionalFormatting>
  <conditionalFormatting sqref="E68">
    <cfRule type="expression" priority="96" dxfId="0">
      <formula>$E$28="Yes"</formula>
    </cfRule>
  </conditionalFormatting>
  <conditionalFormatting sqref="E69">
    <cfRule type="expression" priority="95" dxfId="0">
      <formula>$E$28="Yes"</formula>
    </cfRule>
  </conditionalFormatting>
  <conditionalFormatting sqref="E71">
    <cfRule type="expression" priority="94" dxfId="0">
      <formula>$E$28="Yes"</formula>
    </cfRule>
  </conditionalFormatting>
  <conditionalFormatting sqref="E72">
    <cfRule type="expression" priority="93" dxfId="0">
      <formula>$E$28="Yes"</formula>
    </cfRule>
  </conditionalFormatting>
  <conditionalFormatting sqref="E73">
    <cfRule type="expression" priority="92" dxfId="0">
      <formula>$E$28="Yes"</formula>
    </cfRule>
  </conditionalFormatting>
  <conditionalFormatting sqref="E74">
    <cfRule type="expression" priority="91" dxfId="0">
      <formula>$E$28="Yes"</formula>
    </cfRule>
  </conditionalFormatting>
  <conditionalFormatting sqref="E75">
    <cfRule type="expression" priority="90" dxfId="0">
      <formula>$E$28="Yes"</formula>
    </cfRule>
  </conditionalFormatting>
  <conditionalFormatting sqref="E76 E78">
    <cfRule type="expression" priority="89" dxfId="0">
      <formula>$E$28="Yes"</formula>
    </cfRule>
  </conditionalFormatting>
  <conditionalFormatting sqref="A9:H12">
    <cfRule type="expression" priority="9" dxfId="0">
      <formula>$E$8="N/A"</formula>
    </cfRule>
  </conditionalFormatting>
  <conditionalFormatting sqref="A14:H19">
    <cfRule type="expression" priority="8" dxfId="0">
      <formula>$E$13="N/A"</formula>
    </cfRule>
  </conditionalFormatting>
  <conditionalFormatting sqref="A21:H26">
    <cfRule type="expression" priority="7" dxfId="0">
      <formula>$E$20="N/A"</formula>
    </cfRule>
  </conditionalFormatting>
  <conditionalFormatting sqref="A28:H62">
    <cfRule type="expression" priority="6" dxfId="0">
      <formula>$E$27="N/A"</formula>
    </cfRule>
  </conditionalFormatting>
  <conditionalFormatting sqref="A64:H66">
    <cfRule type="expression" priority="5" dxfId="0">
      <formula>$E$63="N/A"</formula>
    </cfRule>
  </conditionalFormatting>
  <conditionalFormatting sqref="A68:H69">
    <cfRule type="expression" priority="4" dxfId="0">
      <formula>$E$67="N/A"</formula>
    </cfRule>
  </conditionalFormatting>
  <conditionalFormatting sqref="A71:H76">
    <cfRule type="expression" priority="3" dxfId="0">
      <formula>$E$70="N/A"</formula>
    </cfRule>
  </conditionalFormatting>
  <conditionalFormatting sqref="A78:H78">
    <cfRule type="expression" priority="2" dxfId="0">
      <formula>$E$77="N/A"</formula>
    </cfRule>
  </conditionalFormatting>
  <conditionalFormatting sqref="A9:H78">
    <cfRule type="expression" priority="1" dxfId="0">
      <formula>$X9=TRUE</formula>
    </cfRule>
  </conditionalFormatting>
  <conditionalFormatting sqref="E8 E13 E20 E27 E63 E67 E70 E77">
    <cfRule type="expression" priority="5148" dxfId="5">
      <formula>$AK8=1</formula>
    </cfRule>
    <cfRule type="expression" priority="5149" dxfId="0">
      <formula>$C$3="Yes, section requirements are not included in the contract amendment"</formula>
    </cfRule>
    <cfRule type="expression" priority="5150" dxfId="0">
      <formula>OR($BE8=TRUE,$U8=TRUE)</formula>
    </cfRule>
  </conditionalFormatting>
  <dataValidations count="3">
    <dataValidation sqref="C3" showDropDown="0" showInputMessage="1" showErrorMessage="1" allowBlank="1" type="list">
      <formula1>$K$2:$K$3</formula1>
    </dataValidation>
    <dataValidation sqref="E9:E12 E14:E19 E21:E26 E28:E62 E64:E66 E68:E69 E71:E76 E78" showDropDown="0" showInputMessage="1" showErrorMessage="1" allowBlank="1" type="list">
      <formula1>$J$1:$J$4</formula1>
    </dataValidation>
    <dataValidation sqref="E8 E13 E20 E27 E63 E67 E70 E77" showDropDown="0" showInputMessage="1" showErrorMessage="1" allowBlank="1" type="list">
      <formula1>$AU$1</formula1>
    </dataValidation>
  </dataValidations>
  <hyperlinks>
    <hyperlink ref="D11" location="'D. Payment'!A80" display="'D. Payment'!A80"/>
    <hyperlink ref="D14" location="'D. Payment'!A81" display="'D. Payment'!A81"/>
    <hyperlink ref="D15" location="'D. Payment'!A81" display="'D. Payment'!A81"/>
    <hyperlink ref="D16" location="'D. Payment'!A81" display="'D. Payment'!A81"/>
    <hyperlink ref="D17" location="'D. Payment'!A81" display="'D. Payment'!A81"/>
    <hyperlink ref="D18" location="'D. Payment'!A81" display="'D. Payment'!A81"/>
    <hyperlink ref="D19" location="'D. Payment'!A81" display="2,3"/>
    <hyperlink ref="D21" location="'D. Payment'!A83" display="'D. Payment'!A83"/>
    <hyperlink ref="D22" location="'D. Payment'!A83" display="'D. Payment'!A83"/>
    <hyperlink ref="D23" location="'D. Payment'!A83" display="'D. Payment'!A83"/>
    <hyperlink ref="D24" location="'D. Payment'!A83" display="'D. Payment'!A83"/>
    <hyperlink ref="D25" location="'D. Payment'!A83" display="'D. Payment'!A83"/>
    <hyperlink ref="D26" location="'D. Payment'!A83" display="4,5"/>
    <hyperlink ref="D29" location="'D. Payment'!A85" display="6,7"/>
    <hyperlink ref="D30" location="'D. Payment'!A85" display="6,7"/>
    <hyperlink ref="D31" location="'D. Payment'!A85" display="6,7,8"/>
    <hyperlink ref="D32" location="'D. Payment'!A85" display="6,7"/>
    <hyperlink ref="D33" location="'D. Payment'!A85" display="6,7"/>
    <hyperlink ref="D34" location="'D. Payment'!A85" display="6,7"/>
    <hyperlink ref="D35" location="'D. Payment'!A85" display="6,7"/>
    <hyperlink ref="D36" location="'D. Payment'!A85" display="6,7"/>
    <hyperlink ref="D37" location="'D. Payment'!A85" display="6,7,9"/>
    <hyperlink ref="D38" location="'D. Payment'!A85" display="6,7,9"/>
    <hyperlink ref="D39" location="'D. Payment'!A85" display="6,7,9"/>
    <hyperlink ref="D40" location="'D. Payment'!A85" display="6,7"/>
    <hyperlink ref="D41" location="'D. Payment'!A85" display="6,7"/>
    <hyperlink ref="D42" location="'D. Payment'!A85" display="6,7"/>
    <hyperlink ref="D43" location="'D. Payment'!A85" display="6,7"/>
    <hyperlink ref="D44" location="'D. Payment'!A85" display="6,7"/>
    <hyperlink ref="D45" location="'D. Payment'!A85" display="6,7"/>
    <hyperlink ref="D46" location="'D. Payment'!A85" display="6,7"/>
    <hyperlink ref="D47" location="'D. Payment'!A85" display="6,7"/>
    <hyperlink ref="D48" location="'D. Payment'!A85" display="6,7"/>
    <hyperlink ref="D49" location="'D. Payment'!A85" display="6,7"/>
    <hyperlink ref="D50" location="'D. Payment'!A85" display="6,7"/>
    <hyperlink ref="D51" location="'D. Payment'!A85" display="6,7"/>
    <hyperlink ref="D52" location="'D. Payment'!A85" display="6,7,9"/>
    <hyperlink ref="D53" location="'D. Payment'!A85" display="6,7"/>
    <hyperlink ref="D54" location="'D. Payment'!A85" display="6,7"/>
    <hyperlink ref="D55" location="'D. Payment'!A85" display="6,7"/>
    <hyperlink ref="D56" location="'D. Payment'!A85" display="6,7"/>
    <hyperlink ref="D57" location="'D. Payment'!A85" display="6,7"/>
    <hyperlink ref="D58" location="'D. Payment'!A86" display="7,8"/>
    <hyperlink ref="D59" location="'D. Payment'!A85" display="6,7"/>
    <hyperlink ref="D60" location="'D. Payment'!A85" display="6,7"/>
    <hyperlink ref="D61" location="'D. Payment'!A85" display="6,7"/>
    <hyperlink ref="D62" location="'D. Payment'!A85" display="6,7"/>
    <hyperlink ref="D68" location="'D. Payment'!A89" display="'D. Payment'!A89"/>
    <hyperlink ref="D69" location="'D. Payment'!A89" display="'D. Payment'!A89"/>
    <hyperlink ref="D71" location="'D. Payment'!A90" display="11,12,13"/>
    <hyperlink ref="D72" location="'D. Payment'!A90" display="11,12,13"/>
    <hyperlink ref="D73" location="'D. Payment'!A90" display="11,12,13,14"/>
    <hyperlink ref="D74" location="'D. Payment'!A90" display="11,12,16"/>
    <hyperlink ref="D75" location="'D. Payment'!A90" display="11,12,16"/>
    <hyperlink ref="D76" location="'D. Payment'!A90" display="11,12,16"/>
    <hyperlink ref="A80" location="'D. Payment'!D11" display="'D. Payment'!D11"/>
    <hyperlink ref="A81" location="'D. Payment'!D14" display="'D. Payment'!D14"/>
    <hyperlink ref="A82" location="'D. Payment'!D19" display="'D. Payment'!D19"/>
    <hyperlink ref="A83" location="'D. Payment'!D21" display="'D. Payment'!D21"/>
    <hyperlink ref="A84" location="'D. Payment'!D26" display="'D. Payment'!D26"/>
    <hyperlink ref="A85" location="'D. Payment'!D29" display="'D. Payment'!D29"/>
    <hyperlink ref="A86" location="'D. Payment'!D29" display="'D. Payment'!D29"/>
    <hyperlink ref="A87" location="'D. Payment'!D31" display="'D. Payment'!D31"/>
    <hyperlink ref="A88" location="'D. Payment'!D38" display="'D. Payment'!D38"/>
    <hyperlink ref="A89" location="'D. Payment'!D68" display="'D. Payment'!D68"/>
    <hyperlink ref="A90" location="'D. Payment'!D71" display="'D. Payment'!D71"/>
    <hyperlink ref="A91" location="'D. Payment'!D71" display="'D. Payment'!D71"/>
    <hyperlink ref="A92" location="'D. Payment'!D71" display="'D. Payment'!D71"/>
    <hyperlink ref="A93" location="'D. Payment'!D73" display="'D. Payment'!D73"/>
    <hyperlink ref="A94" location="'D. Payment'!D45" display="'D. Payment'!D45"/>
    <hyperlink ref="A95" location="'D. Payment'!D74" display="'D. Payment'!D74"/>
  </hyperlinks>
  <pageMargins left="0.25" right="0.25" top="0.75" bottom="0.75" header="0.3" footer="0.3"/>
  <pageSetup orientation="landscape" scale="73" fitToHeight="0" horizontalDpi="4294967293" verticalDpi="4294967293"/>
</worksheet>
</file>

<file path=xl/worksheets/sheet8.xml><?xml version="1.0" encoding="utf-8"?>
<worksheet xmlns="http://schemas.openxmlformats.org/spreadsheetml/2006/main">
  <sheetPr codeName="Sheet8">
    <outlinePr summaryBelow="1" summaryRight="1"/>
    <pageSetUpPr fitToPage="1"/>
  </sheetPr>
  <dimension ref="A1:AY94"/>
  <sheetViews>
    <sheetView zoomScale="85" zoomScaleNormal="85" workbookViewId="0">
      <pane ySplit="7" topLeftCell="A8" activePane="bottomLeft" state="frozen"/>
      <selection pane="bottomLeft" activeCell="A1" sqref="A1:F1"/>
    </sheetView>
  </sheetViews>
  <sheetFormatPr baseColWidth="8" defaultColWidth="9.28515625" defaultRowHeight="15" outlineLevelCol="0"/>
  <cols>
    <col width="10.5703125" customWidth="1" min="1" max="1"/>
    <col width="22" customWidth="1" style="7" min="2" max="2"/>
    <col width="72.5703125" customWidth="1" style="152" min="3" max="3"/>
    <col width="7.5703125" customWidth="1" style="8" min="4" max="4"/>
    <col width="8.5703125" customWidth="1" style="5" min="5" max="5"/>
    <col width="8.5703125" customWidth="1" min="6" max="6"/>
    <col width="19.5703125" customWidth="1" min="7" max="7"/>
    <col width="26.85546875" customWidth="1" min="8" max="8"/>
    <col hidden="1" width="10.7109375" customWidth="1" style="598" min="9" max="9"/>
    <col hidden="1" width="9.5703125" customWidth="1" style="139" min="10" max="10"/>
    <col hidden="1" width="7.42578125" customWidth="1" style="139" min="11" max="12"/>
    <col hidden="1" width="11.28515625" customWidth="1" style="138" min="13" max="13"/>
    <col hidden="1" width="6.28515625" customWidth="1" style="116" min="14" max="14"/>
    <col hidden="1" width="9.28515625" customWidth="1" style="116" min="15" max="15"/>
    <col hidden="1" width="9" customWidth="1" style="116" min="16" max="17"/>
    <col hidden="1" width="12.42578125" customWidth="1" style="117" min="18" max="20"/>
    <col hidden="1" width="21" customWidth="1" style="122" min="21" max="21"/>
    <col hidden="1" width="23.5703125" customWidth="1" style="116" min="22" max="31"/>
    <col hidden="1" width="18.42578125" customWidth="1" style="116" min="32" max="32"/>
    <col hidden="1" width="32.42578125" customWidth="1" style="121" min="33" max="33"/>
    <col hidden="1" width="26.5703125" customWidth="1" style="88" min="34" max="34"/>
    <col hidden="1" width="58.7109375" customWidth="1" style="69" min="35" max="35"/>
    <col hidden="1" width="34.5703125" customWidth="1" style="106" min="36" max="36"/>
    <col hidden="1" width="13.28515625" customWidth="1" style="69" min="37" max="37"/>
    <col hidden="1" width="88.7109375" customWidth="1" style="84" min="38" max="38"/>
    <col hidden="1" width="18.28515625" customWidth="1" style="69" min="39" max="39"/>
    <col hidden="1" width="13.42578125" customWidth="1" style="69" min="40" max="40"/>
    <col hidden="1" width="9.28515625" customWidth="1" style="69" min="41" max="42"/>
    <col hidden="1" width="31.5703125" customWidth="1" style="69" min="43" max="46"/>
    <col hidden="1" width="14.28515625" customWidth="1" style="69" min="47" max="47"/>
    <col hidden="1" width="12.5703125" customWidth="1" style="69" min="48" max="48"/>
    <col hidden="1" width="9.28515625" customWidth="1" style="69" min="49" max="49"/>
    <col hidden="1" width="11" customWidth="1" style="69" min="50" max="50"/>
    <col hidden="1" width="9.28515625" customWidth="1" style="69" min="51" max="51"/>
    <col width="9.28515625" customWidth="1" min="52" max="67"/>
  </cols>
  <sheetData>
    <row r="1" ht="30.95" customHeight="1" thickBot="1">
      <c r="A1" s="633" t="inlineStr">
        <is>
          <t>Subpart E - Providers and Provider Network</t>
        </is>
      </c>
      <c r="B1" s="626" t="n"/>
      <c r="C1" s="626" t="n"/>
      <c r="D1" s="626" t="n"/>
      <c r="E1" s="626" t="n"/>
      <c r="F1" s="616" t="n"/>
      <c r="G1" s="579" t="n"/>
      <c r="H1" s="280" t="n"/>
      <c r="I1" s="25" t="n"/>
      <c r="J1" s="26" t="inlineStr">
        <is>
          <t>Met</t>
        </is>
      </c>
      <c r="K1" s="27" t="n"/>
      <c r="L1" s="51" t="n"/>
      <c r="M1" s="52">
        <f>IF($C$2="Base contract","Blist",IF($C$2="Contract Amendment","Alist"))</f>
        <v/>
      </c>
      <c r="N1" s="53" t="n"/>
      <c r="O1" s="29" t="n"/>
      <c r="P1" s="53" t="n"/>
      <c r="Q1" s="53" t="n"/>
      <c r="R1" s="53" t="n"/>
      <c r="S1" s="53" t="n"/>
      <c r="T1" s="53" t="n"/>
      <c r="U1" s="38" t="n"/>
      <c r="V1" s="112" t="n"/>
      <c r="W1" s="112" t="n"/>
      <c r="X1" s="581" t="n"/>
      <c r="Y1" s="581" t="n"/>
      <c r="Z1" s="581" t="inlineStr">
        <is>
          <t>This contract applies to the following entity types</t>
        </is>
      </c>
      <c r="AA1" s="69" t="n"/>
      <c r="AB1" s="69" t="n"/>
      <c r="AC1" s="69" t="n"/>
      <c r="AD1" s="69" t="n"/>
      <c r="AE1" s="69" t="n"/>
      <c r="AF1" s="54" t="n"/>
      <c r="AG1" s="65" t="n"/>
      <c r="AH1" s="582" t="n"/>
      <c r="AI1" s="46" t="n"/>
      <c r="AJ1" s="114" t="inlineStr">
        <is>
          <t>Does the review include Medicaid and CHIP?</t>
        </is>
      </c>
      <c r="AK1" s="56" t="n"/>
      <c r="AL1" s="56" t="n"/>
      <c r="AM1" s="56" t="n"/>
      <c r="AN1" s="56" t="n"/>
      <c r="AP1" s="69" t="inlineStr">
        <is>
          <t>N/A</t>
        </is>
      </c>
    </row>
    <row r="2" ht="25.5" customHeight="1">
      <c r="A2" s="593" t="inlineStr">
        <is>
          <t>Type of Review:</t>
        </is>
      </c>
      <c r="C2" s="570">
        <f>'Cover Sheet'!B6</f>
        <v/>
      </c>
      <c r="D2" s="336" t="n"/>
      <c r="E2" s="337" t="n"/>
      <c r="F2" s="338" t="n"/>
      <c r="G2" s="283" t="inlineStr">
        <is>
          <t>Status of Medicaid Section:</t>
        </is>
      </c>
      <c r="H2" s="284">
        <f>I2</f>
        <v/>
      </c>
      <c r="I2" s="25">
        <f>IF(OR($C$3="Yes, section requirements are not applicable",$C$3="Yes, all requirements on the sheet are crosshatched",AND(E8="N/A",E18="N/A",E20="N/A",E31="N/A",E36="N/A",E46="N/A",E52="N/A",E54="N/A",E62="N/A",E67="N/A")),"Section Review N/A",IF((COUNTA(A8:A68)+COUNTBLANK(A8:A68)=COUNTBLANK(E8:E68)),"Not Started",IF((COUNTA(A8:A68)&gt;SUM(U8:U68)),"In Progress","Section Review Complete")))</f>
        <v/>
      </c>
      <c r="J2" s="25" t="inlineStr">
        <is>
          <t>Unsure</t>
        </is>
      </c>
      <c r="K2" s="27" t="inlineStr">
        <is>
          <t>Yes, section requirements are not applicable</t>
        </is>
      </c>
      <c r="L2" s="27" t="n"/>
      <c r="M2" s="28" t="n"/>
      <c r="N2" s="53" t="n"/>
      <c r="O2" s="29" t="n"/>
      <c r="P2" s="53" t="n"/>
      <c r="Q2" s="53" t="n"/>
      <c r="R2" s="53" t="n"/>
      <c r="S2" s="53" t="n"/>
      <c r="T2" s="53" t="n"/>
      <c r="U2" s="38" t="n"/>
      <c r="V2" s="59" t="n"/>
      <c r="W2" s="59" t="n"/>
      <c r="X2" s="59" t="n"/>
      <c r="Y2" s="59" t="n"/>
      <c r="Z2" s="54">
        <f>IF('Cover Sheet'!$B$13="Yes","MCO","--")</f>
        <v/>
      </c>
      <c r="AA2" s="54">
        <f>IF('Cover Sheet'!$B$14="Yes","HIO","--")</f>
        <v/>
      </c>
      <c r="AB2" s="54">
        <f>IF('Cover Sheet'!$B$15="Yes","PIHP","--")</f>
        <v/>
      </c>
      <c r="AC2" s="54">
        <f>IF('Cover Sheet'!$B$16="Yes","PAHP","--")</f>
        <v/>
      </c>
      <c r="AD2" s="54">
        <f>IF('Cover Sheet'!$B$17="Yes","NEMT PAHP","--")</f>
        <v/>
      </c>
      <c r="AE2" s="54">
        <f>IF('Cover Sheet'!$B$18="Yes","PCCME","--")</f>
        <v/>
      </c>
      <c r="AF2" s="54" t="n"/>
      <c r="AG2" s="53" t="n"/>
      <c r="AH2" s="29" t="n"/>
      <c r="AI2" s="29" t="n"/>
      <c r="AJ2" s="632">
        <f>IF('Cover Sheet'!$B$4="BOTH",1,0)</f>
        <v/>
      </c>
      <c r="AK2" s="56" t="n"/>
      <c r="AL2" s="56" t="inlineStr">
        <is>
          <t> </t>
        </is>
      </c>
      <c r="AM2" s="56" t="n"/>
      <c r="AN2" s="56" t="n"/>
    </row>
    <row r="3" ht="15.75" customHeight="1" thickBot="1">
      <c r="A3" s="305" t="inlineStr">
        <is>
          <t>Mark all requirements as "N/A"?</t>
        </is>
      </c>
      <c r="B3" s="306" t="n"/>
      <c r="C3" s="307" t="inlineStr">
        <is>
          <t>No, section requirements must be reviewed</t>
        </is>
      </c>
      <c r="D3" s="226" t="n"/>
      <c r="E3" s="285" t="n"/>
      <c r="F3" s="286" t="n"/>
      <c r="G3" s="326" t="inlineStr">
        <is>
          <t>Medicaid Decision:</t>
        </is>
      </c>
      <c r="H3" s="288">
        <f>I3</f>
        <v/>
      </c>
      <c r="I3" s="25">
        <f>IF(OR($C$3="Yes, section requirements are not applicable",$C$3="Yes, all requirements on the sheet are crosshatched",AND(E8="N/A",E18="N/A",E20="N/A",E31="N/A",E36="N/A",E46="N/A",E52="N/A",E54="N/A",E62="N/A",E67="N/A")),"Section Review N/A",IF((COUNTA(A8:A68)+COUNTBLANK(A8:A68))=COUNTBLANK(E8:E68),"Not Started",IF(OR(COUNTA(A8:A68)+COUNTBLANK(A8:A68)&lt;&gt;COUNTIF(E8:E68,"Yes")+COUNTIF(E8:E68,"Met")+COUNTIF(E8:E68,"N/A")+COUNTBLANK(E8:E68),COUNTA(A8:A68)&lt;&gt;SUM(U8:U68)),"Revisions Needed","Approved")))</f>
        <v/>
      </c>
      <c r="J3" s="25" t="inlineStr">
        <is>
          <t>Not met</t>
        </is>
      </c>
      <c r="K3" s="27" t="inlineStr">
        <is>
          <t>No, section requirements must be reviewed</t>
        </is>
      </c>
      <c r="L3" s="27" t="n"/>
      <c r="M3" s="28" t="n"/>
      <c r="N3" s="53" t="n"/>
      <c r="O3" s="29" t="n"/>
      <c r="P3" s="53" t="n"/>
      <c r="Q3" s="53" t="n"/>
      <c r="R3" s="53" t="n"/>
      <c r="S3" s="53" t="n"/>
      <c r="T3" s="53" t="n"/>
      <c r="U3" s="38" t="n"/>
      <c r="V3" s="54" t="n"/>
      <c r="W3" s="54" t="n"/>
      <c r="X3" s="56" t="n"/>
      <c r="Y3" s="56" t="n"/>
      <c r="Z3" s="56" t="n"/>
      <c r="AA3" s="56" t="n"/>
      <c r="AB3" s="56" t="n"/>
      <c r="AC3" s="56" t="n"/>
      <c r="AD3" s="56" t="n"/>
      <c r="AE3" s="56" t="n"/>
      <c r="AF3" s="54" t="n"/>
      <c r="AG3" s="54" t="n"/>
      <c r="AH3" s="54" t="n"/>
      <c r="AI3" s="57" t="n"/>
      <c r="AJ3" s="54" t="n"/>
      <c r="AK3" s="56" t="n"/>
      <c r="AL3" s="56" t="n"/>
      <c r="AM3" s="56" t="n"/>
      <c r="AN3" s="56" t="n"/>
    </row>
    <row r="4" hidden="1" ht="18" customHeight="1">
      <c r="A4" s="231" t="n"/>
      <c r="B4" s="232" t="n"/>
      <c r="C4" s="289" t="n"/>
      <c r="D4" s="234" t="n"/>
      <c r="E4" s="231" t="n"/>
      <c r="F4" s="290" t="n"/>
      <c r="G4" s="328" t="n"/>
      <c r="H4" s="290" t="n"/>
      <c r="I4" s="25" t="n"/>
      <c r="J4" s="25" t="inlineStr">
        <is>
          <t>N/A</t>
        </is>
      </c>
      <c r="K4" s="27" t="n"/>
      <c r="L4" s="27" t="n"/>
      <c r="M4" s="28" t="n"/>
      <c r="N4" s="53" t="n"/>
      <c r="O4" s="29" t="n"/>
      <c r="P4" s="53" t="n"/>
      <c r="Q4" s="53" t="n"/>
      <c r="R4" s="53" t="n"/>
      <c r="S4" s="53" t="n"/>
      <c r="T4" s="53" t="n"/>
      <c r="U4" s="38" t="n"/>
      <c r="V4" s="54" t="n"/>
      <c r="W4" s="54" t="n"/>
      <c r="X4" s="56" t="n"/>
      <c r="Y4" s="56" t="n"/>
      <c r="Z4" s="56" t="n"/>
      <c r="AA4" s="56" t="n"/>
      <c r="AB4" s="56" t="n"/>
      <c r="AC4" s="56" t="n"/>
      <c r="AD4" s="56" t="n"/>
      <c r="AE4" s="56" t="n"/>
      <c r="AF4" s="54" t="n"/>
      <c r="AG4" s="54" t="n"/>
      <c r="AH4" s="54" t="n"/>
      <c r="AI4" s="57" t="n"/>
      <c r="AJ4" s="54" t="n"/>
      <c r="AK4" s="56" t="n"/>
      <c r="AL4" s="56" t="n"/>
      <c r="AM4" s="56" t="n"/>
      <c r="AN4" s="56" t="n"/>
    </row>
    <row r="5" hidden="1" ht="18" customHeight="1">
      <c r="A5" s="237" t="n"/>
      <c r="B5" s="238" t="n"/>
      <c r="C5" s="291" t="n"/>
      <c r="D5" s="239" t="n"/>
      <c r="E5" s="237" t="n"/>
      <c r="F5" s="292" t="n"/>
      <c r="G5" s="329" t="n"/>
      <c r="H5" s="292" t="n"/>
      <c r="I5" s="25" t="n"/>
      <c r="J5" s="25" t="n"/>
      <c r="K5" s="27" t="n"/>
      <c r="L5" s="27" t="n"/>
      <c r="M5" s="28" t="n"/>
      <c r="N5" s="53" t="n"/>
      <c r="O5" s="29" t="n"/>
      <c r="P5" s="53" t="n"/>
      <c r="Q5" s="53" t="n"/>
      <c r="R5" s="53" t="inlineStr">
        <is>
          <t>_EFFECTIVE</t>
        </is>
      </c>
      <c r="S5" s="53" t="n"/>
      <c r="T5" s="53" t="n"/>
      <c r="U5" s="38" t="n"/>
      <c r="V5" s="54" t="n"/>
      <c r="W5" s="54" t="n"/>
      <c r="X5" s="56" t="n"/>
      <c r="Y5" s="56" t="n"/>
      <c r="Z5" s="56" t="n"/>
      <c r="AA5" s="56" t="n"/>
      <c r="AB5" s="56" t="n"/>
      <c r="AC5" s="56" t="n"/>
      <c r="AD5" s="56" t="n"/>
      <c r="AE5" s="56" t="n"/>
      <c r="AF5" s="54" t="n"/>
      <c r="AG5" s="54" t="n"/>
      <c r="AH5" s="54" t="n"/>
      <c r="AI5" s="57" t="n"/>
      <c r="AJ5" s="54" t="n"/>
      <c r="AK5" s="56" t="n"/>
      <c r="AL5" s="56" t="n"/>
      <c r="AM5" s="56" t="n"/>
      <c r="AN5" s="56" t="n"/>
      <c r="AP5" s="69" t="inlineStr">
        <is>
          <t>Medicaid_Only</t>
        </is>
      </c>
    </row>
    <row r="6" hidden="1" ht="18" customHeight="1" thickBot="1">
      <c r="A6" s="242" t="n"/>
      <c r="B6" s="243" t="n"/>
      <c r="C6" s="244" t="n"/>
      <c r="D6" s="245" t="n"/>
      <c r="E6" s="246" t="n"/>
      <c r="F6" s="247" t="n"/>
      <c r="G6" s="247" t="n"/>
      <c r="H6" s="247" t="n"/>
      <c r="I6" s="26" t="inlineStr">
        <is>
          <t>Applies to:</t>
        </is>
      </c>
      <c r="J6" s="25" t="n"/>
      <c r="K6" s="32" t="n"/>
      <c r="L6" s="25" t="n"/>
      <c r="M6" s="53" t="n"/>
      <c r="N6" s="53" t="n"/>
      <c r="O6" s="53" t="n"/>
      <c r="P6" s="33" t="inlineStr">
        <is>
          <t>Std type (EXISTING or NEW)</t>
        </is>
      </c>
      <c r="Q6" s="33" t="inlineStr">
        <is>
          <t>List</t>
        </is>
      </c>
      <c r="R6" s="63" t="n"/>
      <c r="S6" s="63" t="n"/>
      <c r="T6" s="63" t="n"/>
      <c r="U6" s="38" t="n"/>
      <c r="V6" s="54" t="n"/>
      <c r="W6" s="54" t="n"/>
      <c r="X6" s="101" t="inlineStr">
        <is>
          <t>Shaded</t>
        </is>
      </c>
      <c r="Y6" s="101" t="inlineStr">
        <is>
          <t>Entity Not Applied</t>
        </is>
      </c>
      <c r="Z6" s="101" t="n"/>
      <c r="AA6" s="101" t="n"/>
      <c r="AB6" s="101" t="n"/>
      <c r="AC6" s="101" t="n"/>
      <c r="AD6" s="101" t="n"/>
      <c r="AE6" s="101" t="n"/>
      <c r="AF6" s="54" t="n"/>
      <c r="AG6" s="54" t="n"/>
      <c r="AH6" s="113" t="n"/>
      <c r="AI6" s="57" t="n"/>
      <c r="AJ6" s="54" t="n"/>
      <c r="AK6" s="56" t="n"/>
      <c r="AL6" s="56" t="n"/>
      <c r="AM6" s="56" t="inlineStr">
        <is>
          <t>For logic check only:</t>
        </is>
      </c>
      <c r="AN6" s="56" t="n"/>
    </row>
    <row r="7" ht="39.6" customHeight="1" thickBot="1">
      <c r="A7" s="249" t="inlineStr">
        <is>
          <t>Item</t>
        </is>
      </c>
      <c r="B7" s="250" t="inlineStr">
        <is>
          <t>Legal Cite</t>
        </is>
      </c>
      <c r="C7" s="251" t="inlineStr">
        <is>
          <t>Requirement</t>
        </is>
      </c>
      <c r="D7" s="251" t="inlineStr">
        <is>
          <t>Tip</t>
        </is>
      </c>
      <c r="E7" s="251" t="inlineStr">
        <is>
          <t>Status</t>
        </is>
      </c>
      <c r="F7" s="251" t="inlineStr">
        <is>
          <t>Where Found</t>
        </is>
      </c>
      <c r="G7" s="251" t="inlineStr">
        <is>
          <t>Follow-up Required</t>
        </is>
      </c>
      <c r="H7" s="293" t="inlineStr">
        <is>
          <t>General Comments</t>
        </is>
      </c>
      <c r="I7" s="34" t="inlineStr">
        <is>
          <t>MCO</t>
        </is>
      </c>
      <c r="J7" s="34" t="inlineStr">
        <is>
          <t>HIO</t>
        </is>
      </c>
      <c r="K7" s="34" t="inlineStr">
        <is>
          <t>PIHP</t>
        </is>
      </c>
      <c r="L7" s="35" t="inlineStr">
        <is>
          <t>PAHP</t>
        </is>
      </c>
      <c r="M7" s="36" t="inlineStr">
        <is>
          <t>NEMT PAHP</t>
        </is>
      </c>
      <c r="N7" s="37" t="inlineStr">
        <is>
          <t>PCCM</t>
        </is>
      </c>
      <c r="O7" s="37" t="inlineStr">
        <is>
          <t>PCCME</t>
        </is>
      </c>
      <c r="P7" s="38" t="n"/>
      <c r="Q7" s="38" t="n"/>
      <c r="R7" s="39" t="inlineStr">
        <is>
          <t>Effective</t>
        </is>
      </c>
      <c r="S7" s="39" t="n"/>
      <c r="T7" s="39" t="n"/>
      <c r="U7" s="50" t="inlineStr">
        <is>
          <t>Row Completed? (1 if status = Unsure; status = Met and column G &lt;&gt;blank; or status = Not Met and column I&lt;&gt;not blank)</t>
        </is>
      </c>
      <c r="V7" s="101" t="inlineStr">
        <is>
          <t>If CHIP linking and no information in rows with gray shading in columns E through H; code as complete. If rows with gray shading have information in one or more cells, the status of the row will be counted as if gray shading did not appear. (See Column Descriptions for more information)</t>
        </is>
      </c>
      <c r="W7" s="582" t="n"/>
      <c r="X7" s="158" t="n"/>
      <c r="Y7" s="158" t="n"/>
      <c r="Z7" s="158" t="inlineStr">
        <is>
          <t>MCO</t>
        </is>
      </c>
      <c r="AA7" s="158" t="inlineStr">
        <is>
          <t>HIO</t>
        </is>
      </c>
      <c r="AB7" s="158" t="inlineStr">
        <is>
          <t>PIHP</t>
        </is>
      </c>
      <c r="AC7" s="158" t="inlineStr">
        <is>
          <t>PAHP</t>
        </is>
      </c>
      <c r="AD7" s="158" t="inlineStr">
        <is>
          <t>NEMT PAHP</t>
        </is>
      </c>
      <c r="AE7" s="158" t="inlineStr">
        <is>
          <t>PCCME</t>
        </is>
      </c>
      <c r="AF7" s="101" t="inlineStr">
        <is>
          <t>(a) Crosshatch b/c entity type not applicable? (True=Yes,False=No)</t>
        </is>
      </c>
      <c r="AG7" s="101" t="inlineStr">
        <is>
          <t>(b1) Crosshatch b/c requirement not in effect? Default is DO NOT crosshatch; if values in the following columns = TRUE, apply crosshatching</t>
        </is>
      </c>
      <c r="AH7" s="70" t="inlineStr">
        <is>
          <t>(b4c) Section I vs II</t>
        </is>
      </c>
      <c r="AI7" s="70" t="inlineStr">
        <is>
          <t>CHIP Requirement</t>
        </is>
      </c>
      <c r="AJ7" s="104" t="inlineStr">
        <is>
          <t>Does the CHIP section have a corresponding Medicaid section (Yes=1)</t>
        </is>
      </c>
      <c r="AK7" s="70" t="inlineStr">
        <is>
          <t>If yes, link the Medicaid section item:</t>
        </is>
      </c>
      <c r="AL7" s="70" t="inlineStr">
        <is>
          <t>If yes, link the Medicaid Requirement:</t>
        </is>
      </c>
      <c r="AM7" s="56" t="inlineStr">
        <is>
          <t>Is the text the exact same?</t>
        </is>
      </c>
      <c r="AN7" s="56" t="inlineStr">
        <is>
          <t>Shading code</t>
        </is>
      </c>
      <c r="AO7" s="69" t="inlineStr">
        <is>
          <t>section1_no_link</t>
        </is>
      </c>
      <c r="AP7" s="69" t="inlineStr">
        <is>
          <t>Medicaid_Only</t>
        </is>
      </c>
      <c r="AQ7" s="80" t="inlineStr">
        <is>
          <t>Linked Medicaid Requirement Status</t>
        </is>
      </c>
      <c r="AR7" s="80" t="inlineStr">
        <is>
          <t>Linked Medicaid Requirement Where Found</t>
        </is>
      </c>
      <c r="AS7" s="80" t="inlineStr">
        <is>
          <t>Linked Medicaid Requirement Followup Required</t>
        </is>
      </c>
      <c r="AT7" s="80" t="inlineStr">
        <is>
          <t>Linked Medicaid General Comments</t>
        </is>
      </c>
      <c r="AU7" s="81" t="inlineStr">
        <is>
          <t>Row Started (1 if row has been started)</t>
        </is>
      </c>
      <c r="AV7" s="82" t="inlineStr">
        <is>
          <t>Requirement Met</t>
        </is>
      </c>
      <c r="AW7" s="83" t="inlineStr">
        <is>
          <t>All Required Medicaid Cols Filled (1=True)</t>
        </is>
      </c>
      <c r="AX7" s="110" t="inlineStr">
        <is>
          <t>Streamlined</t>
        </is>
      </c>
    </row>
    <row r="8" ht="16.5" customHeight="1" thickBot="1">
      <c r="A8" s="450" t="n"/>
      <c r="B8" s="451" t="n"/>
      <c r="C8" s="452" t="inlineStr">
        <is>
          <t>I.E.1 Network Adequacy</t>
        </is>
      </c>
      <c r="D8" s="485" t="n"/>
      <c r="E8" s="443" t="n"/>
      <c r="F8" s="444" t="n"/>
      <c r="G8" s="444" t="n"/>
      <c r="H8" s="445" t="n"/>
      <c r="I8" s="74" t="n"/>
      <c r="J8" s="74" t="n"/>
      <c r="K8" s="74" t="n"/>
      <c r="L8" s="87" t="n"/>
      <c r="M8" s="87" t="n"/>
      <c r="R8" s="116" t="n"/>
      <c r="S8" s="116" t="n"/>
      <c r="T8" s="116" t="n"/>
      <c r="Z8" s="126" t="n"/>
      <c r="AA8" s="126" t="n"/>
      <c r="AB8" s="126" t="n"/>
      <c r="AC8" s="126" t="n"/>
      <c r="AD8" s="126" t="n"/>
      <c r="AE8" s="126" t="n"/>
      <c r="AF8" s="86" t="n"/>
      <c r="AI8" s="89" t="n"/>
      <c r="AJ8" s="89" t="n"/>
      <c r="AK8" s="89" t="n"/>
      <c r="AL8" s="89" t="n"/>
      <c r="AM8" s="68" t="n"/>
      <c r="AN8" s="68" t="n"/>
      <c r="AX8" s="110" t="n"/>
    </row>
    <row r="9" ht="42.75" customHeight="1">
      <c r="A9" s="294" t="inlineStr">
        <is>
          <t xml:space="preserve">I.E.1.01 </t>
        </is>
      </c>
      <c r="B9" s="295" t="inlineStr">
        <is>
          <t>42 CFR 438.3(q)(1); 42 CFR 438.3(r)</t>
        </is>
      </c>
      <c r="C9" s="295" t="inlineStr">
        <is>
          <t>The contract requires the MCP to provide reasonable and adequate hours of operation, including 24-hour availability of information, referral, and treatment for emergency medical conditions.</t>
        </is>
      </c>
      <c r="D9" s="446" t="n"/>
      <c r="E9" s="297" t="n"/>
      <c r="F9" s="655" t="inlineStr">
        <is>
          <t>Source: CN-680000-FP122: 197, 398 | Attachment - Core Contract Provisions 02012025: 136</t>
        </is>
      </c>
      <c r="G9" s="297" t="n"/>
      <c r="H9" s="640" t="inlineStr">
        <is>
          <t>Recommendation: MET
Response:
The contract explicitly states that the Managed Care Plan (MCP) shall maintain an adequate number of medical and professional support staff available twenty-four hours a day, seven days a week (24/7), to handle emergency services and care inquiries from enrollees and caregivers. This is evidenced by the following quote: 'The Managed Care Plan shall maintain and adequate number sufficient medical and professional support staff, available twenty-four hours a day, seven days a week (24/7), to handle emergency services and care inquiries from enrollees and caregivers.' [1] Additionally, the contract requires the MCP to designate an emergency service facility that operates 24/7 with Registered Nurse coverage and on-call coverage by a behavioral health specialist. [2]</t>
        </is>
      </c>
      <c r="I9" s="92" t="n"/>
      <c r="J9" s="92" t="n"/>
      <c r="K9" s="92" t="n"/>
      <c r="L9" s="71" t="n"/>
      <c r="M9" s="71" t="n"/>
      <c r="N9" s="71" t="n"/>
      <c r="O9" s="71" t="inlineStr">
        <is>
          <t>PCCME</t>
        </is>
      </c>
      <c r="P9" s="71" t="inlineStr">
        <is>
          <t>EXISTING</t>
        </is>
      </c>
      <c r="Q9" s="71">
        <f>IF(OR(AND($C$2="Base contract",$C$3="No, section requirements must be reviewed", $AF9=FALSE,$AG9=FALSE),AND($C$2="Contract amendment",$C$3="No, section requirements must be reviewed",$AF9=FALSE,$AG9=FALSE)),"MUNN")</f>
        <v/>
      </c>
      <c r="R9" s="64" t="n">
        <v>42917</v>
      </c>
      <c r="S9" s="64" t="n"/>
      <c r="T9" s="64" t="n"/>
      <c r="U9" s="97">
        <f>IF(OR($E$8="N/A",AND(AX9=0,'Cover Sheet'!$B$29="Streamlined Review"),AND(E9="Met",F9&lt;&gt;""),AND(E9="Not Met",G9&lt;&gt;""),AND(E9="Unsure",G9&lt;&gt;""),AND(E9="N/A",H9&lt;&gt;""),AND(Y9=TRUE)),1,0)</f>
        <v/>
      </c>
      <c r="X9" s="126">
        <f>IF(OR(Y9=TRUE),TRUE,FALSE)</f>
        <v/>
      </c>
      <c r="Y9" s="126">
        <f>IF(SUM(Z9:AE9)&lt;1,TRUE,FALSE)</f>
        <v/>
      </c>
      <c r="Z9" s="126">
        <f>IF($Z$2=I9,1,0)</f>
        <v/>
      </c>
      <c r="AA9" s="126">
        <f>IF($AA$2=J9,1,0)</f>
        <v/>
      </c>
      <c r="AB9" s="126">
        <f>IF($AB$2=K9,1,0)</f>
        <v/>
      </c>
      <c r="AC9" s="126">
        <f>IF($AC$2=L9,1,0)</f>
        <v/>
      </c>
      <c r="AD9" s="126">
        <f>IF($AD$2=M9,1,0)</f>
        <v/>
      </c>
      <c r="AE9" s="126">
        <f>IF($AE$2=O9,1,0)</f>
        <v/>
      </c>
      <c r="AF9" s="53">
        <f>IF($H$1&lt;&gt;0,IF($H$1&lt;&gt;I9,IF($H$1&lt;&gt;J9,IF($H$1&lt;&gt;K9,IF($H$1&lt;&gt;L9,IF($H$1&lt;&gt;M9,IF($H$1&lt;&gt;N9,IF($H$1&lt;&gt;O9,TRUE,FALSE))))))))</f>
        <v/>
      </c>
      <c r="AG9" s="54">
        <f>IF(AH9=TRUE,TRUE,FALSE)</f>
        <v/>
      </c>
      <c r="AH9" s="56">
        <f>IF(OR(AND($H$6="Medicaid",MID($A9,1,FIND(".",$A9,1)-1)="II"),AND($H$6="CHIP",MID($A9,1,FIND(".",$A9,1)-1)="I")),TRUE,FALSE)</f>
        <v/>
      </c>
      <c r="AP9" s="69">
        <f>IF(AO9=1,1,"")</f>
        <v/>
      </c>
      <c r="AX9" s="110" t="n">
        <v>0</v>
      </c>
    </row>
    <row r="10" ht="45" customHeight="1">
      <c r="A10" s="294" t="inlineStr">
        <is>
          <t xml:space="preserve">I.E.1.02 </t>
        </is>
      </c>
      <c r="B10" s="295" t="inlineStr">
        <is>
          <t>42 CFR 438.3(q)(3); 42 CFR 438.3(r)</t>
        </is>
      </c>
      <c r="C10" s="295" t="inlineStr">
        <is>
          <t>The contract requires the MCP to make arrangements with or referrals to a sufficient number of physicians and other practitioners to ensure that the services under the contract can be furnished promptly and without compromising the quality of care.</t>
        </is>
      </c>
      <c r="D10" s="446" t="n"/>
      <c r="E10" s="297" t="n"/>
      <c r="F10" s="655" t="inlineStr">
        <is>
          <t>Source: Attachment - Core Contract Provisions 02012025: 90 | CN-680000-FP122: 154</t>
        </is>
      </c>
      <c r="G10" s="297" t="n"/>
      <c r="H10" s="640" t="inlineStr">
        <is>
          <t>Recommendation: MET
Response:
The contract explicitly states that the Managed Care Plan (MCP) shall enter into provider agreements with a sufficient number of providers to ensure that all medically necessary covered services are accessible and provided to the enrollee with reasonable promptness. This includes making arrangements with or referrals to physicians and other practitioners. The contract also emphasizes the need to maintain the quality of care while ensuring prompt service delivery.
Evidence:
- "The Managed Care Plan shall enter into provider agreements with a sufficient number of providers to provide all covered services to enrollees and ensure that each medically necessary covered service is accessible and provided to the enrollee with reasonable promptness..." [Attachment - Core Contract Provisions 02012025: 90]
- "The Managed Care Plan shall have sufficient facilities, service locations, and practitioners to provide the covered services as required by this Contract." [CN-680000-FP122: 154]</t>
        </is>
      </c>
      <c r="I10" s="92" t="n"/>
      <c r="J10" s="92" t="n"/>
      <c r="K10" s="92" t="n"/>
      <c r="L10" s="71" t="n"/>
      <c r="M10" s="71" t="n"/>
      <c r="N10" s="71" t="n"/>
      <c r="O10" s="71" t="inlineStr">
        <is>
          <t>PCCME</t>
        </is>
      </c>
      <c r="P10" s="71" t="inlineStr">
        <is>
          <t>EXISTING</t>
        </is>
      </c>
      <c r="Q10" s="71">
        <f>IF(OR(AND($C$2="Base contract",$C$3="No, section requirements must be reviewed", $AF10=FALSE,$AG10=FALSE),AND($C$2="Contract amendment",$C$3="No, section requirements must be reviewed",$AF10=FALSE,$AG10=FALSE)),"MUNN")</f>
        <v/>
      </c>
      <c r="R10" s="64" t="n">
        <v>42917</v>
      </c>
      <c r="S10" s="64" t="n"/>
      <c r="T10" s="64" t="n"/>
      <c r="U10" s="97">
        <f>IF(OR($E$8="N/A",AND(AX10=0,'Cover Sheet'!$B$29="Streamlined Review"),AND(E10="Met",F10&lt;&gt;""),AND(E10="Not Met",G10&lt;&gt;""),AND(E10="Unsure",G10&lt;&gt;""),AND(E10="N/A",H10&lt;&gt;""),AND(Y10=TRUE)),1,0)</f>
        <v/>
      </c>
      <c r="X10" s="126">
        <f>IF(OR(Y10=TRUE),TRUE,FALSE)</f>
        <v/>
      </c>
      <c r="Y10" s="126">
        <f>IF(SUM(Z10:AE10)&lt;1,TRUE,FALSE)</f>
        <v/>
      </c>
      <c r="Z10" s="126">
        <f>IF($Z$2=I10,1,0)</f>
        <v/>
      </c>
      <c r="AA10" s="126">
        <f>IF($AA$2=J10,1,0)</f>
        <v/>
      </c>
      <c r="AB10" s="126">
        <f>IF($AB$2=K10,1,0)</f>
        <v/>
      </c>
      <c r="AC10" s="126">
        <f>IF($AC$2=L10,1,0)</f>
        <v/>
      </c>
      <c r="AD10" s="126">
        <f>IF($AD$2=M10,1,0)</f>
        <v/>
      </c>
      <c r="AE10" s="126">
        <f>IF($AE$2=O10,1,0)</f>
        <v/>
      </c>
      <c r="AF10" s="53">
        <f>IF($H$1&lt;&gt;0,IF($H$1&lt;&gt;I10,IF($H$1&lt;&gt;J10,IF($H$1&lt;&gt;K10,IF($H$1&lt;&gt;L10,IF($H$1&lt;&gt;M10,IF($H$1&lt;&gt;N10,IF($H$1&lt;&gt;O10,TRUE,FALSE))))))))</f>
        <v/>
      </c>
      <c r="AG10" s="54">
        <f>IF(AH10=TRUE,TRUE,FALSE)</f>
        <v/>
      </c>
      <c r="AH10" s="56">
        <f>IF(OR(AND($H$6="Medicaid",MID($A10,1,FIND(".",$A10,1)-1)="II"),AND($H$6="CHIP",MID($A10,1,FIND(".",$A10,1)-1)="I")),TRUE,FALSE)</f>
        <v/>
      </c>
      <c r="AP10" s="69">
        <f>IF(AO10=1,1,"")</f>
        <v/>
      </c>
      <c r="AX10" s="110" t="n">
        <v>0</v>
      </c>
    </row>
    <row r="11" ht="33" customHeight="1">
      <c r="A11" s="294" t="inlineStr">
        <is>
          <t>I.E.1.03</t>
        </is>
      </c>
      <c r="B11" s="295" t="inlineStr">
        <is>
          <t>42 CFR 438.206(b)(1)</t>
        </is>
      </c>
      <c r="C11" s="295" t="inlineStr">
        <is>
          <t xml:space="preserve">The contract requires that the MCP maintain and monitor a network of appropriate providers that is supported by written agreements. </t>
        </is>
      </c>
      <c r="D11" s="446" t="n"/>
      <c r="E11" s="297" t="n"/>
      <c r="F11" s="655" t="inlineStr">
        <is>
          <t>Source: CN-680000-FP122: 157, 153, 90 | Attachment - Core Contract Provisions 02012025: 90</t>
        </is>
      </c>
      <c r="G11" s="297" t="n"/>
      <c r="H11" s="640" t="inlineStr">
        <is>
          <t>Recommendation: MET
Response:
The contract explicitly states that the Managed Care Plan (MCP) must develop, maintain, and monitor an appropriate provider network. Additionally, the MCP is required to submit model provider agreement templates to the Agency for review, indicating that the network is supported by written agreements.
Evidence:
1. "The Managed Care Plan's processes and methods to develop, maintain, and monitor an appropriate provider network that is sufficient to provide adequate access to all services covered under this Contract." [CN-680000-FP122: 157]
2. "The Managed Care Plan shall develop and maintain a provider network that meets the needs of enrollees in accordance with the requirements in Section VII., Provider Network and Services of this Contract. The Managed Care Plan shall submit model provider agreement templates to the Agency for review as specified in Section VII., Provider Network and Services." [CN-680000-FP122: 153, 90]</t>
        </is>
      </c>
      <c r="I11" s="92" t="inlineStr">
        <is>
          <t>MCO</t>
        </is>
      </c>
      <c r="J11" s="92" t="inlineStr">
        <is>
          <t>HIO</t>
        </is>
      </c>
      <c r="K11" s="92" t="inlineStr">
        <is>
          <t>PIHP</t>
        </is>
      </c>
      <c r="L11" s="71" t="inlineStr">
        <is>
          <t>PAHP</t>
        </is>
      </c>
      <c r="M11" s="71" t="inlineStr">
        <is>
          <t>NEMT PAHP</t>
        </is>
      </c>
      <c r="N11" s="71" t="n"/>
      <c r="O11" s="71" t="n"/>
      <c r="P11" s="71" t="inlineStr">
        <is>
          <t>EXISTING</t>
        </is>
      </c>
      <c r="Q11" s="71">
        <f>IF(OR(AND($C$2="Base contract",$C$3="No, section requirements must be reviewed", $AF11=FALSE,$AG11=FALSE),AND($C$2="Contract amendment",$C$3="No, section requirements must be reviewed",$AF11=FALSE,$AG11=FALSE)),"MUNN")</f>
        <v/>
      </c>
      <c r="R11" s="72" t="n"/>
      <c r="S11" s="72" t="n"/>
      <c r="T11" s="72" t="n"/>
      <c r="U11" s="97">
        <f>IF(OR($E$8="N/A",AND(AX11=0,'Cover Sheet'!$B$29="Streamlined Review"),AND(E11="Met",F11&lt;&gt;""),AND(E11="Not Met",G11&lt;&gt;""),AND(E11="Unsure",G11&lt;&gt;""),AND(E11="N/A",H11&lt;&gt;""),AND(Y11=TRUE)),1,0)</f>
        <v/>
      </c>
      <c r="X11" s="126">
        <f>IF(OR(Y11=TRUE),TRUE,FALSE)</f>
        <v/>
      </c>
      <c r="Y11" s="126">
        <f>IF(SUM(Z11:AE11)&lt;1,TRUE,FALSE)</f>
        <v/>
      </c>
      <c r="Z11" s="126">
        <f>IF($Z$2=I11,1,0)</f>
        <v/>
      </c>
      <c r="AA11" s="126">
        <f>IF($AA$2=J11,1,0)</f>
        <v/>
      </c>
      <c r="AB11" s="126">
        <f>IF($AB$2=K11,1,0)</f>
        <v/>
      </c>
      <c r="AC11" s="126">
        <f>IF($AC$2=L11,1,0)</f>
        <v/>
      </c>
      <c r="AD11" s="126">
        <f>IF($AD$2=M11,1,0)</f>
        <v/>
      </c>
      <c r="AE11" s="126">
        <f>IF($AE$2=O11,1,0)</f>
        <v/>
      </c>
      <c r="AF11" s="53">
        <f>IF($H$1&lt;&gt;0,IF($H$1&lt;&gt;I11,IF($H$1&lt;&gt;J11,IF($H$1&lt;&gt;K11,IF($H$1&lt;&gt;L11,IF($H$1&lt;&gt;M11,IF($H$1&lt;&gt;N11,IF($H$1&lt;&gt;O11,TRUE,FALSE))))))))</f>
        <v/>
      </c>
      <c r="AG11" s="54">
        <f>IF(AH11=TRUE,TRUE,FALSE)</f>
        <v/>
      </c>
      <c r="AH11" s="56">
        <f>IF(OR(AND($H$6="Medicaid",MID($A11,1,FIND(".",$A11,1)-1)="II"),AND($H$6="CHIP",MID($A11,1,FIND(".",$A11,1)-1)="I")),TRUE,FALSE)</f>
        <v/>
      </c>
      <c r="AP11" s="69">
        <f>IF(AO11=1,1,"")</f>
        <v/>
      </c>
      <c r="AX11" s="110" t="n">
        <v>0</v>
      </c>
    </row>
    <row r="12" ht="51" customHeight="1">
      <c r="A12" s="294" t="inlineStr">
        <is>
          <t>I.E.1.04</t>
        </is>
      </c>
      <c r="B12" s="295" t="inlineStr">
        <is>
          <t>42 CFR 438.206(b)(1)</t>
        </is>
      </c>
      <c r="C12" s="295" t="inlineStr">
        <is>
          <t xml:space="preserve">The contract requires that the MCP maintain and monitor a network of appropriate providers that is sufficient to provide adequate access to all services covered under the contract for all enrollees, including those with limited English proficiency or physical or mental disabilities. </t>
        </is>
      </c>
      <c r="D12" s="446" t="n"/>
      <c r="E12" s="297" t="n"/>
      <c r="F12" s="655" t="inlineStr">
        <is>
          <t>Source: CN-680000-FP122: 157 | CN-680000-FP122: 153 | Attachment - Core Contract Provisions 02012025: 91</t>
        </is>
      </c>
      <c r="G12" s="297" t="n"/>
      <c r="H12" s="640" t="inlineStr">
        <is>
          <t>Recommendation: MET
Response:
The contract explicitly states that the Managed Care Plan (MCP) must maintain and monitor a provider network that is sufficient to provide adequate access to all services covered under the contract. This includes ensuring that the network is capable of meeting the needs of all enrollees, which implies consideration for those with limited English proficiency or physical or mental disabilities. Relevant excerpts include: 
- 'The Managed Care Plan's processes and methods to develop, maintain, and monitor an appropriate provider network that is sufficient to provide adequate access to all services covered under this Contract.' [CN-680000-FP122: 157]
- 'The Managed Care Plan shall develop and maintain a provider network that meets the needs of enrollees in accordance with the requirements in Section VII, Provider Network and Services of this Contract.' [CN-680000-FP122: 153]
- 'The Managed Care Plan shall have sufficient facilities, service locations, and practitioners to provide the covered services as required by this Contract.' [Attachment - Core Contract Provisions 02012025: 91]</t>
        </is>
      </c>
      <c r="I12" s="92" t="inlineStr">
        <is>
          <t>MCO</t>
        </is>
      </c>
      <c r="J12" s="92" t="inlineStr">
        <is>
          <t>HIO</t>
        </is>
      </c>
      <c r="K12" s="92" t="inlineStr">
        <is>
          <t>PIHP</t>
        </is>
      </c>
      <c r="L12" s="71" t="inlineStr">
        <is>
          <t>PAHP</t>
        </is>
      </c>
      <c r="M12" s="71" t="inlineStr">
        <is>
          <t>NEMT PAHP</t>
        </is>
      </c>
      <c r="N12" s="71" t="n"/>
      <c r="O12" s="71" t="n"/>
      <c r="P12" s="71" t="inlineStr">
        <is>
          <t>EXISTING</t>
        </is>
      </c>
      <c r="Q12" s="71">
        <f>IF(OR(AND($C$2="Base contract",$C$3="No, section requirements must be reviewed", $AF12=FALSE,$AG12=FALSE),AND($C$2="Contract amendment",$C$3="No, section requirements must be reviewed",$AF12=FALSE,$AG12=FALSE)),"MUNN")</f>
        <v/>
      </c>
      <c r="R12" s="64" t="n">
        <v>43282</v>
      </c>
      <c r="S12" s="64" t="n"/>
      <c r="T12" s="64" t="n"/>
      <c r="U12" s="97">
        <f>IF(OR($E$8="N/A",AND(AX12=0,'Cover Sheet'!$B$29="Streamlined Review"),AND(E12="Met",F12&lt;&gt;""),AND(E12="Not Met",G12&lt;&gt;""),AND(E12="Unsure",G12&lt;&gt;""),AND(E12="N/A",H12&lt;&gt;""),AND(Y12=TRUE)),1,0)</f>
        <v/>
      </c>
      <c r="X12" s="126">
        <f>IF(OR(Y12=TRUE),TRUE,FALSE)</f>
        <v/>
      </c>
      <c r="Y12" s="126">
        <f>IF(SUM(Z12:AE12)&lt;1,TRUE,FALSE)</f>
        <v/>
      </c>
      <c r="Z12" s="126">
        <f>IF($Z$2=I12,1,0)</f>
        <v/>
      </c>
      <c r="AA12" s="126">
        <f>IF($AA$2=J12,1,0)</f>
        <v/>
      </c>
      <c r="AB12" s="126">
        <f>IF($AB$2=K12,1,0)</f>
        <v/>
      </c>
      <c r="AC12" s="126">
        <f>IF($AC$2=L12,1,0)</f>
        <v/>
      </c>
      <c r="AD12" s="126">
        <f>IF($AD$2=M12,1,0)</f>
        <v/>
      </c>
      <c r="AE12" s="126">
        <f>IF($AE$2=O12,1,0)</f>
        <v/>
      </c>
      <c r="AF12" s="53">
        <f>IF($H$1&lt;&gt;0,IF($H$1&lt;&gt;I12,IF($H$1&lt;&gt;J12,IF($H$1&lt;&gt;K12,IF($H$1&lt;&gt;L12,IF($H$1&lt;&gt;M12,IF($H$1&lt;&gt;N12,IF($H$1&lt;&gt;O12,TRUE,FALSE))))))))</f>
        <v/>
      </c>
      <c r="AG12" s="54">
        <f>IF(AH12=TRUE,TRUE,FALSE)</f>
        <v/>
      </c>
      <c r="AH12" s="56">
        <f>IF(OR(AND($H$6="Medicaid",MID($A12,1,FIND(".",$A12,1)-1)="II"),AND($H$6="CHIP",MID($A12,1,FIND(".",$A12,1)-1)="I")),TRUE,FALSE)</f>
        <v/>
      </c>
      <c r="AP12" s="69">
        <f>IF(AO12=1,1,"")</f>
        <v/>
      </c>
      <c r="AX12" s="110" t="n">
        <v>1</v>
      </c>
    </row>
    <row r="13" ht="33" customHeight="1">
      <c r="A13" s="294" t="inlineStr">
        <is>
          <t>I.E.1.05</t>
        </is>
      </c>
      <c r="B13" s="295" t="inlineStr">
        <is>
          <t>42 CFR 438.206(b)(7)</t>
        </is>
      </c>
      <c r="C13" s="295" t="inlineStr">
        <is>
          <t xml:space="preserve">The contract requires that the MCP demonstrates that its network includes sufficient family planning providers to ensure timely access to covered services. </t>
        </is>
      </c>
      <c r="D13" s="446" t="n"/>
      <c r="E13" s="297" t="n"/>
      <c r="F13" s="655" t="inlineStr">
        <is>
          <t>Source: Attachment - Core Contract Provisions 02012025: 91, 91 | CN-680000-FP122: 153, 154, 157, 397</t>
        </is>
      </c>
      <c r="G13" s="297" t="n"/>
      <c r="H13" s="640" t="inlineStr">
        <is>
          <t>Recommendation: UNCLEAR
Response:
The retrieved text mentions that the Managed Care Plan (MCP) must maintain a sufficient number, mix, and geographic distribution of providers to meet the access standards established by the Agency (Attachment - Core Contract Provisions 02012025: 91). It also states that the MCP shall have sufficient facilities, service locations, and practitioners to provide the covered services as required by the contract (Attachment - Core Contract Provisions 02012025: 91). However, there is no explicit mention of family planning providers specifically. Therefore, it is unclear if the requirement is met based on the provided context.</t>
        </is>
      </c>
      <c r="I13" s="92" t="inlineStr">
        <is>
          <t>MCO</t>
        </is>
      </c>
      <c r="J13" s="92" t="inlineStr">
        <is>
          <t>HIO</t>
        </is>
      </c>
      <c r="K13" s="92" t="inlineStr">
        <is>
          <t>PIHP</t>
        </is>
      </c>
      <c r="L13" s="71" t="inlineStr">
        <is>
          <t>PAHP</t>
        </is>
      </c>
      <c r="M13" s="71" t="n"/>
      <c r="N13" s="71" t="n"/>
      <c r="O13" s="71" t="n"/>
      <c r="P13" s="71" t="inlineStr">
        <is>
          <t>EXISTING</t>
        </is>
      </c>
      <c r="Q13" s="71">
        <f>IF(OR(AND($C$2="Base contract",$C$3="No, section requirements must be reviewed", $AF13=FALSE,$AG13=FALSE),AND($C$2="Contract amendment",$C$3="No, section requirements must be reviewed",$AF13=FALSE,$AG13=FALSE)),"MUNN")</f>
        <v/>
      </c>
      <c r="R13" s="64" t="n">
        <v>43282</v>
      </c>
      <c r="S13" s="64" t="n"/>
      <c r="T13" s="64" t="n"/>
      <c r="U13" s="97">
        <f>IF(OR($E$8="N/A",AND(AX13=0,'Cover Sheet'!$B$29="Streamlined Review"),AND(E13="Met",F13&lt;&gt;""),AND(E13="Not Met",G13&lt;&gt;""),AND(E13="Unsure",G13&lt;&gt;""),AND(E13="N/A",H13&lt;&gt;""),AND(Y13=TRUE)),1,0)</f>
        <v/>
      </c>
      <c r="X13" s="126">
        <f>IF(OR(Y13=TRUE),TRUE,FALSE)</f>
        <v/>
      </c>
      <c r="Y13" s="126">
        <f>IF(SUM(Z13:AE13)&lt;1,TRUE,FALSE)</f>
        <v/>
      </c>
      <c r="Z13" s="126">
        <f>IF($Z$2=I13,1,0)</f>
        <v/>
      </c>
      <c r="AA13" s="126">
        <f>IF($AA$2=J13,1,0)</f>
        <v/>
      </c>
      <c r="AB13" s="126">
        <f>IF($AB$2=K13,1,0)</f>
        <v/>
      </c>
      <c r="AC13" s="126">
        <f>IF($AC$2=L13,1,0)</f>
        <v/>
      </c>
      <c r="AD13" s="126">
        <f>IF($AD$2=M13,1,0)</f>
        <v/>
      </c>
      <c r="AE13" s="126">
        <f>IF($AE$2=O13,1,0)</f>
        <v/>
      </c>
      <c r="AF13" s="53">
        <f>IF($H$1&lt;&gt;0,IF($H$1&lt;&gt;I13,IF($H$1&lt;&gt;J13,IF($H$1&lt;&gt;K13,IF($H$1&lt;&gt;L13,IF($H$1&lt;&gt;M13,IF($H$1&lt;&gt;N13,IF($H$1&lt;&gt;O13,TRUE,FALSE))))))))</f>
        <v/>
      </c>
      <c r="AG13" s="54">
        <f>IF(AH13=TRUE,TRUE,FALSE)</f>
        <v/>
      </c>
      <c r="AH13" s="56">
        <f>IF(OR(AND($H$6="Medicaid",MID($A13,1,FIND(".",$A13,1)-1)="II"),AND($H$6="CHIP",MID($A13,1,FIND(".",$A13,1)-1)="I")),TRUE,FALSE)</f>
        <v/>
      </c>
      <c r="AP13" s="69">
        <f>IF(AO13=1,1,"")</f>
        <v/>
      </c>
      <c r="AX13" s="110" t="n">
        <v>0</v>
      </c>
    </row>
    <row r="14" ht="59.25" customHeight="1">
      <c r="A14" s="294" t="inlineStr">
        <is>
          <t>I.E.1.06</t>
        </is>
      </c>
      <c r="B14" s="295" t="inlineStr">
        <is>
          <t>42 CFR 438.68; 42 CFR 438.207(a); 42 CFR 438.206(c)(1)</t>
        </is>
      </c>
      <c r="C14" s="295" t="inlineStr">
        <is>
          <t xml:space="preserve">The contract requires the MCP to give assurances and provide supporting documentation that demonstrates it has the capacity to serve the expected enrollment in its service area in accordance with the state's standards for access and timeliness of care. </t>
        </is>
      </c>
      <c r="D14" s="470" t="n">
        <v>1</v>
      </c>
      <c r="E14" s="297" t="n"/>
      <c r="F14" s="655" t="inlineStr">
        <is>
          <t>Source: Attachment - Core Contract Provisions 02012025: 91, 95: 91, 95</t>
        </is>
      </c>
      <c r="G14" s="297" t="n"/>
      <c r="H14" s="640" t="inlineStr">
        <is>
          <t>Recommendation: MET
Response:
The contract explicitly requires the Managed Care Plan (MCP) to provide assurances and supporting documentation that it has the capacity to serve the expected enrollment in its service area. Specifically, the contract states: 'The Managed Care Plan shall submit a provider network file of all participating providers to the Agency or its agent(s) on a weekly basis and at any time upon request of the Agency with sufficient evidence that the Managed Care Plan has the capacity to provide covered services to all enrollees...' (Attachment - Core Contract Provisions 02012025: 91). Additionally, the contract requires the MCP to 'provide the Agency with documentation of compliance with access requirements at any time there has been a significant change in the Managed Care Plan's regional network that would affect adequate capacity and services.' (Attachment - Core Contract Provisions 02012025: 95).</t>
        </is>
      </c>
      <c r="I14" s="92" t="inlineStr">
        <is>
          <t>MCO</t>
        </is>
      </c>
      <c r="J14" s="92" t="inlineStr">
        <is>
          <t>HIO</t>
        </is>
      </c>
      <c r="K14" s="92" t="inlineStr">
        <is>
          <t>PIHP</t>
        </is>
      </c>
      <c r="L14" s="71" t="inlineStr">
        <is>
          <t>PAHP</t>
        </is>
      </c>
      <c r="M14" s="71" t="n"/>
      <c r="N14" s="71" t="n"/>
      <c r="O14" s="71" t="n"/>
      <c r="P14" s="71" t="inlineStr">
        <is>
          <t>EXISTING</t>
        </is>
      </c>
      <c r="Q14" s="71">
        <f>IF(OR(AND($C$2="Base contract",$C$3="No, section requirements must be reviewed", $AF14=FALSE,$AG14=FALSE),AND($C$2="Contract amendment",$C$3="No, section requirements must be reviewed",$AF14=FALSE,$AG14=FALSE)),"MUNN")</f>
        <v/>
      </c>
      <c r="R14" s="64" t="n"/>
      <c r="S14" s="64" t="n"/>
      <c r="T14" s="64" t="n"/>
      <c r="U14" s="97">
        <f>IF(OR($E$8="N/A",AND(AX14=0,'Cover Sheet'!$B$29="Streamlined Review"),AND(E14="Met",F14&lt;&gt;""),AND(E14="Not Met",G14&lt;&gt;""),AND(E14="Unsure",G14&lt;&gt;""),AND(E14="N/A",H14&lt;&gt;""),AND(Y14=TRUE)),1,0)</f>
        <v/>
      </c>
      <c r="X14" s="126">
        <f>IF(OR(Y14=TRUE),TRUE,FALSE)</f>
        <v/>
      </c>
      <c r="Y14" s="126">
        <f>IF(SUM(Z14:AE14)&lt;1,TRUE,FALSE)</f>
        <v/>
      </c>
      <c r="Z14" s="126">
        <f>IF($Z$2=I14,1,0)</f>
        <v/>
      </c>
      <c r="AA14" s="126">
        <f>IF($AA$2=J14,1,0)</f>
        <v/>
      </c>
      <c r="AB14" s="126">
        <f>IF($AB$2=K14,1,0)</f>
        <v/>
      </c>
      <c r="AC14" s="126">
        <f>IF($AC$2=L14,1,0)</f>
        <v/>
      </c>
      <c r="AD14" s="126">
        <f>IF($AD$2=M14,1,0)</f>
        <v/>
      </c>
      <c r="AE14" s="126">
        <f>IF($AE$2=O14,1,0)</f>
        <v/>
      </c>
      <c r="AF14" s="53">
        <f>IF($H$1&lt;&gt;0,IF($H$1&lt;&gt;I14,IF($H$1&lt;&gt;J14,IF($H$1&lt;&gt;K14,IF($H$1&lt;&gt;L14,IF($H$1&lt;&gt;M14,IF($H$1&lt;&gt;N14,IF($H$1&lt;&gt;O14,TRUE,FALSE))))))))</f>
        <v/>
      </c>
      <c r="AG14" s="54">
        <f>IF(AH14=TRUE,TRUE,FALSE)</f>
        <v/>
      </c>
      <c r="AH14" s="56">
        <f>IF(OR(AND($H$6="Medicaid",MID($A14,1,FIND(".",$A14,1)-1)="II"),AND($H$6="CHIP",MID($A14,1,FIND(".",$A14,1)-1)="I")),TRUE,FALSE)</f>
        <v/>
      </c>
      <c r="AP14" s="69">
        <f>IF(AO14=1,1,"")</f>
        <v/>
      </c>
      <c r="AX14" s="110" t="n">
        <v>1</v>
      </c>
    </row>
    <row r="15" ht="63.95" customHeight="1">
      <c r="A15" s="294" t="inlineStr">
        <is>
          <t>I.E.1.07–08</t>
        </is>
      </c>
      <c r="B15" s="295" t="inlineStr">
        <is>
          <t>42 CFR 438.207(b)(1)–(2)</t>
        </is>
      </c>
      <c r="C15" s="295" t="inlineStr">
        <is>
          <t>The contract requires the MCP to submit documentation to the state, in a format specified by the state, to demonstrate it maintains a network of providers, including an appropriate range of preventive, primary care, specialty services, and LTSS that is sufficient in number, mix, and geographic distribution to meet the needs of the anticipated number of enrollees in the service area.</t>
        </is>
      </c>
      <c r="D15" s="470" t="n">
        <v>2</v>
      </c>
      <c r="E15" s="297" t="n"/>
      <c r="F15" s="655" t="inlineStr">
        <is>
          <t>Source: CN-680000-FP122: 154 | Attachment - Core Contract Provisions 02012025: 91</t>
        </is>
      </c>
      <c r="G15" s="297" t="n"/>
      <c r="H15" s="640" t="inlineStr">
        <is>
          <t>Recommendation: MET
Response:
The contract explicitly states that the Managed Care Plan (MCP) shall submit a provider network file to the Agency on a weekly basis and at any time upon request, with sufficient evidence that the MCP has the capacity to provide covered services to all enrollees. The contract also specifies that the MCP must maintain a region-wide network of providers offering an appropriate range of services in sufficient numbers to meet the access standards established by the Agency. Additionally, the MCP must maintain a sufficient number, mix, and geographic distribution of providers, including those accepting new Medicaid patients.
Evidence:
- "The Managed Care Plan shall submit a provider network file of all participating providers to the Agency or its agent(s) on a weekly basis and at any time upon request of the Agency with sufficient evidence that the Managed Care Plan has the capacity to provide covered services to all enrollees..." (CN-680000-FP122: 154)
- "Maintains a region-wide network of providers offering an appropriate range of services in sufficient numbers to meet the access standards established by the Agency..." (Attachment - Core Contract Provisions 02012025: 91)
- "Maintains a sufficient number, mix and geographic distribution of providers, including providers who are accepting new Medicaid patients..." (CN-680000-FP122: 154)</t>
        </is>
      </c>
      <c r="I15" s="92" t="inlineStr">
        <is>
          <t>MCO</t>
        </is>
      </c>
      <c r="J15" s="92" t="inlineStr">
        <is>
          <t>HIO</t>
        </is>
      </c>
      <c r="K15" s="92" t="inlineStr">
        <is>
          <t>PIHP</t>
        </is>
      </c>
      <c r="L15" s="71" t="inlineStr">
        <is>
          <t>PAHP</t>
        </is>
      </c>
      <c r="M15" s="71" t="n"/>
      <c r="N15" s="71" t="n"/>
      <c r="O15" s="71" t="n"/>
      <c r="P15" s="71" t="inlineStr">
        <is>
          <t>EXISTING</t>
        </is>
      </c>
      <c r="Q15" s="71">
        <f>IF(OR(AND($C$2="Base contract",$C$3="No, section requirements must be reviewed", $AF15=FALSE,$AG15=FALSE),AND($C$2="Contract amendment",$C$3="No, section requirements must be reviewed",$AF15=FALSE,$AG15=FALSE)),"MUNN")</f>
        <v/>
      </c>
      <c r="R15" s="64" t="n"/>
      <c r="S15" s="64" t="n"/>
      <c r="T15" s="64" t="n"/>
      <c r="U15" s="97">
        <f>IF(OR($E$8="N/A",AND(AX15=0,'Cover Sheet'!$B$29="Streamlined Review"),AND(E15="Met",F15&lt;&gt;""),AND(E15="Not Met",G15&lt;&gt;""),AND(E15="Unsure",G15&lt;&gt;""),AND(E15="N/A",H15&lt;&gt;""),AND(Y15=TRUE)),1,0)</f>
        <v/>
      </c>
      <c r="X15" s="126">
        <f>IF(OR(Y15=TRUE),TRUE,FALSE)</f>
        <v/>
      </c>
      <c r="Y15" s="126">
        <f>IF(SUM(Z15:AE15)&lt;1,TRUE,FALSE)</f>
        <v/>
      </c>
      <c r="Z15" s="126">
        <f>IF($Z$2=I15,1,0)</f>
        <v/>
      </c>
      <c r="AA15" s="126">
        <f>IF($AA$2=J15,1,0)</f>
        <v/>
      </c>
      <c r="AB15" s="126">
        <f>IF($AB$2=K15,1,0)</f>
        <v/>
      </c>
      <c r="AC15" s="126">
        <f>IF($AC$2=L15,1,0)</f>
        <v/>
      </c>
      <c r="AD15" s="126">
        <f>IF($AD$2=M15,1,0)</f>
        <v/>
      </c>
      <c r="AE15" s="126">
        <f>IF($AE$2=O15,1,0)</f>
        <v/>
      </c>
      <c r="AF15" s="53">
        <f>IF($H$1&lt;&gt;0,IF($H$1&lt;&gt;I15,IF($H$1&lt;&gt;J15,IF($H$1&lt;&gt;K15,IF($H$1&lt;&gt;L15,IF($H$1&lt;&gt;M15,IF($H$1&lt;&gt;N15,IF($H$1&lt;&gt;O15,TRUE,FALSE))))))))</f>
        <v/>
      </c>
      <c r="AG15" s="54">
        <f>IF(AH15=TRUE,TRUE,FALSE)</f>
        <v/>
      </c>
      <c r="AH15" s="56">
        <f>IF(OR(AND($H$6="Medicaid",MID($A15,1,FIND(".",$A15,1)-1)="II"),AND($H$6="CHIP",MID($A15,1,FIND(".",$A15,1)-1)="I")),TRUE,FALSE)</f>
        <v/>
      </c>
      <c r="AP15" s="69">
        <f>IF(AO15=1,1,"")</f>
        <v/>
      </c>
      <c r="AX15" s="110" t="n">
        <v>1</v>
      </c>
    </row>
    <row r="16" ht="107.25" customHeight="1">
      <c r="A16" s="294" t="inlineStr">
        <is>
          <t>I.E.1.10</t>
        </is>
      </c>
      <c r="B16" s="295" t="inlineStr">
        <is>
          <t>42 CFR 438.207(b)–(c)</t>
        </is>
      </c>
      <c r="C16" s="295" t="inlineStr">
        <is>
          <t>The contract requires the MCP to submit documentation as specified by the state, but no less frequently than the following: 
1) At the time it enters into a contract with the state; 
2) On an annual basis; or
3) At any time there has been a significant change (as defined by the state) in the MCP's operations that would affect the adequacy of capacity and services, including changes in MCP services, benefits, geographic service area, composition of or payments to its provider network, or at the enrollment of a new population in the MCP.</t>
        </is>
      </c>
      <c r="D16" s="446" t="n"/>
      <c r="E16" s="297" t="n"/>
      <c r="F16" s="655" t="inlineStr">
        <is>
          <t>Source: Attachment - Core Contract Provisions 02012025: 95, 91 | CN-680000-FP122: 158, 154</t>
        </is>
      </c>
      <c r="G16" s="297" t="n"/>
      <c r="H16" s="640" t="inlineStr">
        <is>
          <t>Recommendation: UNCLEAR
Response:
The retrieved text mentions that the Managed Care Plan (MCP) shall provide documentation of compliance with access requirements at any time there has been a significant change in the MCP's regional network that would affect adequate capacity and services [1][2]. It also mentions that the MCP shall submit a provider network file on a weekly basis and at any time upon request [3][4]. However, there is no explicit mention of documentation submission at the time of contract entry or on an annual basis. Therefore, the evidence is insufficient to determine if the requirement is fully met.
[1] Attachment - Core Contract Provisions 02012025: 95
[2] CN-680000-FP122: 158
[3] CN-680000-FP122: 154
[4] Attachment - Core Contract Provisions 02012025: 91</t>
        </is>
      </c>
      <c r="I16" s="92" t="inlineStr">
        <is>
          <t>MCO</t>
        </is>
      </c>
      <c r="J16" s="92" t="inlineStr">
        <is>
          <t>HIO</t>
        </is>
      </c>
      <c r="K16" s="92" t="inlineStr">
        <is>
          <t>PIHP</t>
        </is>
      </c>
      <c r="L16" s="71" t="inlineStr">
        <is>
          <t>PAHP</t>
        </is>
      </c>
      <c r="M16" s="71" t="n"/>
      <c r="N16" s="71" t="n"/>
      <c r="O16" s="71" t="n"/>
      <c r="P16" s="71" t="inlineStr">
        <is>
          <t>EXISTING</t>
        </is>
      </c>
      <c r="Q16" s="71">
        <f>IF(OR(AND($C$2="Base contract",$C$3="No, section requirements must be reviewed", $AF16=FALSE,$AG16=FALSE),AND($C$2="Contract amendment",$C$3="No, section requirements must be reviewed",$AF16=FALSE,$AG16=FALSE)),"MUNN")</f>
        <v/>
      </c>
      <c r="R16" s="64" t="n">
        <v>43282</v>
      </c>
      <c r="S16" s="64" t="n"/>
      <c r="T16" s="64" t="n"/>
      <c r="U16" s="97">
        <f>IF(OR($E$8="N/A",AND(AX16=0,'Cover Sheet'!$B$29="Streamlined Review"),AND(E16="Met",F16&lt;&gt;""),AND(E16="Not Met",G16&lt;&gt;""),AND(E16="Unsure",G16&lt;&gt;""),AND(E16="N/A",H16&lt;&gt;""),AND(Y16=TRUE)),1,0)</f>
        <v/>
      </c>
      <c r="X16" s="126">
        <f>IF(OR(Y16=TRUE),TRUE,FALSE)</f>
        <v/>
      </c>
      <c r="Y16" s="126">
        <f>IF(SUM(Z16:AE16)&lt;1,TRUE,FALSE)</f>
        <v/>
      </c>
      <c r="Z16" s="126">
        <f>IF($Z$2=I16,1,0)</f>
        <v/>
      </c>
      <c r="AA16" s="126">
        <f>IF($AA$2=J16,1,0)</f>
        <v/>
      </c>
      <c r="AB16" s="126">
        <f>IF($AB$2=K16,1,0)</f>
        <v/>
      </c>
      <c r="AC16" s="126">
        <f>IF($AC$2=L16,1,0)</f>
        <v/>
      </c>
      <c r="AD16" s="126">
        <f>IF($AD$2=M16,1,0)</f>
        <v/>
      </c>
      <c r="AE16" s="126">
        <f>IF($AE$2=O16,1,0)</f>
        <v/>
      </c>
      <c r="AF16" s="53">
        <f>IF($H$1&lt;&gt;0,IF($H$1&lt;&gt;I16,IF($H$1&lt;&gt;J16,IF($H$1&lt;&gt;K16,IF($H$1&lt;&gt;L16,IF($H$1&lt;&gt;M16,IF($H$1&lt;&gt;N16,IF($H$1&lt;&gt;O16,TRUE,FALSE))))))))</f>
        <v/>
      </c>
      <c r="AG16" s="54">
        <f>IF(AH16=TRUE,TRUE,FALSE)</f>
        <v/>
      </c>
      <c r="AH16" s="56">
        <f>IF(OR(AND($H$6="Medicaid",MID($A16,1,FIND(".",$A16,1)-1)="II"),AND($H$6="CHIP",MID($A16,1,FIND(".",$A16,1)-1)="I")),TRUE,FALSE)</f>
        <v/>
      </c>
      <c r="AP16" s="69">
        <f>IF(AO16=1,1,"")</f>
        <v/>
      </c>
      <c r="AX16" s="110" t="n">
        <v>1</v>
      </c>
    </row>
    <row r="17" ht="39.75" customHeight="1">
      <c r="A17" s="294" t="inlineStr">
        <is>
          <t>I.E.1.11</t>
        </is>
      </c>
      <c r="B17" s="295" t="inlineStr">
        <is>
          <t>42 CFR 438.3(q)(2); 42 CFR 438.3(r)</t>
        </is>
      </c>
      <c r="C17" s="295" t="inlineStr">
        <is>
          <t>The contract restricts enrollment to recipients who reside sufficiently near one of the PCCM entity's delivery sites to reach that site within a reasonable time using available and affordable modes of transportation.</t>
        </is>
      </c>
      <c r="D17" s="446" t="n"/>
      <c r="E17" s="297" t="n"/>
      <c r="F17" s="655" t="inlineStr">
        <is>
          <t>Source: Attachment - Core Contract Provisions 02012025: 91 | CN-680000-FP122: 153</t>
        </is>
      </c>
      <c r="G17" s="297" t="n"/>
      <c r="H17" s="640" t="inlineStr">
        <is>
          <t>Recommendation: UNCLEAR
Response:
The retrieved text does not provide explicit evidence that the contract restricts enrollment based on the proximity of recipients to a PCCM entity's delivery sites. While there are mentions of network adequacy, provider capacity, and transportation services, there is no clear statement that enrollment is contingent on the recipient's ability to reach a delivery site within a reasonable time using available and affordable transportation.
Evidence:
- 'The Managed Care Plan shall have sufficient facilities, service locations, and practitioners to provide the covered services as required by this Contract.' [Attachment - Core Contract Provisions 02012025: 91]
- 'The Managed Care Plan shall have the provider capacity to provide covered services to all enrollees, by region, as indicated in this Contract.' [Attachment - Core Contract Provisions 02012025: 91]
- 'The Managed Care Plan may provide transportation services directly through its own network of transportation providers or through a subcontractor.' [Attachment - Core Contract Provisions 02012025: 91]</t>
        </is>
      </c>
      <c r="I17" s="92" t="n"/>
      <c r="J17" s="92" t="n"/>
      <c r="K17" s="92" t="n"/>
      <c r="L17" s="71" t="n"/>
      <c r="M17" s="71" t="n"/>
      <c r="N17" s="71" t="n"/>
      <c r="O17" s="71" t="inlineStr">
        <is>
          <t>PCCME</t>
        </is>
      </c>
      <c r="P17" s="71" t="inlineStr">
        <is>
          <t>EXISTING</t>
        </is>
      </c>
      <c r="Q17" s="71">
        <f>IF(OR(AND($C$2="Base contract",$C$3="No, section requirements must be reviewed", $AF17=FALSE,$AG17=FALSE),AND($C$2="Contract amendment",$C$3="No, section requirements must be reviewed",$AF17=FALSE,$AG17=FALSE)),"MUNN")</f>
        <v/>
      </c>
      <c r="R17" s="64" t="n">
        <v>42917</v>
      </c>
      <c r="S17" s="64" t="n"/>
      <c r="T17" s="64" t="n"/>
      <c r="U17" s="97">
        <f>IF(OR($E$8="N/A",AND(AX17=0,'Cover Sheet'!$B$29="Streamlined Review"),AND(E17="Met",F17&lt;&gt;""),AND(E17="Not Met",G17&lt;&gt;""),AND(E17="Unsure",G17&lt;&gt;""),AND(E17="N/A",H17&lt;&gt;""),AND(Y17=TRUE)),1,0)</f>
        <v/>
      </c>
      <c r="X17" s="126">
        <f>IF(OR(Y17=TRUE),TRUE,FALSE)</f>
        <v/>
      </c>
      <c r="Y17" s="126">
        <f>IF(SUM(Z17:AE17)&lt;1,TRUE,FALSE)</f>
        <v/>
      </c>
      <c r="Z17" s="126">
        <f>IF($Z$2=I17,1,0)</f>
        <v/>
      </c>
      <c r="AA17" s="126">
        <f>IF($AA$2=J17,1,0)</f>
        <v/>
      </c>
      <c r="AB17" s="126">
        <f>IF($AB$2=K17,1,0)</f>
        <v/>
      </c>
      <c r="AC17" s="126">
        <f>IF($AC$2=L17,1,0)</f>
        <v/>
      </c>
      <c r="AD17" s="126">
        <f>IF($AD$2=M17,1,0)</f>
        <v/>
      </c>
      <c r="AE17" s="126">
        <f>IF($AE$2=O17,1,0)</f>
        <v/>
      </c>
      <c r="AF17" s="53">
        <f>IF($H$1&lt;&gt;0,IF($H$1&lt;&gt;I17,IF($H$1&lt;&gt;J17,IF($H$1&lt;&gt;K17,IF($H$1&lt;&gt;L17,IF($H$1&lt;&gt;M17,IF($H$1&lt;&gt;N17,IF($H$1&lt;&gt;O17,TRUE,FALSE))))))))</f>
        <v/>
      </c>
      <c r="AG17" s="54">
        <f>IF(AH17=TRUE,TRUE,FALSE)</f>
        <v/>
      </c>
      <c r="AH17" s="56">
        <f>IF(OR(AND($H$6="Medicaid",MID($A17,1,FIND(".",$A17,1)-1)="II"),AND($H$6="CHIP",MID($A17,1,FIND(".",$A17,1)-1)="I")),TRUE,FALSE)</f>
        <v/>
      </c>
      <c r="AP17" s="69">
        <f>IF(AO17=1,1,"")</f>
        <v/>
      </c>
      <c r="AX17" s="110" t="n">
        <v>0</v>
      </c>
    </row>
    <row r="18" ht="15.75" customHeight="1" thickBot="1">
      <c r="A18" s="450" t="n"/>
      <c r="B18" s="451" t="n"/>
      <c r="C18" s="452" t="inlineStr">
        <is>
          <t>I.E.2 No Discrimination</t>
        </is>
      </c>
      <c r="D18" s="486" t="n"/>
      <c r="E18" s="443" t="n"/>
      <c r="F18" s="444" t="n"/>
      <c r="G18" s="444" t="n"/>
      <c r="H18" s="445" t="n"/>
      <c r="I18" s="74" t="n"/>
      <c r="J18" s="74" t="n"/>
      <c r="K18" s="74" t="n"/>
      <c r="L18" s="87" t="n"/>
      <c r="M18" s="87" t="n"/>
      <c r="R18" s="116" t="n"/>
      <c r="S18" s="116" t="n"/>
      <c r="T18" s="116" t="n"/>
      <c r="U18" s="126" t="n"/>
      <c r="Z18" s="126" t="n"/>
      <c r="AA18" s="126" t="n"/>
      <c r="AB18" s="126" t="n"/>
      <c r="AC18" s="126" t="n"/>
      <c r="AD18" s="126" t="n"/>
      <c r="AE18" s="126" t="n"/>
      <c r="AH18" s="68" t="n"/>
      <c r="AX18" s="110" t="n"/>
    </row>
    <row r="19" ht="52.5" customHeight="1" thickBot="1">
      <c r="A19" s="294" t="inlineStr">
        <is>
          <t>I.E.2.01</t>
        </is>
      </c>
      <c r="B19" s="295" t="inlineStr">
        <is>
          <t>42 CFR 438.12(a)(1)</t>
        </is>
      </c>
      <c r="C19" s="295" t="inlineStr">
        <is>
          <t>The contract prohibits MCPs from discriminating against any provider (limiting their participation, reimbursement, or indemnification) who is acting within the scope of his or her license or certification under applicable state law, solely on the basis of that license or certification.</t>
        </is>
      </c>
      <c r="D19" s="446" t="n"/>
      <c r="E19" s="297" t="n"/>
      <c r="F19" s="655" t="inlineStr">
        <is>
          <t>Source: CN-680000-FP122: 163 | Attachment - Core Contract Provisions 02012025: 100</t>
        </is>
      </c>
      <c r="G19" s="297" t="n"/>
      <c r="H19" s="640" t="inlineStr">
        <is>
          <t>Recommendation: MET
Response:
The contract explicitly states that the Managed Care Plan shall not discriminate with respect to participation, reimbursement, or indemnification as to any provider who is acting within the scope of the provider's license or certification under applicable State law. This is found in section 4.a of the contract: 'The Managed Care Plan shall not discriminate with respect to participation, reimbursement, or indemnification as to any provider, whether participating or nonparticipating, who is acting within the scope of the provider's license or certification under applicable State law.' [1] [2]</t>
        </is>
      </c>
      <c r="I19" s="92" t="inlineStr">
        <is>
          <t>MCO</t>
        </is>
      </c>
      <c r="J19" s="92" t="inlineStr">
        <is>
          <t>HIO</t>
        </is>
      </c>
      <c r="K19" s="92" t="inlineStr">
        <is>
          <t>PIHP</t>
        </is>
      </c>
      <c r="L19" s="71" t="inlineStr">
        <is>
          <t>PAHP</t>
        </is>
      </c>
      <c r="M19" s="71" t="inlineStr">
        <is>
          <t>NEMT PAHP</t>
        </is>
      </c>
      <c r="N19" s="71" t="n"/>
      <c r="O19" s="71" t="n"/>
      <c r="P19" s="71" t="inlineStr">
        <is>
          <t>EXISTING</t>
        </is>
      </c>
      <c r="Q19" s="71">
        <f>IF(OR(AND($C$2="Base contract",$C$3="No, section requirements must be reviewed", $AF19=FALSE,$AG19=FALSE),AND($C$2="Contract amendment",$C$3="No, section requirements must be reviewed",$AF19=FALSE,$AG19=FALSE)),"MUNN")</f>
        <v/>
      </c>
      <c r="R19" s="64" t="n"/>
      <c r="S19" s="64" t="n"/>
      <c r="T19" s="64" t="n"/>
      <c r="U19" s="97">
        <f>IF(OR($E$18="N/A",AND(AX19=0,'Cover Sheet'!$B$29="Streamlined Review"),AND(E19="Met",F19&lt;&gt;""),AND(E19="Not Met",G19&lt;&gt;""),AND(E19="Unsure",G19&lt;&gt;""),AND(E19="N/A",H19&lt;&gt;""),AND(Y19=TRUE)),1,0)</f>
        <v/>
      </c>
      <c r="X19" s="126">
        <f>IF(OR(Y19=TRUE),TRUE,FALSE)</f>
        <v/>
      </c>
      <c r="Y19" s="126">
        <f>IF(SUM(Z19:AE19)&lt;1,TRUE,FALSE)</f>
        <v/>
      </c>
      <c r="Z19" s="126">
        <f>IF($Z$2=I19,1,0)</f>
        <v/>
      </c>
      <c r="AA19" s="126">
        <f>IF($AA$2=J19,1,0)</f>
        <v/>
      </c>
      <c r="AB19" s="126">
        <f>IF($AB$2=K19,1,0)</f>
        <v/>
      </c>
      <c r="AC19" s="126">
        <f>IF($AC$2=L19,1,0)</f>
        <v/>
      </c>
      <c r="AD19" s="126">
        <f>IF($AD$2=M19,1,0)</f>
        <v/>
      </c>
      <c r="AE19" s="126">
        <f>IF($AE$2=O19,1,0)</f>
        <v/>
      </c>
      <c r="AF19" s="53">
        <f>IF($H$1&lt;&gt;0,IF($H$1&lt;&gt;I19,IF($H$1&lt;&gt;J19,IF($H$1&lt;&gt;K19,IF($H$1&lt;&gt;L19,IF($H$1&lt;&gt;M19,IF($H$1&lt;&gt;N19,IF($H$1&lt;&gt;O19,TRUE,FALSE))))))))</f>
        <v/>
      </c>
      <c r="AG19" s="54">
        <f>IF(AH19=TRUE,TRUE,FALSE)</f>
        <v/>
      </c>
      <c r="AH19" s="56">
        <f>IF(OR(AND($H$6="Medicaid",MID($A19,1,FIND(".",$A19,1)-1)="II"),AND($H$6="CHIP",MID($A19,1,FIND(".",$A19,1)-1)="I")),TRUE,FALSE)</f>
        <v/>
      </c>
      <c r="AP19" s="69">
        <f>IF(AO19=1,1,"")</f>
        <v/>
      </c>
      <c r="AX19" s="110" t="n">
        <v>0</v>
      </c>
    </row>
    <row r="20" ht="15.75" customHeight="1" thickBot="1">
      <c r="A20" s="450" t="n"/>
      <c r="B20" s="451" t="n"/>
      <c r="C20" s="452" t="inlineStr">
        <is>
          <t>I.E.3 Provider Selection</t>
        </is>
      </c>
      <c r="D20" s="486" t="n"/>
      <c r="E20" s="443" t="n"/>
      <c r="F20" s="444" t="n"/>
      <c r="G20" s="444" t="n"/>
      <c r="H20" s="445" t="n"/>
      <c r="I20" s="74" t="n"/>
      <c r="J20" s="74" t="n"/>
      <c r="K20" s="74" t="n"/>
      <c r="L20" s="87" t="n"/>
      <c r="M20" s="87" t="n"/>
      <c r="R20" s="116" t="n"/>
      <c r="S20" s="116" t="n"/>
      <c r="T20" s="116" t="n"/>
      <c r="U20" s="126" t="n"/>
      <c r="Z20" s="126" t="n"/>
      <c r="AA20" s="126" t="n"/>
      <c r="AB20" s="126" t="n"/>
      <c r="AC20" s="126" t="n"/>
      <c r="AD20" s="126" t="n"/>
      <c r="AE20" s="126" t="n"/>
      <c r="AH20" s="68" t="n"/>
      <c r="AX20" s="110" t="n"/>
    </row>
    <row r="21" ht="27.75" customHeight="1">
      <c r="A21" s="294" t="inlineStr">
        <is>
          <t>I.E.3.01</t>
        </is>
      </c>
      <c r="B21" s="295" t="inlineStr">
        <is>
          <t>42 CFR 438.12(a)(1)</t>
        </is>
      </c>
      <c r="C21" s="295" t="inlineStr">
        <is>
          <t xml:space="preserve">The contract requires the MCP to give written notice of the reason for its decision when it declines to include individual or groups of providers in its provider network. </t>
        </is>
      </c>
      <c r="D21" s="446" t="n"/>
      <c r="E21" s="297" t="n"/>
      <c r="F21" s="655" t="inlineStr">
        <is>
          <t>Source: CN-680000-FP122: 156 | Attachment - Core Contract Provisions 02012025: 93</t>
        </is>
      </c>
      <c r="G21" s="297" t="n"/>
      <c r="H21" s="640" t="inlineStr">
        <is>
          <t>Recommendation: MET
Response:
The contract explicitly states that the Managed Care Plan shall provide written notice to the affected provider(s) of the reason for its decision when it declines to include individual or group providers in its provider network. This is evidenced by the text: 'b. If the Managed Care Plan declines to include individual or group providers in its provider network, the Managed Care Plan shall provide written notice to the affected provider(s) of the reason for its decision (42 CFR 438.12(a)(1))' [CN-680000-FP122: 156, Attachment - Core Contract Provisions 02012025: 93].</t>
        </is>
      </c>
      <c r="I21" s="92" t="inlineStr">
        <is>
          <t>MCO</t>
        </is>
      </c>
      <c r="J21" s="92" t="inlineStr">
        <is>
          <t>HIO</t>
        </is>
      </c>
      <c r="K21" s="92" t="inlineStr">
        <is>
          <t>PIHP</t>
        </is>
      </c>
      <c r="L21" s="71" t="inlineStr">
        <is>
          <t>PAHP</t>
        </is>
      </c>
      <c r="M21" s="71" t="inlineStr">
        <is>
          <t>NEMT PAHP</t>
        </is>
      </c>
      <c r="N21" s="71" t="n"/>
      <c r="O21" s="71" t="n"/>
      <c r="P21" s="71" t="inlineStr">
        <is>
          <t>EXISTING</t>
        </is>
      </c>
      <c r="Q21" s="71">
        <f>IF(OR(AND($C$2="Base contract",$C$3="No, section requirements must be reviewed", $AF21=FALSE,$AG21=FALSE),AND($C$2="Contract amendment",$C$3="No, section requirements must be reviewed",$AF21=FALSE,$AG21=FALSE)),"MUNN")</f>
        <v/>
      </c>
      <c r="R21" s="64" t="n"/>
      <c r="S21" s="64" t="n"/>
      <c r="T21" s="64" t="n"/>
      <c r="U21" s="97">
        <f>IF(OR($E$20="N/A",AND(AX21=0,'Cover Sheet'!$B$29="Streamlined Review"),AND(E21="Met",F21&lt;&gt;""),AND(E21="Not Met",G21&lt;&gt;""),AND(E21="Unsure",G21&lt;&gt;""),AND(E21="N/A",H21&lt;&gt;""),AND(Y21=TRUE)),1,0)</f>
        <v/>
      </c>
      <c r="X21" s="126">
        <f>IF(OR(Y21=TRUE),TRUE,FALSE)</f>
        <v/>
      </c>
      <c r="Y21" s="126">
        <f>IF(SUM(Z21:AE21)&lt;1,TRUE,FALSE)</f>
        <v/>
      </c>
      <c r="Z21" s="126">
        <f>IF($Z$2=I21,1,0)</f>
        <v/>
      </c>
      <c r="AA21" s="126">
        <f>IF($AA$2=J21,1,0)</f>
        <v/>
      </c>
      <c r="AB21" s="126">
        <f>IF($AB$2=K21,1,0)</f>
        <v/>
      </c>
      <c r="AC21" s="126">
        <f>IF($AC$2=L21,1,0)</f>
        <v/>
      </c>
      <c r="AD21" s="126">
        <f>IF($AD$2=M21,1,0)</f>
        <v/>
      </c>
      <c r="AE21" s="126">
        <f>IF($AE$2=O21,1,0)</f>
        <v/>
      </c>
      <c r="AF21" s="53">
        <f>IF($H$1&lt;&gt;0,IF($H$1&lt;&gt;I21,IF($H$1&lt;&gt;J21,IF($H$1&lt;&gt;K21,IF($H$1&lt;&gt;L21,IF($H$1&lt;&gt;M21,IF($H$1&lt;&gt;N21,IF($H$1&lt;&gt;O21,TRUE,FALSE))))))))</f>
        <v/>
      </c>
      <c r="AG21" s="54">
        <f>IF(AH21=TRUE,TRUE,FALSE)</f>
        <v/>
      </c>
      <c r="AH21" s="56">
        <f>IF(OR(AND($H$6="Medicaid",MID($A21,1,FIND(".",$A21,1)-1)="II"),AND($H$6="CHIP",MID($A21,1,FIND(".",$A21,1)-1)="I")),TRUE,FALSE)</f>
        <v/>
      </c>
      <c r="AP21" s="69">
        <f>IF(AO21=1,1,"")</f>
        <v/>
      </c>
      <c r="AX21" s="110" t="n">
        <v>0</v>
      </c>
    </row>
    <row r="22" ht="28.5" customHeight="1">
      <c r="A22" s="294" t="inlineStr">
        <is>
          <t xml:space="preserve">I.E.3.02 </t>
        </is>
      </c>
      <c r="B22" s="295" t="inlineStr">
        <is>
          <t>42 CFR 438.12(a)(2); 42 CFR 438.214(a)</t>
        </is>
      </c>
      <c r="C22" s="295" t="inlineStr">
        <is>
          <t>The contract requires the MCP to implement written policies and procedures for the selection and retention of network providers.</t>
        </is>
      </c>
      <c r="D22" s="446" t="n"/>
      <c r="E22" s="297" t="n"/>
      <c r="F22" s="655" t="inlineStr">
        <is>
          <t>Source: CN-680000-FP122: 157 | Attachment - Core Contract Provisions 02012025: 90</t>
        </is>
      </c>
      <c r="G22" s="297" t="n"/>
      <c r="H22" s="640" t="inlineStr">
        <is>
          <t>Recommendation: UNCLEAR
Response:
The retrieved text mentions the Managed Care Plan's responsibilities regarding the provider network, such as developing, maintaining, and monitoring the network (CN-680000-FP122: 157) and submitting model provider agreement templates to the Agency (Attachment - Core Contract Provisions 02012025: 90). However, there is no explicit mention of written policies and procedures specifically for the selection and retention of network providers. Therefore, it is unclear whether this requirement is met based on the provided context.</t>
        </is>
      </c>
      <c r="I22" s="92" t="inlineStr">
        <is>
          <t>MCO</t>
        </is>
      </c>
      <c r="J22" s="92" t="inlineStr">
        <is>
          <t>HIO</t>
        </is>
      </c>
      <c r="K22" s="92" t="inlineStr">
        <is>
          <t>PIHP</t>
        </is>
      </c>
      <c r="L22" s="71" t="inlineStr">
        <is>
          <t>PAHP</t>
        </is>
      </c>
      <c r="M22" s="71" t="inlineStr">
        <is>
          <t>NEMT PAHP</t>
        </is>
      </c>
      <c r="N22" s="71" t="n"/>
      <c r="O22" s="71" t="n"/>
      <c r="P22" s="71" t="inlineStr">
        <is>
          <t>EXISTING</t>
        </is>
      </c>
      <c r="Q22" s="71">
        <f>IF(OR(AND($C$2="Base contract",$C$3="No, section requirements must be reviewed", $AF22=FALSE,$AG22=FALSE),AND($C$2="Contract amendment",$C$3="No, section requirements must be reviewed",$AF22=FALSE,$AG22=FALSE)),"MUNN")</f>
        <v/>
      </c>
      <c r="R22" s="64" t="n"/>
      <c r="S22" s="64" t="n"/>
      <c r="T22" s="64" t="n"/>
      <c r="U22" s="97">
        <f>IF(OR($E$20="N/A",AND(AX22=0,'Cover Sheet'!$B$29="Streamlined Review"),AND(E22="Met",F22&lt;&gt;""),AND(E22="Not Met",G22&lt;&gt;""),AND(E22="Unsure",G22&lt;&gt;""),AND(E22="N/A",H22&lt;&gt;""),AND(Y22=TRUE)),1,0)</f>
        <v/>
      </c>
      <c r="X22" s="126">
        <f>IF(OR(Y22=TRUE),TRUE,FALSE)</f>
        <v/>
      </c>
      <c r="Y22" s="126">
        <f>IF(SUM(Z22:AE22)&lt;1,TRUE,FALSE)</f>
        <v/>
      </c>
      <c r="Z22" s="126">
        <f>IF($Z$2=I22,1,0)</f>
        <v/>
      </c>
      <c r="AA22" s="126">
        <f>IF($AA$2=J22,1,0)</f>
        <v/>
      </c>
      <c r="AB22" s="126">
        <f>IF($AB$2=K22,1,0)</f>
        <v/>
      </c>
      <c r="AC22" s="126">
        <f>IF($AC$2=L22,1,0)</f>
        <v/>
      </c>
      <c r="AD22" s="126">
        <f>IF($AD$2=M22,1,0)</f>
        <v/>
      </c>
      <c r="AE22" s="126">
        <f>IF($AE$2=O22,1,0)</f>
        <v/>
      </c>
      <c r="AF22" s="53">
        <f>IF($H$1&lt;&gt;0,IF($H$1&lt;&gt;I22,IF($H$1&lt;&gt;J22,IF($H$1&lt;&gt;K22,IF($H$1&lt;&gt;L22,IF($H$1&lt;&gt;M22,IF($H$1&lt;&gt;N22,IF($H$1&lt;&gt;O22,TRUE,FALSE))))))))</f>
        <v/>
      </c>
      <c r="AG22" s="54">
        <f>IF(AH22=TRUE,TRUE,FALSE)</f>
        <v/>
      </c>
      <c r="AH22" s="56">
        <f>IF(OR(AND($H$6="Medicaid",MID($A22,1,FIND(".",$A22,1)-1)="II"),AND($H$6="CHIP",MID($A22,1,FIND(".",$A22,1)-1)="I")),TRUE,FALSE)</f>
        <v/>
      </c>
      <c r="AP22" s="69">
        <f>IF(AO22=1,1,"")</f>
        <v/>
      </c>
      <c r="AX22" s="110" t="n">
        <v>0</v>
      </c>
    </row>
    <row r="23" ht="42" customHeight="1">
      <c r="A23" s="294" t="inlineStr">
        <is>
          <t xml:space="preserve">I.E.3.03 </t>
        </is>
      </c>
      <c r="B23" s="295" t="inlineStr">
        <is>
          <t>42 CFR 438.12(a)(2); 42 CFR 438.214(b)(1)</t>
        </is>
      </c>
      <c r="C23" s="295" t="inlineStr">
        <is>
          <t>In all contracts with network providers, the MCP must follow the state's uniform credentialing and recredentialing policy that addresses acute, primary, behavioral, substance use disorder, and LTSS providers, as appropriate.</t>
        </is>
      </c>
      <c r="D23" s="446" t="n"/>
      <c r="E23" s="297" t="n"/>
      <c r="F23" s="655" t="inlineStr">
        <is>
          <t>Source: Attachment - Core Contract Provisions 02012025: 95, 158 | CN-680000-FP122: 158, 161</t>
        </is>
      </c>
      <c r="G23" s="297" t="n"/>
      <c r="H23" s="640" t="inlineStr">
        <is>
          <t>Recommendation: UNCLEAR
Response:
The retrieved text mentions that the Managed Care Plan (MCP) is responsible for the credentialing and recredentialing of its provider network and that it must comply with the Agency's credentialing requirements (Attachment - Core Contract Provisions 02012025: 95, 158 | CN-680000-FP122: 158, 161). However, there is no explicit mention of the state's uniform credentialing and recredentialing policy or the specific types of providers (acute, primary, behavioral, substance use disorder, and LTSS) that must be addressed. Therefore, it is unclear whether the requirement is fully met based on the provided context.</t>
        </is>
      </c>
      <c r="I23" s="92" t="inlineStr">
        <is>
          <t>MCO</t>
        </is>
      </c>
      <c r="J23" s="92" t="inlineStr">
        <is>
          <t>HIO</t>
        </is>
      </c>
      <c r="K23" s="92" t="inlineStr">
        <is>
          <t>PIHP</t>
        </is>
      </c>
      <c r="L23" s="71" t="inlineStr">
        <is>
          <t>PAHP</t>
        </is>
      </c>
      <c r="M23" s="71" t="inlineStr">
        <is>
          <t>NEMT PAHP</t>
        </is>
      </c>
      <c r="N23" s="71" t="n"/>
      <c r="O23" s="71" t="n"/>
      <c r="P23" s="71" t="inlineStr">
        <is>
          <t>EXISTING</t>
        </is>
      </c>
      <c r="Q23" s="71">
        <f>IF(OR(AND($C$2="Base contract",$C$3="No, section requirements must be reviewed", $AF23=FALSE,$AG23=FALSE),AND($C$2="Contract amendment",$C$3="No, section requirements must be reviewed",$AF23=FALSE,$AG23=FALSE)),"MUNN")</f>
        <v/>
      </c>
      <c r="R23" s="64" t="n">
        <v>42556</v>
      </c>
      <c r="S23" s="64" t="n"/>
      <c r="T23" s="64" t="n"/>
      <c r="U23" s="97">
        <f>IF(OR($E$20="N/A",AND(AX23=0,'Cover Sheet'!$B$29="Streamlined Review"),AND(E23="Met",F23&lt;&gt;""),AND(E23="Not Met",G23&lt;&gt;""),AND(E23="Unsure",G23&lt;&gt;""),AND(E23="N/A",H23&lt;&gt;""),AND(Y23=TRUE)),1,0)</f>
        <v/>
      </c>
      <c r="X23" s="126">
        <f>IF(OR(Y23=TRUE),TRUE,FALSE)</f>
        <v/>
      </c>
      <c r="Y23" s="126">
        <f>IF(SUM(Z23:AE23)&lt;1,TRUE,FALSE)</f>
        <v/>
      </c>
      <c r="Z23" s="126">
        <f>IF($Z$2=I23,1,0)</f>
        <v/>
      </c>
      <c r="AA23" s="126">
        <f>IF($AA$2=J23,1,0)</f>
        <v/>
      </c>
      <c r="AB23" s="126">
        <f>IF($AB$2=K23,1,0)</f>
        <v/>
      </c>
      <c r="AC23" s="126">
        <f>IF($AC$2=L23,1,0)</f>
        <v/>
      </c>
      <c r="AD23" s="126">
        <f>IF($AD$2=M23,1,0)</f>
        <v/>
      </c>
      <c r="AE23" s="126">
        <f>IF($AE$2=O23,1,0)</f>
        <v/>
      </c>
      <c r="AF23" s="53">
        <f>IF($H$1&lt;&gt;0,IF($H$1&lt;&gt;I23,IF($H$1&lt;&gt;J23,IF($H$1&lt;&gt;K23,IF($H$1&lt;&gt;L23,IF($H$1&lt;&gt;M23,IF($H$1&lt;&gt;N23,IF($H$1&lt;&gt;O23,TRUE,FALSE))))))))</f>
        <v/>
      </c>
      <c r="AG23" s="54">
        <f>IF(AH23=TRUE,TRUE,FALSE)</f>
        <v/>
      </c>
      <c r="AH23" s="56">
        <f>IF(OR(AND($H$6="Medicaid",MID($A23,1,FIND(".",$A23,1)-1)="II"),AND($H$6="CHIP",MID($A23,1,FIND(".",$A23,1)-1)="I")),TRUE,FALSE)</f>
        <v/>
      </c>
      <c r="AP23" s="69">
        <f>IF(AO23=1,1,"")</f>
        <v/>
      </c>
      <c r="AX23" s="110" t="n">
        <v>0</v>
      </c>
    </row>
    <row r="24" ht="31.5" customHeight="1">
      <c r="A24" s="294" t="inlineStr">
        <is>
          <t xml:space="preserve">I.E.3.04 </t>
        </is>
      </c>
      <c r="B24" s="295" t="inlineStr">
        <is>
          <t>42 CFR 438.12(a)(2); 42 CFR 438.214(b)(2)</t>
        </is>
      </c>
      <c r="C24" s="295" t="inlineStr">
        <is>
          <t>In all contracts with network providers, the MCP must follow a documented process for credentialing and recredentialing of network providers.</t>
        </is>
      </c>
      <c r="D24" s="446" t="n"/>
      <c r="E24" s="297" t="n"/>
      <c r="F24" s="655" t="inlineStr">
        <is>
          <t>Source: Attachment - Core Contract Provisions 02012025: 95, 143 | CN-680000-FP122: 158, 160, 184, 409, 496</t>
        </is>
      </c>
      <c r="G24" s="297" t="n"/>
      <c r="H24" s="640" t="inlineStr">
        <is>
          <t>Recommendation: MET
Response:
The contract text explicitly states that the Managed Care Plan (MCP) must follow a documented process for credentialing and recredentialing of its provider network. Specifically, it mentions that 'The Managed Care Plan shall be responsible for the credentialing and recredentialing of its provider network' and that 'The Managed Care Plan's credentialing and recredentialing processes must include verification of the following additional requirements for physicians' [1]. Additionally, the text outlines the requirements for the credentialing and recredentialing process, including formal delegations, a designated credentialing committee, and verification of credentialing criteria [2].</t>
        </is>
      </c>
      <c r="I24" s="92" t="inlineStr">
        <is>
          <t>MCO</t>
        </is>
      </c>
      <c r="J24" s="92" t="inlineStr">
        <is>
          <t>HIO</t>
        </is>
      </c>
      <c r="K24" s="92" t="inlineStr">
        <is>
          <t>PIHP</t>
        </is>
      </c>
      <c r="L24" s="71" t="inlineStr">
        <is>
          <t>PAHP</t>
        </is>
      </c>
      <c r="M24" s="71" t="inlineStr">
        <is>
          <t>NEMT PAHP</t>
        </is>
      </c>
      <c r="N24" s="71" t="n"/>
      <c r="O24" s="71" t="n"/>
      <c r="P24" s="71" t="inlineStr">
        <is>
          <t>EXISTING</t>
        </is>
      </c>
      <c r="Q24" s="71">
        <f>IF(OR(AND($C$2="Base contract",$C$3="No, section requirements must be reviewed", $AF24=FALSE,$AG24=FALSE),AND($C$2="Contract amendment",$C$3="No, section requirements must be reviewed",$AF24=FALSE,$AG24=FALSE)),"MUNN")</f>
        <v/>
      </c>
      <c r="R24" s="64" t="n"/>
      <c r="S24" s="64" t="n"/>
      <c r="T24" s="64" t="n"/>
      <c r="U24" s="97">
        <f>IF(OR($E$20="N/A",AND(AX24=0,'Cover Sheet'!$B$29="Streamlined Review"),AND(E24="Met",F24&lt;&gt;""),AND(E24="Not Met",G24&lt;&gt;""),AND(E24="Unsure",G24&lt;&gt;""),AND(E24="N/A",H24&lt;&gt;""),AND(Y24=TRUE)),1,0)</f>
        <v/>
      </c>
      <c r="X24" s="126">
        <f>IF(OR(Y24=TRUE),TRUE,FALSE)</f>
        <v/>
      </c>
      <c r="Y24" s="126">
        <f>IF(SUM(Z24:AE24)&lt;1,TRUE,FALSE)</f>
        <v/>
      </c>
      <c r="Z24" s="126">
        <f>IF($Z$2=I24,1,0)</f>
        <v/>
      </c>
      <c r="AA24" s="126">
        <f>IF($AA$2=J24,1,0)</f>
        <v/>
      </c>
      <c r="AB24" s="126">
        <f>IF($AB$2=K24,1,0)</f>
        <v/>
      </c>
      <c r="AC24" s="126">
        <f>IF($AC$2=L24,1,0)</f>
        <v/>
      </c>
      <c r="AD24" s="126">
        <f>IF($AD$2=M24,1,0)</f>
        <v/>
      </c>
      <c r="AE24" s="126">
        <f>IF($AE$2=O24,1,0)</f>
        <v/>
      </c>
      <c r="AF24" s="53">
        <f>IF($H$1&lt;&gt;0,IF($H$1&lt;&gt;I24,IF($H$1&lt;&gt;J24,IF($H$1&lt;&gt;K24,IF($H$1&lt;&gt;L24,IF($H$1&lt;&gt;M24,IF($H$1&lt;&gt;N24,IF($H$1&lt;&gt;O24,TRUE,FALSE))))))))</f>
        <v/>
      </c>
      <c r="AG24" s="54">
        <f>IF(AH24=TRUE,TRUE,FALSE)</f>
        <v/>
      </c>
      <c r="AH24" s="56">
        <f>IF(OR(AND($H$6="Medicaid",MID($A24,1,FIND(".",$A24,1)-1)="II"),AND($H$6="CHIP",MID($A24,1,FIND(".",$A24,1)-1)="I")),TRUE,FALSE)</f>
        <v/>
      </c>
      <c r="AP24" s="69">
        <f>IF(AO24=1,1,"")</f>
        <v/>
      </c>
      <c r="AX24" s="110" t="n">
        <v>1</v>
      </c>
    </row>
    <row r="25" ht="42.75" customHeight="1">
      <c r="A25" s="294" t="inlineStr">
        <is>
          <t xml:space="preserve">I.E.3.05 </t>
        </is>
      </c>
      <c r="B25" s="295" t="inlineStr">
        <is>
          <t>42 CFR 438.12(a)(2); 42 CFR 438.214(c)</t>
        </is>
      </c>
      <c r="C25" s="295" t="inlineStr">
        <is>
          <t>In all contracts with network providers, the MCP’s provider selection policies and procedures must not discriminate against particular providers that serve high-risk populations or specialize in conditions that require costly treatment.</t>
        </is>
      </c>
      <c r="D25" s="446" t="n"/>
      <c r="E25" s="297" t="n"/>
      <c r="F25" s="655" t="inlineStr">
        <is>
          <t>Source: CN-680000-FP122: 163 | Attachment - Core Contract Provisions 02012025: 100</t>
        </is>
      </c>
      <c r="G25" s="297" t="n"/>
      <c r="H25" s="640" t="inlineStr">
        <is>
          <t>Recommendation: MET
Response:
The contract explicitly states that the Managed Care Plan shall not discriminate against particular providers that serve high-risk populations or specialize in conditions that require costly treatments. This is evidenced by the text: 'The Managed Care Plan shall not discriminate against particular providers that serve high-risk populations or specialize in conditions that require costly treatments (42 CFR 438.12(a)(2); 42 CFR 438.214(c)).'</t>
        </is>
      </c>
      <c r="I25" s="92" t="inlineStr">
        <is>
          <t>MCO</t>
        </is>
      </c>
      <c r="J25" s="92" t="inlineStr">
        <is>
          <t>HIO</t>
        </is>
      </c>
      <c r="K25" s="92" t="inlineStr">
        <is>
          <t>PIHP</t>
        </is>
      </c>
      <c r="L25" s="71" t="inlineStr">
        <is>
          <t>PAHP</t>
        </is>
      </c>
      <c r="M25" s="71" t="inlineStr">
        <is>
          <t>NEMT PAHP</t>
        </is>
      </c>
      <c r="N25" s="71" t="n"/>
      <c r="O25" s="71" t="n"/>
      <c r="P25" s="71" t="inlineStr">
        <is>
          <t>EXISTING</t>
        </is>
      </c>
      <c r="Q25" s="71">
        <f>IF(OR(AND($C$2="Base contract",$C$3="No, section requirements must be reviewed", $AF25=FALSE,$AG25=FALSE),AND($C$2="Contract amendment",$C$3="No, section requirements must be reviewed",$AF25=FALSE,$AG25=FALSE)),"MUNN")</f>
        <v/>
      </c>
      <c r="R25" s="64" t="n"/>
      <c r="S25" s="64" t="n"/>
      <c r="T25" s="64" t="n"/>
      <c r="U25" s="97">
        <f>IF(OR($E$20="N/A",AND(AX25=0,'Cover Sheet'!$B$29="Streamlined Review"),AND(E25="Met",F25&lt;&gt;""),AND(E25="Not Met",G25&lt;&gt;""),AND(E25="Unsure",G25&lt;&gt;""),AND(E25="N/A",H25&lt;&gt;""),AND(Y25=TRUE)),1,0)</f>
        <v/>
      </c>
      <c r="X25" s="126">
        <f>IF(OR(Y25=TRUE),TRUE,FALSE)</f>
        <v/>
      </c>
      <c r="Y25" s="126">
        <f>IF(SUM(Z25:AE25)&lt;1,TRUE,FALSE)</f>
        <v/>
      </c>
      <c r="Z25" s="126">
        <f>IF($Z$2=I25,1,0)</f>
        <v/>
      </c>
      <c r="AA25" s="126">
        <f>IF($AA$2=J25,1,0)</f>
        <v/>
      </c>
      <c r="AB25" s="126">
        <f>IF($AB$2=K25,1,0)</f>
        <v/>
      </c>
      <c r="AC25" s="126">
        <f>IF($AC$2=L25,1,0)</f>
        <v/>
      </c>
      <c r="AD25" s="126">
        <f>IF($AD$2=M25,1,0)</f>
        <v/>
      </c>
      <c r="AE25" s="126">
        <f>IF($AE$2=O25,1,0)</f>
        <v/>
      </c>
      <c r="AF25" s="53">
        <f>IF($H$1&lt;&gt;0,IF($H$1&lt;&gt;I25,IF($H$1&lt;&gt;J25,IF($H$1&lt;&gt;K25,IF($H$1&lt;&gt;L25,IF($H$1&lt;&gt;M25,IF($H$1&lt;&gt;N25,IF($H$1&lt;&gt;O25,TRUE,FALSE))))))))</f>
        <v/>
      </c>
      <c r="AG25" s="54">
        <f>IF(AH25=TRUE,TRUE,FALSE)</f>
        <v/>
      </c>
      <c r="AH25" s="56">
        <f>IF(OR(AND($H$6="Medicaid",MID($A25,1,FIND(".",$A25,1)-1)="II"),AND($H$6="CHIP",MID($A25,1,FIND(".",$A25,1)-1)="I")),TRUE,FALSE)</f>
        <v/>
      </c>
      <c r="AP25" s="69">
        <f>IF(AO25=1,1,"")</f>
        <v/>
      </c>
      <c r="AX25" s="110" t="n">
        <v>0</v>
      </c>
    </row>
    <row r="26" ht="27" customHeight="1">
      <c r="A26" s="294" t="inlineStr">
        <is>
          <t xml:space="preserve">I.E.3.06 </t>
        </is>
      </c>
      <c r="B26" s="295" t="inlineStr">
        <is>
          <t>42 CFR 438.12(a)(2); 42 CFR 438.214(e)</t>
        </is>
      </c>
      <c r="C26" s="295" t="inlineStr">
        <is>
          <t>In all contracts with network providers, the MCP must comply with any additional provider selection requirements established by the state.</t>
        </is>
      </c>
      <c r="D26" s="446" t="n"/>
      <c r="E26" s="297" t="n"/>
      <c r="F26" s="655" t="inlineStr">
        <is>
          <t>Source: CN-680000-FP122: 168</t>
        </is>
      </c>
      <c r="G26" s="297" t="n"/>
      <c r="H26" s="640" t="inlineStr">
        <is>
          <t>Recommendation: MET
Response:
The contract text explicitly states that the Managed Care Plan (MCP) must comply with all State and federal laws regarding provider termination, which includes any additional provider selection requirements established by the state. This is evidenced by the text: 'a. The Managed Care Plan shall comply with all State and federal laws regarding provider termination.' [CN-680000-FP122: 168]</t>
        </is>
      </c>
      <c r="I26" s="92" t="inlineStr">
        <is>
          <t>MCO</t>
        </is>
      </c>
      <c r="J26" s="92" t="inlineStr">
        <is>
          <t>HIO</t>
        </is>
      </c>
      <c r="K26" s="92" t="inlineStr">
        <is>
          <t>PIHP</t>
        </is>
      </c>
      <c r="L26" s="71" t="inlineStr">
        <is>
          <t>PAHP</t>
        </is>
      </c>
      <c r="M26" s="71" t="inlineStr">
        <is>
          <t>NEMT PAHP</t>
        </is>
      </c>
      <c r="N26" s="71" t="n"/>
      <c r="O26" s="71" t="n"/>
      <c r="P26" s="71" t="inlineStr">
        <is>
          <t>EXISTING</t>
        </is>
      </c>
      <c r="Q26" s="71">
        <f>IF(OR(AND($C$2="Base contract",$C$3="No, section requirements must be reviewed", $AF26=FALSE,$AG26=FALSE),AND($C$2="Contract amendment",$C$3="No, section requirements must be reviewed",$AF26=FALSE,$AG26=FALSE)),"MUNN")</f>
        <v/>
      </c>
      <c r="R26" s="64" t="n"/>
      <c r="S26" s="64" t="n"/>
      <c r="T26" s="64" t="n"/>
      <c r="U26" s="97">
        <f>IF(OR($E$20="N/A",AND(AX26=0,'Cover Sheet'!$B$29="Streamlined Review"),AND(E26="Met",F26&lt;&gt;""),AND(E26="Not Met",G26&lt;&gt;""),AND(E26="Unsure",G26&lt;&gt;""),AND(E26="N/A",H26&lt;&gt;""),AND(Y26=TRUE)),1,0)</f>
        <v/>
      </c>
      <c r="X26" s="126">
        <f>IF(OR(Y26=TRUE),TRUE,FALSE)</f>
        <v/>
      </c>
      <c r="Y26" s="126">
        <f>IF(SUM(Z26:AE26)&lt;1,TRUE,FALSE)</f>
        <v/>
      </c>
      <c r="Z26" s="126">
        <f>IF($Z$2=I26,1,0)</f>
        <v/>
      </c>
      <c r="AA26" s="126">
        <f>IF($AA$2=J26,1,0)</f>
        <v/>
      </c>
      <c r="AB26" s="126">
        <f>IF($AB$2=K26,1,0)</f>
        <v/>
      </c>
      <c r="AC26" s="126">
        <f>IF($AC$2=L26,1,0)</f>
        <v/>
      </c>
      <c r="AD26" s="126">
        <f>IF($AD$2=M26,1,0)</f>
        <v/>
      </c>
      <c r="AE26" s="126">
        <f>IF($AE$2=O26,1,0)</f>
        <v/>
      </c>
      <c r="AF26" s="53">
        <f>IF($H$1&lt;&gt;0,IF($H$1&lt;&gt;I26,IF($H$1&lt;&gt;J26,IF($H$1&lt;&gt;K26,IF($H$1&lt;&gt;L26,IF($H$1&lt;&gt;M26,IF($H$1&lt;&gt;N26,IF($H$1&lt;&gt;O26,TRUE,FALSE))))))))</f>
        <v/>
      </c>
      <c r="AG26" s="54">
        <f>IF(AH26=TRUE,TRUE,FALSE)</f>
        <v/>
      </c>
      <c r="AH26" s="56">
        <f>IF(OR(AND($H$6="Medicaid",MID($A26,1,FIND(".",$A26,1)-1)="II"),AND($H$6="CHIP",MID($A26,1,FIND(".",$A26,1)-1)="I")),TRUE,FALSE)</f>
        <v/>
      </c>
      <c r="AP26" s="69">
        <f>IF(AO26=1,1,"")</f>
        <v/>
      </c>
      <c r="AX26" s="110" t="n">
        <v>0</v>
      </c>
    </row>
    <row r="27" ht="29.25" customHeight="1">
      <c r="A27" s="294" t="inlineStr">
        <is>
          <t>I.E.3.07</t>
        </is>
      </c>
      <c r="B27" s="295" t="inlineStr">
        <is>
          <t xml:space="preserve">42 CFR 438.12(b)(1) </t>
        </is>
      </c>
      <c r="C27" s="295" t="inlineStr">
        <is>
          <t>The contract does not require the MCP to contract with more providers than necessary to meet the needs of its enrollees.</t>
        </is>
      </c>
      <c r="D27" s="446" t="n"/>
      <c r="E27" s="297" t="n"/>
      <c r="F27" s="655" t="inlineStr">
        <is>
          <t>Source: CN-680000-FP122: 153: 153</t>
        </is>
      </c>
      <c r="G27" s="297" t="n"/>
      <c r="H27" s="640" t="inlineStr">
        <is>
          <t>Recommendation: MET
Response:
The contract explicitly states that the Managed Care Plan (MCP) shall enter into provider agreements with a sufficient number of providers to provide all covered services to enrollees and ensure that each medically necessary covered service is accessible and provided to the enrollee with reasonable promptness. This implies that the MCP is not required to contract with more providers than necessary to meet the needs of its enrollees.
Evidence:
- "The Managed Care Plan shall enter into provider agreements with a sufficient number of providers to provide all covered services to enrollees and ensure that each medically necessary covered service is accessible and provided to the enrollee with reasonable promptness (within the meaning of that term as set forth in 42 U.S.C. $1396a(a)(8))." [CN-680000-FP122: 153]</t>
        </is>
      </c>
      <c r="I27" s="92" t="inlineStr">
        <is>
          <t>MCO</t>
        </is>
      </c>
      <c r="J27" s="92" t="inlineStr">
        <is>
          <t>HIO</t>
        </is>
      </c>
      <c r="K27" s="92" t="inlineStr">
        <is>
          <t>PIHP</t>
        </is>
      </c>
      <c r="L27" s="71" t="inlineStr">
        <is>
          <t>PAHP</t>
        </is>
      </c>
      <c r="M27" s="71" t="inlineStr">
        <is>
          <t>NEMT PAHP</t>
        </is>
      </c>
      <c r="N27" s="71" t="n"/>
      <c r="O27" s="71" t="n"/>
      <c r="P27" s="71" t="inlineStr">
        <is>
          <t>EXISTING</t>
        </is>
      </c>
      <c r="Q27" s="71">
        <f>IF(OR(AND($C$2="Base contract",$C$3="No, section requirements must be reviewed", $AF27=FALSE,$AG27=FALSE),AND($C$2="Contract amendment",$C$3="No, section requirements must be reviewed",$AF27=FALSE,$AG27=FALSE)),"MUNN")</f>
        <v/>
      </c>
      <c r="R27" s="64" t="n"/>
      <c r="S27" s="64" t="n"/>
      <c r="T27" s="64" t="n"/>
      <c r="U27" s="97">
        <f>IF(OR($E$20="N/A",AND(AX27=0,'Cover Sheet'!$B$29="Streamlined Review"),AND(E27="Met",F27&lt;&gt;""),AND(E27="Not Met",G27&lt;&gt;""),AND(E27="Unsure",G27&lt;&gt;""),AND(E27="N/A",H27&lt;&gt;""),AND(Y27=TRUE)),1,0)</f>
        <v/>
      </c>
      <c r="X27" s="126">
        <f>IF(OR(Y27=TRUE),TRUE,FALSE)</f>
        <v/>
      </c>
      <c r="Y27" s="126">
        <f>IF(SUM(Z27:AE27)&lt;1,TRUE,FALSE)</f>
        <v/>
      </c>
      <c r="Z27" s="126">
        <f>IF($Z$2=I27,1,0)</f>
        <v/>
      </c>
      <c r="AA27" s="126">
        <f>IF($AA$2=J27,1,0)</f>
        <v/>
      </c>
      <c r="AB27" s="126">
        <f>IF($AB$2=K27,1,0)</f>
        <v/>
      </c>
      <c r="AC27" s="126">
        <f>IF($AC$2=L27,1,0)</f>
        <v/>
      </c>
      <c r="AD27" s="126">
        <f>IF($AD$2=M27,1,0)</f>
        <v/>
      </c>
      <c r="AE27" s="126">
        <f>IF($AE$2=O27,1,0)</f>
        <v/>
      </c>
      <c r="AF27" s="53">
        <f>IF($H$1&lt;&gt;0,IF($H$1&lt;&gt;I27,IF($H$1&lt;&gt;J27,IF($H$1&lt;&gt;K27,IF($H$1&lt;&gt;L27,IF($H$1&lt;&gt;M27,IF($H$1&lt;&gt;N27,IF($H$1&lt;&gt;O27,TRUE,FALSE))))))))</f>
        <v/>
      </c>
      <c r="AG27" s="54">
        <f>IF(AH27=TRUE,TRUE,FALSE)</f>
        <v/>
      </c>
      <c r="AH27" s="56">
        <f>IF(OR(AND($H$6="Medicaid",MID($A27,1,FIND(".",$A27,1)-1)="II"),AND($H$6="CHIP",MID($A27,1,FIND(".",$A27,1)-1)="I")),TRUE,FALSE)</f>
        <v/>
      </c>
      <c r="AP27" s="69">
        <f>IF(AO27=1,1,"")</f>
        <v/>
      </c>
      <c r="AX27" s="110" t="n">
        <v>0</v>
      </c>
    </row>
    <row r="28" ht="28.5" customHeight="1">
      <c r="A28" s="294" t="inlineStr">
        <is>
          <t>I.E.3.08</t>
        </is>
      </c>
      <c r="B28" s="295" t="inlineStr">
        <is>
          <t>42 CFR 438.12(b)(2)</t>
        </is>
      </c>
      <c r="C28" s="295" t="inlineStr">
        <is>
          <t>The contract does not preclude the MCP from using different reimbursement amounts for different specialties or for different practitioners in the same specialty.</t>
        </is>
      </c>
      <c r="D28" s="446" t="n"/>
      <c r="E28" s="297" t="n"/>
      <c r="F28" s="655" t="inlineStr">
        <is>
          <t>Source: CN-680000-FP122: 201, 163 | Attachment - Core Contract Provisions 02012025: 140</t>
        </is>
      </c>
      <c r="G28" s="297" t="n"/>
      <c r="H28" s="640" t="inlineStr">
        <is>
          <t>Recommendation: UNCLEAR
Response:
The retrieved text does not provide explicit evidence to determine whether the contract allows the Managed Care Plan (MCP) to use different reimbursement amounts for different specialties or for different practitioners in the same specialty. While there are mentions of reimbursement rates and requirements, there is no clear statement that either allows or prohibits the use of different reimbursement amounts based on specialty or practitioner within a specialty.
Evidence:
- 'The Managed Care Plan agrees to make payment to all subcontractors pursuant to all State and federal laws, rules, and regulations...' (CN-680000-FP122: 201)
- 'The Managed Care Plan shall not discriminate with respect to participation, reimbursement, or indemnification as to any provider...' (CN-680000-FP122: 163)
These excerpts discuss reimbursement and non-discrimination but do not specifically address the use of different reimbursement amounts for different specialties or practitioners within a specialty.</t>
        </is>
      </c>
      <c r="I28" s="92" t="inlineStr">
        <is>
          <t>MCO</t>
        </is>
      </c>
      <c r="J28" s="92" t="inlineStr">
        <is>
          <t>HIO</t>
        </is>
      </c>
      <c r="K28" s="92" t="inlineStr">
        <is>
          <t>PIHP</t>
        </is>
      </c>
      <c r="L28" s="71" t="inlineStr">
        <is>
          <t>PAHP</t>
        </is>
      </c>
      <c r="M28" s="71" t="inlineStr">
        <is>
          <t>NEMT PAHP</t>
        </is>
      </c>
      <c r="N28" s="71" t="n"/>
      <c r="O28" s="71" t="n"/>
      <c r="P28" s="71" t="inlineStr">
        <is>
          <t>EXISTING</t>
        </is>
      </c>
      <c r="Q28" s="71">
        <f>IF(OR(AND($C$2="Base contract",$C$3="No, section requirements must be reviewed", $AF28=FALSE,$AG28=FALSE),AND($C$2="Contract amendment",$C$3="No, section requirements must be reviewed",$AF28=FALSE,$AG28=FALSE)),"MUNN")</f>
        <v/>
      </c>
      <c r="R28" s="64" t="n"/>
      <c r="S28" s="64" t="n"/>
      <c r="T28" s="64" t="n"/>
      <c r="U28" s="97">
        <f>IF(OR($E$20="N/A",AND(AX28=0,'Cover Sheet'!$B$29="Streamlined Review"),AND(E28="Met",F28&lt;&gt;""),AND(E28="Not Met",G28&lt;&gt;""),AND(E28="Unsure",G28&lt;&gt;""),AND(E28="N/A",H28&lt;&gt;""),AND(Y28=TRUE)),1,0)</f>
        <v/>
      </c>
      <c r="X28" s="126">
        <f>IF(OR(Y28=TRUE),TRUE,FALSE)</f>
        <v/>
      </c>
      <c r="Y28" s="126">
        <f>IF(SUM(Z28:AE28)&lt;1,TRUE,FALSE)</f>
        <v/>
      </c>
      <c r="Z28" s="126">
        <f>IF($Z$2=I28,1,0)</f>
        <v/>
      </c>
      <c r="AA28" s="126">
        <f>IF($AA$2=J28,1,0)</f>
        <v/>
      </c>
      <c r="AB28" s="126">
        <f>IF($AB$2=K28,1,0)</f>
        <v/>
      </c>
      <c r="AC28" s="126">
        <f>IF($AC$2=L28,1,0)</f>
        <v/>
      </c>
      <c r="AD28" s="126">
        <f>IF($AD$2=M28,1,0)</f>
        <v/>
      </c>
      <c r="AE28" s="126">
        <f>IF($AE$2=O28,1,0)</f>
        <v/>
      </c>
      <c r="AF28" s="53">
        <f>IF($H$1&lt;&gt;0,IF($H$1&lt;&gt;I28,IF($H$1&lt;&gt;J28,IF($H$1&lt;&gt;K28,IF($H$1&lt;&gt;L28,IF($H$1&lt;&gt;M28,IF($H$1&lt;&gt;N28,IF($H$1&lt;&gt;O28,TRUE,FALSE))))))))</f>
        <v/>
      </c>
      <c r="AG28" s="54">
        <f>IF(AH28=TRUE,TRUE,FALSE)</f>
        <v/>
      </c>
      <c r="AH28" s="56">
        <f>IF(OR(AND($H$6="Medicaid",MID($A28,1,FIND(".",$A28,1)-1)="II"),AND($H$6="CHIP",MID($A28,1,FIND(".",$A28,1)-1)="I")),TRUE,FALSE)</f>
        <v/>
      </c>
      <c r="AP28" s="69">
        <f>IF(AO28=1,1,"")</f>
        <v/>
      </c>
      <c r="AX28" s="110" t="n">
        <v>0</v>
      </c>
    </row>
    <row r="29" ht="42.75" customHeight="1">
      <c r="A29" s="294" t="inlineStr">
        <is>
          <t>I.E.3.09</t>
        </is>
      </c>
      <c r="B29" s="295" t="inlineStr">
        <is>
          <t>42 CFR 438.12(b)(3)</t>
        </is>
      </c>
      <c r="C29" s="295" t="inlineStr">
        <is>
          <t xml:space="preserve">The contract does not preclude the MCP from establishing measures that are designed to maintain quality of services and control costs and are consistent with its responsibilities to enrollees. </t>
        </is>
      </c>
      <c r="D29" s="446" t="n"/>
      <c r="E29" s="297" t="n"/>
      <c r="F29" s="655" t="inlineStr">
        <is>
          <t>Source: Attachment - Core Contract Provisions 02012025: 105, 167 | CN-680000-FP122: 167</t>
        </is>
      </c>
      <c r="G29" s="297" t="n"/>
      <c r="H29" s="640" t="inlineStr">
        <is>
          <t>Recommendation: MET
Response:
The contract explicitly allows the Managed Care Plan (MCP) to establish measures to maintain quality of services and control costs. Specifically, it states that the MCP 'shall monitor the quality and performance of each participating provider' and 'may limit the providers in its network based on credentials, quality indicators, and price' (Attachment - Core Contract Provisions 02012025: 105, 167). Additionally, the MCP is required to 'monitor participating providers on performance measures specified and collected by the Agency, as well as additional measures agreed upon by the provider and the Managed Care Plan as documented in the provider agreement' (Attachment - Core Contract Provisions 02012025: 105, 167). These provisions indicate that the MCP is not precluded from establishing such measures.</t>
        </is>
      </c>
      <c r="I29" s="92" t="inlineStr">
        <is>
          <t>MCO</t>
        </is>
      </c>
      <c r="J29" s="92" t="inlineStr">
        <is>
          <t>HIO</t>
        </is>
      </c>
      <c r="K29" s="92" t="inlineStr">
        <is>
          <t>PIHP</t>
        </is>
      </c>
      <c r="L29" s="71" t="inlineStr">
        <is>
          <t>PAHP</t>
        </is>
      </c>
      <c r="M29" s="71" t="inlineStr">
        <is>
          <t>NEMT PAHP</t>
        </is>
      </c>
      <c r="N29" s="71" t="n"/>
      <c r="O29" s="71" t="n"/>
      <c r="P29" s="71" t="inlineStr">
        <is>
          <t>EXISTING</t>
        </is>
      </c>
      <c r="Q29" s="71">
        <f>IF(OR(AND($C$2="Base contract",$C$3="No, section requirements must be reviewed", $AF29=FALSE,$AG29=FALSE),AND($C$2="Contract amendment",$C$3="No, section requirements must be reviewed",$AF29=FALSE,$AG29=FALSE)),"MUNN")</f>
        <v/>
      </c>
      <c r="R29" s="64" t="n"/>
      <c r="S29" s="64" t="n"/>
      <c r="T29" s="64" t="n"/>
      <c r="U29" s="97">
        <f>IF(OR($E$20="N/A",AND(AX29=0,'Cover Sheet'!$B$29="Streamlined Review"),AND(E29="Met",F29&lt;&gt;""),AND(E29="Not Met",G29&lt;&gt;""),AND(E29="Unsure",G29&lt;&gt;""),AND(E29="N/A",H29&lt;&gt;""),AND(Y29=TRUE)),1,0)</f>
        <v/>
      </c>
      <c r="X29" s="126">
        <f>IF(OR(Y29=TRUE),TRUE,FALSE)</f>
        <v/>
      </c>
      <c r="Y29" s="126">
        <f>IF(SUM(Z29:AE29)&lt;1,TRUE,FALSE)</f>
        <v/>
      </c>
      <c r="Z29" s="126">
        <f>IF($Z$2=I29,1,0)</f>
        <v/>
      </c>
      <c r="AA29" s="126">
        <f>IF($AA$2=J29,1,0)</f>
        <v/>
      </c>
      <c r="AB29" s="126">
        <f>IF($AB$2=K29,1,0)</f>
        <v/>
      </c>
      <c r="AC29" s="126">
        <f>IF($AC$2=L29,1,0)</f>
        <v/>
      </c>
      <c r="AD29" s="126">
        <f>IF($AD$2=M29,1,0)</f>
        <v/>
      </c>
      <c r="AE29" s="126">
        <f>IF($AE$2=O29,1,0)</f>
        <v/>
      </c>
      <c r="AF29" s="53">
        <f>IF($H$1&lt;&gt;0,IF($H$1&lt;&gt;I29,IF($H$1&lt;&gt;J29,IF($H$1&lt;&gt;K29,IF($H$1&lt;&gt;L29,IF($H$1&lt;&gt;M29,IF($H$1&lt;&gt;N29,IF($H$1&lt;&gt;O29,TRUE,FALSE))))))))</f>
        <v/>
      </c>
      <c r="AG29" s="54">
        <f>IF(AH29=TRUE,TRUE,FALSE)</f>
        <v/>
      </c>
      <c r="AH29" s="56">
        <f>IF(OR(AND($H$6="Medicaid",MID($A29,1,FIND(".",$A29,1)-1)="II"),AND($H$6="CHIP",MID($A29,1,FIND(".",$A29,1)-1)="I")),TRUE,FALSE)</f>
        <v/>
      </c>
      <c r="AP29" s="69">
        <f>IF(AO29=1,1,"")</f>
        <v/>
      </c>
      <c r="AX29" s="110" t="n">
        <v>0</v>
      </c>
    </row>
    <row r="30" ht="29.25" customHeight="1" thickBot="1">
      <c r="A30" s="294" t="inlineStr">
        <is>
          <t>I.E.3.10</t>
        </is>
      </c>
      <c r="B30" s="295" t="inlineStr">
        <is>
          <t>42 CFR 438.206(b)(6)</t>
        </is>
      </c>
      <c r="C30" s="295" t="inlineStr">
        <is>
          <t>The contract requires that the MCP demonstrate that its network providers are credentialed as required under 42 CFR 438.214.</t>
        </is>
      </c>
      <c r="D30" s="446" t="n"/>
      <c r="E30" s="297" t="n"/>
      <c r="F30" s="655" t="inlineStr">
        <is>
          <t>Source: Attachment - Core Contract Provisions 02012025: 143, 100 | CN-680000-FP122: 204</t>
        </is>
      </c>
      <c r="G30" s="297" t="n"/>
      <c r="H30" s="640" t="inlineStr">
        <is>
          <t>Recommendation: MET
Response:
The contract explicitly requires the Managed Care Plan (MCP) to ensure that all licensed medical professionals are credentialed in accordance with the Managed Care Plan's and the Agency's credentialing requirements. This is found in Section VII, Provider Network and Services, which states: 'vide for monitoring and oversight by the Managed Care Plan and the subcontractor to provide assurance that all licensed medical professionals are credentialed in accordance with the Managed Care Plan's and the Agency's credentialing requirements as found in Section VII, Provider Network and Services, if the Managed Care Plan has delegated the credentialing to a subcontractor.' [1]
Additionally, the contract references 42 CFR 438.214 in the context of non-discrimination against providers, indicating awareness and incorporation of this regulation: 'The Managed Care Plan shall not discriminate against particular providers that serve high-risk populations or specialize in conditions that require costly treatments (42 CFR 438.12(a)(2); 42 CFR 438.214(c)).' [2]</t>
        </is>
      </c>
      <c r="I30" s="92" t="inlineStr">
        <is>
          <t>MCO</t>
        </is>
      </c>
      <c r="J30" s="92" t="inlineStr">
        <is>
          <t>HIO</t>
        </is>
      </c>
      <c r="K30" s="92" t="inlineStr">
        <is>
          <t>PIHP</t>
        </is>
      </c>
      <c r="L30" s="71" t="inlineStr">
        <is>
          <t>PAHP</t>
        </is>
      </c>
      <c r="M30" s="71" t="inlineStr">
        <is>
          <t>NEMT PAHP</t>
        </is>
      </c>
      <c r="N30" s="71" t="n"/>
      <c r="O30" s="71" t="n"/>
      <c r="P30" s="71" t="inlineStr">
        <is>
          <t>EXISTING</t>
        </is>
      </c>
      <c r="Q30" s="71">
        <f>IF(OR(AND($C$2="Base contract",$C$3="No, section requirements must be reviewed", $AF30=FALSE,$AG30=FALSE),AND($C$2="Contract amendment",$C$3="No, section requirements must be reviewed",$AF30=FALSE,$AG30=FALSE)),"MUNN")</f>
        <v/>
      </c>
      <c r="R30" s="64" t="n"/>
      <c r="S30" s="64" t="n"/>
      <c r="T30" s="64" t="n"/>
      <c r="U30" s="97">
        <f>IF(OR($E$20="N/A",AND(AX30=0,'Cover Sheet'!$B$29="Streamlined Review"),AND(E30="Met",F30&lt;&gt;""),AND(E30="Not Met",G30&lt;&gt;""),AND(E30="Unsure",G30&lt;&gt;""),AND(E30="N/A",H30&lt;&gt;""),AND(Y30=TRUE)),1,0)</f>
        <v/>
      </c>
      <c r="X30" s="126">
        <f>IF(OR(Y30=TRUE),TRUE,FALSE)</f>
        <v/>
      </c>
      <c r="Y30" s="126">
        <f>IF(SUM(Z30:AE30)&lt;1,TRUE,FALSE)</f>
        <v/>
      </c>
      <c r="Z30" s="126">
        <f>IF($Z$2=I30,1,0)</f>
        <v/>
      </c>
      <c r="AA30" s="126">
        <f>IF($AA$2=J30,1,0)</f>
        <v/>
      </c>
      <c r="AB30" s="126">
        <f>IF($AB$2=K30,1,0)</f>
        <v/>
      </c>
      <c r="AC30" s="126">
        <f>IF($AC$2=L30,1,0)</f>
        <v/>
      </c>
      <c r="AD30" s="126">
        <f>IF($AD$2=M30,1,0)</f>
        <v/>
      </c>
      <c r="AE30" s="126">
        <f>IF($AE$2=O30,1,0)</f>
        <v/>
      </c>
      <c r="AF30" s="53">
        <f>IF($H$1&lt;&gt;0,IF($H$1&lt;&gt;I30,IF($H$1&lt;&gt;J30,IF($H$1&lt;&gt;K30,IF($H$1&lt;&gt;L30,IF($H$1&lt;&gt;M30,IF($H$1&lt;&gt;N30,IF($H$1&lt;&gt;O30,TRUE,FALSE))))))))</f>
        <v/>
      </c>
      <c r="AG30" s="54">
        <f>IF(AH30=TRUE,TRUE,FALSE)</f>
        <v/>
      </c>
      <c r="AH30" s="56">
        <f>IF(OR(AND($H$6="Medicaid",MID($A30,1,FIND(".",$A30,1)-1)="II"),AND($H$6="CHIP",MID($A30,1,FIND(".",$A30,1)-1)="I")),TRUE,FALSE)</f>
        <v/>
      </c>
      <c r="AP30" s="69">
        <f>IF(AO30=1,1,"")</f>
        <v/>
      </c>
      <c r="AX30" s="110" t="n">
        <v>0</v>
      </c>
    </row>
    <row r="31" ht="15.75" customHeight="1" thickBot="1">
      <c r="A31" s="450" t="n"/>
      <c r="B31" s="451" t="n"/>
      <c r="C31" s="452" t="inlineStr">
        <is>
          <t>I.E.4 Anti-gag</t>
        </is>
      </c>
      <c r="D31" s="486" t="n"/>
      <c r="E31" s="443" t="n"/>
      <c r="F31" s="444" t="n"/>
      <c r="G31" s="444" t="n"/>
      <c r="H31" s="445" t="n"/>
      <c r="I31" s="74" t="n"/>
      <c r="J31" s="74" t="n"/>
      <c r="K31" s="74" t="n"/>
      <c r="L31" s="87" t="n"/>
      <c r="M31" s="87" t="n"/>
      <c r="R31" s="116" t="n"/>
      <c r="S31" s="116" t="n"/>
      <c r="T31" s="116" t="n"/>
      <c r="U31" s="126" t="n"/>
      <c r="Z31" s="126" t="n"/>
      <c r="AA31" s="126" t="n"/>
      <c r="AB31" s="126" t="n"/>
      <c r="AC31" s="126" t="n"/>
      <c r="AD31" s="126" t="n"/>
      <c r="AE31" s="126" t="n"/>
      <c r="AH31" s="68" t="n"/>
      <c r="AX31" s="110" t="n"/>
    </row>
    <row r="32" ht="56.25" customHeight="1">
      <c r="A32" s="294" t="inlineStr">
        <is>
          <t xml:space="preserve">I.E.4.01 </t>
        </is>
      </c>
      <c r="B32" s="295" t="inlineStr">
        <is>
          <t>Section 1932(b)(3)(A) of the Act; 42 CFR 438.102(a)(1)(i)</t>
        </is>
      </c>
      <c r="C32" s="295" t="inlineStr">
        <is>
          <t>The contract requires that the MCP does not prohibit or restrict a provider acting within the lawful scope of practice, from advising or advocating on behalf of an enrollee who is his or her patient regarding the enrollee’s health status, medical care, or treatment options, including any alternative treatment that may be self-administered.</t>
        </is>
      </c>
      <c r="D32" s="446" t="n"/>
      <c r="E32" s="297" t="n"/>
      <c r="F32" s="655" t="inlineStr">
        <is>
          <t>Source: Attachment - Core Contract Provisions 02012025: 101 | CN-680000-FP122: 163</t>
        </is>
      </c>
      <c r="G32" s="297" t="n"/>
      <c r="H32" s="640" t="inlineStr">
        <is>
          <t>Recommendation: MET
Response:
The contract explicitly states that the Managed Care Plan (MCP) shall not prohibit or restrict a provider acting within the lawful scope of practice from advising or advocating on behalf of an enrollee regarding the enrollee’s health status, medical care, or treatment options, including any alternative treatment that may be self-administered. This is evidenced by the following text: 
- "(1) Not prohibit or restrict a provider acting within the lawful scope of practice, from advising or advocating on behalf of an enrollee who is his or her patient regarding: (a) The enrollee's health status, medical care, or treatment options, including any alternative treatment that may be self-administered." (Attachment - Core Contract Provisions 02012025: 101)
- "Not prohibit or restrict a provider acting within the lawful scope of practice, from advising or advocating on behalf of an enrollee who is his or her patient regarding: (a) The enrollee's health status, medical care, or treatment options, including any alternative treatment that may be self-administered." (CN-680000-FP122: 163)</t>
        </is>
      </c>
      <c r="I32" s="92" t="inlineStr">
        <is>
          <t>MCO</t>
        </is>
      </c>
      <c r="J32" s="92" t="inlineStr">
        <is>
          <t>HIO</t>
        </is>
      </c>
      <c r="K32" s="92" t="inlineStr">
        <is>
          <t>PIHP</t>
        </is>
      </c>
      <c r="L32" s="71" t="inlineStr">
        <is>
          <t>PAHP</t>
        </is>
      </c>
      <c r="M32" s="71" t="n"/>
      <c r="N32" s="71" t="n"/>
      <c r="O32" s="71" t="n"/>
      <c r="P32" s="71" t="inlineStr">
        <is>
          <t>EXISTING</t>
        </is>
      </c>
      <c r="Q32" s="71">
        <f>IF(OR(AND($C$2="Base contract",$C$3="No, section requirements must be reviewed", $AF32=FALSE,$AG32=FALSE),AND($C$2="Contract amendment",$C$3="No, section requirements must be reviewed",$AF32=FALSE,$AG32=FALSE)),"MUNN")</f>
        <v/>
      </c>
      <c r="R32" s="64" t="n"/>
      <c r="S32" s="64" t="n"/>
      <c r="T32" s="64" t="n"/>
      <c r="U32" s="97">
        <f>IF(OR($E$31="N/A",AND(AX32=0,'Cover Sheet'!$B$29="Streamlined Review"),AND(E32="Met",F32&lt;&gt;""),AND(E32="Not Met",G32&lt;&gt;""),AND(E32="Unsure",G32&lt;&gt;""),AND(E32="N/A",H32&lt;&gt;""),AND(Y32=TRUE)),1,0)</f>
        <v/>
      </c>
      <c r="X32" s="126">
        <f>IF(OR(Y32=TRUE),TRUE,FALSE)</f>
        <v/>
      </c>
      <c r="Y32" s="126">
        <f>IF(SUM(Z32:AE32)&lt;1,TRUE,FALSE)</f>
        <v/>
      </c>
      <c r="Z32" s="126">
        <f>IF($Z$2=I32,1,0)</f>
        <v/>
      </c>
      <c r="AA32" s="126">
        <f>IF($AA$2=J32,1,0)</f>
        <v/>
      </c>
      <c r="AB32" s="126">
        <f>IF($AB$2=K32,1,0)</f>
        <v/>
      </c>
      <c r="AC32" s="126">
        <f>IF($AC$2=L32,1,0)</f>
        <v/>
      </c>
      <c r="AD32" s="126">
        <f>IF($AD$2=M32,1,0)</f>
        <v/>
      </c>
      <c r="AE32" s="126">
        <f>IF($AE$2=O32,1,0)</f>
        <v/>
      </c>
      <c r="AF32" s="53">
        <f>IF($H$1&lt;&gt;0,IF($H$1&lt;&gt;I32,IF($H$1&lt;&gt;J32,IF($H$1&lt;&gt;K32,IF($H$1&lt;&gt;L32,IF($H$1&lt;&gt;M32,IF($H$1&lt;&gt;N32,IF($H$1&lt;&gt;O32,TRUE,FALSE))))))))</f>
        <v/>
      </c>
      <c r="AG32" s="54">
        <f>IF(AH32=TRUE,TRUE,FALSE)</f>
        <v/>
      </c>
      <c r="AH32" s="56">
        <f>IF(OR(AND($H$6="Medicaid",MID($A32,1,FIND(".",$A32,1)-1)="II"),AND($H$6="CHIP",MID($A32,1,FIND(".",$A32,1)-1)="I")),TRUE,FALSE)</f>
        <v/>
      </c>
      <c r="AP32" s="69">
        <f>IF(AO32=1,1,"")</f>
        <v/>
      </c>
      <c r="AX32" s="110" t="n">
        <v>0</v>
      </c>
    </row>
    <row r="33" ht="66.95" customHeight="1">
      <c r="A33" s="294" t="inlineStr">
        <is>
          <t>I.E.4.02–03</t>
        </is>
      </c>
      <c r="B33" s="295" t="inlineStr">
        <is>
          <t>Section 1932(b)(3)(A) of the Act; 42 CFR 438.102(a)(1)(ii)–(iii)</t>
        </is>
      </c>
      <c r="C33" s="295" t="inlineStr">
        <is>
          <t>The contract requires that the MCP does not prohibit or restrict a provider acting within the lawful scope of practice from advising or advocating on behalf of an enrollee who is his or her patient regarding any information the enrollee needs to decide among all relevant treatment options or regarding the risks, benefits, and consequences of treatment or non-treatment.</t>
        </is>
      </c>
      <c r="D33" s="446" t="n"/>
      <c r="E33" s="297" t="n"/>
      <c r="F33" s="655" t="inlineStr">
        <is>
          <t>Source: CN-680000-FP122: 163 | Attachment - Core Contract Provisions 02012025: 101</t>
        </is>
      </c>
      <c r="G33" s="297" t="n"/>
      <c r="H33" s="640" t="inlineStr">
        <is>
          <t>Recommendation: MET
Response:
The contract explicitly states that the Managed Care Plan (MCP) shall not prohibit or restrict a provider acting within the lawful scope of practice from advising or advocating on behalf of an enrollee regarding the enrollee's health status, medical care, or treatment options, including any alternative treatment that may be self-administered, any information the enrollee needs to decide among all relevant treatment options, and the risks, benefits, and consequences of treatment or non-treatment. This is found in the following excerpts:
- "Not prohibit or restrict a provider acting within the lawful scope of practice, from advising or advocating on behalf of an enrollee who is his or her patient regarding: (a) The enrollee's health status, medical care, or treatment options, including any alternative treatment that may be self-administered. (b) Any information the enrollee needs to decide among all relevant treatment options. (c) The risks, benefits, and consequences of treatment or non-treatment." [CN-680000-FP122: 163]
- "Not prohibit or restrict a provider acting within the lawful scope of practice, from advising or advocating on behalf of an enrollee who is his or her patient regarding: (a) The enrollee's health status, medical care, or treatment options, including any alternative treatment that may be self-administered. (b) Any information the enrollee needs to decide among all relevant treatment options. (c) The risks, benefits, and consequences of treatment or non-treatment." [Attachment - Core Contract Provisions 02012025: 101]</t>
        </is>
      </c>
      <c r="I33" s="92" t="inlineStr">
        <is>
          <t>MCO</t>
        </is>
      </c>
      <c r="J33" s="92" t="inlineStr">
        <is>
          <t>HIO</t>
        </is>
      </c>
      <c r="K33" s="92" t="inlineStr">
        <is>
          <t>PIHP</t>
        </is>
      </c>
      <c r="L33" s="71" t="inlineStr">
        <is>
          <t>PAHP</t>
        </is>
      </c>
      <c r="M33" s="71" t="n"/>
      <c r="N33" s="71" t="n"/>
      <c r="O33" s="71" t="n"/>
      <c r="P33" s="71" t="inlineStr">
        <is>
          <t>EXISTING</t>
        </is>
      </c>
      <c r="Q33" s="71">
        <f>IF(OR(AND($C$2="Base contract",$C$3="No, section requirements must be reviewed", $AF33=FALSE,$AG33=FALSE),AND($C$2="Contract amendment",$C$3="No, section requirements must be reviewed",$AF33=FALSE,$AG33=FALSE)),"MUNN")</f>
        <v/>
      </c>
      <c r="R33" s="64" t="n"/>
      <c r="S33" s="64" t="n"/>
      <c r="T33" s="64" t="n"/>
      <c r="U33" s="97">
        <f>IF(OR($E$31="N/A",AND(AX33=0,'Cover Sheet'!$B$29="Streamlined Review"),AND(E33="Met",F33&lt;&gt;""),AND(E33="Not Met",G33&lt;&gt;""),AND(E33="Unsure",G33&lt;&gt;""),AND(E33="N/A",H33&lt;&gt;""),AND(Y33=TRUE)),1,0)</f>
        <v/>
      </c>
      <c r="X33" s="126">
        <f>IF(OR(Y33=TRUE),TRUE,FALSE)</f>
        <v/>
      </c>
      <c r="Y33" s="126">
        <f>IF(SUM(Z33:AE33)&lt;1,TRUE,FALSE)</f>
        <v/>
      </c>
      <c r="Z33" s="126">
        <f>IF($Z$2=I33,1,0)</f>
        <v/>
      </c>
      <c r="AA33" s="126">
        <f>IF($AA$2=J33,1,0)</f>
        <v/>
      </c>
      <c r="AB33" s="126">
        <f>IF($AB$2=K33,1,0)</f>
        <v/>
      </c>
      <c r="AC33" s="126">
        <f>IF($AC$2=L33,1,0)</f>
        <v/>
      </c>
      <c r="AD33" s="126">
        <f>IF($AD$2=M33,1,0)</f>
        <v/>
      </c>
      <c r="AE33" s="126">
        <f>IF($AE$2=O33,1,0)</f>
        <v/>
      </c>
      <c r="AF33" s="53">
        <f>IF($H$1&lt;&gt;0,IF($H$1&lt;&gt;I33,IF($H$1&lt;&gt;J33,IF($H$1&lt;&gt;K33,IF($H$1&lt;&gt;L33,IF($H$1&lt;&gt;M33,IF($H$1&lt;&gt;N33,IF($H$1&lt;&gt;O33,TRUE,FALSE))))))))</f>
        <v/>
      </c>
      <c r="AG33" s="54">
        <f>IF(AH33=TRUE,TRUE,FALSE)</f>
        <v/>
      </c>
      <c r="AH33" s="56">
        <f>IF(OR(AND($H$6="Medicaid",MID($A33,1,FIND(".",$A33,1)-1)="II"),AND($H$6="CHIP",MID($A33,1,FIND(".",$A33,1)-1)="I")),TRUE,FALSE)</f>
        <v/>
      </c>
      <c r="AP33" s="69">
        <f>IF(AO33=1,1,"")</f>
        <v/>
      </c>
      <c r="AX33" s="110" t="n">
        <v>1</v>
      </c>
    </row>
    <row r="34" ht="69" customHeight="1">
      <c r="A34" s="294" t="inlineStr">
        <is>
          <t xml:space="preserve">I.E.4.04 </t>
        </is>
      </c>
      <c r="B34" s="295" t="inlineStr">
        <is>
          <t>Section 1932(b)(3)(A) of the Act; 42 CFR 438.102(a)(1)(iv)</t>
        </is>
      </c>
      <c r="C34" s="295" t="inlineStr">
        <is>
          <t>The contract requires that the MCP does not prohibit or restrict a provider acting within the lawful scope of practice, from advising or advocating on behalf of an enrollee who is his or her patient regarding the enrollee’s right to participate in decisions regarding his or her health care, including the right to refuse treatment, and to express preferences about future treatment decisions.</t>
        </is>
      </c>
      <c r="D34" s="446" t="n"/>
      <c r="E34" s="297" t="n"/>
      <c r="F34" s="655" t="inlineStr">
        <is>
          <t>Source: Attachment - Core Contract Provisions 02012025: 101: 101</t>
        </is>
      </c>
      <c r="G34" s="297" t="n"/>
      <c r="H34" s="640" t="inlineStr">
        <is>
          <t>Recommendation: MET
Response:
The contract explicitly states that the Managed Care Plan (MCP) shall not prohibit or restrict a provider acting within the lawful scope of practice from advising or advocating on behalf of an enrollee regarding the enrollee’s right to participate in decisions regarding his or her health care, including the right to refuse treatment, and to express preferences about future treatment decisions. This is evidenced by the text: "(1) Not prohibit or restrict a provider acting within the lawful scope of practice, from advising or advocating on behalf of an enrollee who is his or her patient regarding: (d) The enrollee's right to participate in decisions regarding his or her health care, including the right to refuse treatment, and to express preferences about future treatment decisions (42 CFR 438.102(a)(1))" [Attachment - Core Contract Provisions 02012025: 101].</t>
        </is>
      </c>
      <c r="I34" s="92" t="inlineStr">
        <is>
          <t>MCO</t>
        </is>
      </c>
      <c r="J34" s="92" t="inlineStr">
        <is>
          <t>HIO</t>
        </is>
      </c>
      <c r="K34" s="92" t="inlineStr">
        <is>
          <t>PIHP</t>
        </is>
      </c>
      <c r="L34" s="71" t="inlineStr">
        <is>
          <t>PAHP</t>
        </is>
      </c>
      <c r="M34" s="71" t="n"/>
      <c r="N34" s="71" t="n"/>
      <c r="O34" s="71" t="n"/>
      <c r="P34" s="71" t="inlineStr">
        <is>
          <t>EXISTING</t>
        </is>
      </c>
      <c r="Q34" s="71">
        <f>IF(OR(AND($C$2="Base contract",$C$3="No, section requirements must be reviewed", $AF34=FALSE,$AG34=FALSE),AND($C$2="Contract amendment",$C$3="No, section requirements must be reviewed",$AF34=FALSE,$AG34=FALSE)),"MUNN")</f>
        <v/>
      </c>
      <c r="R34" s="64" t="n"/>
      <c r="S34" s="64" t="n"/>
      <c r="T34" s="64" t="n"/>
      <c r="U34" s="97">
        <f>IF(OR($E$31="N/A",AND(AX34=0,'Cover Sheet'!$B$29="Streamlined Review"),AND(E34="Met",F34&lt;&gt;""),AND(E34="Not Met",G34&lt;&gt;""),AND(E34="Unsure",G34&lt;&gt;""),AND(E34="N/A",H34&lt;&gt;""),AND(Y34=TRUE)),1,0)</f>
        <v/>
      </c>
      <c r="X34" s="126">
        <f>IF(OR(Y34=TRUE),TRUE,FALSE)</f>
        <v/>
      </c>
      <c r="Y34" s="126">
        <f>IF(SUM(Z34:AE34)&lt;1,TRUE,FALSE)</f>
        <v/>
      </c>
      <c r="Z34" s="126">
        <f>IF($Z$2=I34,1,0)</f>
        <v/>
      </c>
      <c r="AA34" s="126">
        <f>IF($AA$2=J34,1,0)</f>
        <v/>
      </c>
      <c r="AB34" s="126">
        <f>IF($AB$2=K34,1,0)</f>
        <v/>
      </c>
      <c r="AC34" s="126">
        <f>IF($AC$2=L34,1,0)</f>
        <v/>
      </c>
      <c r="AD34" s="126">
        <f>IF($AD$2=M34,1,0)</f>
        <v/>
      </c>
      <c r="AE34" s="126">
        <f>IF($AE$2=O34,1,0)</f>
        <v/>
      </c>
      <c r="AF34" s="53">
        <f>IF($H$1&lt;&gt;0,IF($H$1&lt;&gt;I34,IF($H$1&lt;&gt;J34,IF($H$1&lt;&gt;K34,IF($H$1&lt;&gt;L34,IF($H$1&lt;&gt;M34,IF($H$1&lt;&gt;N34,IF($H$1&lt;&gt;O34,TRUE,FALSE))))))))</f>
        <v/>
      </c>
      <c r="AG34" s="54">
        <f>IF(AH34=TRUE,TRUE,FALSE)</f>
        <v/>
      </c>
      <c r="AH34" s="56">
        <f>IF(OR(AND($H$6="Medicaid",MID($A34,1,FIND(".",$A34,1)-1)="II"),AND($H$6="CHIP",MID($A34,1,FIND(".",$A34,1)-1)="I")),TRUE,FALSE)</f>
        <v/>
      </c>
      <c r="AP34" s="69">
        <f>IF(AO34=1,1,"")</f>
        <v/>
      </c>
      <c r="AX34" s="110" t="n">
        <v>0</v>
      </c>
    </row>
    <row r="35" ht="32.25" customHeight="1" thickBot="1">
      <c r="A35" s="294" t="inlineStr">
        <is>
          <t>I.E.4.05</t>
        </is>
      </c>
      <c r="B35" s="295" t="inlineStr">
        <is>
          <t>42 CFR 438.410(b)</t>
        </is>
      </c>
      <c r="C35" s="295" t="inlineStr">
        <is>
          <t>The contract requires that the MCP take no punitive action against a provider who either requests an expedited resolution or supports an enrollee’s appeal.</t>
        </is>
      </c>
      <c r="D35" s="446" t="n"/>
      <c r="E35" s="297" t="n"/>
      <c r="F35" s="655" t="inlineStr">
        <is>
          <t>Source: Attachment - Core Contract Provisions 02012025: 100, 163 | CN-680000-FP122: 100, 163</t>
        </is>
      </c>
      <c r="G35" s="297" t="n"/>
      <c r="H35" s="640" t="inlineStr">
        <is>
          <t>Recommendation: MET
Response:
The contract explicitly states that the Managed Care Plan shall not discriminate or take punitive action against a provider who requests an expedited resolution or supports an enrollee's appeal. This is evidenced by the text: 'The Managed Care Plan shall not discriminate or take punitive action against a provider who requests an expedited resolution or supports an enrollee’s appeal (42 CFR 438.410(b)).'</t>
        </is>
      </c>
      <c r="I35" s="92" t="inlineStr">
        <is>
          <t>MCO</t>
        </is>
      </c>
      <c r="J35" s="92" t="inlineStr">
        <is>
          <t>HIO</t>
        </is>
      </c>
      <c r="K35" s="92" t="inlineStr">
        <is>
          <t>PIHP</t>
        </is>
      </c>
      <c r="L35" s="166" t="inlineStr">
        <is>
          <t>PAHP</t>
        </is>
      </c>
      <c r="M35" s="71" t="n"/>
      <c r="N35" s="71" t="n"/>
      <c r="O35" s="71" t="n"/>
      <c r="P35" s="71" t="inlineStr">
        <is>
          <t>EXISTING</t>
        </is>
      </c>
      <c r="Q35" s="71">
        <f>IF(OR(AND($C$2="Base contract",$C$3="No, section requirements must be reviewed", $AF35=FALSE,$AG35=FALSE),AND($C$2="Contract amendment",$C$3="No, section requirements must be reviewed",$AF35=FALSE,$AG35=FALSE)),"MUNN")</f>
        <v/>
      </c>
      <c r="R35" s="64" t="n"/>
      <c r="S35" s="64" t="n"/>
      <c r="T35" s="64" t="n"/>
      <c r="U35" s="97">
        <f>IF(OR($E$31="N/A",AND(AX35=0,'Cover Sheet'!$B$29="Streamlined Review"),AND(E35="Met",F35&lt;&gt;""),AND(E35="Not Met",G35&lt;&gt;""),AND(E35="Unsure",G35&lt;&gt;""),AND(E35="N/A",H35&lt;&gt;""),AND(Y35=TRUE)),1,0)</f>
        <v/>
      </c>
      <c r="X35" s="126">
        <f>IF(OR(Y35=TRUE),TRUE,FALSE)</f>
        <v/>
      </c>
      <c r="Y35" s="126">
        <f>IF(SUM(Z35:AE35)&lt;1,TRUE,FALSE)</f>
        <v/>
      </c>
      <c r="Z35" s="126">
        <f>IF($Z$2=I35,1,0)</f>
        <v/>
      </c>
      <c r="AA35" s="126">
        <f>IF($AA$2=J35,1,0)</f>
        <v/>
      </c>
      <c r="AB35" s="126">
        <f>IF($AB$2=K35,1,0)</f>
        <v/>
      </c>
      <c r="AC35" s="126">
        <f>IF($AC$2=L35,1,0)</f>
        <v/>
      </c>
      <c r="AD35" s="126">
        <f>IF($AD$2=M35,1,0)</f>
        <v/>
      </c>
      <c r="AE35" s="126">
        <f>IF($AE$2=O35,1,0)</f>
        <v/>
      </c>
      <c r="AF35" s="53">
        <f>IF($H$1&lt;&gt;0,IF($H$1&lt;&gt;I35,IF($H$1&lt;&gt;J35,IF($H$1&lt;&gt;K35,IF($H$1&lt;&gt;L35,IF($H$1&lt;&gt;M35,IF($H$1&lt;&gt;N35,IF($H$1&lt;&gt;O35,TRUE,FALSE))))))))</f>
        <v/>
      </c>
      <c r="AG35" s="54">
        <f>IF(AH35=TRUE,TRUE,FALSE)</f>
        <v/>
      </c>
      <c r="AH35" s="56">
        <f>IF(OR(AND($H$6="Medicaid",MID($A35,1,FIND(".",$A35,1)-1)="II"),AND($H$6="CHIP",MID($A35,1,FIND(".",$A35,1)-1)="I")),TRUE,FALSE)</f>
        <v/>
      </c>
      <c r="AP35" s="69">
        <f>IF(AO35=1,1,"")</f>
        <v/>
      </c>
      <c r="AX35" s="110" t="n">
        <v>0</v>
      </c>
    </row>
    <row r="36" ht="15.75" customHeight="1" thickBot="1">
      <c r="A36" s="450" t="n"/>
      <c r="B36" s="451" t="n"/>
      <c r="C36" s="452" t="inlineStr">
        <is>
          <t>I.E.5 Network Adequacy Standards</t>
        </is>
      </c>
      <c r="D36" s="486" t="n"/>
      <c r="E36" s="443" t="n"/>
      <c r="F36" s="444" t="n"/>
      <c r="G36" s="444" t="n"/>
      <c r="H36" s="445" t="n"/>
      <c r="I36" s="74" t="n"/>
      <c r="J36" s="74" t="n"/>
      <c r="K36" s="74" t="n"/>
      <c r="L36" s="87" t="n"/>
      <c r="M36" s="87" t="n"/>
      <c r="R36" s="116" t="n"/>
      <c r="S36" s="116" t="n"/>
      <c r="T36" s="116" t="n"/>
      <c r="U36" s="126" t="n"/>
      <c r="Z36" s="126" t="n"/>
      <c r="AA36" s="126" t="n"/>
      <c r="AB36" s="126" t="n"/>
      <c r="AC36" s="126" t="n"/>
      <c r="AD36" s="126" t="n"/>
      <c r="AE36" s="126" t="n"/>
      <c r="AH36" s="68" t="n"/>
      <c r="AX36" s="110" t="n"/>
    </row>
    <row r="37" ht="38.25" customHeight="1">
      <c r="A37" s="294" t="inlineStr">
        <is>
          <t xml:space="preserve">I.E.5.01 </t>
        </is>
      </c>
      <c r="B37" s="295" t="inlineStr">
        <is>
          <t>42 CFR 438.206(c)(1)(i)</t>
        </is>
      </c>
      <c r="C37" s="295" t="inlineStr">
        <is>
          <t xml:space="preserve">The contract requires that the MCP and its network providers meet the state standards for timely access to care and services, taking into account the urgency of the need for services. </t>
        </is>
      </c>
      <c r="D37" s="446" t="n"/>
      <c r="E37" s="297" t="n"/>
      <c r="F37" s="655" t="inlineStr">
        <is>
          <t>Source: Attachment - Core Contract Provisions 02012025: 91, 91, 93 | CN-680000-FP122: 154, 93, 156</t>
        </is>
      </c>
      <c r="G37" s="297" t="n"/>
      <c r="H37" s="640" t="inlineStr">
        <is>
          <t>Recommendation: MET
Response:
The contract explicitly states that the Managed Care Plan (MCP) shall contract with and maintain a provider network sufficient to comply with timely access standards as specified in the contract and applicable exhibits. It also requires the MCP to establish mechanisms to ensure network providers comply with timely access requirements, monitor regularly to determine compliance, and take corrective action if there is a failure to comply. Additionally, the MCP is obligated to provide adequate and timely access to medically necessary services for its enrollees with reasonable promptness, taking into account the urgency of the need for services.
Evidence:
- "The Managed Care Plan shall contract with and maintain a provider network sufficient to comply with timely access standards as specified in this Contract and the applicable Exhibit(s)." [1]
- "The Managed Care Plan shall establish mechanisms to ensure network providers comply with timely access requirements, monitor regularly to determine compliance, and take corrective action if there is a failure to comply." [2]
- "Nothing in this Section relieves the plan of its obligation to provide adequate and timely access to medically necessary services for its enrollees with reasonable promptness." [3]</t>
        </is>
      </c>
      <c r="I37" s="92" t="inlineStr">
        <is>
          <t>MCO</t>
        </is>
      </c>
      <c r="J37" s="92" t="inlineStr">
        <is>
          <t>HIO</t>
        </is>
      </c>
      <c r="K37" s="92" t="inlineStr">
        <is>
          <t>PIHP</t>
        </is>
      </c>
      <c r="L37" s="71" t="inlineStr">
        <is>
          <t>PAHP</t>
        </is>
      </c>
      <c r="M37" s="71" t="n"/>
      <c r="N37" s="71" t="n"/>
      <c r="O37" s="71" t="n"/>
      <c r="P37" s="71" t="inlineStr">
        <is>
          <t>EXISTING</t>
        </is>
      </c>
      <c r="Q37" s="71">
        <f>IF(OR(AND($C$2="Base contract",$C$3="No, section requirements must be reviewed", $AF37=FALSE,$AG37=FALSE),AND($C$2="Contract amendment",$C$3="No, section requirements must be reviewed",$AF37=FALSE,$AG37=FALSE)),"MUNN")</f>
        <v/>
      </c>
      <c r="R37" s="64" t="n"/>
      <c r="S37" s="64" t="n"/>
      <c r="T37" s="64" t="n"/>
      <c r="U37" s="97">
        <f>IF(OR($E$36="N/A",AND(AX37=0,'Cover Sheet'!$B$29="Streamlined Review"),AND(E37="Met",F37&lt;&gt;""),AND(E37="Not Met",G37&lt;&gt;""),AND(E37="Unsure",G37&lt;&gt;""),AND(E37="N/A",H37&lt;&gt;""),AND(Y37=TRUE)),1,0)</f>
        <v/>
      </c>
      <c r="X37" s="126">
        <f>IF(OR(Y37=TRUE),TRUE,FALSE)</f>
        <v/>
      </c>
      <c r="Y37" s="126">
        <f>IF(SUM(Z37:AE37)&lt;1,TRUE,FALSE)</f>
        <v/>
      </c>
      <c r="Z37" s="126">
        <f>IF($Z$2=I37,1,0)</f>
        <v/>
      </c>
      <c r="AA37" s="126">
        <f>IF($AA$2=J37,1,0)</f>
        <v/>
      </c>
      <c r="AB37" s="126">
        <f>IF($AB$2=K37,1,0)</f>
        <v/>
      </c>
      <c r="AC37" s="126">
        <f>IF($AC$2=L37,1,0)</f>
        <v/>
      </c>
      <c r="AD37" s="126">
        <f>IF($AD$2=M37,1,0)</f>
        <v/>
      </c>
      <c r="AE37" s="126">
        <f>IF($AE$2=O37,1,0)</f>
        <v/>
      </c>
      <c r="AF37" s="53">
        <f>IF($H$1&lt;&gt;0,IF($H$1&lt;&gt;I37,IF($H$1&lt;&gt;J37,IF($H$1&lt;&gt;K37,IF($H$1&lt;&gt;L37,IF($H$1&lt;&gt;M37,IF($H$1&lt;&gt;N37,IF($H$1&lt;&gt;O37,TRUE,FALSE))))))))</f>
        <v/>
      </c>
      <c r="AG37" s="54">
        <f>IF(AH37=TRUE,TRUE,FALSE)</f>
        <v/>
      </c>
      <c r="AH37" s="56">
        <f>IF(OR(AND($H$6="Medicaid",MID($A37,1,FIND(".",$A37,1)-1)="II"),AND($H$6="CHIP",MID($A37,1,FIND(".",$A37,1)-1)="I")),TRUE,FALSE)</f>
        <v/>
      </c>
      <c r="AP37" s="69">
        <f>IF(AO37=1,1,"")</f>
        <v/>
      </c>
      <c r="AX37" s="110" t="n">
        <v>1</v>
      </c>
    </row>
    <row r="38" ht="43.5" customHeight="1">
      <c r="A38" s="294" t="inlineStr">
        <is>
          <t>I.E.5.02</t>
        </is>
      </c>
      <c r="B38" s="295" t="inlineStr">
        <is>
          <t>42 CFR 438.206(c)(1)(ii)</t>
        </is>
      </c>
      <c r="C38" s="295" t="inlineStr">
        <is>
          <t>The contract requires that the MCP’s network providers offer hours of operation that are no less than the hours offered to commercial enrollees or are comparable to Medicaid FFS, if the provider serves only Medicaid enrollees.</t>
        </is>
      </c>
      <c r="D38" s="446" t="n"/>
      <c r="E38" s="297" t="n"/>
      <c r="F38" s="655" t="inlineStr">
        <is>
          <t>Source: Attachment - Core Contract Provisions 02012025: 101</t>
        </is>
      </c>
      <c r="G38" s="297" t="n"/>
      <c r="H38" s="640" t="inlineStr">
        <is>
          <t>Recommendation: MET
Response:
The retrieved text explicitly states that providers are required to offer hours of operation that are no less than the hours offered to commercial Managed Care Plan members or comparable Medicaid FFS recipients if the provider serves only Medicaid recipients (42 CFR 438.206(c)(1)) [1]. This directly supports the requirement.
[1] "Require providers to offer hours of operation that are no less than the hours of operation offered to commercial Managed Care Plan members or comparable Medicaid FFS recipients if the provider serves only Medicaid recipients (42 CFR 438.206(c)(1))." [Attachment - Core Contract Provisions 02012025: 101]</t>
        </is>
      </c>
      <c r="I38" s="92" t="inlineStr">
        <is>
          <t>MCO</t>
        </is>
      </c>
      <c r="J38" s="92" t="inlineStr">
        <is>
          <t>HIO</t>
        </is>
      </c>
      <c r="K38" s="92" t="inlineStr">
        <is>
          <t>PIHP</t>
        </is>
      </c>
      <c r="L38" s="71" t="inlineStr">
        <is>
          <t>PAHP</t>
        </is>
      </c>
      <c r="M38" s="71" t="n"/>
      <c r="N38" s="71" t="n"/>
      <c r="O38" s="71" t="n"/>
      <c r="P38" s="71" t="inlineStr">
        <is>
          <t>EXISTING</t>
        </is>
      </c>
      <c r="Q38" s="71">
        <f>IF(OR(AND($C$2="Base contract",$C$3="No, section requirements must be reviewed", $AF38=FALSE,$AG38=FALSE),AND($C$2="Contract amendment",$C$3="No, section requirements must be reviewed",$AF38=FALSE,$AG38=FALSE)),"MUNN")</f>
        <v/>
      </c>
      <c r="R38" s="64" t="n"/>
      <c r="S38" s="64" t="n"/>
      <c r="T38" s="64" t="n"/>
      <c r="U38" s="97">
        <f>IF(OR($E$36="N/A",AND(AX38=0,'Cover Sheet'!$B$29="Streamlined Review"),AND(E38="Met",F38&lt;&gt;""),AND(E38="Not Met",G38&lt;&gt;""),AND(E38="Unsure",G38&lt;&gt;""),AND(E38="N/A",H38&lt;&gt;""),AND(Y38=TRUE)),1,0)</f>
        <v/>
      </c>
      <c r="X38" s="126">
        <f>IF(OR(Y38=TRUE),TRUE,FALSE)</f>
        <v/>
      </c>
      <c r="Y38" s="126">
        <f>IF(SUM(Z38:AE38)&lt;1,TRUE,FALSE)</f>
        <v/>
      </c>
      <c r="Z38" s="126">
        <f>IF($Z$2=I38,1,0)</f>
        <v/>
      </c>
      <c r="AA38" s="126">
        <f>IF($AA$2=J38,1,0)</f>
        <v/>
      </c>
      <c r="AB38" s="126">
        <f>IF($AB$2=K38,1,0)</f>
        <v/>
      </c>
      <c r="AC38" s="126">
        <f>IF($AC$2=L38,1,0)</f>
        <v/>
      </c>
      <c r="AD38" s="126">
        <f>IF($AD$2=M38,1,0)</f>
        <v/>
      </c>
      <c r="AE38" s="126">
        <f>IF($AE$2=O38,1,0)</f>
        <v/>
      </c>
      <c r="AF38" s="53">
        <f>IF($H$1&lt;&gt;0,IF($H$1&lt;&gt;I38,IF($H$1&lt;&gt;J38,IF($H$1&lt;&gt;K38,IF($H$1&lt;&gt;L38,IF($H$1&lt;&gt;M38,IF($H$1&lt;&gt;N38,IF($H$1&lt;&gt;O38,TRUE,FALSE))))))))</f>
        <v/>
      </c>
      <c r="AG38" s="54">
        <f>IF(AH38=TRUE,TRUE,FALSE)</f>
        <v/>
      </c>
      <c r="AH38" s="56">
        <f>IF(OR(AND($H$6="Medicaid",MID($A38,1,FIND(".",$A38,1)-1)="II"),AND($H$6="CHIP",MID($A38,1,FIND(".",$A38,1)-1)="I")),TRUE,FALSE)</f>
        <v/>
      </c>
      <c r="AP38" s="69">
        <f>IF(AO38=1,1,"")</f>
        <v/>
      </c>
      <c r="AX38" s="110" t="n">
        <v>0</v>
      </c>
    </row>
    <row r="39" ht="31.5" customHeight="1">
      <c r="A39" s="294" t="inlineStr">
        <is>
          <t>I.E.5.03</t>
        </is>
      </c>
      <c r="B39" s="295" t="inlineStr">
        <is>
          <t>42 CFR 438.206(c)(1)(iii)</t>
        </is>
      </c>
      <c r="C39" s="295" t="inlineStr">
        <is>
          <t xml:space="preserve">The contract requires that the MCP make services available 24 hours a day, 7 days a week, when medically necessary. </t>
        </is>
      </c>
      <c r="D39" s="446" t="n"/>
      <c r="E39" s="297" t="n"/>
      <c r="F39" s="655" t="inlineStr">
        <is>
          <t>Source: CN-680000-FP122: 211, 197 | Attachment - Core Contract Provisions 02012025: 151, 136</t>
        </is>
      </c>
      <c r="G39" s="297" t="n"/>
      <c r="H39" s="640" t="inlineStr">
        <is>
          <t>Recommendation: MET
Response:
The contract explicitly states that the Managed Care Plan shall ensure that critical systems functions, which if unavailable would have an immediate detrimental impact on enrollees and providers, are available twenty-four hours per day, seven days per week (24/7), except during periods of scheduled system unavailability agreed upon by the Agency and the Managed Care Plan [1]. Additionally, the contract requires that the Managed Care Plan maintain an adequate number of medical and professional support staff available twenty-four hours a day, seven days a week (24/7), to handle emergency services and care inquiries from enrollees and caregivers [2]. These provisions support the requirement that services be available 24/7 when medically necessary.</t>
        </is>
      </c>
      <c r="I39" s="92" t="inlineStr">
        <is>
          <t>MCO</t>
        </is>
      </c>
      <c r="J39" s="92" t="inlineStr">
        <is>
          <t>HIO</t>
        </is>
      </c>
      <c r="K39" s="92" t="inlineStr">
        <is>
          <t>PIHP</t>
        </is>
      </c>
      <c r="L39" s="71" t="inlineStr">
        <is>
          <t>PAHP</t>
        </is>
      </c>
      <c r="M39" s="71" t="n"/>
      <c r="N39" s="71" t="n"/>
      <c r="O39" s="71" t="n"/>
      <c r="P39" s="71" t="inlineStr">
        <is>
          <t>EXISTING</t>
        </is>
      </c>
      <c r="Q39" s="71">
        <f>IF(OR(AND($C$2="Base contract",$C$3="No, section requirements must be reviewed", $AF39=FALSE,$AG39=FALSE),AND($C$2="Contract amendment",$C$3="No, section requirements must be reviewed",$AF39=FALSE,$AG39=FALSE)),"MUNN")</f>
        <v/>
      </c>
      <c r="R39" s="64" t="n"/>
      <c r="S39" s="64" t="n"/>
      <c r="T39" s="64" t="n"/>
      <c r="U39" s="97">
        <f>IF(OR($E$36="N/A",AND(AX39=0,'Cover Sheet'!$B$29="Streamlined Review"),AND(E39="Met",F39&lt;&gt;""),AND(E39="Not Met",G39&lt;&gt;""),AND(E39="Unsure",G39&lt;&gt;""),AND(E39="N/A",H39&lt;&gt;""),AND(Y39=TRUE)),1,0)</f>
        <v/>
      </c>
      <c r="X39" s="126">
        <f>IF(OR(Y39=TRUE),TRUE,FALSE)</f>
        <v/>
      </c>
      <c r="Y39" s="126">
        <f>IF(SUM(Z39:AE39)&lt;1,TRUE,FALSE)</f>
        <v/>
      </c>
      <c r="Z39" s="126">
        <f>IF($Z$2=I39,1,0)</f>
        <v/>
      </c>
      <c r="AA39" s="126">
        <f>IF($AA$2=J39,1,0)</f>
        <v/>
      </c>
      <c r="AB39" s="126">
        <f>IF($AB$2=K39,1,0)</f>
        <v/>
      </c>
      <c r="AC39" s="126">
        <f>IF($AC$2=L39,1,0)</f>
        <v/>
      </c>
      <c r="AD39" s="126">
        <f>IF($AD$2=M39,1,0)</f>
        <v/>
      </c>
      <c r="AE39" s="126">
        <f>IF($AE$2=O39,1,0)</f>
        <v/>
      </c>
      <c r="AF39" s="53">
        <f>IF($H$1&lt;&gt;0,IF($H$1&lt;&gt;I39,IF($H$1&lt;&gt;J39,IF($H$1&lt;&gt;K39,IF($H$1&lt;&gt;L39,IF($H$1&lt;&gt;M39,IF($H$1&lt;&gt;N39,IF($H$1&lt;&gt;O39,TRUE,FALSE))))))))</f>
        <v/>
      </c>
      <c r="AG39" s="54">
        <f>IF(AH39=TRUE,TRUE,FALSE)</f>
        <v/>
      </c>
      <c r="AH39" s="56">
        <f>IF(OR(AND($H$6="Medicaid",MID($A39,1,FIND(".",$A39,1)-1)="II"),AND($H$6="CHIP",MID($A39,1,FIND(".",$A39,1)-1)="I")),TRUE,FALSE)</f>
        <v/>
      </c>
      <c r="AP39" s="69">
        <f>IF(AO39=1,1,"")</f>
        <v/>
      </c>
      <c r="AX39" s="110" t="n">
        <v>0</v>
      </c>
    </row>
    <row r="40" ht="54" customHeight="1">
      <c r="A40" s="294" t="inlineStr">
        <is>
          <t>I.E.5.04–06</t>
        </is>
      </c>
      <c r="B40" s="295" t="inlineStr">
        <is>
          <t>42 CFR 438.206(c)(1)(iv)</t>
        </is>
      </c>
      <c r="C40" s="295" t="inlineStr">
        <is>
          <t xml:space="preserve">The contract requires that the MCP establish mechanisms to ensure that its network providers comply with timely access requirements; monitor network providers regularly to determine compliance with the timely access requirements; and take corrective action if it, or its network providers, fail to comply with the timely access requirements. </t>
        </is>
      </c>
      <c r="D40" s="446" t="n"/>
      <c r="E40" s="297" t="n"/>
      <c r="F40" s="655" t="inlineStr">
        <is>
          <t>Source: CN-680000-FP122: 154 | Attachment - Core Contract Provisions 02012025: 91</t>
        </is>
      </c>
      <c r="G40" s="297" t="n"/>
      <c r="H40" s="640" t="inlineStr">
        <is>
          <t>Recommendation: MET
Response:
The contract explicitly states that the Managed Care Plan (MCP) shall establish mechanisms to ensure network providers comply with timely access requirements, monitor regularly to determine compliance, and take corrective action if there is a failure to comply. This is evidenced by the following quotes: 
- "b. In accordance with 42 CFR 438.206(c)(1), the Managed Care Plan shall establish mechanisms to ensure network providers comply with timely access requirements, monitor regularly to determine compliance, and take corrective action if there is a failure to comply." [CN-680000-FP122: 154]
- "b. In accordance with 42 CFR 438.206(c)(1), the Managed Care Plan shall establish mechanisms to ensure network providers comply with timely access requirements, monitor regularly to determine compliance, and take corrective action if there is a failure to comply." [Attachment - Core Contract Provisions 02012025: 91]</t>
        </is>
      </c>
      <c r="I40" s="92" t="inlineStr">
        <is>
          <t>MCO</t>
        </is>
      </c>
      <c r="J40" s="92" t="inlineStr">
        <is>
          <t>HIO</t>
        </is>
      </c>
      <c r="K40" s="92" t="inlineStr">
        <is>
          <t>PIHP</t>
        </is>
      </c>
      <c r="L40" s="71" t="inlineStr">
        <is>
          <t>PAHP</t>
        </is>
      </c>
      <c r="M40" s="71" t="n"/>
      <c r="N40" s="71" t="n"/>
      <c r="O40" s="71" t="n"/>
      <c r="P40" s="71" t="inlineStr">
        <is>
          <t>EXISTING</t>
        </is>
      </c>
      <c r="Q40" s="71">
        <f>IF(OR(AND($C$2="Base contract",$C$3="No, section requirements must be reviewed", $AF40=FALSE,$AG40=FALSE),AND($C$2="Contract amendment",$C$3="No, section requirements must be reviewed",$AF40=FALSE,$AG40=FALSE)),"MUNN")</f>
        <v/>
      </c>
      <c r="R40" s="64" t="n"/>
      <c r="S40" s="64" t="n"/>
      <c r="T40" s="64" t="n"/>
      <c r="U40" s="97">
        <f>IF(OR($E$36="N/A",AND(AX40=0,'Cover Sheet'!$B$29="Streamlined Review"),AND(E40="Met",F40&lt;&gt;""),AND(E40="Not Met",G40&lt;&gt;""),AND(E40="Unsure",G40&lt;&gt;""),AND(E40="N/A",H40&lt;&gt;""),AND(Y40=TRUE)),1,0)</f>
        <v/>
      </c>
      <c r="X40" s="126">
        <f>IF(OR(Y40=TRUE),TRUE,FALSE)</f>
        <v/>
      </c>
      <c r="Y40" s="126">
        <f>IF(SUM(Z40:AE40)&lt;1,TRUE,FALSE)</f>
        <v/>
      </c>
      <c r="Z40" s="126">
        <f>IF($Z$2=I40,1,0)</f>
        <v/>
      </c>
      <c r="AA40" s="126">
        <f>IF($AA$2=J40,1,0)</f>
        <v/>
      </c>
      <c r="AB40" s="126">
        <f>IF($AB$2=K40,1,0)</f>
        <v/>
      </c>
      <c r="AC40" s="126">
        <f>IF($AC$2=L40,1,0)</f>
        <v/>
      </c>
      <c r="AD40" s="126">
        <f>IF($AD$2=M40,1,0)</f>
        <v/>
      </c>
      <c r="AE40" s="126">
        <f>IF($AE$2=O40,1,0)</f>
        <v/>
      </c>
      <c r="AF40" s="53">
        <f>IF($H$1&lt;&gt;0,IF($H$1&lt;&gt;I40,IF($H$1&lt;&gt;J40,IF($H$1&lt;&gt;K40,IF($H$1&lt;&gt;L40,IF($H$1&lt;&gt;M40,IF($H$1&lt;&gt;N40,IF($H$1&lt;&gt;O40,TRUE,FALSE))))))))</f>
        <v/>
      </c>
      <c r="AG40" s="54">
        <f>IF(AH40=TRUE,TRUE,FALSE)</f>
        <v/>
      </c>
      <c r="AH40" s="56">
        <f>IF(OR(AND($H$6="Medicaid",MID($A40,1,FIND(".",$A40,1)-1)="II"),AND($H$6="CHIP",MID($A40,1,FIND(".",$A40,1)-1)="I")),TRUE,FALSE)</f>
        <v/>
      </c>
      <c r="AP40" s="69">
        <f>IF(AO40=1,1,"")</f>
        <v/>
      </c>
      <c r="AX40" s="110" t="n">
        <v>1</v>
      </c>
    </row>
    <row r="41" ht="41.25" customHeight="1">
      <c r="A41" s="294" t="inlineStr">
        <is>
          <t>I.E.5.07</t>
        </is>
      </c>
      <c r="B41" s="295" t="inlineStr">
        <is>
          <t>42 CFR 438.206(c)(3)</t>
        </is>
      </c>
      <c r="C41" s="295" t="inlineStr">
        <is>
          <t>The contract requires the MCP to ensure that network providers provide physical access, reasonable accommodations, and accessible equipment for Medicaid enrollees with physical or mental disabilities.</t>
        </is>
      </c>
      <c r="D41" s="446" t="n"/>
      <c r="E41" s="297" t="n"/>
      <c r="F41" s="655" t="inlineStr">
        <is>
          <t>Source: Attachment - Core Contract Provisions 02012025: 101 | CN-680000-FP122: 126, 62</t>
        </is>
      </c>
      <c r="G41" s="297" t="n"/>
      <c r="H41" s="640" t="inlineStr">
        <is>
          <t>Recommendation: MET
Response:
The contract explicitly states that providers are required to ensure physical access, reasonable accommodations, and accessible equipment for Medicaid enrollees with special health care needs, including physical or mental disabilities. This is evidenced by the following quotes:
- "Require providers to ensure physical access, reasonable accommodations, culturally competent communications, and accessible equipment for Medicaid enrollees with special health care needs, including physical or mental disabilities in accordance with 42 CFR 438.206(c)(3)." [Attachment - Core Contract Provisions 02012025: 101]
- "Whether the provider's office/facility has accommodations for people with physical disabilities, including offices, exam room(s) and equipment (42 CFR 438.10(h)(1)(viii))." [CN-680000-FP122: 126, 62]</t>
        </is>
      </c>
      <c r="I41" s="92" t="inlineStr">
        <is>
          <t>MCO</t>
        </is>
      </c>
      <c r="J41" s="92" t="inlineStr">
        <is>
          <t>HIO</t>
        </is>
      </c>
      <c r="K41" s="92" t="inlineStr">
        <is>
          <t>PIHP</t>
        </is>
      </c>
      <c r="L41" s="71" t="inlineStr">
        <is>
          <t>PAHP</t>
        </is>
      </c>
      <c r="M41" s="71" t="n"/>
      <c r="N41" s="71" t="n"/>
      <c r="O41" s="71" t="n"/>
      <c r="P41" s="71" t="inlineStr">
        <is>
          <t>EXISTING</t>
        </is>
      </c>
      <c r="Q41" s="71">
        <f>IF(OR(AND($C$2="Base contract",$C$3="No, section requirements must be reviewed", $AF41=FALSE,$AG41=FALSE),AND($C$2="Contract amendment",$C$3="No, section requirements must be reviewed",$AF41=FALSE,$AG41=FALSE)),"MUNN")</f>
        <v/>
      </c>
      <c r="R41" s="64" t="n">
        <v>43282</v>
      </c>
      <c r="S41" s="64" t="n"/>
      <c r="T41" s="64" t="n"/>
      <c r="U41" s="97">
        <f>IF(OR($E$36="N/A",AND(AX41=0,'Cover Sheet'!$B$29="Streamlined Review"),AND(E41="Met",F41&lt;&gt;""),AND(E41="Not Met",G41&lt;&gt;""),AND(E41="Unsure",G41&lt;&gt;""),AND(E41="N/A",H41&lt;&gt;""),AND(Y41=TRUE)),1,0)</f>
        <v/>
      </c>
      <c r="X41" s="126">
        <f>IF(OR(Y41=TRUE),TRUE,FALSE)</f>
        <v/>
      </c>
      <c r="Y41" s="126">
        <f>IF(SUM(Z41:AE41)&lt;1,TRUE,FALSE)</f>
        <v/>
      </c>
      <c r="Z41" s="126">
        <f>IF($Z$2=I41,1,0)</f>
        <v/>
      </c>
      <c r="AA41" s="126">
        <f>IF($AA$2=J41,1,0)</f>
        <v/>
      </c>
      <c r="AB41" s="126">
        <f>IF($AB$2=K41,1,0)</f>
        <v/>
      </c>
      <c r="AC41" s="126">
        <f>IF($AC$2=L41,1,0)</f>
        <v/>
      </c>
      <c r="AD41" s="126">
        <f>IF($AD$2=M41,1,0)</f>
        <v/>
      </c>
      <c r="AE41" s="126">
        <f>IF($AE$2=O41,1,0)</f>
        <v/>
      </c>
      <c r="AF41" s="53">
        <f>IF($H$1&lt;&gt;0,IF($H$1&lt;&gt;I41,IF($H$1&lt;&gt;J41,IF($H$1&lt;&gt;K41,IF($H$1&lt;&gt;L41,IF($H$1&lt;&gt;M41,IF($H$1&lt;&gt;N41,IF($H$1&lt;&gt;O41,TRUE,FALSE))))))))</f>
        <v/>
      </c>
      <c r="AG41" s="54">
        <f>IF(AH41=TRUE,TRUE,FALSE)</f>
        <v/>
      </c>
      <c r="AH41" s="56">
        <f>IF(OR(AND($H$6="Medicaid",MID($A41,1,FIND(".",$A41,1)-1)="II"),AND($H$6="CHIP",MID($A41,1,FIND(".",$A41,1)-1)="I")),TRUE,FALSE)</f>
        <v/>
      </c>
      <c r="AP41" s="69">
        <f>IF(AO41=1,1,"")</f>
        <v/>
      </c>
      <c r="AX41" s="110" t="n">
        <v>1</v>
      </c>
    </row>
    <row r="42" ht="42.75" customHeight="1">
      <c r="A42" s="294" t="inlineStr">
        <is>
          <t xml:space="preserve">I.E.5.08 </t>
        </is>
      </c>
      <c r="B42" s="295" t="inlineStr">
        <is>
          <t>42 CFR 438.68(b)(1)(i)</t>
        </is>
      </c>
      <c r="C42" s="263" t="inlineStr">
        <is>
          <t xml:space="preserve">The contract requires that the MCP will adhere to the quantitative network adequacy standards for adult PCPs developed by the state in all geographic areas in which the MCP operates, if the provider type is covered under the contract. </t>
        </is>
      </c>
      <c r="D42" s="470" t="n">
        <v>3</v>
      </c>
      <c r="E42" s="297" t="n"/>
      <c r="F42" s="655" t="inlineStr">
        <is>
          <t>Source: CN-680000-FP122: 390 | Attachment - Core Contract Provisions 02012025: 91</t>
        </is>
      </c>
      <c r="G42" s="297" t="n"/>
      <c r="H42" s="640" t="inlineStr">
        <is>
          <t>Recommendation: MET
Response:
The contract explicitly states that the Managed Care Plan (MCP) must maintain a region-wide network of providers in sufficient numbers to meet the access standards for specific medical services for all plan enrollees, as per Section 409.967(2)(c)(1) and 42 CFR 438.68(b)(1)-(i)-(viii), and 42 CFR 457.1218 [1]. Additionally, the MCP is required to have sufficient facilities, service locations, and practitioners to provide the covered services as required by the contract [2]. These provisions indicate that the MCP must adhere to the quantitative network adequacy standards for adult PCPs developed by the state.
[1] CN-680000-FP122: 390
[2] Attachment - Core Contract Provisions 02012025: 91</t>
        </is>
      </c>
      <c r="I42" s="92" t="inlineStr">
        <is>
          <t>MCO</t>
        </is>
      </c>
      <c r="J42" s="92" t="inlineStr">
        <is>
          <t>HIO</t>
        </is>
      </c>
      <c r="K42" s="92" t="inlineStr">
        <is>
          <t>PIHP</t>
        </is>
      </c>
      <c r="L42" s="71" t="inlineStr">
        <is>
          <t>PAHP</t>
        </is>
      </c>
      <c r="M42" s="71" t="n"/>
      <c r="N42" s="71" t="n"/>
      <c r="O42" s="71" t="n"/>
      <c r="P42" s="71" t="inlineStr">
        <is>
          <t>EXISTING</t>
        </is>
      </c>
      <c r="Q42" s="71">
        <f>IF(OR(AND($C$2="Base contract",$C$3="No, section requirements must be reviewed", $AF42=FALSE,$AG42=FALSE),AND($C$2="Contract amendment",$C$3="No, section requirements must be reviewed",$AF42=FALSE,$AG42=FALSE)),"MUNN")</f>
        <v/>
      </c>
      <c r="R42" s="64" t="n">
        <v>44179</v>
      </c>
      <c r="S42" s="64" t="n"/>
      <c r="T42" s="64" t="n"/>
      <c r="U42" s="97">
        <f>IF(OR($E$36="N/A",AND(AX42=0,'Cover Sheet'!$B$29="Streamlined Review"),AND(E42="Met",F42&lt;&gt;""),AND(E42="Not Met",G42&lt;&gt;""),AND(E42="Unsure",G42&lt;&gt;""),AND(E42="N/A",H42&lt;&gt;""),AND(Y42=TRUE)),1,0)</f>
        <v/>
      </c>
      <c r="X42" s="126">
        <f>IF(OR(Y42=TRUE),TRUE,FALSE)</f>
        <v/>
      </c>
      <c r="Y42" s="126">
        <f>IF(SUM(Z42:AE42)&lt;1,TRUE,FALSE)</f>
        <v/>
      </c>
      <c r="Z42" s="126">
        <f>IF($Z$2=I42,1,0)</f>
        <v/>
      </c>
      <c r="AA42" s="126">
        <f>IF($AA$2=J42,1,0)</f>
        <v/>
      </c>
      <c r="AB42" s="126">
        <f>IF($AB$2=K42,1,0)</f>
        <v/>
      </c>
      <c r="AC42" s="126">
        <f>IF($AC$2=L42,1,0)</f>
        <v/>
      </c>
      <c r="AD42" s="126">
        <f>IF($AD$2=M42,1,0)</f>
        <v/>
      </c>
      <c r="AE42" s="126">
        <f>IF($AE$2=O42,1,0)</f>
        <v/>
      </c>
      <c r="AF42" s="53">
        <f>IF($H$1&lt;&gt;0,IF($H$1&lt;&gt;I42,IF($H$1&lt;&gt;J42,IF($H$1&lt;&gt;K42,IF($H$1&lt;&gt;L42,IF($H$1&lt;&gt;M42,IF($H$1&lt;&gt;N42,IF($H$1&lt;&gt;O42,TRUE,FALSE))))))))</f>
        <v/>
      </c>
      <c r="AG42" s="54">
        <f>IF(AH42=TRUE,TRUE,FALSE)</f>
        <v/>
      </c>
      <c r="AH42" s="56">
        <f>IF(OR(AND($H$6="Medicaid",MID($A42,1,FIND(".",$A42,1)-1)="II"),AND($H$6="CHIP",MID($A42,1,FIND(".",$A42,1)-1)="I")),TRUE,FALSE)</f>
        <v/>
      </c>
      <c r="AP42" s="69">
        <f>IF(AO42=1,1,"")</f>
        <v/>
      </c>
      <c r="AX42" s="110" t="n">
        <v>1</v>
      </c>
    </row>
    <row r="43" ht="51.75" customHeight="1">
      <c r="A43" s="294" t="inlineStr">
        <is>
          <t>I.E.5.09–20</t>
        </is>
      </c>
      <c r="B43" s="295" t="inlineStr">
        <is>
          <t>42 CFR 438.68(b)(1)(i)–(vii); 42 CFR 438.68(b)(2)</t>
        </is>
      </c>
      <c r="C43" s="263" t="inlineStr">
        <is>
          <t>The contract requires that the MCP will adhere to the quantitative network adequacy standards developed by the state in all geographic areas in which the MCP operates if the provider types in 42 CFR 438.68(b)(1)(i)–(vii) and 42 CFR 438.68(b)(2) are covered under the contract.</t>
        </is>
      </c>
      <c r="D43" s="470" t="inlineStr">
        <is>
          <t>3,4</t>
        </is>
      </c>
      <c r="E43" s="297" t="n"/>
      <c r="F43" s="655" t="inlineStr">
        <is>
          <t>Source: CN-680000-FP122: 390</t>
        </is>
      </c>
      <c r="G43" s="297" t="n"/>
      <c r="H43" s="640" t="inlineStr">
        <is>
          <t>Recommendation: MET
Response:
The contract explicitly states that the Managed Care Plan (MCP) must maintain a region-wide network of providers in sufficient numbers to meet the access standards for specific medical services for all plan enrollees, in accordance with 42 CFR 438.68(b)(1)(i)-(viii) and 42 CFR 457.1218. This indicates that the MCP is required to adhere to the quantitative network adequacy standards developed by the state.
Evidence:
- "Pursuant to Section 409.967(2)(c)(1) and 42 CFR 438.68(b)(1)(i)-(viii), and 42 CFR 457.1218, the Managed Care Plan must maintain a region wide network of providers in sufficient numbers to meet the access standards for specific medical services for all plan enrollees." [CN-680000-FP122: 390]</t>
        </is>
      </c>
      <c r="I43" s="92" t="inlineStr">
        <is>
          <t>MCO</t>
        </is>
      </c>
      <c r="J43" s="92" t="inlineStr">
        <is>
          <t>HIO</t>
        </is>
      </c>
      <c r="K43" s="92" t="inlineStr">
        <is>
          <t>PIHP</t>
        </is>
      </c>
      <c r="L43" s="71" t="inlineStr">
        <is>
          <t>PAHP</t>
        </is>
      </c>
      <c r="M43" s="71" t="n"/>
      <c r="N43" s="71" t="n"/>
      <c r="O43" s="71" t="n"/>
      <c r="P43" s="71" t="inlineStr">
        <is>
          <t>EXISTING</t>
        </is>
      </c>
      <c r="Q43" s="71">
        <f>IF(OR(AND($C$2="Base contract",$C$3="No, section requirements must be reviewed", $AF43=FALSE,$AG43=FALSE),AND($C$2="Contract amendment",$C$3="No, section requirements must be reviewed",$AF43=FALSE,$AG43=FALSE)),"MUNN")</f>
        <v/>
      </c>
      <c r="R43" s="64" t="n">
        <v>44179</v>
      </c>
      <c r="S43" s="64" t="n"/>
      <c r="T43" s="64" t="n"/>
      <c r="U43" s="97">
        <f>IF(OR($E$36="N/A",AND(AX43=0,'Cover Sheet'!$B$29="Streamlined Review"),AND(E43="Met",F43&lt;&gt;""),AND(E43="Not Met",G43&lt;&gt;""),AND(E43="Unsure",G43&lt;&gt;""),AND(E43="N/A",H43&lt;&gt;""),AND(Y43=TRUE)),1,0)</f>
        <v/>
      </c>
      <c r="X43" s="126">
        <f>IF(OR(Y43=TRUE),TRUE,FALSE)</f>
        <v/>
      </c>
      <c r="Y43" s="126">
        <f>IF(SUM(Z43:AE43)&lt;1,TRUE,FALSE)</f>
        <v/>
      </c>
      <c r="Z43" s="126">
        <f>IF($Z$2=I43,1,0)</f>
        <v/>
      </c>
      <c r="AA43" s="126">
        <f>IF($AA$2=J43,1,0)</f>
        <v/>
      </c>
      <c r="AB43" s="126">
        <f>IF($AB$2=K43,1,0)</f>
        <v/>
      </c>
      <c r="AC43" s="126">
        <f>IF($AC$2=L43,1,0)</f>
        <v/>
      </c>
      <c r="AD43" s="126">
        <f>IF($AD$2=M43,1,0)</f>
        <v/>
      </c>
      <c r="AE43" s="126">
        <f>IF($AE$2=O43,1,0)</f>
        <v/>
      </c>
      <c r="AF43" s="53">
        <f>IF($H$1&lt;&gt;0,IF($H$1&lt;&gt;I43,IF($H$1&lt;&gt;J43,IF($H$1&lt;&gt;K43,IF($H$1&lt;&gt;L43,IF($H$1&lt;&gt;M43,IF($H$1&lt;&gt;N43,IF($H$1&lt;&gt;O43,TRUE,FALSE))))))))</f>
        <v/>
      </c>
      <c r="AG43" s="54">
        <f>IF(AH43=TRUE,TRUE,FALSE)</f>
        <v/>
      </c>
      <c r="AH43" s="56">
        <f>IF(OR(AND($H$6="Medicaid",MID($A43,1,FIND(".",$A43,1)-1)="II"),AND($H$6="CHIP",MID($A43,1,FIND(".",$A43,1)-1)="I")),TRUE,FALSE)</f>
        <v/>
      </c>
      <c r="AP43" s="69">
        <f>IF(AO43=1,1,"")</f>
        <v/>
      </c>
      <c r="AX43" s="110" t="n">
        <v>1</v>
      </c>
    </row>
    <row r="44" ht="56.25" customHeight="1">
      <c r="A44" s="294" t="inlineStr">
        <is>
          <t>I.E.5.21</t>
        </is>
      </c>
      <c r="B44" s="295" t="inlineStr">
        <is>
          <t>42 CFR 438.68(b)(3); 42 CFR 438.68(b)(2)</t>
        </is>
      </c>
      <c r="C44" s="295" t="inlineStr">
        <is>
          <t>For MCPs that provide LTSS, the contract requires that the MCP will meet state quantitative network adequacy standards in all geographic areas in which the MCP operates for LTSS. States are permitted to have varying standards for the same provider type based on geographic areas.</t>
        </is>
      </c>
      <c r="D44" s="470" t="n">
        <v>3</v>
      </c>
      <c r="E44" s="297" t="n"/>
      <c r="F44" s="655" t="inlineStr">
        <is>
          <t>Source: CN-680000-FP122: 495: 495</t>
        </is>
      </c>
      <c r="G44" s="297" t="n"/>
      <c r="H44" s="640" t="inlineStr">
        <is>
          <t>Recommendation: MET
Response:
The contract explicitly requires that the Managed Care Plan (MCP) must maintain a region-wide network of providers in sufficient numbers to meet the access standards for Long-Term Services and Supports (LTSS) for all plan enrollees. It also specifies that the MCP must ensure regional provider ratios and provider-specific geographic access standards for enrollees in urban or rural counties are met and maintained throughout the life of the contract. This indicates that the MCP is required to meet state quantitative network adequacy standards in all geographic areas in which the MCP operates for LTSS.
Evidence:
- "Managed Care Plans must maintain a region wide network of providers in sufficient numbers to meet the access standards for LTC services for all plan enrollees." [CN-680000-FP122: 495]
- "Managed Care Plans shall ensure regional provider ratios and provider-specific geographic access standards for enrollees in urban or rural counties are met and maintained throughout the life of this Contract, as specified in Table 2." [CN-680000-FP122: 495]</t>
        </is>
      </c>
      <c r="I44" s="92" t="inlineStr">
        <is>
          <t>MCO</t>
        </is>
      </c>
      <c r="J44" s="92" t="inlineStr">
        <is>
          <t>HIO</t>
        </is>
      </c>
      <c r="K44" s="92" t="inlineStr">
        <is>
          <t>PIHP</t>
        </is>
      </c>
      <c r="L44" s="71" t="inlineStr">
        <is>
          <t>PAHP</t>
        </is>
      </c>
      <c r="M44" s="71" t="n"/>
      <c r="N44" s="71" t="n"/>
      <c r="O44" s="71" t="n"/>
      <c r="P44" s="71" t="inlineStr">
        <is>
          <t>EXISTING</t>
        </is>
      </c>
      <c r="Q44" s="71">
        <f>IF(OR(AND($C$2="Base contract",$C$3="No, section requirements must be reviewed", $AF44=FALSE,$AG44=FALSE),AND($C$2="Contract amendment",$C$3="No, section requirements must be reviewed",$AF44=FALSE,$AG44=FALSE)),"MUNN")</f>
        <v/>
      </c>
      <c r="R44" s="64" t="n">
        <v>43282</v>
      </c>
      <c r="S44" s="64" t="n"/>
      <c r="T44" s="64" t="n"/>
      <c r="U44" s="97">
        <f>IF(OR($E$36="N/A",AND(AX44=0,'Cover Sheet'!$B$29="Streamlined Review"),AND(E44="Met",F44&lt;&gt;""),AND(E44="Not Met",G44&lt;&gt;""),AND(E44="Unsure",G44&lt;&gt;""),AND(E44="N/A",H44&lt;&gt;""),AND(Y44=TRUE)),1,0)</f>
        <v/>
      </c>
      <c r="X44" s="126">
        <f>IF(OR(Y44=TRUE),TRUE,FALSE)</f>
        <v/>
      </c>
      <c r="Y44" s="126">
        <f>IF(SUM(Z44:AE44)&lt;1,TRUE,FALSE)</f>
        <v/>
      </c>
      <c r="Z44" s="126">
        <f>IF($Z$2=I44,1,0)</f>
        <v/>
      </c>
      <c r="AA44" s="126">
        <f>IF($AA$2=J44,1,0)</f>
        <v/>
      </c>
      <c r="AB44" s="126">
        <f>IF($AB$2=K44,1,0)</f>
        <v/>
      </c>
      <c r="AC44" s="126">
        <f>IF($AC$2=L44,1,0)</f>
        <v/>
      </c>
      <c r="AD44" s="126">
        <f>IF($AD$2=M44,1,0)</f>
        <v/>
      </c>
      <c r="AE44" s="126">
        <f>IF($AE$2=O44,1,0)</f>
        <v/>
      </c>
      <c r="AF44" s="53">
        <f>IF($H$1&lt;&gt;0,IF($H$1&lt;&gt;I44,IF($H$1&lt;&gt;J44,IF($H$1&lt;&gt;K44,IF($H$1&lt;&gt;L44,IF($H$1&lt;&gt;M44,IF($H$1&lt;&gt;N44,IF($H$1&lt;&gt;O44,TRUE,FALSE))))))))</f>
        <v/>
      </c>
      <c r="AG44" s="54">
        <f>IF(AH44=TRUE,TRUE,FALSE)</f>
        <v/>
      </c>
      <c r="AH44" s="56">
        <f>IF(OR(AND($H$6="Medicaid",MID($A44,1,FIND(".",$A44,1)-1)="II"),AND($H$6="CHIP",MID($A44,1,FIND(".",$A44,1)-1)="I")),TRUE,FALSE)</f>
        <v/>
      </c>
      <c r="AP44" s="69">
        <f>IF(AO44=1,1,"")</f>
        <v/>
      </c>
      <c r="AX44" s="110" t="n">
        <v>0</v>
      </c>
    </row>
    <row r="45" ht="39" customHeight="1" thickBot="1">
      <c r="A45" s="294" t="inlineStr">
        <is>
          <t>I.E.5.22</t>
        </is>
      </c>
      <c r="B45" s="295" t="inlineStr">
        <is>
          <t>42 CFR 438.68(d)(1)</t>
        </is>
      </c>
      <c r="C45" s="263" t="inlineStr">
        <is>
          <t>If the state has developed an exceptions process for MCPs regarding the state-developed quantitative network adequacy standards, the contract describes the standards by which any exceptions will be evaluated and approved.</t>
        </is>
      </c>
      <c r="D45" s="470" t="n">
        <v>3</v>
      </c>
      <c r="E45" s="297" t="n"/>
      <c r="F45" s="655" t="inlineStr">
        <is>
          <t>Source: Attachment - Core Contract Provisions 02012025: 93 | CN-680000-FP122: 156</t>
        </is>
      </c>
      <c r="G45" s="297" t="n"/>
      <c r="H45" s="640" t="inlineStr">
        <is>
          <t>Recommendation: MET
Response:
The contract explicitly describes the process for submitting a waiver request when a Managed Care Plan (MCP) is unable to meet network adequacy standards. It states that the MCP 'may submit a waiver request for review and approval by the Agency' and must do so 'in a manner and format approved by the Agency.' This indicates that there is a defined process for evaluating and approving exceptions. [1][2]</t>
        </is>
      </c>
      <c r="I45" s="92" t="inlineStr">
        <is>
          <t>MCO</t>
        </is>
      </c>
      <c r="J45" s="92" t="inlineStr">
        <is>
          <t>HIO</t>
        </is>
      </c>
      <c r="K45" s="92" t="inlineStr">
        <is>
          <t>PIHP</t>
        </is>
      </c>
      <c r="L45" s="71" t="inlineStr">
        <is>
          <t>PAHP</t>
        </is>
      </c>
      <c r="M45" s="71" t="n"/>
      <c r="N45" s="71" t="n"/>
      <c r="O45" s="71" t="n"/>
      <c r="P45" s="71" t="inlineStr">
        <is>
          <t>EXISTING</t>
        </is>
      </c>
      <c r="Q45" s="71">
        <f>IF(OR(AND($C$2="Base contract",$C$3="No, section requirements must be reviewed", $AF45=FALSE,$AG45=FALSE),AND($C$2="Contract amendment",$C$3="No, section requirements must be reviewed",$AF45=FALSE,$AG45=FALSE)),"MUNN")</f>
        <v/>
      </c>
      <c r="R45" s="64" t="n">
        <v>43282</v>
      </c>
      <c r="S45" s="64" t="n"/>
      <c r="T45" s="64" t="n"/>
      <c r="U45" s="97">
        <f>IF(OR($E$36="N/A",AND(AX45=0,'Cover Sheet'!$B$29="Streamlined Review"),AND(E45="Met",F45&lt;&gt;""),AND(E45="Not Met",G45&lt;&gt;""),AND(E45="Unsure",G45&lt;&gt;""),AND(E45="N/A",H45&lt;&gt;""),AND(Y45=TRUE)),1,0)</f>
        <v/>
      </c>
      <c r="X45" s="126">
        <f>IF(OR(Y45=TRUE),TRUE,FALSE)</f>
        <v/>
      </c>
      <c r="Y45" s="126">
        <f>IF(SUM(Z45:AE45)&lt;1,TRUE,FALSE)</f>
        <v/>
      </c>
      <c r="Z45" s="126">
        <f>IF($Z$2=I45,1,0)</f>
        <v/>
      </c>
      <c r="AA45" s="126">
        <f>IF($AA$2=J45,1,0)</f>
        <v/>
      </c>
      <c r="AB45" s="126">
        <f>IF($AB$2=K45,1,0)</f>
        <v/>
      </c>
      <c r="AC45" s="126">
        <f>IF($AC$2=L45,1,0)</f>
        <v/>
      </c>
      <c r="AD45" s="126">
        <f>IF($AD$2=M45,1,0)</f>
        <v/>
      </c>
      <c r="AE45" s="126">
        <f>IF($AE$2=O45,1,0)</f>
        <v/>
      </c>
      <c r="AF45" s="53">
        <f>IF($H$1&lt;&gt;0,IF($H$1&lt;&gt;I45,IF($H$1&lt;&gt;J45,IF($H$1&lt;&gt;K45,IF($H$1&lt;&gt;L45,IF($H$1&lt;&gt;M45,IF($H$1&lt;&gt;N45,IF($H$1&lt;&gt;O45,TRUE,FALSE))))))))</f>
        <v/>
      </c>
      <c r="AG45" s="54">
        <f>IF(AH45=TRUE,TRUE,FALSE)</f>
        <v/>
      </c>
      <c r="AH45" s="56">
        <f>IF(OR(AND($H$6="Medicaid",MID($A45,1,FIND(".",$A45,1)-1)="II"),AND($H$6="CHIP",MID($A45,1,FIND(".",$A45,1)-1)="I")),TRUE,FALSE)</f>
        <v/>
      </c>
      <c r="AP45" s="69">
        <f>IF(AO45=1,1,"")</f>
        <v/>
      </c>
      <c r="AX45" s="110" t="n">
        <v>0</v>
      </c>
    </row>
    <row r="46" ht="15.75" customHeight="1" thickBot="1">
      <c r="A46" s="450" t="n"/>
      <c r="B46" s="451" t="n"/>
      <c r="C46" s="452" t="inlineStr">
        <is>
          <t xml:space="preserve">I.E.6 Provider Notification of Grievance and Appeals Rights </t>
        </is>
      </c>
      <c r="D46" s="486" t="n"/>
      <c r="E46" s="443" t="n"/>
      <c r="F46" s="444" t="n"/>
      <c r="G46" s="444" t="n"/>
      <c r="H46" s="445" t="n"/>
      <c r="I46" s="74" t="n"/>
      <c r="J46" s="74" t="n"/>
      <c r="K46" s="74" t="n"/>
      <c r="L46" s="87" t="n"/>
      <c r="M46" s="87" t="n"/>
      <c r="R46" s="116" t="n"/>
      <c r="S46" s="116" t="n"/>
      <c r="T46" s="116" t="n"/>
      <c r="U46" s="126" t="n"/>
      <c r="Z46" s="126" t="n"/>
      <c r="AA46" s="126" t="n"/>
      <c r="AB46" s="126" t="n"/>
      <c r="AC46" s="126" t="n"/>
      <c r="AD46" s="126" t="n"/>
      <c r="AE46" s="126" t="n"/>
      <c r="AH46" s="68" t="n"/>
      <c r="AX46" s="110" t="n"/>
    </row>
    <row r="47" ht="57.75" customHeight="1">
      <c r="A47" s="294" t="inlineStr">
        <is>
          <t xml:space="preserve">I.E.6.01 </t>
        </is>
      </c>
      <c r="B47" s="295" t="inlineStr">
        <is>
          <t>42 CFR 438.414; 42 CFR 438.10(g)(2)(xi)</t>
        </is>
      </c>
      <c r="C47" s="295" t="inlineStr">
        <is>
          <t>The contract requires the MCP to inform providers and subcontractors, at the time they enter into a contract, about enrollee grievance, appeal, and fair hearing procedures and timeframes as specified in 42 CFR 438.400–424 and described in the Grievances and Appeals section of this checklist.</t>
        </is>
      </c>
      <c r="D47" s="446" t="n"/>
      <c r="E47" s="297" t="n"/>
      <c r="F47" s="655" t="inlineStr">
        <is>
          <t>Source: CN-680000-FP122: 144, 151 | Attachment - Core Contract Provisions 02012025: 81, 88, 39</t>
        </is>
      </c>
      <c r="G47" s="297" t="n"/>
      <c r="H47" s="640" t="inlineStr">
        <is>
          <t>Recommendation: MET
Response:
The contract explicitly states that the Managed Care Plan (MCP) shall establish and maintain an enrollee grievance and appeal system, including a complaint process, a grievance process, a single plan appeal process, access to an applicable review outside of the Managed Care Plan, and access to a Medicaid Fair Hearing. This is in accordance with 42 CFR 431, Subpart E; 42 CFR 438, Subpart F; and Rule 59G-1.100, F.A.C. [1]. Additionally, the contract mentions that the MCP shall assist enrollees in completing forms and following procedures for filing a grievance or plan appeal or requesting a Medicaid Fair Hearing [2]. These provisions indicate that the MCP is required to inform providers and subcontractors about the grievance, appeal, and fair hearing procedures and timeframes.
[1] CN-680000-FP122: 144 | Attachment - Core Contract Provisions 02012025: 81
[2] Attachment - Core Contract Provisions 02012025: 81 | CN-680000-FP122: 144</t>
        </is>
      </c>
      <c r="I47" s="92" t="inlineStr">
        <is>
          <t>MCO</t>
        </is>
      </c>
      <c r="J47" s="92" t="inlineStr">
        <is>
          <t>HIO</t>
        </is>
      </c>
      <c r="K47" s="92" t="inlineStr">
        <is>
          <t>PIHP</t>
        </is>
      </c>
      <c r="L47" s="166" t="inlineStr">
        <is>
          <t>PAHP</t>
        </is>
      </c>
      <c r="M47" s="71" t="n"/>
      <c r="N47" s="71" t="n"/>
      <c r="O47" s="71" t="n"/>
      <c r="P47" s="71" t="inlineStr">
        <is>
          <t>EXISTING</t>
        </is>
      </c>
      <c r="Q47" s="71">
        <f>IF(OR(AND($C$2="Base contract",$C$3="No, section requirements must be reviewed", $AF47=FALSE,$AG47=FALSE),AND($C$2="Contract amendment",$C$3="No, section requirements must be reviewed",$AF47=FALSE,$AG47=FALSE)),"MUNN")</f>
        <v/>
      </c>
      <c r="R47" s="64" t="n"/>
      <c r="S47" s="64" t="n"/>
      <c r="T47" s="64" t="n"/>
      <c r="U47" s="97">
        <f>IF(OR($E$46="N/A",AND(AX47=0,'Cover Sheet'!$B$29="Streamlined Review"),AND(E47="Met",F47&lt;&gt;""),AND(E47="Not Met",G47&lt;&gt;""),AND(E47="Unsure",G47&lt;&gt;""),AND(E47="N/A",H47&lt;&gt;""),AND(Y47=TRUE)),1,0)</f>
        <v/>
      </c>
      <c r="X47" s="126">
        <f>IF(OR(Y47=TRUE),TRUE,FALSE)</f>
        <v/>
      </c>
      <c r="Y47" s="126">
        <f>IF(SUM(Z47:AE47)&lt;1,TRUE,FALSE)</f>
        <v/>
      </c>
      <c r="Z47" s="126">
        <f>IF($Z$2=I47,1,0)</f>
        <v/>
      </c>
      <c r="AA47" s="126">
        <f>IF($AA$2=J47,1,0)</f>
        <v/>
      </c>
      <c r="AB47" s="126">
        <f>IF($AB$2=K47,1,0)</f>
        <v/>
      </c>
      <c r="AC47" s="126">
        <f>IF($AC$2=L47,1,0)</f>
        <v/>
      </c>
      <c r="AD47" s="126">
        <f>IF($AD$2=M47,1,0)</f>
        <v/>
      </c>
      <c r="AE47" s="126">
        <f>IF($AE$2=O47,1,0)</f>
        <v/>
      </c>
      <c r="AF47" s="53">
        <f>IF($H$1&lt;&gt;0,IF($H$1&lt;&gt;I47,IF($H$1&lt;&gt;J47,IF($H$1&lt;&gt;K47,IF($H$1&lt;&gt;L47,IF($H$1&lt;&gt;M47,IF($H$1&lt;&gt;N47,IF($H$1&lt;&gt;O47,TRUE,FALSE))))))))</f>
        <v/>
      </c>
      <c r="AG47" s="54">
        <f>IF(AH47=TRUE,TRUE,FALSE)</f>
        <v/>
      </c>
      <c r="AH47" s="56">
        <f>IF(OR(AND($H$6="Medicaid",MID($A47,1,FIND(".",$A47,1)-1)="II"),AND($H$6="CHIP",MID($A47,1,FIND(".",$A47,1)-1)="I")),TRUE,FALSE)</f>
        <v/>
      </c>
      <c r="AP47" s="69">
        <f>IF(AO47=1,1,"")</f>
        <v/>
      </c>
      <c r="AX47" s="110" t="n">
        <v>1</v>
      </c>
    </row>
    <row r="48" ht="39" customHeight="1">
      <c r="A48" s="294" t="inlineStr">
        <is>
          <t>I.E.6.02</t>
        </is>
      </c>
      <c r="B48" s="295" t="inlineStr">
        <is>
          <t>42 CFR 438.414; 42 CFR 438.10(g)(2)(xi)(A)–(B)</t>
        </is>
      </c>
      <c r="C48" s="295" t="inlineStr">
        <is>
          <t>The contract requires the MCP to inform providers and subcontractors, at the time they enter into a contract, about the enrollee’s right to file grievances and appeals and the requirements and timeframes for filing.</t>
        </is>
      </c>
      <c r="D48" s="446" t="n"/>
      <c r="E48" s="297" t="n"/>
      <c r="F48" s="655" t="inlineStr">
        <is>
          <t>Source: Attachment - Core Contract Provisions 02012025: 81, 144 | CN-680000-FP122: 144</t>
        </is>
      </c>
      <c r="G48" s="297" t="n"/>
      <c r="H48" s="640" t="inlineStr">
        <is>
          <t>Recommendation: UNCLEAR
Response:
The retrieved text does not provide explicit evidence that the contract requires the MCP to inform providers and subcontractors about the enrollee’s right to file grievances and appeals and the requirements and timeframes for filing at the time they enter into a contract. While the contract mentions the establishment and maintenance of an enrollee grievance and appeal system (Attachment - Core Contract Provisions 02012025: 81, 144), it does not explicitly state that this information must be provided to providers and subcontractors upon contract entry.</t>
        </is>
      </c>
      <c r="I48" s="167" t="inlineStr">
        <is>
          <t>MCO</t>
        </is>
      </c>
      <c r="J48" s="167" t="inlineStr">
        <is>
          <t>HIO</t>
        </is>
      </c>
      <c r="K48" s="167" t="inlineStr">
        <is>
          <t>PIHP</t>
        </is>
      </c>
      <c r="L48" s="71" t="inlineStr">
        <is>
          <t>PAHP</t>
        </is>
      </c>
      <c r="M48" s="71" t="n"/>
      <c r="N48" s="71" t="n"/>
      <c r="O48" s="71" t="n"/>
      <c r="P48" s="71" t="inlineStr">
        <is>
          <t>EXISTING</t>
        </is>
      </c>
      <c r="Q48" s="71">
        <f>IF(OR(AND($C$2="Base contract",$C$3="No, section requirements must be reviewed", $AF48=FALSE,$AG48=FALSE),AND($C$2="Contract amendment",$C$3="No, section requirements must be reviewed",$AF48=FALSE,$AG48=FALSE)),"MUNN")</f>
        <v/>
      </c>
      <c r="R48" s="64" t="n">
        <v>42917</v>
      </c>
      <c r="S48" s="64" t="n"/>
      <c r="T48" s="64" t="n"/>
      <c r="U48" s="97">
        <f>IF(OR($E$46="N/A",AND(AX48=0,'Cover Sheet'!$B$29="Streamlined Review"),AND(E48="Met",F48&lt;&gt;""),AND(E48="Not Met",G48&lt;&gt;""),AND(E48="Unsure",G48&lt;&gt;""),AND(E48="N/A",H48&lt;&gt;""),AND(Y48=TRUE)),1,0)</f>
        <v/>
      </c>
      <c r="X48" s="126">
        <f>IF(OR(Y48=TRUE),TRUE,FALSE)</f>
        <v/>
      </c>
      <c r="Y48" s="126">
        <f>IF(SUM(Z48:AE48)&lt;1,TRUE,FALSE)</f>
        <v/>
      </c>
      <c r="Z48" s="126">
        <f>IF($Z$2=I48,1,0)</f>
        <v/>
      </c>
      <c r="AA48" s="126">
        <f>IF($AA$2=J48,1,0)</f>
        <v/>
      </c>
      <c r="AB48" s="126">
        <f>IF($AB$2=K48,1,0)</f>
        <v/>
      </c>
      <c r="AC48" s="126">
        <f>IF($AC$2=L48,1,0)</f>
        <v/>
      </c>
      <c r="AD48" s="126">
        <f>IF($AD$2=M48,1,0)</f>
        <v/>
      </c>
      <c r="AE48" s="126">
        <f>IF($AE$2=O48,1,0)</f>
        <v/>
      </c>
      <c r="AF48" s="53">
        <f>IF($H$1&lt;&gt;0,IF($H$1&lt;&gt;I48,IF($H$1&lt;&gt;J48,IF($H$1&lt;&gt;K48,IF($H$1&lt;&gt;L48,IF($H$1&lt;&gt;M48,IF($H$1&lt;&gt;N48,IF($H$1&lt;&gt;O48,TRUE,FALSE))))))))</f>
        <v/>
      </c>
      <c r="AG48" s="54">
        <f>IF(AH48=TRUE,TRUE,FALSE)</f>
        <v/>
      </c>
      <c r="AH48" s="56">
        <f>IF(OR(AND($H$6="Medicaid",MID($A48,1,FIND(".",$A48,1)-1)="II"),AND($H$6="CHIP",MID($A48,1,FIND(".",$A48,1)-1)="I")),TRUE,FALSE)</f>
        <v/>
      </c>
      <c r="AP48" s="69">
        <f>IF(AO48=1,1,"")</f>
        <v/>
      </c>
      <c r="AX48" s="110" t="n">
        <v>0</v>
      </c>
    </row>
    <row r="49" ht="45" customHeight="1">
      <c r="A49" s="294" t="inlineStr">
        <is>
          <t>I.E.6.03</t>
        </is>
      </c>
      <c r="B49" s="295" t="inlineStr">
        <is>
          <t>42 CFR 438.414; 42 CFR 438.10(g)(2)(xi)(C)</t>
        </is>
      </c>
      <c r="C49" s="295" t="inlineStr">
        <is>
          <t xml:space="preserve">The contract requires the MCP to inform providers and subcontractors, at the time they enter into a contract, about the availability of assistance to the enrollee with filing grievances and appeals. </t>
        </is>
      </c>
      <c r="D49" s="446" t="n"/>
      <c r="E49" s="297" t="n"/>
      <c r="F49" s="655" t="inlineStr">
        <is>
          <t>Source: CN-680000-FP122: 144 | Attachment - Core Contract Provisions 02012025: 108</t>
        </is>
      </c>
      <c r="G49" s="297" t="n"/>
      <c r="H49" s="640" t="inlineStr">
        <is>
          <t>Recommendation: UNCLEAR
Response:
The retrieved text does not provide explicit evidence that the MCP is required to inform providers and subcontractors about the availability of assistance to enrollees with filing grievances and appeals at the time they enter into a contract. While the text mentions the establishment of an enrollee grievance and appeal system and the requirement for training providers, it does not specifically state that this information must be provided at the time of contract entry.
Evidence:
- 'The Managed Care Plan shall establish and maintain an enrollee grievance and appeal system for reviewing and resolving enrollee complaints, grievances, and appeals.' [CN-680000-FP122: 144]
- 'The Managed Care Plan shall make available training to all providers and their staff regarding the requirements of this Contract, including any Contract amendments and special needs of enrollees.' [Attachment - Core Contract Provisions 02012025: 108]</t>
        </is>
      </c>
      <c r="I49" s="92" t="inlineStr">
        <is>
          <t>MCO</t>
        </is>
      </c>
      <c r="J49" s="92" t="inlineStr">
        <is>
          <t>HIO</t>
        </is>
      </c>
      <c r="K49" s="92" t="inlineStr">
        <is>
          <t>PIHP</t>
        </is>
      </c>
      <c r="L49" s="166" t="inlineStr">
        <is>
          <t>PAHP</t>
        </is>
      </c>
      <c r="M49" s="71" t="n"/>
      <c r="N49" s="71" t="n"/>
      <c r="O49" s="71" t="n"/>
      <c r="P49" s="71" t="inlineStr">
        <is>
          <t>EXISTING</t>
        </is>
      </c>
      <c r="Q49" s="71">
        <f>IF(OR(AND($C$2="Base contract",$C$3="No, section requirements must be reviewed", $AF49=FALSE,$AG49=FALSE),AND($C$2="Contract amendment",$C$3="No, section requirements must be reviewed",$AF49=FALSE,$AG49=FALSE)),"MUNN")</f>
        <v/>
      </c>
      <c r="R49" s="64" t="n"/>
      <c r="S49" s="64" t="n"/>
      <c r="T49" s="64" t="n"/>
      <c r="U49" s="97">
        <f>IF(OR($E$46="N/A",AND(AX49=0,'Cover Sheet'!$B$29="Streamlined Review"),AND(E49="Met",F49&lt;&gt;""),AND(E49="Not Met",G49&lt;&gt;""),AND(E49="Unsure",G49&lt;&gt;""),AND(E49="N/A",H49&lt;&gt;""),AND(Y49=TRUE)),1,0)</f>
        <v/>
      </c>
      <c r="X49" s="126">
        <f>IF(OR(Y49=TRUE),TRUE,FALSE)</f>
        <v/>
      </c>
      <c r="Y49" s="126">
        <f>IF(SUM(Z49:AE49)&lt;1,TRUE,FALSE)</f>
        <v/>
      </c>
      <c r="Z49" s="126">
        <f>IF($Z$2=I49,1,0)</f>
        <v/>
      </c>
      <c r="AA49" s="126">
        <f>IF($AA$2=J49,1,0)</f>
        <v/>
      </c>
      <c r="AB49" s="126">
        <f>IF($AB$2=K49,1,0)</f>
        <v/>
      </c>
      <c r="AC49" s="126">
        <f>IF($AC$2=L49,1,0)</f>
        <v/>
      </c>
      <c r="AD49" s="126">
        <f>IF($AD$2=M49,1,0)</f>
        <v/>
      </c>
      <c r="AE49" s="126">
        <f>IF($AE$2=O49,1,0)</f>
        <v/>
      </c>
      <c r="AF49" s="53">
        <f>IF($H$1&lt;&gt;0,IF($H$1&lt;&gt;I49,IF($H$1&lt;&gt;J49,IF($H$1&lt;&gt;K49,IF($H$1&lt;&gt;L49,IF($H$1&lt;&gt;M49,IF($H$1&lt;&gt;N49,IF($H$1&lt;&gt;O49,TRUE,FALSE))))))))</f>
        <v/>
      </c>
      <c r="AG49" s="54">
        <f>IF(AH49=TRUE,TRUE,FALSE)</f>
        <v/>
      </c>
      <c r="AH49" s="56">
        <f>IF(OR(AND($H$6="Medicaid",MID($A49,1,FIND(".",$A49,1)-1)="II"),AND($H$6="CHIP",MID($A49,1,FIND(".",$A49,1)-1)="I")),TRUE,FALSE)</f>
        <v/>
      </c>
      <c r="AP49" s="69">
        <f>IF(AO49=1,1,"")</f>
        <v/>
      </c>
      <c r="AX49" s="110" t="n">
        <v>0</v>
      </c>
    </row>
    <row r="50" ht="43.5" customHeight="1">
      <c r="A50" s="294" t="inlineStr">
        <is>
          <t>I.E.6.04</t>
        </is>
      </c>
      <c r="B50" s="295" t="inlineStr">
        <is>
          <t>42 CFR 438.414; 42 CFR 438.10(g)(2)(xi)(D)</t>
        </is>
      </c>
      <c r="C50" s="295" t="inlineStr">
        <is>
          <t xml:space="preserve">The contract requires the MCP to inform providers and subcontractors, at the time they enter into a contract, about the enrollee's right to request a state fair hearing after the MCP has made a determination on an enrollee's appeal which is adverse to the enrollee. </t>
        </is>
      </c>
      <c r="D50" s="446" t="n"/>
      <c r="E50" s="297" t="n"/>
      <c r="F50" s="655" t="inlineStr">
        <is>
          <t>Source: Attachment - Core Contract Provisions 02012025: 104, 39, 284, 88, 105, 225 | CN-680000-FP122: 151</t>
        </is>
      </c>
      <c r="G50" s="297" t="n"/>
      <c r="H50" s="640" t="inlineStr">
        <is>
          <t>Recommendation: UNCLEAR
Response:
The retrieved text does not provide explicit evidence that the MCP is required to inform providers and subcontractors about the enrollee's right to request a state fair hearing at the time they enter into a contract. The text mentions the enrollee's right to request a Medicaid Fair Hearing after completing the Managed Care Plan's appeal process, but it does not specify that this information must be provided to providers and subcontractors at the time of contract entry. Therefore, the requirement is not clearly met based on the provided context.</t>
        </is>
      </c>
      <c r="I50" s="92" t="inlineStr">
        <is>
          <t>MCO</t>
        </is>
      </c>
      <c r="J50" s="92" t="inlineStr">
        <is>
          <t>HIO</t>
        </is>
      </c>
      <c r="K50" s="92" t="inlineStr">
        <is>
          <t>PIHP</t>
        </is>
      </c>
      <c r="L50" s="71" t="inlineStr">
        <is>
          <t>PAHP</t>
        </is>
      </c>
      <c r="M50" s="71" t="n"/>
      <c r="N50" s="71" t="n"/>
      <c r="O50" s="71" t="n"/>
      <c r="P50" s="71" t="inlineStr">
        <is>
          <t>EXISTING</t>
        </is>
      </c>
      <c r="Q50" s="71">
        <f>IF(OR(AND($C$2="Base contract",$C$3="No, section requirements must be reviewed", $AF50=FALSE,$AG50=FALSE),AND($C$2="Contract amendment",$C$3="No, section requirements must be reviewed",$AF50=FALSE,$AG50=FALSE)),"MUNN")</f>
        <v/>
      </c>
      <c r="R50" s="64" t="n">
        <v>42917</v>
      </c>
      <c r="S50" s="64" t="n"/>
      <c r="T50" s="64" t="n"/>
      <c r="U50" s="97">
        <f>IF(OR($E$46="N/A",AND(AX50=0,'Cover Sheet'!$B$29="Streamlined Review"),AND(E50="Met",F50&lt;&gt;""),AND(E50="Not Met",G50&lt;&gt;""),AND(E50="Unsure",G50&lt;&gt;""),AND(E50="N/A",H50&lt;&gt;""),AND(Y50=TRUE)),1,0)</f>
        <v/>
      </c>
      <c r="X50" s="126">
        <f>IF(OR(Y50=TRUE),TRUE,FALSE)</f>
        <v/>
      </c>
      <c r="Y50" s="126">
        <f>IF(SUM(Z50:AE50)&lt;1,TRUE,FALSE)</f>
        <v/>
      </c>
      <c r="Z50" s="126">
        <f>IF($Z$2=I50,1,0)</f>
        <v/>
      </c>
      <c r="AA50" s="126">
        <f>IF($AA$2=J50,1,0)</f>
        <v/>
      </c>
      <c r="AB50" s="126">
        <f>IF($AB$2=K50,1,0)</f>
        <v/>
      </c>
      <c r="AC50" s="126">
        <f>IF($AC$2=L50,1,0)</f>
        <v/>
      </c>
      <c r="AD50" s="126">
        <f>IF($AD$2=M50,1,0)</f>
        <v/>
      </c>
      <c r="AE50" s="126">
        <f>IF($AE$2=O50,1,0)</f>
        <v/>
      </c>
      <c r="AF50" s="53">
        <f>IF($H$1&lt;&gt;0,IF($H$1&lt;&gt;I50,IF($H$1&lt;&gt;J50,IF($H$1&lt;&gt;K50,IF($H$1&lt;&gt;L50,IF($H$1&lt;&gt;M50,IF($H$1&lt;&gt;N50,IF($H$1&lt;&gt;O50,TRUE,FALSE))))))))</f>
        <v/>
      </c>
      <c r="AG50" s="54">
        <f>IF(AH50=TRUE,TRUE,FALSE)</f>
        <v/>
      </c>
      <c r="AH50" s="56">
        <f>IF(OR(AND($H$6="Medicaid",MID($A50,1,FIND(".",$A50,1)-1)="II"),AND($H$6="CHIP",MID($A50,1,FIND(".",$A50,1)-1)="I")),TRUE,FALSE)</f>
        <v/>
      </c>
      <c r="AP50" s="69">
        <f>IF(AO50=1,1,"")</f>
        <v/>
      </c>
      <c r="AX50" s="110" t="n">
        <v>0</v>
      </c>
    </row>
    <row r="51" ht="84" customHeight="1" thickBot="1">
      <c r="A51" s="294" t="inlineStr">
        <is>
          <t>I.E.6.05</t>
        </is>
      </c>
      <c r="B51" s="295" t="inlineStr">
        <is>
          <t>42 CFR 438.414; 42 CFR 438.10(g)(2)(xi)(E)</t>
        </is>
      </c>
      <c r="C51" s="295" t="inlineStr">
        <is>
          <t>The contract requires the MCP to inform providers and subcontractors, at the time they enter into a contract, about the enrollee’s right to request continuation of benefits that the MCP seeks to reduce or terminate during an appeal or state fair hearing filing, if filed within the allowable timeframes, although the enrollee may be liable for the cost of any continued benefits while the appeal or state fair hearing is pending if the final decision is adverse to the enrollee.</t>
        </is>
      </c>
      <c r="D51" s="446" t="n"/>
      <c r="E51" s="297" t="n"/>
      <c r="F51" s="655" t="inlineStr">
        <is>
          <t>Source: CN-680000-FP122: 151 | Attachment - Core Contract Provisions 02012025: 88, 85, 148, 86, 149</t>
        </is>
      </c>
      <c r="G51" s="297" t="n"/>
      <c r="H51" s="640" t="inlineStr">
        <is>
          <t>Recommendation: UNCLEAR
Response:
The retrieved text does not provide explicit evidence that the MCP is required to inform providers and subcontractors about the enrollee’s right to request continuation of benefits during an appeal or state fair hearing. The text discusses the MCP's obligations regarding continuation of benefits and potential recovery of costs if the final decision is adverse, but it does not specify that this information must be communicated to providers and subcontractors at the time of contract entry.
Evidence:
- "The Managed Care Plan shall continue the enrollee's benefits while the fair hearing is pending if the enrollee timely files for continuation of benefits within ten (10) calendar days after the Managed Care Plan sends the notice of plan appeal resolution that is not wholly in the enrollee's favor." (CN-680000-FP122: 151)
- "If the Managed Care Plan's action is sustained by the hearing decision, the Managed Care Plan may recover the cost of services furnished to the enrollee while the plan appeal and fair hearing were pending, to the extent they were furnished solely because of the requirements for continuation of benefits." (CN-680000-FP122: 151)</t>
        </is>
      </c>
      <c r="I51" s="92" t="inlineStr">
        <is>
          <t>MCO</t>
        </is>
      </c>
      <c r="J51" s="92" t="inlineStr">
        <is>
          <t>HIO</t>
        </is>
      </c>
      <c r="K51" s="92" t="inlineStr">
        <is>
          <t>PIHP</t>
        </is>
      </c>
      <c r="L51" s="166" t="inlineStr">
        <is>
          <t>PAHP</t>
        </is>
      </c>
      <c r="M51" s="71" t="n"/>
      <c r="N51" s="71" t="n"/>
      <c r="O51" s="71" t="n"/>
      <c r="P51" s="71" t="inlineStr">
        <is>
          <t>EXISTING</t>
        </is>
      </c>
      <c r="Q51" s="71">
        <f>IF(OR(AND($C$2="Base contract",$C$3="No, section requirements must be reviewed", $AF51=FALSE,$AG51=FALSE),AND($C$2="Contract amendment",$C$3="No, section requirements must be reviewed",$AF51=FALSE,$AG51=FALSE)),"MUNN")</f>
        <v/>
      </c>
      <c r="R51" s="64" t="n"/>
      <c r="S51" s="64" t="n"/>
      <c r="T51" s="64" t="n"/>
      <c r="U51" s="97">
        <f>IF(OR($E$46="N/A",AND(AX51=0,'Cover Sheet'!$B$29="Streamlined Review"),AND(E51="Met",F51&lt;&gt;""),AND(E51="Not Met",G51&lt;&gt;""),AND(E51="Unsure",G51&lt;&gt;""),AND(E51="N/A",H51&lt;&gt;""),AND(Y51=TRUE)),1,0)</f>
        <v/>
      </c>
      <c r="X51" s="126">
        <f>IF(OR(Y51=TRUE),TRUE,FALSE)</f>
        <v/>
      </c>
      <c r="Y51" s="126">
        <f>IF(SUM(Z51:AE51)&lt;1,TRUE,FALSE)</f>
        <v/>
      </c>
      <c r="Z51" s="126">
        <f>IF($Z$2=I51,1,0)</f>
        <v/>
      </c>
      <c r="AA51" s="126">
        <f>IF($AA$2=J51,1,0)</f>
        <v/>
      </c>
      <c r="AB51" s="126">
        <f>IF($AB$2=K51,1,0)</f>
        <v/>
      </c>
      <c r="AC51" s="126">
        <f>IF($AC$2=L51,1,0)</f>
        <v/>
      </c>
      <c r="AD51" s="126">
        <f>IF($AD$2=M51,1,0)</f>
        <v/>
      </c>
      <c r="AE51" s="126">
        <f>IF($AE$2=O51,1,0)</f>
        <v/>
      </c>
      <c r="AF51" s="53">
        <f>IF($H$1&lt;&gt;0,IF($H$1&lt;&gt;I51,IF($H$1&lt;&gt;J51,IF($H$1&lt;&gt;K51,IF($H$1&lt;&gt;L51,IF($H$1&lt;&gt;M51,IF($H$1&lt;&gt;N51,IF($H$1&lt;&gt;O51,TRUE,FALSE))))))))</f>
        <v/>
      </c>
      <c r="AG51" s="54">
        <f>IF(AH51=TRUE,TRUE,FALSE)</f>
        <v/>
      </c>
      <c r="AH51" s="56">
        <f>IF(OR(AND($H$6="Medicaid",MID($A51,1,FIND(".",$A51,1)-1)="II"),AND($H$6="CHIP",MID($A51,1,FIND(".",$A51,1)-1)="I")),TRUE,FALSE)</f>
        <v/>
      </c>
      <c r="AP51" s="69">
        <f>IF(AO51=1,1,"")</f>
        <v/>
      </c>
      <c r="AX51" s="110" t="n">
        <v>0</v>
      </c>
    </row>
    <row r="52" ht="15.75" customHeight="1" thickBot="1">
      <c r="A52" s="450" t="n"/>
      <c r="B52" s="451" t="n"/>
      <c r="C52" s="452" t="inlineStr">
        <is>
          <t>I.E.7 Balance Billing</t>
        </is>
      </c>
      <c r="D52" s="486" t="n"/>
      <c r="E52" s="443" t="n"/>
      <c r="F52" s="444" t="n"/>
      <c r="G52" s="444" t="n"/>
      <c r="H52" s="445" t="n"/>
      <c r="I52" s="74" t="n"/>
      <c r="J52" s="74" t="n"/>
      <c r="K52" s="74" t="n"/>
      <c r="L52" s="87" t="n"/>
      <c r="M52" s="87" t="n"/>
      <c r="R52" s="116" t="n"/>
      <c r="S52" s="116" t="n"/>
      <c r="T52" s="116" t="n"/>
      <c r="U52" s="126" t="n"/>
      <c r="Z52" s="126" t="n"/>
      <c r="AA52" s="126" t="n"/>
      <c r="AB52" s="126" t="n"/>
      <c r="AC52" s="126" t="n"/>
      <c r="AD52" s="126" t="n"/>
      <c r="AE52" s="126" t="n"/>
      <c r="AH52" s="68" t="n"/>
      <c r="AX52" s="110" t="n"/>
    </row>
    <row r="53" ht="39.75" customHeight="1" thickBot="1">
      <c r="A53" s="294" t="inlineStr">
        <is>
          <t>I.E.7.01</t>
        </is>
      </c>
      <c r="B53" s="295" t="inlineStr">
        <is>
          <t>Section 1932(b)(6) of the Act; 42 CFR 438.3(k); 42 CFR 438.230(c)(1)–(2)</t>
        </is>
      </c>
      <c r="C53" s="295" t="inlineStr">
        <is>
          <t>The contract obligates the MCP to require that subcontractors and referral providers not bill enrollees, for covered services, any amount greater than would be owed if the entity provided the services directly (i.e., no balance billing by providers).</t>
        </is>
      </c>
      <c r="D53" s="446" t="n"/>
      <c r="E53" s="297" t="n"/>
      <c r="F53" s="655" t="inlineStr">
        <is>
          <t>Source: Attachment - Core Contract Provisions 02012025: 176, 237 | CN-680000-FP122: 237</t>
        </is>
      </c>
      <c r="G53" s="297" t="n"/>
      <c r="H53" s="640" t="inlineStr">
        <is>
          <t>Recommendation: MET
Response:
The contract explicitly states that the Managed Care Plan (MCP) shall not hold enrollees liable for payments to a provider, including referral providers, that are in excess of the amount that normally would be paid by the enrollee if the covered services were furnished directly by the MCP. This directly supports the requirement to prohibit balance billing by providers.
Evidence:
- "The Managed Care Plan shall not hold enrollees liable for payments to a provider, including referral providers, that furnished covered services under a contract or other arrangements with the Managed Care Plan, that are in excess of the amount that normally would be paid by the enrollee if the covered services were furnished directly by the Managed Care Plan." [1] [2]</t>
        </is>
      </c>
      <c r="I53" s="92" t="inlineStr">
        <is>
          <t>MCO</t>
        </is>
      </c>
      <c r="J53" s="92" t="inlineStr">
        <is>
          <t>HIO</t>
        </is>
      </c>
      <c r="K53" s="92" t="inlineStr">
        <is>
          <t>PIHP</t>
        </is>
      </c>
      <c r="L53" s="71" t="inlineStr">
        <is>
          <t>PAHP</t>
        </is>
      </c>
      <c r="M53" s="71" t="inlineStr">
        <is>
          <t>NEMT PAHP</t>
        </is>
      </c>
      <c r="N53" s="71" t="n"/>
      <c r="O53" s="71" t="n"/>
      <c r="P53" s="71" t="inlineStr">
        <is>
          <t>EXISTING</t>
        </is>
      </c>
      <c r="Q53" s="71">
        <f>IF(OR(AND($C$2="Base contract",$C$3="No, section requirements must be reviewed", $AF53=FALSE,$AG53=FALSE),AND($C$2="Contract amendment",$C$3="No, section requirements must be reviewed",$AF53=FALSE,$AG53=FALSE)),"MUNN")</f>
        <v/>
      </c>
      <c r="R53" s="64" t="n"/>
      <c r="S53" s="64" t="n"/>
      <c r="T53" s="64" t="n"/>
      <c r="U53" s="97">
        <f>IF(OR($E$52="N/A",AND(AX53=0,'Cover Sheet'!$B$29="Streamlined Review"),AND(E53="Met",F53&lt;&gt;""),AND(E53="Not Met",G53&lt;&gt;""),AND(E53="Unsure",G53&lt;&gt;""),AND(E53="N/A",H53&lt;&gt;""),AND(Y53=TRUE)),1,0)</f>
        <v/>
      </c>
      <c r="X53" s="126">
        <f>IF(OR(Y53=TRUE),TRUE,FALSE)</f>
        <v/>
      </c>
      <c r="Y53" s="126">
        <f>IF(SUM(Z53:AE53)&lt;1,TRUE,FALSE)</f>
        <v/>
      </c>
      <c r="Z53" s="126">
        <f>IF($Z$2=I53,1,0)</f>
        <v/>
      </c>
      <c r="AA53" s="126">
        <f>IF($AA$2=J53,1,0)</f>
        <v/>
      </c>
      <c r="AB53" s="126">
        <f>IF($AB$2=K53,1,0)</f>
        <v/>
      </c>
      <c r="AC53" s="126">
        <f>IF($AC$2=L53,1,0)</f>
        <v/>
      </c>
      <c r="AD53" s="126">
        <f>IF($AD$2=M53,1,0)</f>
        <v/>
      </c>
      <c r="AE53" s="126">
        <f>IF($AE$2=O53,1,0)</f>
        <v/>
      </c>
      <c r="AF53" s="53">
        <f>IF($H$1&lt;&gt;0,IF($H$1&lt;&gt;I53,IF($H$1&lt;&gt;J53,IF($H$1&lt;&gt;K53,IF($H$1&lt;&gt;L53,IF($H$1&lt;&gt;M53,IF($H$1&lt;&gt;N53,IF($H$1&lt;&gt;O53,TRUE,FALSE))))))))</f>
        <v/>
      </c>
      <c r="AG53" s="54">
        <f>IF(AH53=TRUE,TRUE,FALSE)</f>
        <v/>
      </c>
      <c r="AH53" s="56">
        <f>IF(OR(AND($H$6="Medicaid",MID($A53,1,FIND(".",$A53,1)-1)="II"),AND($H$6="CHIP",MID($A53,1,FIND(".",$A53,1)-1)="I")),TRUE,FALSE)</f>
        <v/>
      </c>
      <c r="AP53" s="69">
        <f>IF(AO53=1,1,"")</f>
        <v/>
      </c>
      <c r="AX53" s="110" t="n">
        <v>0</v>
      </c>
    </row>
    <row r="54" ht="15.75" customHeight="1" thickBot="1">
      <c r="A54" s="450" t="n"/>
      <c r="B54" s="451" t="n"/>
      <c r="C54" s="452" t="inlineStr">
        <is>
          <t xml:space="preserve">I.E.8 Physician Incentive Plan </t>
        </is>
      </c>
      <c r="D54" s="486" t="n"/>
      <c r="E54" s="443" t="n"/>
      <c r="F54" s="444" t="n"/>
      <c r="G54" s="444" t="n"/>
      <c r="H54" s="445" t="n"/>
      <c r="I54" s="74" t="n"/>
      <c r="J54" s="74" t="n"/>
      <c r="K54" s="74" t="n"/>
      <c r="L54" s="87" t="n"/>
      <c r="M54" s="87" t="n"/>
      <c r="R54" s="116" t="n"/>
      <c r="S54" s="116" t="n"/>
      <c r="T54" s="116" t="n"/>
      <c r="U54" s="126" t="n"/>
      <c r="Z54" s="126" t="n"/>
      <c r="AA54" s="126" t="n"/>
      <c r="AB54" s="126" t="n"/>
      <c r="AC54" s="126" t="n"/>
      <c r="AD54" s="126" t="n"/>
      <c r="AE54" s="126" t="n"/>
      <c r="AH54" s="68" t="n"/>
      <c r="AX54" s="110" t="n"/>
    </row>
    <row r="55" ht="51" customHeight="1">
      <c r="A55" s="294" t="inlineStr">
        <is>
          <t>I.E.8.01</t>
        </is>
      </c>
      <c r="B55" s="295" t="inlineStr">
        <is>
          <t>Section 1903(m)(2)(A)(x) of the Act; 42 CFR 422.208(c)(1); 42 CFR 438.3(i)</t>
        </is>
      </c>
      <c r="C55" s="295" t="inlineStr">
        <is>
          <t xml:space="preserve">The contract requires that the MCP may only operate a physician incentive plan if no specific payment can be made directly or indirectly under a physician incentive plan to a physician or physician group as an incentive to reduce or limit medically necessary services to an enrollee. </t>
        </is>
      </c>
      <c r="D55" s="446" t="n"/>
      <c r="E55" s="297" t="n"/>
      <c r="F55" s="655" t="inlineStr">
        <is>
          <t>Source: CN-680000-FP122: 442: 442</t>
        </is>
      </c>
      <c r="G55" s="297" t="n"/>
      <c r="H55" s="640" t="inlineStr">
        <is>
          <t>Recommendation: MET
Response:
The contract explicitly states that the Managed Care Plan (MCP) shall make no specific payment directly or indirectly under a physician incentive plan to a subcontractor as an inducement to reduce or limit medically necessary services to an enrollee. This is evidenced by the text: 'If there is a Managed Care Plan physician incentive plan, all model and executed subcontracts and amendments used by the Managed Care Plan under this Contract shall include a statement that the Managed Care Plan shall make no specific payment directly or indirectly under a physician incentive plan to a subcontractor as an inducement to reduce or limit medically necessary services to an enrollee' [CN-680000-FP122: 442].</t>
        </is>
      </c>
      <c r="I55" s="92" t="inlineStr">
        <is>
          <t>MCO</t>
        </is>
      </c>
      <c r="J55" s="92" t="inlineStr">
        <is>
          <t>HIO</t>
        </is>
      </c>
      <c r="K55" s="92" t="inlineStr">
        <is>
          <t>PIHP</t>
        </is>
      </c>
      <c r="L55" s="71" t="inlineStr">
        <is>
          <t>PAHP</t>
        </is>
      </c>
      <c r="M55" s="71" t="n"/>
      <c r="N55" s="71" t="n"/>
      <c r="O55" s="71" t="n"/>
      <c r="P55" s="71" t="inlineStr">
        <is>
          <t>EXISTING</t>
        </is>
      </c>
      <c r="Q55" s="71">
        <f>IF(OR(AND($C$2="Base contract",$C$3="No, section requirements must be reviewed", $AF55=FALSE,$AG55=FALSE),AND($C$2="Contract amendment",$C$3="No, section requirements must be reviewed",$AF55=FALSE,$AG55=FALSE)),"MUNN")</f>
        <v/>
      </c>
      <c r="R55" s="64" t="n"/>
      <c r="S55" s="64" t="n"/>
      <c r="T55" s="64" t="n"/>
      <c r="U55" s="97">
        <f>IF(OR($E$54="N/A",AND(AX55=0,'Cover Sheet'!$B$29="Streamlined Review"),AND(E55="Met",F55&lt;&gt;""),AND(E55="Not Met",G55&lt;&gt;""),AND(E55="Unsure",G55&lt;&gt;""),AND(E55="N/A",H55&lt;&gt;""),AND(Y55=TRUE)),1,0)</f>
        <v/>
      </c>
      <c r="X55" s="126">
        <f>IF(OR(Y55=TRUE),TRUE,FALSE)</f>
        <v/>
      </c>
      <c r="Y55" s="126">
        <f>IF(SUM(Z55:AE55)&lt;1,TRUE,FALSE)</f>
        <v/>
      </c>
      <c r="Z55" s="126">
        <f>IF($Z$2=I55,1,0)</f>
        <v/>
      </c>
      <c r="AA55" s="126">
        <f>IF($AA$2=J55,1,0)</f>
        <v/>
      </c>
      <c r="AB55" s="126">
        <f>IF($AB$2=K55,1,0)</f>
        <v/>
      </c>
      <c r="AC55" s="126">
        <f>IF($AC$2=L55,1,0)</f>
        <v/>
      </c>
      <c r="AD55" s="126">
        <f>IF($AD$2=M55,1,0)</f>
        <v/>
      </c>
      <c r="AE55" s="126">
        <f>IF($AE$2=O55,1,0)</f>
        <v/>
      </c>
      <c r="AF55" s="53">
        <f>IF($H$1&lt;&gt;0,IF($H$1&lt;&gt;I55,IF($H$1&lt;&gt;J55,IF($H$1&lt;&gt;K55,IF($H$1&lt;&gt;L55,IF($H$1&lt;&gt;M55,IF($H$1&lt;&gt;N55,IF($H$1&lt;&gt;O55,TRUE,FALSE))))))))</f>
        <v/>
      </c>
      <c r="AG55" s="54">
        <f>IF(AH55=TRUE,TRUE,FALSE)</f>
        <v/>
      </c>
      <c r="AH55" s="56">
        <f>IF(OR(AND($H$6="Medicaid",MID($A55,1,FIND(".",$A55,1)-1)="II"),AND($H$6="CHIP",MID($A55,1,FIND(".",$A55,1)-1)="I")),TRUE,FALSE)</f>
        <v/>
      </c>
      <c r="AP55" s="69">
        <f>IF(AO55=1,1,"")</f>
        <v/>
      </c>
      <c r="AX55" s="110" t="n">
        <v>0</v>
      </c>
    </row>
    <row r="56" ht="51" customHeight="1">
      <c r="A56" s="294" t="inlineStr">
        <is>
          <t>I.E.8.02</t>
        </is>
      </c>
      <c r="B56" s="295" t="inlineStr">
        <is>
          <t>Section 1903(m)(2)(A)(x) of the Act; 42 CFR 422.208(c)(2); 42 CFR 438.3(i)</t>
        </is>
      </c>
      <c r="C56" s="295" t="inlineStr">
        <is>
          <t xml:space="preserve">The contract requires that if the MCP puts a physician/physician group at substantial financial risk for services not provided by the physician/physician group, the MCP must ensure that the physician/physician group has adequate stop-loss protection. </t>
        </is>
      </c>
      <c r="D56" s="470" t="n">
        <v>5</v>
      </c>
      <c r="E56" s="297" t="n"/>
      <c r="F56" s="655" t="inlineStr">
        <is>
          <t>Source: CN-680000-FP122: 442: 442</t>
        </is>
      </c>
      <c r="G56" s="297" t="n"/>
      <c r="H56" s="640" t="inlineStr">
        <is>
          <t>Recommendation: MET
Response:
The contract explicitly states that if the physician incentive plan places a physician or physician group at substantial financial risk for services that the physician or physician group does not furnish itself, the Managed Care Plan shall assure that all physicians and physician groups at substantial financial risk have either aggregate or per-patient stop-loss protection in accordance with 42 CFR 422.208(c)(2). [1]</t>
        </is>
      </c>
      <c r="I56" s="92" t="inlineStr">
        <is>
          <t>MCO</t>
        </is>
      </c>
      <c r="J56" s="92" t="inlineStr">
        <is>
          <t>HIO</t>
        </is>
      </c>
      <c r="K56" s="92" t="inlineStr">
        <is>
          <t>PIHP</t>
        </is>
      </c>
      <c r="L56" s="71" t="inlineStr">
        <is>
          <t>PAHP</t>
        </is>
      </c>
      <c r="M56" s="71" t="n"/>
      <c r="N56" s="71" t="n"/>
      <c r="O56" s="71" t="n"/>
      <c r="P56" s="71" t="inlineStr">
        <is>
          <t>EXISTING</t>
        </is>
      </c>
      <c r="Q56" s="71">
        <f>IF(OR(AND($C$2="Base contract",$C$3="No, section requirements must be reviewed", $AF56=FALSE,$AG56=FALSE),AND($C$2="Contract amendment",$C$3="No, section requirements must be reviewed",$AF56=FALSE,$AG56=FALSE)),"MUNN")</f>
        <v/>
      </c>
      <c r="R56" s="64" t="n"/>
      <c r="S56" s="64" t="n"/>
      <c r="T56" s="64" t="n"/>
      <c r="U56" s="97">
        <f>IF(OR($E$54="N/A",AND(AX56=0,'Cover Sheet'!$B$29="Streamlined Review"),AND(E56="Met",F56&lt;&gt;""),AND(E56="Not Met",G56&lt;&gt;""),AND(E56="Unsure",G56&lt;&gt;""),AND(E56="N/A",H56&lt;&gt;""),AND(Y56=TRUE)),1,0)</f>
        <v/>
      </c>
      <c r="X56" s="126">
        <f>IF(OR(Y56=TRUE),TRUE,FALSE)</f>
        <v/>
      </c>
      <c r="Y56" s="126">
        <f>IF(SUM(Z56:AE56)&lt;1,TRUE,FALSE)</f>
        <v/>
      </c>
      <c r="Z56" s="126">
        <f>IF($Z$2=I56,1,0)</f>
        <v/>
      </c>
      <c r="AA56" s="126">
        <f>IF($AA$2=J56,1,0)</f>
        <v/>
      </c>
      <c r="AB56" s="126">
        <f>IF($AB$2=K56,1,0)</f>
        <v/>
      </c>
      <c r="AC56" s="126">
        <f>IF($AC$2=L56,1,0)</f>
        <v/>
      </c>
      <c r="AD56" s="126">
        <f>IF($AD$2=M56,1,0)</f>
        <v/>
      </c>
      <c r="AE56" s="126">
        <f>IF($AE$2=O56,1,0)</f>
        <v/>
      </c>
      <c r="AF56" s="53">
        <f>IF($H$1&lt;&gt;0,IF($H$1&lt;&gt;I56,IF($H$1&lt;&gt;J56,IF($H$1&lt;&gt;K56,IF($H$1&lt;&gt;L56,IF($H$1&lt;&gt;M56,IF($H$1&lt;&gt;N56,IF($H$1&lt;&gt;O56,TRUE,FALSE))))))))</f>
        <v/>
      </c>
      <c r="AG56" s="54">
        <f>IF(AH56=TRUE,TRUE,FALSE)</f>
        <v/>
      </c>
      <c r="AH56" s="56">
        <f>IF(OR(AND($H$6="Medicaid",MID($A56,1,FIND(".",$A56,1)-1)="II"),AND($H$6="CHIP",MID($A56,1,FIND(".",$A56,1)-1)="I")),TRUE,FALSE)</f>
        <v/>
      </c>
      <c r="AP56" s="69">
        <f>IF(AO56=1,1,"")</f>
        <v/>
      </c>
      <c r="AX56" s="110" t="n">
        <v>0</v>
      </c>
    </row>
    <row r="57" ht="141.75" customHeight="1">
      <c r="A57" s="294" t="inlineStr">
        <is>
          <t>I.E.8.03</t>
        </is>
      </c>
      <c r="B57" s="295" t="inlineStr">
        <is>
          <t>42 CFR 438.3(i)(3)</t>
        </is>
      </c>
      <c r="C57" s="295" t="inlineStr">
        <is>
          <t>The contract requires that incentive payment contracts between the MCP and network providers: 
1) Have a defined performance period that can be tied to the applicable MLR reporting periods;
2) Be signed and dated by all appropriate parties before the commencement of the applicable performance period; 
3) Include clearly defined, objectively measurable, and well-documented clinical or quality improvement standards that the provider must meet to receive the incentive payment; and
4) Specify a dollar amount or a percentage of a verifiable dollar amount that can be clearly linked to successful completion of the metrics defined in the incentive payment contract, including a date of payment.</t>
        </is>
      </c>
      <c r="D57" s="470" t="n"/>
      <c r="E57" s="297" t="n"/>
      <c r="F57" s="655" t="inlineStr">
        <is>
          <t>Source: Attachment - Core Contract Provisions 02012025: 35, 100: 35, 100</t>
        </is>
      </c>
      <c r="G57" s="297" t="n"/>
      <c r="H57" s="640" t="inlineStr">
        <is>
          <t>Recommendation: MET
Response:
The contract text explicitly states that the VBP agreement must include 'performance period start and end dates.' This indicates that a defined performance period is required, which can be tied to the applicable MLR reporting periods. [1]</t>
        </is>
      </c>
      <c r="I57" s="92" t="inlineStr">
        <is>
          <t>MCO</t>
        </is>
      </c>
      <c r="J57" s="92" t="inlineStr">
        <is>
          <t>HIO</t>
        </is>
      </c>
      <c r="K57" s="92" t="inlineStr">
        <is>
          <t>PIHP</t>
        </is>
      </c>
      <c r="L57" s="71" t="inlineStr">
        <is>
          <t>PAHP</t>
        </is>
      </c>
      <c r="M57" s="71" t="n"/>
      <c r="N57" s="71" t="n"/>
      <c r="O57" s="71" t="n"/>
      <c r="P57" s="71" t="inlineStr">
        <is>
          <t>EXISTING</t>
        </is>
      </c>
      <c r="Q57" s="71">
        <f>IF(OR(AND($C$2="Base contract",$C$3="No, section requirements must be reviewed", $AF57=FALSE,$AG57=FALSE),AND($C$2="Contract amendment",$C$3="No, section requirements must be reviewed",$AF57=FALSE,$AG57=FALSE)),"MUNN")</f>
        <v/>
      </c>
      <c r="R57" s="64" t="n">
        <v>45847</v>
      </c>
      <c r="S57" s="64" t="n"/>
      <c r="T57" s="64" t="n"/>
      <c r="U57" s="97">
        <f>IF(OR($E$54="N/A",AND(AX57=0,'Cover Sheet'!$B$29="Streamlined Review"),AND(E57="Met",F57&lt;&gt;""),AND(E57="Not Met",G57&lt;&gt;""),AND(E57="Unsure",G57&lt;&gt;""),AND(E57="N/A",H57&lt;&gt;""),AND(Y57=TRUE),X57=TRUE),1,0)</f>
        <v/>
      </c>
      <c r="X57" s="126">
        <f>IF(OR(Y57=TRUE,AY57=0),TRUE,FALSE)</f>
        <v/>
      </c>
      <c r="Y57" s="126">
        <f>IF(SUM(Z57:AE57)&lt;1,TRUE,FALSE)</f>
        <v/>
      </c>
      <c r="Z57" s="126">
        <f>IF($Z$2=I57,1,0)</f>
        <v/>
      </c>
      <c r="AA57" s="126">
        <f>IF($AA$2=J57,1,0)</f>
        <v/>
      </c>
      <c r="AB57" s="126">
        <f>IF($AB$2=K57,1,0)</f>
        <v/>
      </c>
      <c r="AC57" s="126">
        <f>IF($AC$2=L57,1,0)</f>
        <v/>
      </c>
      <c r="AD57" s="126">
        <f>IF($AD$2=M57,1,0)</f>
        <v/>
      </c>
      <c r="AE57" s="126">
        <f>IF($AE$2=O57,1,0)</f>
        <v/>
      </c>
      <c r="AF57" s="53">
        <f>IF($H$1&lt;&gt;0,IF($H$1&lt;&gt;I57,IF($H$1&lt;&gt;J57,IF($H$1&lt;&gt;K57,IF($H$1&lt;&gt;L57,IF($H$1&lt;&gt;M57,IF($H$1&lt;&gt;N57,IF($H$1&lt;&gt;O57,TRUE,FALSE))))))))</f>
        <v/>
      </c>
      <c r="AG57" s="54">
        <f>IF(AH57=TRUE,TRUE,FALSE)</f>
        <v/>
      </c>
      <c r="AH57" s="56">
        <f>IF(OR(AND($H$6="Medicaid",MID($A57,1,FIND(".",$A57,1)-1)="II"),AND($H$6="CHIP",MID($A57,1,FIND(".",$A57,1)-1)="I")),TRUE,FALSE)</f>
        <v/>
      </c>
      <c r="AP57" s="69">
        <f>IF(AO57=1,1,"")</f>
        <v/>
      </c>
      <c r="AX57" s="110" t="n">
        <v>1</v>
      </c>
      <c r="AY57">
        <f>IF('Cover Sheet'!$B$25&gt;=R57,1,0)</f>
        <v/>
      </c>
    </row>
    <row r="58" ht="27.6" customHeight="1">
      <c r="A58" s="294" t="inlineStr">
        <is>
          <t>I.E.8.04</t>
        </is>
      </c>
      <c r="B58" s="295" t="inlineStr">
        <is>
          <t>42 CFR 438.3(i)(4)(i)</t>
        </is>
      </c>
      <c r="C58" s="295" t="inlineStr">
        <is>
          <t>The contract defines the documentation that must be maintained by the MCP to support the provider incentive payments.</t>
        </is>
      </c>
      <c r="D58" s="470" t="n"/>
      <c r="E58" s="297" t="n"/>
      <c r="F58" s="655" t="inlineStr">
        <is>
          <t>Source: CN-680000-FP122: 411 | Attachment - Core Contract Provisions 02012025: null</t>
        </is>
      </c>
      <c r="G58" s="297" t="n"/>
      <c r="H58" s="640" t="inlineStr">
        <is>
          <t>Recommendation: MET
Response:
The contract explicitly requires that records be maintained for a period not less than ten (10) years from the close of the contract and retained further if the records are under review or audit until the review or audit is complete. This includes maintaining an adequate record system for recording services, charges, dates, and all other commonly accepted information elements for services rendered to the Managed Care Plan's enrollees.
Evidence:
- "Require an adequate record system be maintained for recording services, charges, dates, and all other commonly accepted information elements for services rendered to the Managed Care Plan's enrollees." [1]
- "Require that records be maintained for a period not less than ten (10) years from the close of this Contract and retained further if the records are under review or audit until the review or audit is complete (42 CFR 438.3(u))." [1]</t>
        </is>
      </c>
      <c r="I58" s="92" t="inlineStr">
        <is>
          <t>MCO</t>
        </is>
      </c>
      <c r="J58" s="92" t="inlineStr">
        <is>
          <t>HIO</t>
        </is>
      </c>
      <c r="K58" s="92" t="inlineStr">
        <is>
          <t>PIHP</t>
        </is>
      </c>
      <c r="L58" s="71" t="inlineStr">
        <is>
          <t>PAHP</t>
        </is>
      </c>
      <c r="M58" s="71" t="n"/>
      <c r="N58" s="71" t="n"/>
      <c r="O58" s="71" t="n"/>
      <c r="P58" s="71" t="inlineStr">
        <is>
          <t>EXISTING</t>
        </is>
      </c>
      <c r="Q58" s="71">
        <f>IF(OR(AND($C$2="Base contract",$C$3="No, section requirements must be reviewed", $AF58=FALSE,$AG58=FALSE),AND($C$2="Contract amendment",$C$3="No, section requirements must be reviewed",$AF58=FALSE,$AG58=FALSE)),"MUNN")</f>
        <v/>
      </c>
      <c r="R58" s="64" t="n">
        <v>45847</v>
      </c>
      <c r="S58" s="64" t="n"/>
      <c r="T58" s="64" t="n"/>
      <c r="U58" s="97">
        <f>IF(OR($E$54="N/A",AND(AX58=0,'Cover Sheet'!$B$29="Streamlined Review"),AND(E58="Met",F58&lt;&gt;""),AND(E58="Not Met",G58&lt;&gt;""),AND(E58="Unsure",G58&lt;&gt;""),AND(E58="N/A",H58&lt;&gt;""),AND(Y58=TRUE),X58=TRUE),1,0)</f>
        <v/>
      </c>
      <c r="X58" s="126">
        <f>IF(OR(Y58=TRUE,AY58=0),TRUE,FALSE)</f>
        <v/>
      </c>
      <c r="Y58" s="126">
        <f>IF(SUM(Z58:AE58)&lt;1,TRUE,FALSE)</f>
        <v/>
      </c>
      <c r="Z58" s="126">
        <f>IF($Z$2=I58,1,0)</f>
        <v/>
      </c>
      <c r="AA58" s="126">
        <f>IF($AA$2=J58,1,0)</f>
        <v/>
      </c>
      <c r="AB58" s="126">
        <f>IF($AB$2=K58,1,0)</f>
        <v/>
      </c>
      <c r="AC58" s="126">
        <f>IF($AC$2=L58,1,0)</f>
        <v/>
      </c>
      <c r="AD58" s="126">
        <f>IF($AD$2=M58,1,0)</f>
        <v/>
      </c>
      <c r="AE58" s="126">
        <f>IF($AE$2=O58,1,0)</f>
        <v/>
      </c>
      <c r="AF58" s="53">
        <f>IF($H$1&lt;&gt;0,IF($H$1&lt;&gt;I58,IF($H$1&lt;&gt;J58,IF($H$1&lt;&gt;K58,IF($H$1&lt;&gt;L58,IF($H$1&lt;&gt;M58,IF($H$1&lt;&gt;N58,IF($H$1&lt;&gt;O58,TRUE,FALSE))))))))</f>
        <v/>
      </c>
      <c r="AG58" s="54">
        <f>IF(AH58=TRUE,TRUE,FALSE)</f>
        <v/>
      </c>
      <c r="AH58" s="56">
        <f>IF(OR(AND($H$6="Medicaid",MID($A58,1,FIND(".",$A58,1)-1)="II"),AND($H$6="CHIP",MID($A58,1,FIND(".",$A58,1)-1)="I")),TRUE,FALSE)</f>
        <v/>
      </c>
      <c r="AP58" s="69">
        <f>IF(AO58=1,1,"")</f>
        <v/>
      </c>
      <c r="AX58" s="110" t="n">
        <v>1</v>
      </c>
      <c r="AY58">
        <f>IF('Cover Sheet'!$B$25&gt;=R58,1,0)</f>
        <v/>
      </c>
    </row>
    <row r="59" ht="25.5" customHeight="1">
      <c r="A59" s="294" t="inlineStr">
        <is>
          <t>I.E.8.05</t>
        </is>
      </c>
      <c r="B59" s="295" t="inlineStr">
        <is>
          <t>42 CFR 438.3(i)(4)(ii)</t>
        </is>
      </c>
      <c r="C59" s="295" t="inlineStr">
        <is>
          <t>The contract prohibits the use of attestations as supporting documentation for data that factor into the MLR calculation.</t>
        </is>
      </c>
      <c r="D59" s="470" t="n"/>
      <c r="E59" s="297" t="n"/>
      <c r="F59" s="655" t="inlineStr">
        <is>
          <t>Source: Attachment - Core Contract Provisions 02012025: 175, 236 | CN-680000-FP122: 236, 204, 143, 125 | Attachment - Core Contract Provisions 02012025: 231, 61</t>
        </is>
      </c>
      <c r="G59" s="297" t="n"/>
      <c r="H59" s="640" t="inlineStr">
        <is>
          <t>Recommendation: UNCLEAR
Response:
The retrieved text does not provide explicit evidence to determine whether the contract prohibits the use of attestations as supporting documentation for data that factor into the MLR calculation. The text mentions certifications and approvals by the actuary and CMS, but it does not specifically address the use of attestations in relation to the MLR calculation.</t>
        </is>
      </c>
      <c r="I59" s="92" t="inlineStr">
        <is>
          <t>MCO</t>
        </is>
      </c>
      <c r="J59" s="92" t="inlineStr">
        <is>
          <t>HIO</t>
        </is>
      </c>
      <c r="K59" s="92" t="inlineStr">
        <is>
          <t>PIHP</t>
        </is>
      </c>
      <c r="L59" s="71" t="inlineStr">
        <is>
          <t>PAHP</t>
        </is>
      </c>
      <c r="M59" s="71" t="n"/>
      <c r="N59" s="71" t="n"/>
      <c r="O59" s="71" t="n"/>
      <c r="P59" s="71" t="inlineStr">
        <is>
          <t>EXISTING</t>
        </is>
      </c>
      <c r="Q59" s="71">
        <f>IF(OR(AND($C$2="Base contract",$C$3="No, section requirements must be reviewed", $AF59=FALSE,$AG59=FALSE),AND($C$2="Contract amendment",$C$3="No, section requirements must be reviewed",$AF59=FALSE,$AG59=FALSE)),"MUNN")</f>
        <v/>
      </c>
      <c r="R59" s="64" t="n">
        <v>45847</v>
      </c>
      <c r="S59" s="64" t="n"/>
      <c r="T59" s="64" t="n"/>
      <c r="U59" s="97">
        <f>IF(OR($E$54="N/A",AND(AX59=0,'Cover Sheet'!$B$29="Streamlined Review"),AND(E59="Met",F59&lt;&gt;""),AND(E59="Not Met",G59&lt;&gt;""),AND(E59="Unsure",G59&lt;&gt;""),AND(E59="N/A",H59&lt;&gt;""),AND(Y59=TRUE),X59=TRUE),1,0)</f>
        <v/>
      </c>
      <c r="X59" s="126">
        <f>IF(OR(Y59=TRUE,AY59=0),TRUE,FALSE)</f>
        <v/>
      </c>
      <c r="Y59" s="126">
        <f>IF(SUM(Z59:AE59)&lt;1,TRUE,FALSE)</f>
        <v/>
      </c>
      <c r="Z59" s="126">
        <f>IF($Z$2=I59,1,0)</f>
        <v/>
      </c>
      <c r="AA59" s="126">
        <f>IF($AA$2=J59,1,0)</f>
        <v/>
      </c>
      <c r="AB59" s="126">
        <f>IF($AB$2=K59,1,0)</f>
        <v/>
      </c>
      <c r="AC59" s="126">
        <f>IF($AC$2=L59,1,0)</f>
        <v/>
      </c>
      <c r="AD59" s="126">
        <f>IF($AD$2=M59,1,0)</f>
        <v/>
      </c>
      <c r="AE59" s="126">
        <f>IF($AE$2=O59,1,0)</f>
        <v/>
      </c>
      <c r="AF59" s="53">
        <f>IF($H$1&lt;&gt;0,IF($H$1&lt;&gt;I59,IF($H$1&lt;&gt;J59,IF($H$1&lt;&gt;K59,IF($H$1&lt;&gt;L59,IF($H$1&lt;&gt;M59,IF($H$1&lt;&gt;N59,IF($H$1&lt;&gt;O59,TRUE,FALSE))))))))</f>
        <v/>
      </c>
      <c r="AG59" s="54">
        <f>IF(AH59=TRUE,TRUE,FALSE)</f>
        <v/>
      </c>
      <c r="AH59" s="56">
        <f>IF(OR(AND($H$6="Medicaid",MID($A59,1,FIND(".",$A59,1)-1)="II"),AND($H$6="CHIP",MID($A59,1,FIND(".",$A59,1)-1)="I")),TRUE,FALSE)</f>
        <v/>
      </c>
      <c r="AP59" s="69">
        <f>IF(AO59=1,1,"")</f>
        <v/>
      </c>
      <c r="AX59" s="110" t="n">
        <v>1</v>
      </c>
      <c r="AY59">
        <f>IF('Cover Sheet'!$B$25&gt;=R59,1,0)</f>
        <v/>
      </c>
    </row>
    <row r="60" ht="51" customHeight="1">
      <c r="A60" s="294" t="inlineStr">
        <is>
          <t>I.E.8.06</t>
        </is>
      </c>
      <c r="B60" s="295" t="inlineStr">
        <is>
          <t>42 CFR 438.3(i)(4)(iii)</t>
        </is>
      </c>
      <c r="C60" s="295" t="inlineStr">
        <is>
          <t>The contract requires the MCP to make incentive payment contracts, and documentation that the MCP must maintain to support provider incentive payments, available to the state upon request and at any routine frequency established in the state’s contract with the MCP.</t>
        </is>
      </c>
      <c r="D60" s="470" t="n"/>
      <c r="E60" s="297" t="n"/>
      <c r="F60" s="655" t="inlineStr">
        <is>
          <t>Source: CN-680000-FP122: 201, 169 | Attachment - Core Contract Provisions 02012025: 140, 230</t>
        </is>
      </c>
      <c r="G60" s="297" t="n"/>
      <c r="H60" s="640" t="inlineStr">
        <is>
          <t>Recommendation: MET
Response:
The contract explicitly states that the Managed Care Plan (MCP) must make incentive payment contracts and maintain documentation available to the state upon request. Specifically, it requires that 'all model and executed subcontracts and amendments used by the Managed Care Plan under this Contract shall meet the following requirements: (a) Identify conditions and method of payment. (b) Provide for prompt submission of information needed to make payment. (c) Provide for full disclosure of the method and amount of compensation or other consideration to be received from the Managed Care Plan.' Additionally, it mandates that 'the Managed Care Plan and all providers and subcontractors, upon request and as required by State and/or federal law, shall: (a) Make available to all authorized federal and State oversight agencies and their agents, including, but not limited to, the Agency, the Florida Attorney General, and DFS any and all administrative, financial and enrollee records and data relating to the delivery of items or services for which Medicaid monies are expended (42 CFR 438.242(b)(4)).'</t>
        </is>
      </c>
      <c r="I60" s="92" t="inlineStr">
        <is>
          <t>MCO</t>
        </is>
      </c>
      <c r="J60" s="92" t="inlineStr">
        <is>
          <t>HIO</t>
        </is>
      </c>
      <c r="K60" s="92" t="inlineStr">
        <is>
          <t>PIHP</t>
        </is>
      </c>
      <c r="L60" s="71" t="inlineStr">
        <is>
          <t>PAHP</t>
        </is>
      </c>
      <c r="M60" s="71" t="n"/>
      <c r="N60" s="71" t="n"/>
      <c r="O60" s="71" t="n"/>
      <c r="P60" s="71" t="inlineStr">
        <is>
          <t>EXISTING</t>
        </is>
      </c>
      <c r="Q60" s="71">
        <f>IF(OR(AND($C$2="Base contract",$C$3="No, section requirements must be reviewed", $AF60=FALSE,$AG60=FALSE),AND($C$2="Contract amendment",$C$3="No, section requirements must be reviewed",$AF60=FALSE,$AG60=FALSE)),"MUNN")</f>
        <v/>
      </c>
      <c r="R60" s="64" t="n">
        <v>45847</v>
      </c>
      <c r="S60" s="64" t="n"/>
      <c r="T60" s="64" t="n"/>
      <c r="U60" s="97">
        <f>IF(OR($E$54="N/A",AND(AX60=0,'Cover Sheet'!$B$29="Streamlined Review"),AND(E60="Met",F60&lt;&gt;""),AND(E60="Not Met",G60&lt;&gt;""),AND(E60="Unsure",G60&lt;&gt;""),AND(E60="N/A",H60&lt;&gt;""),AND(Y60=TRUE),X60=TRUE),1,0)</f>
        <v/>
      </c>
      <c r="X60" s="126">
        <f>IF(OR(Y60=TRUE,AY60=0),TRUE,FALSE)</f>
        <v/>
      </c>
      <c r="Y60" s="126">
        <f>IF(SUM(Z60:AE60)&lt;1,TRUE,FALSE)</f>
        <v/>
      </c>
      <c r="Z60" s="126">
        <f>IF($Z$2=I60,1,0)</f>
        <v/>
      </c>
      <c r="AA60" s="126">
        <f>IF($AA$2=J60,1,0)</f>
        <v/>
      </c>
      <c r="AB60" s="126">
        <f>IF($AB$2=K60,1,0)</f>
        <v/>
      </c>
      <c r="AC60" s="126">
        <f>IF($AC$2=L60,1,0)</f>
        <v/>
      </c>
      <c r="AD60" s="126">
        <f>IF($AD$2=M60,1,0)</f>
        <v/>
      </c>
      <c r="AE60" s="126">
        <f>IF($AE$2=O60,1,0)</f>
        <v/>
      </c>
      <c r="AF60" s="53">
        <f>IF($H$1&lt;&gt;0,IF($H$1&lt;&gt;I60,IF($H$1&lt;&gt;J60,IF($H$1&lt;&gt;K60,IF($H$1&lt;&gt;L60,IF($H$1&lt;&gt;M60,IF($H$1&lt;&gt;N60,IF($H$1&lt;&gt;O60,TRUE,FALSE))))))))</f>
        <v/>
      </c>
      <c r="AG60" s="54">
        <f>IF(AH60=TRUE,TRUE,FALSE)</f>
        <v/>
      </c>
      <c r="AH60" s="56">
        <f>IF(OR(AND($H$6="Medicaid",MID($A60,1,FIND(".",$A60,1)-1)="II"),AND($H$6="CHIP",MID($A60,1,FIND(".",$A60,1)-1)="I")),TRUE,FALSE)</f>
        <v/>
      </c>
      <c r="AP60" s="69">
        <f>IF(AO60=1,1,"")</f>
        <v/>
      </c>
      <c r="AX60" s="110" t="n">
        <v>1</v>
      </c>
      <c r="AY60">
        <f>IF('Cover Sheet'!$B$25&gt;=R60,1,0)</f>
        <v/>
      </c>
    </row>
    <row r="61" ht="39" customHeight="1" thickBot="1">
      <c r="A61" s="294" t="inlineStr">
        <is>
          <t>I.E.8.07</t>
        </is>
      </c>
      <c r="B61" s="295" t="inlineStr">
        <is>
          <t>42 CFR 438.608(e)</t>
        </is>
      </c>
      <c r="C61" s="295" t="inlineStr">
        <is>
          <t>The contract requires the MCP must require that incentive payment contracts between MCPs and network providers meet the requirements as specified in 42 CFR 438.3(i)(3) and (4).</t>
        </is>
      </c>
      <c r="D61" s="470" t="n"/>
      <c r="E61" s="297" t="n"/>
      <c r="F61" s="655" t="inlineStr">
        <is>
          <t>Source: CN-680000-FP122: 411, 167, 200, 201, 205 | Attachment - Core Contract Provisions 02012025: 144, 139, 140</t>
        </is>
      </c>
      <c r="G61" s="297" t="n"/>
      <c r="H61" s="640" t="inlineStr">
        <is>
          <t>Recommendation: UNCLEAR
Response:
The retrieved text does not provide explicit evidence that the contract requires incentive payment contracts between MCPs and network providers to meet the requirements specified in 42 CFR 438.3(i)(3) and (4). While there are references to various regulations and requirements for subcontracts and provider agreements, there is no direct mention of 42 CFR 438.3(i)(3) and (4) or similar language that would indicate compliance with these specific regulations.</t>
        </is>
      </c>
      <c r="I61" s="92" t="inlineStr">
        <is>
          <t>MCO</t>
        </is>
      </c>
      <c r="J61" s="92" t="inlineStr">
        <is>
          <t>HIO</t>
        </is>
      </c>
      <c r="K61" s="92" t="inlineStr">
        <is>
          <t>PIHP</t>
        </is>
      </c>
      <c r="L61" s="71" t="inlineStr">
        <is>
          <t>PAHP</t>
        </is>
      </c>
      <c r="M61" s="71" t="n"/>
      <c r="N61" s="71" t="n"/>
      <c r="O61" s="71" t="n"/>
      <c r="P61" s="71" t="inlineStr">
        <is>
          <t>EXISTING</t>
        </is>
      </c>
      <c r="Q61" s="71">
        <f>IF(OR(AND($C$2="Base contract",$C$3="No, section requirements must be reviewed", $AF61=FALSE,$AG61=FALSE),AND($C$2="Contract amendment",$C$3="No, section requirements must be reviewed",$AF61=FALSE,$AG61=FALSE)),"MUNN")</f>
        <v/>
      </c>
      <c r="R61" s="64" t="n">
        <v>45847</v>
      </c>
      <c r="S61" s="64" t="n"/>
      <c r="T61" s="64" t="n"/>
      <c r="U61" s="97">
        <f>IF(OR($E$54="N/A",AND(AX61=0,'Cover Sheet'!$B$29="Streamlined Review"),AND(E61="Met",F61&lt;&gt;""),AND(E61="Not Met",G61&lt;&gt;""),AND(E61="Unsure",G61&lt;&gt;""),AND(E61="N/A",H61&lt;&gt;""),AND(Y61=TRUE),X61=TRUE),1,0)</f>
        <v/>
      </c>
      <c r="X61" s="126">
        <f>IF(OR(Y61=TRUE,AY61=0),TRUE,FALSE)</f>
        <v/>
      </c>
      <c r="Y61" s="126">
        <f>IF(SUM(Z61:AE61)&lt;1,TRUE,FALSE)</f>
        <v/>
      </c>
      <c r="Z61" s="126">
        <f>IF($Z$2=I61,1,0)</f>
        <v/>
      </c>
      <c r="AA61" s="126">
        <f>IF($AA$2=J61,1,0)</f>
        <v/>
      </c>
      <c r="AB61" s="126">
        <f>IF($AB$2=K61,1,0)</f>
        <v/>
      </c>
      <c r="AC61" s="126">
        <f>IF($AC$2=L61,1,0)</f>
        <v/>
      </c>
      <c r="AD61" s="126">
        <f>IF($AD$2=M61,1,0)</f>
        <v/>
      </c>
      <c r="AE61" s="126">
        <f>IF($AE$2=O61,1,0)</f>
        <v/>
      </c>
      <c r="AF61" s="53">
        <f>IF($H$1&lt;&gt;0,IF($H$1&lt;&gt;I61,IF($H$1&lt;&gt;J61,IF($H$1&lt;&gt;K61,IF($H$1&lt;&gt;L61,IF($H$1&lt;&gt;M61,IF($H$1&lt;&gt;N61,IF($H$1&lt;&gt;O61,TRUE,FALSE))))))))</f>
        <v/>
      </c>
      <c r="AG61" s="54">
        <f>IF(AH61=TRUE,TRUE,FALSE)</f>
        <v/>
      </c>
      <c r="AH61" s="56">
        <f>IF(OR(AND($H$6="Medicaid",MID($A61,1,FIND(".",$A61,1)-1)="II"),AND($H$6="CHIP",MID($A61,1,FIND(".",$A61,1)-1)="I")),TRUE,FALSE)</f>
        <v/>
      </c>
      <c r="AP61" s="69">
        <f>IF(AO61=1,1,"")</f>
        <v/>
      </c>
      <c r="AX61" s="110" t="n">
        <v>1</v>
      </c>
      <c r="AY61">
        <f>IF('Cover Sheet'!$B$25&gt;=R61,1,0)</f>
        <v/>
      </c>
    </row>
    <row r="62" ht="15.75" customHeight="1" thickBot="1">
      <c r="A62" s="450" t="n"/>
      <c r="B62" s="451" t="n"/>
      <c r="C62" s="452" t="inlineStr">
        <is>
          <t>I.E.9 Network Requirements Involving Indians, Indian Health Care Providers (IHCPs), and Indian Managed Care Entities (IMCEs)</t>
        </is>
      </c>
      <c r="D62" s="486" t="n"/>
      <c r="E62" s="443" t="n"/>
      <c r="F62" s="444" t="n"/>
      <c r="G62" s="444" t="n"/>
      <c r="H62" s="445" t="n"/>
      <c r="I62" s="74" t="n"/>
      <c r="J62" s="74" t="n"/>
      <c r="K62" s="74" t="n"/>
      <c r="L62" s="87" t="n"/>
      <c r="M62" s="87" t="n"/>
      <c r="R62" s="116" t="n"/>
      <c r="S62" s="116" t="n"/>
      <c r="T62" s="116" t="n"/>
      <c r="U62" s="126" t="n"/>
      <c r="Z62" s="126" t="n"/>
      <c r="AA62" s="126" t="n"/>
      <c r="AB62" s="126" t="n"/>
      <c r="AC62" s="126" t="n"/>
      <c r="AD62" s="126" t="n"/>
      <c r="AE62" s="126" t="n"/>
      <c r="AH62" s="68" t="n"/>
      <c r="AX62" s="110" t="n"/>
    </row>
    <row r="63" ht="44.25" customHeight="1">
      <c r="A63" s="294" t="inlineStr">
        <is>
          <t>I.E.9.01</t>
        </is>
      </c>
      <c r="B63" s="295" t="inlineStr">
        <is>
          <t>42 CFR 438.14(b)(1); 42 CFR 438.14(b)(5)</t>
        </is>
      </c>
      <c r="C63" s="295" t="inlineStr">
        <is>
          <t>The contract requires the MCP to demonstrate that there are sufficient IHCPs participating in the provider network to ensure timely access to services available under the contract from such providers for Indian enrollees who are eligible to receive services.</t>
        </is>
      </c>
      <c r="D63" s="470" t="n">
        <v>6</v>
      </c>
      <c r="E63" s="297" t="n"/>
      <c r="F63" s="655" t="inlineStr">
        <is>
          <t>Source: CN-680000-FP122: 154 | Attachment - Core Contract Provisions 02012025: 91</t>
        </is>
      </c>
      <c r="G63" s="297" t="n"/>
      <c r="H63" s="640" t="inlineStr">
        <is>
          <t>Recommendation: MET
Response:
The contract explicitly states that the Managed Care Plan (MCP) must maintain sufficient Indian Health Care Providers (IHCPs) in the network to ensure timely access to services for Indian enrollees. This is evidenced by the following quotes:
- 'The Managed Care Plan must maintain sufficient Indian Health Care Providers (IHCPs) in the network to ensure timely access to services available under the Contract for Indian enrollees who are eligible to receive services from such providers...' (CN-680000-FP122: 154)
- 'The Managed Care Plan must maintain sufficient Indian Health Care Providers (IHCPs) in the network to ensure timely access to services available under the Contract for Indian enrollees who are eligible to receive services from such providers...' (Attachment - Core Contract Provisions 02012025: 91)</t>
        </is>
      </c>
      <c r="I63" s="92" t="inlineStr">
        <is>
          <t>MCO</t>
        </is>
      </c>
      <c r="J63" s="167" t="inlineStr">
        <is>
          <t>HIO</t>
        </is>
      </c>
      <c r="K63" s="167" t="inlineStr">
        <is>
          <t>PIHP</t>
        </is>
      </c>
      <c r="L63" s="166" t="inlineStr">
        <is>
          <t>PAHP</t>
        </is>
      </c>
      <c r="M63" s="166" t="inlineStr">
        <is>
          <t>NEMT PAHP</t>
        </is>
      </c>
      <c r="N63" s="71" t="n"/>
      <c r="O63" s="71" t="n"/>
      <c r="P63" s="71" t="inlineStr">
        <is>
          <t>EXISTING</t>
        </is>
      </c>
      <c r="Q63" s="71">
        <f>IF(OR(AND($C$2="Base contract",$C$3="No, section requirements must be reviewed", $AF63=FALSE,$AG63=FALSE),AND($C$2="Contract amendment",$C$3="No, section requirements must be reviewed",$AF63=FALSE,$AG63=FALSE)),"MUNN")</f>
        <v/>
      </c>
      <c r="R63" s="64" t="n"/>
      <c r="S63" s="64" t="n"/>
      <c r="T63" s="64" t="n"/>
      <c r="U63" s="97">
        <f>IF(OR($E$62="N/A",AND(AX63=0,'Cover Sheet'!$B$29="Streamlined Review"),AND(E63="Met",F63&lt;&gt;""),AND(E63="Not Met",G63&lt;&gt;""),AND(E63="Unsure",G63&lt;&gt;""),AND(E63="N/A",H63&lt;&gt;""),AND(Y63=TRUE)),1,0)</f>
        <v/>
      </c>
      <c r="X63" s="126">
        <f>IF(OR(Y63=TRUE),TRUE,FALSE)</f>
        <v/>
      </c>
      <c r="Y63" s="126">
        <f>IF(SUM(Z63:AE63)&lt;1,TRUE,FALSE)</f>
        <v/>
      </c>
      <c r="Z63" s="126">
        <f>IF($Z$2=I63,1,0)</f>
        <v/>
      </c>
      <c r="AA63" s="126">
        <f>IF($AA$2=J63,1,0)</f>
        <v/>
      </c>
      <c r="AB63" s="126">
        <f>IF($AB$2=K63,1,0)</f>
        <v/>
      </c>
      <c r="AC63" s="126">
        <f>IF($AC$2=L63,1,0)</f>
        <v/>
      </c>
      <c r="AD63" s="126">
        <f>IF($AD$2=M63,1,0)</f>
        <v/>
      </c>
      <c r="AE63" s="126">
        <f>IF($AE$2=O63,1,0)</f>
        <v/>
      </c>
      <c r="AF63" s="53">
        <f>IF($H$1&lt;&gt;0,IF($H$1&lt;&gt;I63,IF($H$1&lt;&gt;J63,IF($H$1&lt;&gt;K63,IF($H$1&lt;&gt;L63,IF($H$1&lt;&gt;M63,IF($H$1&lt;&gt;N63,IF($H$1&lt;&gt;O63,TRUE,FALSE))))))))</f>
        <v/>
      </c>
      <c r="AG63" s="54">
        <f>IF(AH63=TRUE,TRUE,FALSE)</f>
        <v/>
      </c>
      <c r="AH63" s="56">
        <f>IF(OR(AND($H$6="Medicaid",MID($A63,1,FIND(".",$A63,1)-1)="II"),AND($H$6="CHIP",MID($A63,1,FIND(".",$A63,1)-1)="I")),TRUE,FALSE)</f>
        <v/>
      </c>
      <c r="AP63" s="69">
        <f>IF(AO63=1,1,"")</f>
        <v/>
      </c>
      <c r="AX63" s="110" t="n">
        <v>0</v>
      </c>
    </row>
    <row r="64" ht="70.5" customHeight="1">
      <c r="A64" s="294" t="inlineStr">
        <is>
          <t>I.E.9.02</t>
        </is>
      </c>
      <c r="B64" s="295" t="inlineStr">
        <is>
          <t>42 CFR 438.14(b)(2)(i)–(ii)</t>
        </is>
      </c>
      <c r="C64" s="295" t="inlineStr">
        <is>
          <t xml:space="preserve">The contract requires that IHCPs, whether participating or not, be paid for covered services provided to Indian enrollees, who are eligible to receive services at a negotiated rate between the MCP and IHCP or, in the absence of a negotiated rate, at a rate not less than the level and amount of payment the managed care entity would make for the services to a participating provider that is not an IHCP. </t>
        </is>
      </c>
      <c r="D64" s="446" t="n"/>
      <c r="E64" s="297" t="n"/>
      <c r="F64" s="655" t="inlineStr">
        <is>
          <t>Source: CN-680000-FP122: 420: 420</t>
        </is>
      </c>
      <c r="G64" s="297" t="n"/>
      <c r="H64" s="640" t="inlineStr">
        <is>
          <t>Recommendation: MET
Response:
The contract explicitly states that the Managed Care Plan shall reimburse IHCPs, whether participating in the network or not, for covered managed care services provided to Indian enrollees who are eligible to receive services from the IHCP either at a negotiated rate between the Managed Care Plan and the IHCP or, if there is no negotiated rate, at a rate not less than the level and amount of payment the managed care entity would make for the services to a participating provider that is not an IHCP. [1]</t>
        </is>
      </c>
      <c r="I64" s="92" t="inlineStr">
        <is>
          <t>MCO</t>
        </is>
      </c>
      <c r="J64" s="167" t="inlineStr">
        <is>
          <t>HIO</t>
        </is>
      </c>
      <c r="K64" s="167" t="inlineStr">
        <is>
          <t>PIHP</t>
        </is>
      </c>
      <c r="L64" s="166" t="inlineStr">
        <is>
          <t>PAHP</t>
        </is>
      </c>
      <c r="M64" s="166" t="inlineStr">
        <is>
          <t>NEMT PAHP</t>
        </is>
      </c>
      <c r="N64" s="71" t="n"/>
      <c r="O64" s="71" t="n"/>
      <c r="P64" s="71" t="inlineStr">
        <is>
          <t>EXISTING</t>
        </is>
      </c>
      <c r="Q64" s="71">
        <f>IF(OR(AND($C$2="Base contract",$C$3="No, section requirements must be reviewed", $AF64=FALSE,$AG64=FALSE),AND($C$2="Contract amendment",$C$3="No, section requirements must be reviewed",$AF64=FALSE,$AG64=FALSE)),"MUNN")</f>
        <v/>
      </c>
      <c r="R64" s="64" t="n"/>
      <c r="S64" s="64" t="n"/>
      <c r="T64" s="64" t="n"/>
      <c r="U64" s="97">
        <f>IF(OR($E$62="N/A",AND(AX64=0,'Cover Sheet'!$B$29="Streamlined Review"),AND(E64="Met",F64&lt;&gt;""),AND(E64="Not Met",G64&lt;&gt;""),AND(E64="Unsure",G64&lt;&gt;""),AND(E64="N/A",H64&lt;&gt;""),AND(Y64=TRUE)),1,0)</f>
        <v/>
      </c>
      <c r="X64" s="126">
        <f>IF(OR(Y64=TRUE),TRUE,FALSE)</f>
        <v/>
      </c>
      <c r="Y64" s="126">
        <f>IF(SUM(Z64:AE64)&lt;1,TRUE,FALSE)</f>
        <v/>
      </c>
      <c r="Z64" s="126">
        <f>IF($Z$2=I64,1,0)</f>
        <v/>
      </c>
      <c r="AA64" s="126">
        <f>IF($AA$2=J64,1,0)</f>
        <v/>
      </c>
      <c r="AB64" s="126">
        <f>IF($AB$2=K64,1,0)</f>
        <v/>
      </c>
      <c r="AC64" s="126">
        <f>IF($AC$2=L64,1,0)</f>
        <v/>
      </c>
      <c r="AD64" s="126">
        <f>IF($AD$2=M64,1,0)</f>
        <v/>
      </c>
      <c r="AE64" s="126">
        <f>IF($AE$2=O64,1,0)</f>
        <v/>
      </c>
      <c r="AF64" s="53">
        <f>IF($H$1&lt;&gt;0,IF($H$1&lt;&gt;I64,IF($H$1&lt;&gt;J64,IF($H$1&lt;&gt;K64,IF($H$1&lt;&gt;L64,IF($H$1&lt;&gt;M64,IF($H$1&lt;&gt;N64,IF($H$1&lt;&gt;O64,TRUE,FALSE))))))))</f>
        <v/>
      </c>
      <c r="AG64" s="54">
        <f>IF(AH64=TRUE,TRUE,FALSE)</f>
        <v/>
      </c>
      <c r="AH64" s="56">
        <f>IF(OR(AND($H$6="Medicaid",MID($A64,1,FIND(".",$A64,1)-1)="II"),AND($H$6="CHIP",MID($A64,1,FIND(".",$A64,1)-1)="I")),TRUE,FALSE)</f>
        <v/>
      </c>
      <c r="AP64" s="69">
        <f>IF(AO64=1,1,"")</f>
        <v/>
      </c>
      <c r="AX64" s="110" t="n">
        <v>0</v>
      </c>
    </row>
    <row r="65" ht="41.45" customHeight="1">
      <c r="A65" s="294" t="inlineStr">
        <is>
          <t>I.E.9.03</t>
        </is>
      </c>
      <c r="B65" s="295" t="inlineStr">
        <is>
          <t>42 CFR 438.14(b)(4)</t>
        </is>
      </c>
      <c r="C65" s="295" t="inlineStr">
        <is>
          <t>The contract requires that Indian enrollees are permitted to obtain covered services from out of-network IHCPs from whom the enrollee is otherwise eligible to receive such services.</t>
        </is>
      </c>
      <c r="D65" s="446" t="n"/>
      <c r="E65" s="297" t="n"/>
      <c r="F65" s="655" t="inlineStr">
        <is>
          <t>Source: CN-680000-FP122: 154: 154</t>
        </is>
      </c>
      <c r="G65" s="297" t="n"/>
      <c r="H65" s="640" t="inlineStr">
        <is>
          <t>Recommendation: MET
Response:
The contract explicitly states that the Managed Care Plan must permit out-of-network or out-of-state IHCPs to provide covered services and make referrals to network providers for Indian enrollees. This is evidenced by the text: 'The Managed Care Plan must maintain sufficient Indian Health Care Providers (IHCPs) in the network to ensure timely access to services available under the Contract for Indian enrollees who are eligible to receive services from such providers, in accordance with the American Recovery and Reinvestment Act of 2009 and 42 CFR 438.4(b)(3), and must permit out-of-network or out-of-state IHCPs to provide covered services and make referrals to network providers for Indian enrollees.' [CN-680000-FP122: 154]</t>
        </is>
      </c>
      <c r="I65" s="92" t="inlineStr">
        <is>
          <t>MCO</t>
        </is>
      </c>
      <c r="J65" s="167" t="inlineStr">
        <is>
          <t>HIO</t>
        </is>
      </c>
      <c r="K65" s="167" t="inlineStr">
        <is>
          <t>PIHP</t>
        </is>
      </c>
      <c r="L65" s="166" t="inlineStr">
        <is>
          <t>PAHP</t>
        </is>
      </c>
      <c r="M65" s="166" t="inlineStr">
        <is>
          <t>NEMT PAHP</t>
        </is>
      </c>
      <c r="N65" s="71" t="n"/>
      <c r="O65" s="71" t="n"/>
      <c r="P65" s="71" t="inlineStr">
        <is>
          <t>EXISTING</t>
        </is>
      </c>
      <c r="Q65" s="71">
        <f>IF(OR(AND($C$2="Base contract",$C$3="No, section requirements must be reviewed", $AF65=FALSE,$AG65=FALSE),AND($C$2="Contract amendment",$C$3="No, section requirements must be reviewed",$AF65=FALSE,$AG65=FALSE)),"MUNN")</f>
        <v/>
      </c>
      <c r="R65" s="64" t="n"/>
      <c r="S65" s="64" t="n"/>
      <c r="T65" s="64" t="n"/>
      <c r="U65" s="97">
        <f>IF(OR($E$62="N/A",AND(AX65=0,'Cover Sheet'!$B$29="Streamlined Review"),AND(E65="Met",F65&lt;&gt;""),AND(E65="Not Met",G65&lt;&gt;""),AND(E65="Unsure",G65&lt;&gt;""),AND(E65="N/A",H65&lt;&gt;""),AND(Y65=TRUE)),1,0)</f>
        <v/>
      </c>
      <c r="X65" s="126">
        <f>IF(OR(Y65=TRUE),TRUE,FALSE)</f>
        <v/>
      </c>
      <c r="Y65" s="126">
        <f>IF(SUM(Z65:AE65)&lt;1,TRUE,FALSE)</f>
        <v/>
      </c>
      <c r="Z65" s="126">
        <f>IF($Z$2=I65,1,0)</f>
        <v/>
      </c>
      <c r="AA65" s="126">
        <f>IF($AA$2=J65,1,0)</f>
        <v/>
      </c>
      <c r="AB65" s="126">
        <f>IF($AB$2=K65,1,0)</f>
        <v/>
      </c>
      <c r="AC65" s="126">
        <f>IF($AC$2=L65,1,0)</f>
        <v/>
      </c>
      <c r="AD65" s="126">
        <f>IF($AD$2=M65,1,0)</f>
        <v/>
      </c>
      <c r="AE65" s="126">
        <f>IF($AE$2=O65,1,0)</f>
        <v/>
      </c>
      <c r="AF65" s="53">
        <f>IF($H$1&lt;&gt;0,IF($H$1&lt;&gt;I65,IF($H$1&lt;&gt;J65,IF($H$1&lt;&gt;K65,IF($H$1&lt;&gt;L65,IF($H$1&lt;&gt;M65,IF($H$1&lt;&gt;N65,IF($H$1&lt;&gt;O65,TRUE,FALSE))))))))</f>
        <v/>
      </c>
      <c r="AG65" s="54">
        <f>IF(AH65=TRUE,TRUE,FALSE)</f>
        <v/>
      </c>
      <c r="AH65" s="56">
        <f>IF(OR(AND($H$6="Medicaid",MID($A65,1,FIND(".",$A65,1)-1)="II"),AND($H$6="CHIP",MID($A65,1,FIND(".",$A65,1)-1)="I")),TRUE,FALSE)</f>
        <v/>
      </c>
      <c r="AP65" s="69">
        <f>IF(AO65=1,1,"")</f>
        <v/>
      </c>
      <c r="AX65" s="110" t="n">
        <v>1</v>
      </c>
    </row>
    <row r="66" ht="30.75" customHeight="1" thickBot="1">
      <c r="A66" s="294" t="inlineStr">
        <is>
          <t>I.E.9.04</t>
        </is>
      </c>
      <c r="B66" s="295" t="inlineStr">
        <is>
          <t>42 CFR 438.14(b)(6)</t>
        </is>
      </c>
      <c r="C66" s="295" t="inlineStr">
        <is>
          <t>The contract requires that the MCP must permit an out-of-network IHCP to refer an Indian enrollee to a network provider.</t>
        </is>
      </c>
      <c r="D66" s="446" t="n"/>
      <c r="E66" s="297" t="n"/>
      <c r="F66" s="655" t="inlineStr">
        <is>
          <t>Source: CN-680000-FP122: 154 | Attachment - Core Contract Provisions 02012025: 91</t>
        </is>
      </c>
      <c r="G66" s="297" t="n"/>
      <c r="H66" s="640" t="inlineStr">
        <is>
          <t>Recommendation: MET
Response:
The contract explicitly states that the Managed Care Plan 'must permit out-of-network or out-of-state IHCPs to provide covered services and make referrals to network providers for Indian enrollees.' [CN-680000-FP122: 154] [Attachment - Core Contract Provisions 02012025: 91]</t>
        </is>
      </c>
      <c r="I66" s="92" t="inlineStr">
        <is>
          <t>MCO</t>
        </is>
      </c>
      <c r="J66" s="92" t="inlineStr">
        <is>
          <t>HIO</t>
        </is>
      </c>
      <c r="K66" s="92" t="inlineStr">
        <is>
          <t>PIHP</t>
        </is>
      </c>
      <c r="L66" s="71" t="inlineStr">
        <is>
          <t>PAHP</t>
        </is>
      </c>
      <c r="M66" s="71" t="inlineStr">
        <is>
          <t>NEMT PAHP</t>
        </is>
      </c>
      <c r="N66" s="71" t="n"/>
      <c r="O66" s="71" t="n"/>
      <c r="P66" s="71" t="inlineStr">
        <is>
          <t>EXISTING</t>
        </is>
      </c>
      <c r="Q66" s="71">
        <f>IF(OR(AND($C$2="Base contract",$C$3="No, section requirements must be reviewed", $AF66=FALSE,$AG66=FALSE),AND($C$2="Contract amendment",$C$3="No, section requirements must be reviewed",$AF66=FALSE,$AG66=FALSE)),"MUNN")</f>
        <v/>
      </c>
      <c r="R66" s="64" t="n">
        <v>42917</v>
      </c>
      <c r="S66" s="64" t="n"/>
      <c r="T66" s="64" t="n"/>
      <c r="U66" s="97">
        <f>IF(OR($E$62="N/A",AND(AX66=0,'Cover Sheet'!$B$29="Streamlined Review"),AND(E66="Met",F66&lt;&gt;""),AND(E66="Not Met",G66&lt;&gt;""),AND(E66="Unsure",G66&lt;&gt;""),AND(E66="N/A",H66&lt;&gt;""),AND(Y66=TRUE)),1,0)</f>
        <v/>
      </c>
      <c r="X66" s="126">
        <f>IF(OR(Y66=TRUE),TRUE,FALSE)</f>
        <v/>
      </c>
      <c r="Y66" s="126">
        <f>IF(SUM(Z66:AE66)&lt;1,TRUE,FALSE)</f>
        <v/>
      </c>
      <c r="Z66" s="126">
        <f>IF($Z$2=I66,1,0)</f>
        <v/>
      </c>
      <c r="AA66" s="126">
        <f>IF($AA$2=J66,1,0)</f>
        <v/>
      </c>
      <c r="AB66" s="126">
        <f>IF($AB$2=K66,1,0)</f>
        <v/>
      </c>
      <c r="AC66" s="126">
        <f>IF($AC$2=L66,1,0)</f>
        <v/>
      </c>
      <c r="AD66" s="126">
        <f>IF($AD$2=M66,1,0)</f>
        <v/>
      </c>
      <c r="AE66" s="126">
        <f>IF($AE$2=O66,1,0)</f>
        <v/>
      </c>
      <c r="AF66" s="53">
        <f>IF($H$1&lt;&gt;0,IF($H$1&lt;&gt;I66,IF($H$1&lt;&gt;J66,IF($H$1&lt;&gt;K66,IF($H$1&lt;&gt;L66,IF($H$1&lt;&gt;M66,IF($H$1&lt;&gt;N66,IF($H$1&lt;&gt;O66,TRUE,FALSE))))))))</f>
        <v/>
      </c>
      <c r="AG66" s="54">
        <f>IF(AH66=TRUE,TRUE,FALSE)</f>
        <v/>
      </c>
      <c r="AH66" s="56">
        <f>IF(OR(AND($H$6="Medicaid",MID($A66,1,FIND(".",$A66,1)-1)="II"),AND($H$6="CHIP",MID($A66,1,FIND(".",$A66,1)-1)="I")),TRUE,FALSE)</f>
        <v/>
      </c>
      <c r="AP66" s="69">
        <f>IF(AO66=1,1,"")</f>
        <v/>
      </c>
      <c r="AX66" s="110" t="n">
        <v>1</v>
      </c>
    </row>
    <row r="67" ht="15.75" customHeight="1" thickBot="1">
      <c r="A67" s="450" t="n"/>
      <c r="B67" s="451" t="n"/>
      <c r="C67" s="452" t="inlineStr">
        <is>
          <t xml:space="preserve">I.E.10 Practice guidelines </t>
        </is>
      </c>
      <c r="D67" s="486" t="n"/>
      <c r="E67" s="443" t="n"/>
      <c r="F67" s="444" t="n"/>
      <c r="G67" s="444" t="n"/>
      <c r="H67" s="445" t="n"/>
      <c r="I67" s="74" t="n"/>
      <c r="J67" s="74" t="n"/>
      <c r="K67" s="74" t="n"/>
      <c r="L67" s="87" t="n"/>
      <c r="M67" s="87" t="n"/>
      <c r="R67" s="116" t="n"/>
      <c r="S67" s="116" t="n"/>
      <c r="T67" s="116" t="n"/>
      <c r="U67" s="126" t="n"/>
      <c r="Z67" s="126" t="n"/>
      <c r="AA67" s="126" t="n"/>
      <c r="AB67" s="126" t="n"/>
      <c r="AC67" s="126" t="n"/>
      <c r="AD67" s="126" t="n"/>
      <c r="AE67" s="126" t="n"/>
      <c r="AH67" s="68" t="n"/>
      <c r="AX67" s="110" t="n"/>
    </row>
    <row r="68" ht="26.25" customHeight="1" thickBot="1">
      <c r="A68" s="460" t="inlineStr">
        <is>
          <t>I.E.10.01</t>
        </is>
      </c>
      <c r="B68" s="461" t="inlineStr">
        <is>
          <t>42 CFR 438.236(c)</t>
        </is>
      </c>
      <c r="C68" s="461" t="inlineStr">
        <is>
          <t>The contract requires that the MCP disseminate practice guidelines to all affected providers.</t>
        </is>
      </c>
      <c r="D68" s="487" t="n">
        <v>7</v>
      </c>
      <c r="E68" s="318" t="n"/>
      <c r="F68" s="660" t="inlineStr">
        <is>
          <t>Source: Attachment - Core Contract Provisions 02012025: 77: 77</t>
        </is>
      </c>
      <c r="G68" s="318" t="n"/>
      <c r="H68" s="646" t="inlineStr">
        <is>
          <t>Recommendation: MET
Response:
The contract explicitly states that 'The Managed Care Plan shall disseminate any revised practice guidelines to all affected providers and, upon request, to enrollees and potential enrollees (42 CFR 438.236(c)).' This indicates that the requirement is met.</t>
        </is>
      </c>
      <c r="I68" s="92" t="inlineStr">
        <is>
          <t>MCO</t>
        </is>
      </c>
      <c r="J68" s="92" t="inlineStr">
        <is>
          <t>HIO</t>
        </is>
      </c>
      <c r="K68" s="92" t="inlineStr">
        <is>
          <t>PIHP</t>
        </is>
      </c>
      <c r="L68" s="71" t="inlineStr">
        <is>
          <t>PAHP</t>
        </is>
      </c>
      <c r="M68" s="71" t="n"/>
      <c r="N68" s="71" t="n"/>
      <c r="O68" s="71" t="n"/>
      <c r="P68" s="71" t="inlineStr">
        <is>
          <t>EXISTING</t>
        </is>
      </c>
      <c r="Q68" s="71">
        <f>IF(OR(AND($C$2="Base contract",$C$3="No, section requirements must be reviewed", $AF68=FALSE,$AG68=FALSE),AND($C$2="Contract amendment",$C$3="No, section requirements must be reviewed",$AF68=FALSE,$AG68=FALSE)),"MUNN")</f>
        <v/>
      </c>
      <c r="R68" s="64" t="n"/>
      <c r="S68" s="64" t="n"/>
      <c r="T68" s="64" t="n"/>
      <c r="U68" s="97">
        <f>IF(OR($E$67="N/A",AND(AX68=0,'Cover Sheet'!$B$29="Streamlined Review"),AND(E68="Met",F68&lt;&gt;""),AND(E68="Not Met",G68&lt;&gt;""),AND(E68="Unsure",G68&lt;&gt;""),AND(E68="N/A",H68&lt;&gt;""),AND(Y68=TRUE)),1,0)</f>
        <v/>
      </c>
      <c r="X68" s="126">
        <f>IF(OR(Y68=TRUE),TRUE,FALSE)</f>
        <v/>
      </c>
      <c r="Y68" s="126">
        <f>IF(SUM(Z68:AE68)&lt;1,TRUE,FALSE)</f>
        <v/>
      </c>
      <c r="Z68" s="126">
        <f>IF($Z$2=I68,1,0)</f>
        <v/>
      </c>
      <c r="AA68" s="126">
        <f>IF($AA$2=J68,1,0)</f>
        <v/>
      </c>
      <c r="AB68" s="126">
        <f>IF($AB$2=K68,1,0)</f>
        <v/>
      </c>
      <c r="AC68" s="126">
        <f>IF($AC$2=L68,1,0)</f>
        <v/>
      </c>
      <c r="AD68" s="126">
        <f>IF($AD$2=M68,1,0)</f>
        <v/>
      </c>
      <c r="AE68" s="126">
        <f>IF($AE$2=O68,1,0)</f>
        <v/>
      </c>
      <c r="AF68" s="53">
        <f>IF($H$1&lt;&gt;0,IF($H$1&lt;&gt;I68,IF($H$1&lt;&gt;J68,IF($H$1&lt;&gt;K68,IF($H$1&lt;&gt;L68,IF($H$1&lt;&gt;M68,IF($H$1&lt;&gt;N68,IF($H$1&lt;&gt;O68,TRUE,FALSE))))))))</f>
        <v/>
      </c>
      <c r="AG68" s="54">
        <f>IF(AH68=TRUE,TRUE,FALSE)</f>
        <v/>
      </c>
      <c r="AH68" s="56">
        <f>IF(OR(AND($H$6="Medicaid",MID($A68,1,FIND(".",$A68,1)-1)="II"),AND($H$6="CHIP",MID($A68,1,FIND(".",$A68,1)-1)="I")),TRUE,FALSE)</f>
        <v/>
      </c>
      <c r="AP68" s="69">
        <f>IF(AO68=1,1,"")</f>
        <v/>
      </c>
      <c r="AX68" s="110" t="n">
        <v>1</v>
      </c>
    </row>
    <row r="69">
      <c r="A69" s="302" t="inlineStr">
        <is>
          <t>Tips and Additional Guidance</t>
        </is>
      </c>
      <c r="B69" s="303" t="n"/>
      <c r="C69" s="572" t="n"/>
      <c r="D69" s="304" t="n"/>
      <c r="E69" s="269" t="n"/>
      <c r="F69" s="270" t="n"/>
      <c r="G69" s="271" t="n"/>
      <c r="H69" s="271" t="n"/>
      <c r="AH69" s="68" t="n"/>
    </row>
    <row r="70">
      <c r="A70" s="419" t="n">
        <v>1</v>
      </c>
      <c r="B70" s="571" t="inlineStr">
        <is>
          <t>See the 'Network Adequacy Standards' subsection for more information on the requirements of 42 CFR 438.68 and 42 CFR 438.206(c)(1).</t>
        </is>
      </c>
    </row>
    <row r="71">
      <c r="A71" s="419" t="n">
        <v>2</v>
      </c>
      <c r="B71" s="571" t="inlineStr">
        <is>
          <t>In accordance with 42 CFR 438.207(b)(1), documentation to demonstrate an appropriate range of services must address only the set of services covered under the contract.</t>
        </is>
      </c>
    </row>
    <row r="72" ht="93" customHeight="1">
      <c r="A72" s="419" t="n">
        <v>3</v>
      </c>
      <c r="B72" s="571" t="inlineStr">
        <is>
          <t>The state must develop and enforce with its MCPs quantitative network adequacy standards in accordance with 42 CFR 438.68. CMS must assure that state standards meet all federal requirements. How a state chooses to enforce these requirements with the MCP may vary. For example, a state may:
(1) include the network adequacy standards as an attachment to the contract; 
(2) stipulate each standard in accordance with 42 CFR 438.68 within the MCP contract in additional to federal requirements to publish them on the state’s website; 
(3) require within the contract that the MCP adhere to the state’s network adequacy standards and describe the process by which MCPs will be notified of these standards (such as through the state’s website, quality strategy, provider notices); or
(4) use another method.</t>
        </is>
      </c>
    </row>
    <row r="73" ht="108.75" customHeight="1">
      <c r="A73" s="419" t="n">
        <v>4</v>
      </c>
      <c r="B73" s="571" t="inlineStr">
        <is>
          <t>Provider types listed in 438.68(b)(1)(i)–(vii) and 438.68(b)(2) are as follows:                                                                                                                                                                                                                                                                          (i) Primary care, adult and pediatric.
(ii) OB/GYN.
(iii) Mental health and substance use disorder, adult and pediatric.
(iv) Specialist (as designated by the State), adult, and pediatric.
(v) Hospital.
(vi) Pharmacy.
(vii) Pediatric dental.                                                                                                                                                                                                                                                                                                                                       
42 CFR 438.68(b)(2) indicates that states with MCO, PIHP, or PAHP contracts which cover LTSS must develop a quantitative network adequacy standard for LTSS provider types.</t>
        </is>
      </c>
    </row>
    <row r="74">
      <c r="A74" s="419" t="n">
        <v>5</v>
      </c>
      <c r="B74" s="571" t="inlineStr">
        <is>
          <t>Refer to 42 CFR 422.208 for more information on substantial financial risk and stop-loss protection.</t>
        </is>
      </c>
    </row>
    <row r="75" ht="29.25" customHeight="1">
      <c r="A75" s="419" t="n">
        <v>6</v>
      </c>
      <c r="B75" s="571" t="inlineStr">
        <is>
          <t>As described in 42 CFR 438.14(b)(5), in a state where timely access to covered services cannot be ensured due to few or no IHCPs, the MCP will be considered to have met this requirement if Indian enrollees are permitted by the MCP to access out-of-state IHCPs; or if this circumstance is deemed to be good cause for disenrollment from both the MCP and the state’s managed care program.</t>
        </is>
      </c>
    </row>
    <row r="76" ht="54.75" customHeight="1">
      <c r="A76" s="419" t="n">
        <v>7</v>
      </c>
      <c r="B76" s="571" t="inlineStr">
        <is>
          <t>MCOs, PIHPs, and PAHPs operating in compliance with 42 CFR 438.236(c) will be deemed compliant with the requirement in 42 CFR 438.915(a) (Subpart K, Parity in Mental Health and Substance Use Disorder Benefits) that the MCP make available the criteria for medical necessity determinations made by the MCP for mental health or substance abuse disorder benefits to any enrollee, potential enrollee, or contracting provider upon request. Compliance with the requirement in 42 CFR 438.915(a) is not determinative of compliance with any other provision of applicable federal or state law.</t>
        </is>
      </c>
    </row>
    <row r="77">
      <c r="F77" s="6" t="n"/>
    </row>
    <row r="78">
      <c r="F78" s="6" t="n"/>
    </row>
    <row r="79">
      <c r="F79" s="6" t="n"/>
    </row>
    <row r="80">
      <c r="F80" s="6" t="n"/>
    </row>
    <row r="81">
      <c r="F81" s="6" t="n"/>
    </row>
    <row r="82">
      <c r="F82" s="6" t="n"/>
    </row>
    <row r="83">
      <c r="F83" s="6" t="n"/>
    </row>
    <row r="84">
      <c r="F84" s="6" t="n"/>
    </row>
    <row r="85">
      <c r="F85" s="6" t="n"/>
    </row>
    <row r="86">
      <c r="F86" s="6" t="n"/>
    </row>
    <row r="87">
      <c r="F87" s="6" t="n"/>
    </row>
    <row r="88">
      <c r="F88" s="6" t="n"/>
    </row>
    <row r="89">
      <c r="F89" s="6" t="n"/>
    </row>
    <row r="90">
      <c r="F90" s="6" t="n"/>
    </row>
    <row r="91">
      <c r="F91" s="6" t="n"/>
    </row>
    <row r="92">
      <c r="F92" s="6" t="n"/>
    </row>
    <row r="93">
      <c r="F93" s="6" t="n"/>
    </row>
    <row r="94">
      <c r="F94" s="6" t="n"/>
    </row>
  </sheetData>
  <sheetProtection selectLockedCells="0" selectUnlockedCells="0" algorithmName="SHA-512" sheet="1" objects="0" insertRows="1" insertHyperlinks="1" autoFilter="1" scenarios="0" formatColumns="0" deleteColumns="1" insertColumns="1" pivotTables="1" deleteRows="1" formatCells="1" saltValue="QEZ083cGO7sI6zMLJRwSDg==" formatRows="0" sort="1" spinCount="100000" hashValue="IAsD2zRLOXYeBPu6vjD8i+8DTAp1eXjPL+JID/JRrTig7vftE5ZjOhxfqUBuVXhfl3r2Hw124GXJ8e5kh++jrw=="/>
  <mergeCells count="10">
    <mergeCell ref="Z1:AE1"/>
    <mergeCell ref="A2:B2"/>
    <mergeCell ref="B71:H71"/>
    <mergeCell ref="B74:H74"/>
    <mergeCell ref="A1:F1"/>
    <mergeCell ref="B75:H75"/>
    <mergeCell ref="B73:H73"/>
    <mergeCell ref="B70:H70"/>
    <mergeCell ref="B72:H72"/>
    <mergeCell ref="B76:H76"/>
  </mergeCells>
  <conditionalFormatting sqref="A8:C8 A9:H17 A18:C18 A19:H19 A20:C20 A21:H30 A31:C31 A32:H35 A36:C36 A37:H45 A46:C46 A47:H51 A52:C52 A53:H53 A54:C54 A55:H61 A62:C62 A63:H66 A67:C67 A68:H68 F8:H8 F18:H18 F20:H20 F31:H31 F36:H36 F46:H46 F52:H52 F54:H54 F62:H62 F67:H67">
    <cfRule type="expression" priority="3848" dxfId="0">
      <formula>$C$3="Yes, section requirements are not applicable"</formula>
    </cfRule>
  </conditionalFormatting>
  <conditionalFormatting sqref="E8 E18 E20 E31 E36 E46 E52 E54 E62 E67">
    <cfRule type="expression" priority="42" dxfId="5">
      <formula>$AN8=1</formula>
    </cfRule>
    <cfRule type="expression" priority="43" dxfId="0">
      <formula>$C$3="Yes, section requirements are not included in the contract amendment"</formula>
    </cfRule>
    <cfRule type="expression" priority="44" dxfId="0">
      <formula>OR($AG8=TRUE,$AF8=TRUE)</formula>
    </cfRule>
  </conditionalFormatting>
  <conditionalFormatting sqref="A9:H17">
    <cfRule type="expression" priority="4587" dxfId="0">
      <formula>$E$8="N/A"</formula>
    </cfRule>
  </conditionalFormatting>
  <conditionalFormatting sqref="A19:H19">
    <cfRule type="expression" priority="4693" dxfId="0">
      <formula>$E$18="N/A"</formula>
    </cfRule>
  </conditionalFormatting>
  <conditionalFormatting sqref="A21:H30">
    <cfRule type="expression" priority="4787" dxfId="0">
      <formula>$E$20="N/A"</formula>
    </cfRule>
  </conditionalFormatting>
  <conditionalFormatting sqref="A32:H35">
    <cfRule type="expression" priority="4869" dxfId="0">
      <formula>$E$31="N/A"</formula>
    </cfRule>
  </conditionalFormatting>
  <conditionalFormatting sqref="A37:H45">
    <cfRule type="expression" priority="4939" dxfId="0">
      <formula>$E$36="N/A"</formula>
    </cfRule>
  </conditionalFormatting>
  <conditionalFormatting sqref="A47:H51">
    <cfRule type="expression" priority="4997" dxfId="0">
      <formula>$E$46="N/A"</formula>
    </cfRule>
  </conditionalFormatting>
  <conditionalFormatting sqref="A53:H53">
    <cfRule type="expression" priority="5043" dxfId="0">
      <formula>$E$52="N/A"</formula>
    </cfRule>
  </conditionalFormatting>
  <conditionalFormatting sqref="A55:H61">
    <cfRule type="expression" priority="5077" dxfId="0">
      <formula>$E$54="N/A"</formula>
    </cfRule>
  </conditionalFormatting>
  <conditionalFormatting sqref="A63:H66">
    <cfRule type="expression" priority="5099" dxfId="0">
      <formula>$E$62="N/A"</formula>
    </cfRule>
  </conditionalFormatting>
  <conditionalFormatting sqref="A68:H68">
    <cfRule type="expression" priority="5109" dxfId="0">
      <formula>$E$67="N/A"</formula>
    </cfRule>
  </conditionalFormatting>
  <conditionalFormatting sqref="A9:H68">
    <cfRule type="expression" priority="2" dxfId="0">
      <formula>$X9=TRUE</formula>
    </cfRule>
  </conditionalFormatting>
  <dataValidations count="3">
    <dataValidation sqref="C3" showDropDown="0" showInputMessage="1" showErrorMessage="1" allowBlank="1" type="list">
      <formula1>$K$2:$K$3</formula1>
    </dataValidation>
    <dataValidation sqref="E9:E17 E19 E21:E30 E32:E35 E37:E45 E47:E51 E53 E55:E61 E63:E66 E68" showDropDown="0" showInputMessage="1" showErrorMessage="1" allowBlank="1" type="list">
      <formula1>$J$1:$J$4</formula1>
    </dataValidation>
    <dataValidation sqref="E8 E18 E20 E31 E36 E46 E52 E54 E62 E67" showDropDown="0" showInputMessage="1" showErrorMessage="1" allowBlank="1" type="list">
      <formula1>$AP$1</formula1>
    </dataValidation>
  </dataValidations>
  <hyperlinks>
    <hyperlink ref="D14" location="'E. Providers &amp; Network'!A70" display="'E. Providers &amp; Network'!A70"/>
    <hyperlink ref="D15" location="'E. Providers &amp; Network'!A71" display="'E. Providers &amp; Network'!A71"/>
    <hyperlink ref="D42" location="'E. Providers &amp; Network'!A72" display="'E. Providers &amp; Network'!A72"/>
    <hyperlink ref="D43" location="'E. Providers &amp; Network'!A72" display="3,4"/>
    <hyperlink ref="D44" location="'E. Providers &amp; Network'!A72" display="'E. Providers &amp; Network'!A72"/>
    <hyperlink ref="D45" location="'E. Providers &amp; Network'!A72" display="'E. Providers &amp; Network'!A72"/>
    <hyperlink ref="D56" location="'E. Providers &amp; Network'!A74" display="'E. Providers &amp; Network'!A74"/>
    <hyperlink ref="D63" location="'E. Providers &amp; Network'!A75" display="'E. Providers &amp; Network'!A75"/>
    <hyperlink ref="D68" location="'E. Providers &amp; Network'!A76" display="'E. Providers &amp; Network'!A76"/>
    <hyperlink ref="A70" location="'E. Providers &amp; Network'!D14" display="'E. Providers &amp; Network'!D14"/>
    <hyperlink ref="A71" location="'E. Providers &amp; Network'!D15" display="'E. Providers &amp; Network'!D15"/>
    <hyperlink ref="A72" location="'E. Providers &amp; Network'!D42" display="'E. Providers &amp; Network'!D42"/>
    <hyperlink ref="A73" location="'E. Providers &amp; Network'!D43" display="'E. Providers &amp; Network'!D43"/>
    <hyperlink ref="A74" location="'E. Providers &amp; Network'!D56" display="'E. Providers &amp; Network'!D56"/>
    <hyperlink ref="A75" location="'E. Providers &amp; Network'!D63" display="'E. Providers &amp; Network'!D63"/>
    <hyperlink ref="A76" location="'E. Providers &amp; Network'!D68" display="'E. Providers &amp; Network'!D68"/>
  </hyperlinks>
  <pageMargins left="0.25" right="0.25" top="0.75" bottom="0.75" header="0.3" footer="0.3"/>
  <pageSetup orientation="landscape" scale="78" fitToHeight="0" horizontalDpi="4294967293" verticalDpi="4294967293"/>
</worksheet>
</file>

<file path=xl/worksheets/sheet9.xml><?xml version="1.0" encoding="utf-8"?>
<worksheet xmlns="http://schemas.openxmlformats.org/spreadsheetml/2006/main">
  <sheetPr codeName="Sheet9">
    <outlinePr summaryBelow="1" summaryRight="1"/>
    <pageSetUpPr fitToPage="1"/>
  </sheetPr>
  <dimension ref="A1:AY141"/>
  <sheetViews>
    <sheetView zoomScale="85" zoomScaleNormal="85" workbookViewId="0">
      <pane ySplit="7" topLeftCell="A8" activePane="bottomLeft" state="frozen"/>
      <selection pane="bottomLeft" activeCell="B10" sqref="B10"/>
    </sheetView>
  </sheetViews>
  <sheetFormatPr baseColWidth="8" defaultColWidth="9.28515625" defaultRowHeight="15" outlineLevelCol="0"/>
  <cols>
    <col width="10.7109375" customWidth="1" min="1" max="1"/>
    <col width="29.42578125" customWidth="1" style="7" min="2" max="2"/>
    <col width="79" customWidth="1" style="152" min="3" max="3"/>
    <col width="7.5703125" customWidth="1" style="8" min="4" max="4"/>
    <col width="8.5703125" customWidth="1" style="5" min="5" max="5"/>
    <col width="8.5703125" customWidth="1" min="6" max="6"/>
    <col width="22.28515625" customWidth="1" min="7" max="7"/>
    <col width="26.28515625" customWidth="1" min="8" max="8"/>
    <col hidden="1" width="10.7109375" customWidth="1" style="598" min="9" max="9"/>
    <col hidden="1" width="9.5703125" customWidth="1" style="139" min="10" max="10"/>
    <col hidden="1" width="6.28515625" customWidth="1" style="139" min="11" max="12"/>
    <col hidden="1" width="12.42578125" customWidth="1" style="138" min="13" max="13"/>
    <col hidden="1" width="6.28515625" customWidth="1" style="116" min="14" max="15"/>
    <col hidden="1" width="9.42578125" customWidth="1" style="116" min="16" max="16"/>
    <col hidden="1" width="8.5703125" customWidth="1" style="116" min="17" max="17"/>
    <col hidden="1" width="12.42578125" customWidth="1" style="117" min="18" max="20"/>
    <col hidden="1" width="21" customWidth="1" style="122" min="21" max="21"/>
    <col hidden="1" width="23.5703125" customWidth="1" style="116" min="22" max="31"/>
    <col hidden="1" width="18.42578125" customWidth="1" style="116" min="32" max="32"/>
    <col hidden="1" width="32.42578125" customWidth="1" style="121" min="33" max="33"/>
    <col hidden="1" width="26.5703125" customWidth="1" style="88" min="34" max="34"/>
    <col hidden="1" width="67.28515625" customWidth="1" style="69" min="35" max="35"/>
    <col hidden="1" width="35.7109375" customWidth="1" style="106" min="36" max="36"/>
    <col hidden="1" width="14.28515625" customWidth="1" style="69" min="37" max="37"/>
    <col hidden="1" width="74" customWidth="1" style="84" min="38" max="38"/>
    <col hidden="1" width="19.28515625" customWidth="1" style="69" min="39" max="39"/>
    <col hidden="1" width="13.42578125" customWidth="1" style="69" min="40" max="40"/>
    <col hidden="1" width="9.28515625" customWidth="1" style="69" min="41" max="49"/>
    <col hidden="1" width="11" customWidth="1" min="50" max="50"/>
    <col hidden="1" width="9.28515625" customWidth="1" min="51" max="51"/>
    <col width="9.28515625" customWidth="1" min="52" max="67"/>
  </cols>
  <sheetData>
    <row r="1" ht="27" customHeight="1" thickBot="1">
      <c r="A1" s="573" t="inlineStr">
        <is>
          <t>Subpart F - Coverage</t>
        </is>
      </c>
      <c r="B1" s="626" t="n"/>
      <c r="C1" s="626" t="n"/>
      <c r="D1" s="626" t="n"/>
      <c r="E1" s="626" t="n"/>
      <c r="F1" s="626" t="n"/>
      <c r="G1" s="584" t="n"/>
      <c r="H1" s="280" t="n"/>
      <c r="I1" s="25" t="n"/>
      <c r="J1" s="26" t="inlineStr">
        <is>
          <t>Met</t>
        </is>
      </c>
      <c r="K1" s="27" t="n"/>
      <c r="L1" s="51" t="n"/>
      <c r="M1" s="52">
        <f>IF($C$2="Base contract","Blist",IF($C$2="Contract Amendment","Alist"))</f>
        <v/>
      </c>
      <c r="N1" s="53" t="n"/>
      <c r="O1" s="29" t="n"/>
      <c r="P1" s="53" t="n"/>
      <c r="Q1" s="53" t="n"/>
      <c r="R1" s="53" t="n"/>
      <c r="S1" s="53" t="n"/>
      <c r="T1" s="53" t="n"/>
      <c r="U1" s="38" t="n"/>
      <c r="V1" s="112" t="n"/>
      <c r="W1" s="112" t="n"/>
      <c r="X1" s="581" t="n"/>
      <c r="Y1" s="581" t="n"/>
      <c r="Z1" s="581" t="inlineStr">
        <is>
          <t>This contract applies to the following entity types</t>
        </is>
      </c>
      <c r="AA1" s="69" t="n"/>
      <c r="AB1" s="69" t="n"/>
      <c r="AC1" s="69" t="n"/>
      <c r="AD1" s="69" t="n"/>
      <c r="AE1" s="69" t="n"/>
      <c r="AF1" s="54" t="n"/>
      <c r="AG1" s="65" t="n"/>
      <c r="AH1" s="582" t="n"/>
      <c r="AI1" s="57" t="n"/>
      <c r="AJ1" s="46" t="inlineStr">
        <is>
          <t>Does the review include Medicaid and CHIP?</t>
        </is>
      </c>
      <c r="AK1" s="56" t="n"/>
      <c r="AL1" s="56" t="n"/>
      <c r="AM1" s="56" t="n"/>
      <c r="AN1" s="56" t="n"/>
      <c r="AP1" s="69" t="inlineStr">
        <is>
          <t>N/A</t>
        </is>
      </c>
    </row>
    <row r="2" ht="24" customHeight="1">
      <c r="A2" s="588" t="inlineStr">
        <is>
          <t>Type of Review:</t>
        </is>
      </c>
      <c r="B2" s="623" t="n"/>
      <c r="C2" s="589">
        <f>'Cover Sheet'!B6</f>
        <v/>
      </c>
      <c r="D2" s="218" t="n"/>
      <c r="E2" s="281" t="n"/>
      <c r="F2" s="282" t="n"/>
      <c r="G2" s="283" t="inlineStr">
        <is>
          <t>Status of Medicaid Section:</t>
        </is>
      </c>
      <c r="H2" s="284">
        <f>I2</f>
        <v/>
      </c>
      <c r="I2" s="25">
        <f>IF(OR($C$3="Yes, section requirements are not applicable",$C$3="Yes, all requirements on the sheet are crosshatched",AND(E8="N/A",E29="N/A",E31="N/A",E33="N/A",E38="N/A",E52="N/A",E56="N/A",E60="N/A",E67="N/A",E69="N/A",E78="N/A",E87="N/A",E91="N/A",E95="N/A",E97="N/A")),"Section Review N/A",IF((COUNTA(A8:A104)+COUNTBLANK(A8:A104)=COUNTBLANK(E8:E104)),"Not Started",IF((COUNTA(A8:A104)&gt;SUM(U8:U104)),"In Progress","Section Review Complete")))</f>
        <v/>
      </c>
      <c r="J2" s="25" t="inlineStr">
        <is>
          <t>Unsure</t>
        </is>
      </c>
      <c r="K2" s="27" t="inlineStr">
        <is>
          <t>Yes, section requirements are not applicable</t>
        </is>
      </c>
      <c r="L2" s="27" t="n"/>
      <c r="M2" s="28" t="n"/>
      <c r="N2" s="53" t="n"/>
      <c r="O2" s="29" t="n"/>
      <c r="P2" s="53" t="n"/>
      <c r="Q2" s="53" t="n"/>
      <c r="R2" s="53" t="n"/>
      <c r="S2" s="53" t="n"/>
      <c r="T2" s="53" t="n"/>
      <c r="U2" s="38" t="n"/>
      <c r="V2" s="59" t="n"/>
      <c r="W2" s="59" t="n"/>
      <c r="X2" s="59" t="n"/>
      <c r="Y2" s="59" t="n"/>
      <c r="Z2" s="54">
        <f>IF('Cover Sheet'!$B$13="Yes","MCO","--")</f>
        <v/>
      </c>
      <c r="AA2" s="54">
        <f>IF('Cover Sheet'!$B$14="Yes","HIO","--")</f>
        <v/>
      </c>
      <c r="AB2" s="54">
        <f>IF('Cover Sheet'!$B$15="Yes","PIHP","--")</f>
        <v/>
      </c>
      <c r="AC2" s="54">
        <f>IF('Cover Sheet'!$B$16="Yes","PAHP","--")</f>
        <v/>
      </c>
      <c r="AD2" s="54">
        <f>IF('Cover Sheet'!$B$17="Yes","NEMT PAHP","--")</f>
        <v/>
      </c>
      <c r="AE2" s="54">
        <f>IF('Cover Sheet'!$B$18="Yes","PCCME","--")</f>
        <v/>
      </c>
      <c r="AF2" s="54" t="n"/>
      <c r="AG2" s="53" t="n"/>
      <c r="AH2" s="29" t="n"/>
      <c r="AI2" s="57" t="n"/>
      <c r="AJ2" s="632">
        <f>IF('Cover Sheet'!$B$4="BOTH",1,0)</f>
        <v/>
      </c>
      <c r="AK2" s="56" t="n"/>
      <c r="AL2" s="56" t="inlineStr">
        <is>
          <t> </t>
        </is>
      </c>
      <c r="AM2" s="56" t="n"/>
      <c r="AN2" s="56" t="n"/>
    </row>
    <row r="3" ht="15.75" customHeight="1" thickBot="1">
      <c r="A3" s="305" t="inlineStr">
        <is>
          <t>Mark all requirements as "N/A"?</t>
        </is>
      </c>
      <c r="B3" s="306" t="n"/>
      <c r="C3" s="307" t="inlineStr">
        <is>
          <t>No, section requirements must be reviewed</t>
        </is>
      </c>
      <c r="D3" s="226" t="n"/>
      <c r="E3" s="285" t="n"/>
      <c r="F3" s="286" t="n"/>
      <c r="G3" s="287" t="inlineStr">
        <is>
          <t>Medicaid Decision:</t>
        </is>
      </c>
      <c r="H3" s="288">
        <f>I3</f>
        <v/>
      </c>
      <c r="I3" s="25">
        <f>IF(OR($C$3="Yes, section requirements are not applicable",$C$3="Yes, all requirements on the sheet are crosshatched",AND(E8="N/A",E29="N/A",E31="N/A",E33="N/A",E38="N/A",E52="N/A",E56="N/A",E60="N/A",E67="N/A",E69="N/A",E78="N/A",E87="N/A",E91="N/A",E95="N/A",E97="N/A")),"Section Review N/A",IF((COUNTA(A8:A104)+COUNTBLANK(A8:A104))=COUNTBLANK(E8:E104),"Not Started",IF(OR(COUNTA(A8:A104)+COUNTBLANK(A8:A104)&lt;&gt;COUNTIF(E8:E104,"Yes")+COUNTIF(E8:E104,"Met")+COUNTIF(E8:E104,"N/A")+COUNTBLANK(E8:E104),COUNTA(A8:A104)&lt;&gt;SUM(U8:U104)),"Revisions Needed","Approved")))</f>
        <v/>
      </c>
      <c r="J3" s="25" t="inlineStr">
        <is>
          <t>Not met</t>
        </is>
      </c>
      <c r="K3" s="27" t="inlineStr">
        <is>
          <t>No, section requirements must be reviewed</t>
        </is>
      </c>
      <c r="L3" s="27" t="n"/>
      <c r="M3" s="28" t="n"/>
      <c r="N3" s="53" t="n"/>
      <c r="O3" s="29" t="n"/>
      <c r="P3" s="53" t="n"/>
      <c r="Q3" s="53" t="n"/>
      <c r="R3" s="53" t="n"/>
      <c r="S3" s="53" t="n"/>
      <c r="T3" s="53" t="n"/>
      <c r="U3" s="38" t="n"/>
      <c r="V3" s="54" t="n"/>
      <c r="W3" s="54" t="n"/>
      <c r="X3" s="56" t="n"/>
      <c r="Y3" s="56" t="n"/>
      <c r="Z3" s="56" t="n"/>
      <c r="AA3" s="56" t="n"/>
      <c r="AB3" s="56" t="n"/>
      <c r="AC3" s="56" t="n"/>
      <c r="AD3" s="56" t="n"/>
      <c r="AE3" s="56" t="n"/>
      <c r="AF3" s="54" t="n"/>
      <c r="AG3" s="54" t="n"/>
      <c r="AH3" s="54" t="n"/>
      <c r="AI3" s="57" t="n"/>
      <c r="AJ3" s="54" t="n"/>
      <c r="AK3" s="56" t="n"/>
      <c r="AL3" s="56" t="n"/>
      <c r="AM3" s="56" t="n"/>
      <c r="AN3" s="56" t="n"/>
    </row>
    <row r="4" hidden="1" ht="18" customHeight="1">
      <c r="A4" s="231" t="n"/>
      <c r="B4" s="232" t="n"/>
      <c r="C4" s="289" t="n"/>
      <c r="D4" s="234" t="n"/>
      <c r="E4" s="231" t="n"/>
      <c r="F4" s="290" t="n"/>
      <c r="G4" s="290" t="n"/>
      <c r="H4" s="290" t="n"/>
      <c r="I4" s="25" t="n"/>
      <c r="J4" s="25" t="inlineStr">
        <is>
          <t>N/A</t>
        </is>
      </c>
      <c r="K4" s="27" t="n"/>
      <c r="L4" s="27" t="n"/>
      <c r="M4" s="28" t="n"/>
      <c r="N4" s="53" t="n"/>
      <c r="O4" s="29" t="n"/>
      <c r="P4" s="53" t="n"/>
      <c r="Q4" s="53" t="n"/>
      <c r="R4" s="53" t="n"/>
      <c r="S4" s="53" t="n"/>
      <c r="T4" s="53" t="n"/>
      <c r="U4" s="38" t="n"/>
      <c r="V4" s="54" t="n"/>
      <c r="W4" s="54" t="n"/>
      <c r="X4" s="56" t="n"/>
      <c r="Y4" s="56" t="n"/>
      <c r="Z4" s="56" t="n"/>
      <c r="AA4" s="56" t="n"/>
      <c r="AB4" s="56" t="n"/>
      <c r="AC4" s="56" t="n"/>
      <c r="AD4" s="56" t="n"/>
      <c r="AE4" s="56" t="n"/>
      <c r="AF4" s="54" t="n"/>
      <c r="AG4" s="54" t="n"/>
      <c r="AH4" s="54" t="n"/>
      <c r="AI4" s="57" t="n"/>
      <c r="AJ4" s="54" t="n"/>
      <c r="AK4" s="56" t="n"/>
      <c r="AL4" s="56" t="n"/>
      <c r="AM4" s="56" t="n"/>
      <c r="AN4" s="56" t="n"/>
    </row>
    <row r="5" hidden="1" ht="18" customHeight="1">
      <c r="A5" s="237" t="n"/>
      <c r="B5" s="238" t="n"/>
      <c r="C5" s="291" t="n"/>
      <c r="D5" s="239" t="n"/>
      <c r="E5" s="237" t="n"/>
      <c r="F5" s="292" t="n"/>
      <c r="G5" s="292" t="n"/>
      <c r="H5" s="292" t="n"/>
      <c r="I5" s="25" t="n"/>
      <c r="J5" s="25" t="n"/>
      <c r="K5" s="27" t="n"/>
      <c r="L5" s="27" t="n"/>
      <c r="M5" s="28" t="n"/>
      <c r="N5" s="53" t="n"/>
      <c r="O5" s="29" t="n"/>
      <c r="P5" s="53" t="n"/>
      <c r="Q5" s="53" t="n"/>
      <c r="R5" s="53" t="inlineStr">
        <is>
          <t>_EFFECTIVE</t>
        </is>
      </c>
      <c r="S5" s="53" t="n"/>
      <c r="T5" s="53" t="n"/>
      <c r="U5" s="38" t="n"/>
      <c r="V5" s="54" t="n"/>
      <c r="W5" s="54" t="n"/>
      <c r="X5" s="56" t="n"/>
      <c r="Y5" s="56" t="n"/>
      <c r="Z5" s="56" t="n"/>
      <c r="AA5" s="56" t="n"/>
      <c r="AB5" s="56" t="n"/>
      <c r="AC5" s="56" t="n"/>
      <c r="AD5" s="56" t="n"/>
      <c r="AE5" s="56" t="n"/>
      <c r="AF5" s="54" t="n"/>
      <c r="AG5" s="54" t="n"/>
      <c r="AH5" s="54" t="n"/>
      <c r="AI5" s="57" t="n"/>
      <c r="AJ5" s="54" t="n"/>
      <c r="AK5" s="56" t="n"/>
      <c r="AL5" s="56" t="n"/>
      <c r="AM5" s="56" t="n"/>
      <c r="AN5" s="56" t="n"/>
      <c r="AP5" s="69" t="inlineStr">
        <is>
          <t>Medicaid_Only</t>
        </is>
      </c>
    </row>
    <row r="6" hidden="1" ht="18" customHeight="1" thickBot="1">
      <c r="A6" s="242" t="n"/>
      <c r="B6" s="243" t="n"/>
      <c r="C6" s="244" t="n"/>
      <c r="D6" s="245" t="n"/>
      <c r="E6" s="246" t="n"/>
      <c r="F6" s="247" t="n"/>
      <c r="G6" s="247" t="n"/>
      <c r="H6" s="247" t="n"/>
      <c r="I6" s="26" t="inlineStr">
        <is>
          <t>Applies to:</t>
        </is>
      </c>
      <c r="J6" s="25" t="n"/>
      <c r="K6" s="32" t="n"/>
      <c r="L6" s="25" t="n"/>
      <c r="M6" s="53" t="n"/>
      <c r="N6" s="53" t="n"/>
      <c r="O6" s="53" t="n"/>
      <c r="P6" s="33" t="inlineStr">
        <is>
          <t>Std type (EXISTING or NEW)</t>
        </is>
      </c>
      <c r="Q6" s="33" t="inlineStr">
        <is>
          <t>List</t>
        </is>
      </c>
      <c r="R6" s="63" t="n"/>
      <c r="S6" s="63" t="n"/>
      <c r="T6" s="63" t="n"/>
      <c r="U6" s="38" t="n"/>
      <c r="V6" s="54" t="n"/>
      <c r="W6" s="54" t="n"/>
      <c r="X6" s="101" t="inlineStr">
        <is>
          <t>Shaded</t>
        </is>
      </c>
      <c r="Y6" s="101" t="inlineStr">
        <is>
          <t>Entity Not Applied</t>
        </is>
      </c>
      <c r="Z6" s="101" t="n"/>
      <c r="AA6" s="101" t="n"/>
      <c r="AB6" s="101" t="n"/>
      <c r="AC6" s="101" t="n"/>
      <c r="AD6" s="101" t="n"/>
      <c r="AE6" s="101" t="n"/>
      <c r="AF6" s="54" t="n"/>
      <c r="AG6" s="54" t="n"/>
      <c r="AH6" s="112" t="n"/>
      <c r="AI6" s="57" t="n"/>
      <c r="AJ6" s="54" t="n"/>
      <c r="AK6" s="56" t="n"/>
      <c r="AL6" s="56" t="n"/>
      <c r="AM6" s="56" t="inlineStr">
        <is>
          <t>For logic check only:</t>
        </is>
      </c>
      <c r="AN6" s="56" t="n"/>
    </row>
    <row r="7" ht="38.45" customHeight="1" thickBot="1">
      <c r="A7" s="249" t="inlineStr">
        <is>
          <t>Item</t>
        </is>
      </c>
      <c r="B7" s="250" t="inlineStr">
        <is>
          <t>Legal Cite</t>
        </is>
      </c>
      <c r="C7" s="251" t="inlineStr">
        <is>
          <t>Requirement</t>
        </is>
      </c>
      <c r="D7" s="251" t="inlineStr">
        <is>
          <t>Tip</t>
        </is>
      </c>
      <c r="E7" s="251" t="inlineStr">
        <is>
          <t>Status</t>
        </is>
      </c>
      <c r="F7" s="251" t="inlineStr">
        <is>
          <t>Where Found</t>
        </is>
      </c>
      <c r="G7" s="251" t="inlineStr">
        <is>
          <t>Follow-up Required</t>
        </is>
      </c>
      <c r="H7" s="293" t="inlineStr">
        <is>
          <t>General Comments</t>
        </is>
      </c>
      <c r="I7" s="34" t="inlineStr">
        <is>
          <t>MCO</t>
        </is>
      </c>
      <c r="J7" s="34" t="inlineStr">
        <is>
          <t>HIO</t>
        </is>
      </c>
      <c r="K7" s="34" t="inlineStr">
        <is>
          <t>PIHP</t>
        </is>
      </c>
      <c r="L7" s="35" t="inlineStr">
        <is>
          <t>PAHP</t>
        </is>
      </c>
      <c r="M7" s="36" t="inlineStr">
        <is>
          <t>NEMT PAHP</t>
        </is>
      </c>
      <c r="N7" s="37" t="inlineStr">
        <is>
          <t>PCCM</t>
        </is>
      </c>
      <c r="O7" s="37" t="inlineStr">
        <is>
          <t>PCCME</t>
        </is>
      </c>
      <c r="P7" s="38" t="n"/>
      <c r="Q7" s="38" t="n"/>
      <c r="R7" s="39" t="inlineStr">
        <is>
          <t>Effective</t>
        </is>
      </c>
      <c r="S7" s="39" t="n"/>
      <c r="T7" s="39" t="n"/>
      <c r="U7" s="50" t="inlineStr">
        <is>
          <t>Row Completed? (1 if status = Unsure; status = Met and column G &lt;&gt;blank; or status = Not Met and column I&lt;&gt;not blank)</t>
        </is>
      </c>
      <c r="V7" s="101" t="inlineStr">
        <is>
          <t>If CHIP linking and no information in rows with gray shading in columns E through H; code as complete. If rows with gray shading have information in one or more cells, the status of the row will be counted as if gray shading did not appear. (See Column Descriptions for more information)</t>
        </is>
      </c>
      <c r="W7" s="582" t="n"/>
      <c r="X7" s="158" t="n"/>
      <c r="Y7" s="158" t="n"/>
      <c r="Z7" s="158" t="inlineStr">
        <is>
          <t>MCO</t>
        </is>
      </c>
      <c r="AA7" s="158" t="inlineStr">
        <is>
          <t>HIO</t>
        </is>
      </c>
      <c r="AB7" s="158" t="inlineStr">
        <is>
          <t>PIHP</t>
        </is>
      </c>
      <c r="AC7" s="158" t="inlineStr">
        <is>
          <t>PAHP</t>
        </is>
      </c>
      <c r="AD7" s="158" t="inlineStr">
        <is>
          <t>NEMT PAHP</t>
        </is>
      </c>
      <c r="AE7" s="158" t="inlineStr">
        <is>
          <t>PCCME</t>
        </is>
      </c>
      <c r="AF7" s="101" t="inlineStr">
        <is>
          <t>(a) Crosshatch b/c entity type not applicable? (True=Yes,False=No)</t>
        </is>
      </c>
      <c r="AG7" s="101" t="inlineStr">
        <is>
          <t>(b1) Crosshatch b/c requirement not in effect? Default is DO NOT crosshatch; if values in the following columns = TRUE, apply crosshatching</t>
        </is>
      </c>
      <c r="AH7" s="70" t="inlineStr">
        <is>
          <t>(b4c) Section I vs II</t>
        </is>
      </c>
      <c r="AI7" s="70" t="inlineStr">
        <is>
          <t>CHIP Requirement</t>
        </is>
      </c>
      <c r="AJ7" s="107" t="inlineStr">
        <is>
          <t>Does the CHIP section have a corresponding Medicaid section (Yes=1)</t>
        </is>
      </c>
      <c r="AK7" s="70" t="inlineStr">
        <is>
          <t>If yes, link the Medicaid section item:</t>
        </is>
      </c>
      <c r="AL7" s="70" t="inlineStr">
        <is>
          <t>If yes, link the Medicaid Requirement:</t>
        </is>
      </c>
      <c r="AM7" s="56" t="inlineStr">
        <is>
          <t>Is the text the exact same?</t>
        </is>
      </c>
      <c r="AN7" s="56" t="inlineStr">
        <is>
          <t>Shading code</t>
        </is>
      </c>
      <c r="AO7" s="69" t="inlineStr">
        <is>
          <t>section1_no_link</t>
        </is>
      </c>
      <c r="AP7" s="69" t="inlineStr">
        <is>
          <t>Medicaid_Only</t>
        </is>
      </c>
      <c r="AQ7" s="80" t="inlineStr">
        <is>
          <t>Linked Medicaid Requirement Status</t>
        </is>
      </c>
      <c r="AR7" s="80" t="inlineStr">
        <is>
          <t>Linked Medicaid Requirement Where Found</t>
        </is>
      </c>
      <c r="AS7" s="80" t="inlineStr">
        <is>
          <t>Linked Medicaid Requirement Followup Required</t>
        </is>
      </c>
      <c r="AT7" s="80" t="inlineStr">
        <is>
          <t>Linked Medicaid General Comments</t>
        </is>
      </c>
      <c r="AU7" s="81" t="inlineStr">
        <is>
          <t>Row Started (1 if row has been started)</t>
        </is>
      </c>
      <c r="AV7" s="82" t="inlineStr">
        <is>
          <t>Requirement Met</t>
        </is>
      </c>
      <c r="AW7" s="83" t="inlineStr">
        <is>
          <t>All Required Medicaid Cols Filled (1=True)</t>
        </is>
      </c>
      <c r="AX7" t="inlineStr">
        <is>
          <t>Streamlined</t>
        </is>
      </c>
    </row>
    <row r="8" ht="17.25" customHeight="1" thickBot="1">
      <c r="A8" s="488" t="n"/>
      <c r="B8" s="489" t="n"/>
      <c r="C8" s="490" t="inlineStr">
        <is>
          <t>I.F.1 Emergency and Post-Stabilization Services</t>
        </is>
      </c>
      <c r="D8" s="491" t="n"/>
      <c r="E8" s="443" t="n"/>
      <c r="F8" s="492" t="n"/>
      <c r="G8" s="492" t="n"/>
      <c r="H8" s="493" t="n"/>
      <c r="I8" s="74" t="n"/>
      <c r="J8" s="74" t="n"/>
      <c r="K8" s="74" t="n"/>
      <c r="L8" s="87" t="n"/>
      <c r="M8" s="87" t="n"/>
      <c r="R8" s="116" t="n"/>
      <c r="S8" s="116" t="n"/>
      <c r="T8" s="116" t="n"/>
      <c r="AF8" s="86" t="n"/>
      <c r="AI8" s="89" t="n"/>
      <c r="AJ8" s="89" t="n"/>
      <c r="AK8" s="89" t="n"/>
      <c r="AL8" s="89" t="n"/>
      <c r="AM8" s="68" t="n"/>
      <c r="AN8" s="68" t="n"/>
    </row>
    <row r="9" ht="38.25" customHeight="1">
      <c r="A9" s="294" t="inlineStr">
        <is>
          <t>I.F.1.01–02</t>
        </is>
      </c>
      <c r="B9" s="295" t="inlineStr">
        <is>
          <t>Section 1852(d)(2) of the Act; 42 CFR 438.114(b); 42 CFR 422.113(c)</t>
        </is>
      </c>
      <c r="C9" s="295" t="inlineStr">
        <is>
          <t xml:space="preserve">The contract requires the MCP to cover and pay for emergency services and post-stabilization care services.
</t>
        </is>
      </c>
      <c r="D9" s="470" t="n">
        <v>1</v>
      </c>
      <c r="E9" s="297" t="n"/>
      <c r="F9" s="655" t="inlineStr">
        <is>
          <t>Source: CN-680000-FP122: 351, 417</t>
        </is>
      </c>
      <c r="G9" s="297" t="n"/>
      <c r="H9" s="640" t="inlineStr">
        <is>
          <t>Recommendation: MET
Response:
The contract explicitly requires the Managed Care Plan (MCP) to cover and pay for emergency services and post-stabilization care services. The text states: 'The Managed Care Plan shall cover post-stabilization care services without authorization, regardless of whether the enrollee obtains a service through a participating or non-participating provider.' (CN-680000-FP122: 351). Additionally, it mentions that 'the Managed Care Plan shall not deny claims for the provision of emergency services and care submitted by a non-participating provider solely based on the period between the date of service and the date of clean claim submission.' (CN-680000-FP122: 417).</t>
        </is>
      </c>
      <c r="I9" s="92" t="inlineStr">
        <is>
          <t>MCO</t>
        </is>
      </c>
      <c r="J9" s="92" t="inlineStr">
        <is>
          <t>HIO</t>
        </is>
      </c>
      <c r="K9" s="92" t="inlineStr">
        <is>
          <t>PIHP</t>
        </is>
      </c>
      <c r="L9" s="71" t="inlineStr">
        <is>
          <t>PAHP</t>
        </is>
      </c>
      <c r="M9" s="71" t="n"/>
      <c r="N9" s="71" t="n"/>
      <c r="O9" s="71" t="n"/>
      <c r="P9" s="71" t="inlineStr">
        <is>
          <t>EXISTING</t>
        </is>
      </c>
      <c r="Q9" s="71">
        <f>IF(OR(AND($C$2="Base contract",$C$3="No, section requirements must be reviewed", $AF9=FALSE,$AG9=FALSE),AND($C$2="Contract amendment",$C$3="No, section requirements must be reviewed",$AF9=FALSE,$AG9=FALSE)),"MUNN")</f>
        <v/>
      </c>
      <c r="R9" s="72" t="n"/>
      <c r="S9" s="72" t="n"/>
      <c r="T9" s="72" t="n"/>
      <c r="U9" s="97">
        <f>IF(OR($E$8="N/A",AND(AX9=0,'Cover Sheet'!$B$29="Streamlined Review"),AND(E9="Met",F9&lt;&gt;""),AND(E9="Not met",G9&lt;&gt;""),AND(E9="Unsure",G9&lt;&gt;""),AND(E9="N/A",H9&lt;&gt;""),AND(Y9=TRUE)),1,0)</f>
        <v/>
      </c>
      <c r="X9" s="126">
        <f>IF(OR(Y9=TRUE),TRUE,FALSE)</f>
        <v/>
      </c>
      <c r="Y9" s="126">
        <f>IF(SUM(Z9:AE9)&lt;1,TRUE,FALSE)</f>
        <v/>
      </c>
      <c r="Z9" s="126">
        <f>IF($Z$2=I9,1,0)</f>
        <v/>
      </c>
      <c r="AA9" s="126">
        <f>IF($AA$2=J9,1,0)</f>
        <v/>
      </c>
      <c r="AB9" s="126">
        <f>IF($AB$2=K9,1,0)</f>
        <v/>
      </c>
      <c r="AC9" s="126">
        <f>IF($AC$2=L9,1,0)</f>
        <v/>
      </c>
      <c r="AD9" s="126">
        <f>IF($AD$2=M9,1,0)</f>
        <v/>
      </c>
      <c r="AE9" s="126">
        <f>IF($AE$2=O9,1,0)</f>
        <v/>
      </c>
      <c r="AF9" s="53">
        <f>IF($H$1&lt;&gt;0,IF($H$1&lt;&gt;I9,IF($H$1&lt;&gt;J9,IF($H$1&lt;&gt;K9,IF($H$1&lt;&gt;L9,IF($H$1&lt;&gt;M9,IF($H$1&lt;&gt;N9,IF($H$1&lt;&gt;O9,TRUE,FALSE))))))))</f>
        <v/>
      </c>
      <c r="AG9" s="54">
        <f>IF(AH9=TRUE,TRUE,FALSE)</f>
        <v/>
      </c>
      <c r="AH9" s="56">
        <f>IF(OR(AND($H$6="Medicaid",MID($A9,1,FIND(".",$A9,1)-1)="II"),AND($H$6="CHIP",MID($A9,1,FIND(".",$A9,1)-1)="I")),TRUE,FALSE)</f>
        <v/>
      </c>
      <c r="AP9" s="69">
        <f>IF(AO9=1,1,"")</f>
        <v/>
      </c>
      <c r="AX9" t="n">
        <v>1</v>
      </c>
    </row>
    <row r="10" ht="38.25" customHeight="1">
      <c r="A10" s="294" t="inlineStr">
        <is>
          <t xml:space="preserve">I.F.1.03 </t>
        </is>
      </c>
      <c r="B10" s="295" t="inlineStr">
        <is>
          <t xml:space="preserve">Section 1932(b)(2)(D) of the Act; SMD #06-010 </t>
        </is>
      </c>
      <c r="C10" s="295" t="inlineStr">
        <is>
          <t>The contract requires the MCP to pay non-contracted providers for emergency services no more than the amount that would have been paid if the service had been provided under the state’s FFS Medicaid program.</t>
        </is>
      </c>
      <c r="D10" s="470" t="inlineStr">
        <is>
          <t>1,2</t>
        </is>
      </c>
      <c r="E10" s="297" t="n"/>
      <c r="F10" s="655" t="inlineStr">
        <is>
          <t>Source: CN-680000-FP122: 418</t>
        </is>
      </c>
      <c r="G10" s="297" t="n"/>
      <c r="H10" s="640" t="inlineStr">
        <is>
          <t>Recommendation: MET
Response:
The contract explicitly states that the payment for emergency services by non-contracted providers should be based on the Medicaid rate, which is defined as the amount the provider would collect from the Agency on an FFS basis, less any amounts for the indirect costs of graduate medical education. This is found in the text: 'd. The Medicaid rate which, for the purposes of this paragraph, means the amount the provider would collect from the Agency on an FFS basis, less any amounts for the indirect costs of graduate medical education that are otherwise included in the Agency's FFS payment, as required under 42 U.S.C. s.1396u-2(b)(2)(D).' [CN-680000-FP122: 418]</t>
        </is>
      </c>
      <c r="I10" s="92" t="inlineStr">
        <is>
          <t>MCO</t>
        </is>
      </c>
      <c r="J10" s="92" t="inlineStr">
        <is>
          <t>HIO</t>
        </is>
      </c>
      <c r="K10" s="92" t="inlineStr">
        <is>
          <t>PIHP</t>
        </is>
      </c>
      <c r="L10" s="71" t="inlineStr">
        <is>
          <t>PAHP</t>
        </is>
      </c>
      <c r="M10" s="71" t="n"/>
      <c r="N10" s="71" t="n"/>
      <c r="O10" s="71" t="n"/>
      <c r="P10" s="71" t="inlineStr">
        <is>
          <t>EXISTING</t>
        </is>
      </c>
      <c r="Q10" s="71">
        <f>IF(OR(AND($C$2="Base contract",$C$3="No, section requirements must be reviewed", $AF10=FALSE,$AG10=FALSE),AND($C$2="Contract amendment",$C$3="No, section requirements must be reviewed",$AF10=FALSE,$AG10=FALSE)),"MUNN")</f>
        <v/>
      </c>
      <c r="R10" s="72" t="n"/>
      <c r="S10" s="72" t="n"/>
      <c r="T10" s="72" t="n"/>
      <c r="U10" s="97">
        <f>IF(OR($E$8="N/A",AND(AX10=0,'Cover Sheet'!$B$29="Streamlined Review"),AND(E10="Met",F10&lt;&gt;""),AND(E10="Not met",G10&lt;&gt;""),AND(E10="Unsure",G10&lt;&gt;""),AND(E10="N/A",H10&lt;&gt;""),AND(Y10=TRUE)),1,0)</f>
        <v/>
      </c>
      <c r="X10" s="126">
        <f>IF(OR(Y10=TRUE),TRUE,FALSE)</f>
        <v/>
      </c>
      <c r="Y10" s="126">
        <f>IF(SUM(Z10:AE10)&lt;1,TRUE,FALSE)</f>
        <v/>
      </c>
      <c r="Z10" s="126">
        <f>IF($Z$2=I10,1,0)</f>
        <v/>
      </c>
      <c r="AA10" s="126">
        <f>IF($AA$2=J10,1,0)</f>
        <v/>
      </c>
      <c r="AB10" s="126">
        <f>IF($AB$2=K10,1,0)</f>
        <v/>
      </c>
      <c r="AC10" s="126">
        <f>IF($AC$2=L10,1,0)</f>
        <v/>
      </c>
      <c r="AD10" s="126">
        <f>IF($AD$2=M10,1,0)</f>
        <v/>
      </c>
      <c r="AE10" s="126">
        <f>IF($AE$2=O10,1,0)</f>
        <v/>
      </c>
      <c r="AF10" s="53">
        <f>IF($H$1&lt;&gt;0,IF($H$1&lt;&gt;I10,IF($H$1&lt;&gt;J10,IF($H$1&lt;&gt;K10,IF($H$1&lt;&gt;L10,IF($H$1&lt;&gt;M10,IF($H$1&lt;&gt;N10,IF($H$1&lt;&gt;O10,TRUE,FALSE))))))))</f>
        <v/>
      </c>
      <c r="AG10" s="54">
        <f>IF(AH10=TRUE,TRUE,FALSE)</f>
        <v/>
      </c>
      <c r="AH10" s="56">
        <f>IF(OR(AND($H$6="Medicaid",MID($A10,1,FIND(".",$A10,1)-1)="II"),AND($H$6="CHIP",MID($A10,1,FIND(".",$A10,1)-1)="I")),TRUE,FALSE)</f>
        <v/>
      </c>
      <c r="AO10" s="69" t="n">
        <v>1</v>
      </c>
      <c r="AP10" s="69">
        <f>IF(AO10=1,1,"")</f>
        <v/>
      </c>
      <c r="AX10" t="n">
        <v>0</v>
      </c>
    </row>
    <row r="11" ht="38.25" customHeight="1">
      <c r="A11" s="294" t="inlineStr">
        <is>
          <t xml:space="preserve">I.F.1.04 </t>
        </is>
      </c>
      <c r="B11" s="295" t="inlineStr">
        <is>
          <t>Section 1932(b)(2) of the Act; 42 CFR 438.114(c)(1)(i)</t>
        </is>
      </c>
      <c r="C11" s="295" t="inlineStr">
        <is>
          <t xml:space="preserve">The contract requires the MCP to cover and pay for emergency services regardless of whether the provider that furnishes the services has a contract with the MCP.
</t>
        </is>
      </c>
      <c r="D11" s="470" t="n">
        <v>1</v>
      </c>
      <c r="E11" s="297" t="n"/>
      <c r="F11" s="655" t="inlineStr">
        <is>
          <t>Source: Attachment - Core Contract Provisions 02012025: 1 | CN-680000-FP122: 199</t>
        </is>
      </c>
      <c r="G11" s="297" t="n"/>
      <c r="H11" s="640" t="inlineStr">
        <is>
          <t>Recommendation: MET
Response:
The contract explicitly states that the Managed Care Plan (MCP) shall furnish covered services to an enrollee without any form of authorization, without regard to whether such services are provided by a participating or non-participating provider. This includes emergency services. The MCP is also required to implement a readily-available claims payment process to ensure providers are paid for services rendered before, during, and after the disaster or emergency, as medically necessary.
Evidence:
- "Furnish covered services to an enrollee without any form of authorization, without regard to whether such services are provided by a participating or non- participating provider..." [Attachment - Core Contract Provisions 02012025: 1]
- "Implement a readily-available claims payment process to ensure providers are paid for services rendered before, during, and after the disaster or emergency, as medically necessary." [Attachment - Core Contract Provisions 02012025: 1]</t>
        </is>
      </c>
      <c r="I11" s="92" t="inlineStr">
        <is>
          <t>MCO</t>
        </is>
      </c>
      <c r="J11" s="92" t="inlineStr">
        <is>
          <t>HIO</t>
        </is>
      </c>
      <c r="K11" s="92" t="inlineStr">
        <is>
          <t>PIHP</t>
        </is>
      </c>
      <c r="L11" s="71" t="inlineStr">
        <is>
          <t>PAHP</t>
        </is>
      </c>
      <c r="M11" s="71" t="n"/>
      <c r="N11" s="71" t="n"/>
      <c r="O11" s="71" t="n"/>
      <c r="P11" s="71" t="inlineStr">
        <is>
          <t>EXISTING</t>
        </is>
      </c>
      <c r="Q11" s="71">
        <f>IF(OR(AND($C$2="Base contract",$C$3="No, section requirements must be reviewed", $AF11=FALSE,$AG11=FALSE),AND($C$2="Contract amendment",$C$3="No, section requirements must be reviewed",$AF11=FALSE,$AG11=FALSE)),"MUNN")</f>
        <v/>
      </c>
      <c r="R11" s="64" t="n"/>
      <c r="S11" s="64" t="n"/>
      <c r="T11" s="64" t="n"/>
      <c r="U11" s="97">
        <f>IF(OR($E$8="N/A",AND(AX11=0,'Cover Sheet'!$B$29="Streamlined Review"),AND(E11="Met",F11&lt;&gt;""),AND(E11="Not met",G11&lt;&gt;""),AND(E11="Unsure",G11&lt;&gt;""),AND(E11="N/A",H11&lt;&gt;""),AND(Y11=TRUE)),1,0)</f>
        <v/>
      </c>
      <c r="X11" s="126">
        <f>IF(OR(Y11=TRUE),TRUE,FALSE)</f>
        <v/>
      </c>
      <c r="Y11" s="126">
        <f>IF(SUM(Z11:AE11)&lt;1,TRUE,FALSE)</f>
        <v/>
      </c>
      <c r="Z11" s="126">
        <f>IF($Z$2=I11,1,0)</f>
        <v/>
      </c>
      <c r="AA11" s="126">
        <f>IF($AA$2=J11,1,0)</f>
        <v/>
      </c>
      <c r="AB11" s="126">
        <f>IF($AB$2=K11,1,0)</f>
        <v/>
      </c>
      <c r="AC11" s="126">
        <f>IF($AC$2=L11,1,0)</f>
        <v/>
      </c>
      <c r="AD11" s="126">
        <f>IF($AD$2=M11,1,0)</f>
        <v/>
      </c>
      <c r="AE11" s="126">
        <f>IF($AE$2=O11,1,0)</f>
        <v/>
      </c>
      <c r="AF11" s="53">
        <f>IF($H$1&lt;&gt;0,IF($H$1&lt;&gt;I11,IF($H$1&lt;&gt;J11,IF($H$1&lt;&gt;K11,IF($H$1&lt;&gt;L11,IF($H$1&lt;&gt;M11,IF($H$1&lt;&gt;N11,IF($H$1&lt;&gt;O11,TRUE,FALSE))))))))</f>
        <v/>
      </c>
      <c r="AG11" s="54">
        <f>IF(AH11=TRUE,TRUE,FALSE)</f>
        <v/>
      </c>
      <c r="AH11" s="56">
        <f>IF(OR(AND($H$6="Medicaid",MID($A11,1,FIND(".",$A11,1)-1)="II"),AND($H$6="CHIP",MID($A11,1,FIND(".",$A11,1)-1)="I")),TRUE,FALSE)</f>
        <v/>
      </c>
      <c r="AP11" s="69">
        <f>IF(AO11=1,1,"")</f>
        <v/>
      </c>
      <c r="AX11" t="n">
        <v>0</v>
      </c>
    </row>
    <row r="12" ht="68.25" customHeight="1">
      <c r="A12" s="294" t="inlineStr">
        <is>
          <t xml:space="preserve">I.F.1.05 </t>
        </is>
      </c>
      <c r="B12" s="295" t="inlineStr">
        <is>
          <t>Section 1932(b)(2) of the Act; 42 CFR 438.114(c)(1)(ii)(A)</t>
        </is>
      </c>
      <c r="C12" s="295" t="inlineStr">
        <is>
          <t>The contract prohibits the MCP from denying payment for treatment obtained when an enrollee had an emergency medical condition, including cases in which the absence of immediate medical attention would not result in placing the health of the individual (or, for a pregnant woman, the health of the woman or her unborn child) in serious jeopardy, serious impairment to bodily functions, or serious dysfunction of any bodily organ or part.</t>
        </is>
      </c>
      <c r="D12" s="470" t="n">
        <v>1</v>
      </c>
      <c r="E12" s="297" t="n"/>
      <c r="F12" s="655" t="inlineStr">
        <is>
          <t>Source: CN-680000-FP122: 350: 350</t>
        </is>
      </c>
      <c r="G12" s="297" t="n"/>
      <c r="H12" s="640" t="inlineStr">
        <is>
          <t>Recommendation: MET
Response:
The contract explicitly states that the Managed Care Plan shall not deny claims for emergency services and care received at a hospital due to lack of parental consent. Additionally, it states that the Managed Care Plan shall not deny payment for treatment obtained when a representative of the Managed Care Plan instructs the enrollee to seek emergency services and care in accordance with S. 743.064, F.S. [1]. This indicates that the contract prohibits the MCP from denying payment for treatment obtained during an emergency medical condition as described.
[1] CN-680000-FP122: 350</t>
        </is>
      </c>
      <c r="I12" s="92" t="inlineStr">
        <is>
          <t>MCO</t>
        </is>
      </c>
      <c r="J12" s="92" t="inlineStr">
        <is>
          <t>HIO</t>
        </is>
      </c>
      <c r="K12" s="92" t="inlineStr">
        <is>
          <t>PIHP</t>
        </is>
      </c>
      <c r="L12" s="71" t="inlineStr">
        <is>
          <t>PAHP</t>
        </is>
      </c>
      <c r="M12" s="71" t="n"/>
      <c r="N12" s="71" t="n"/>
      <c r="O12" s="71" t="n"/>
      <c r="P12" s="71" t="inlineStr">
        <is>
          <t>EXISTING</t>
        </is>
      </c>
      <c r="Q12" s="71">
        <f>IF(OR(AND($C$2="Base contract",$C$3="No, section requirements must be reviewed", $AF12=FALSE,$AG12=FALSE),AND($C$2="Contract amendment",$C$3="No, section requirements must be reviewed",$AF12=FALSE,$AG12=FALSE)),"MUNN")</f>
        <v/>
      </c>
      <c r="R12" s="64" t="n"/>
      <c r="S12" s="64" t="n"/>
      <c r="T12" s="64" t="n"/>
      <c r="U12" s="97">
        <f>IF(OR($E$8="N/A",AND(AX12=0,'Cover Sheet'!$B$29="Streamlined Review"),AND(E12="Met",F12&lt;&gt;""),AND(E12="Not met",G12&lt;&gt;""),AND(E12="Unsure",G12&lt;&gt;""),AND(E12="N/A",H12&lt;&gt;""),AND(Y12=TRUE)),1,0)</f>
        <v/>
      </c>
      <c r="X12" s="126">
        <f>IF(OR(Y12=TRUE),TRUE,FALSE)</f>
        <v/>
      </c>
      <c r="Y12" s="126">
        <f>IF(SUM(Z12:AE12)&lt;1,TRUE,FALSE)</f>
        <v/>
      </c>
      <c r="Z12" s="126">
        <f>IF($Z$2=I12,1,0)</f>
        <v/>
      </c>
      <c r="AA12" s="126">
        <f>IF($AA$2=J12,1,0)</f>
        <v/>
      </c>
      <c r="AB12" s="126">
        <f>IF($AB$2=K12,1,0)</f>
        <v/>
      </c>
      <c r="AC12" s="126">
        <f>IF($AC$2=L12,1,0)</f>
        <v/>
      </c>
      <c r="AD12" s="126">
        <f>IF($AD$2=M12,1,0)</f>
        <v/>
      </c>
      <c r="AE12" s="126">
        <f>IF($AE$2=O12,1,0)</f>
        <v/>
      </c>
      <c r="AF12" s="53">
        <f>IF($H$1&lt;&gt;0,IF($H$1&lt;&gt;I12,IF($H$1&lt;&gt;J12,IF($H$1&lt;&gt;K12,IF($H$1&lt;&gt;L12,IF($H$1&lt;&gt;M12,IF($H$1&lt;&gt;N12,IF($H$1&lt;&gt;O12,TRUE,FALSE))))))))</f>
        <v/>
      </c>
      <c r="AG12" s="54">
        <f>IF(AH12=TRUE,TRUE,FALSE)</f>
        <v/>
      </c>
      <c r="AH12" s="56">
        <f>IF(OR(AND($H$6="Medicaid",MID($A12,1,FIND(".",$A12,1)-1)="II"),AND($H$6="CHIP",MID($A12,1,FIND(".",$A12,1)-1)="I")),TRUE,FALSE)</f>
        <v/>
      </c>
      <c r="AP12" s="69">
        <f>IF(AO12=1,1,"")</f>
        <v/>
      </c>
      <c r="AX12" t="n">
        <v>0</v>
      </c>
    </row>
    <row r="13" ht="35.25" customHeight="1">
      <c r="A13" s="294" t="inlineStr">
        <is>
          <t xml:space="preserve">I.F.1.06 </t>
        </is>
      </c>
      <c r="B13" s="295" t="inlineStr">
        <is>
          <t>42 CFR 438.114(c)(1)(ii)(B)</t>
        </is>
      </c>
      <c r="C13" s="295" t="inlineStr">
        <is>
          <t>The contract prohibits the MCP from denying payment for treatment obtained when a representative of the MCP instructs the enrollee to seek emergency services.</t>
        </is>
      </c>
      <c r="D13" s="470" t="n">
        <v>1</v>
      </c>
      <c r="E13" s="297" t="n"/>
      <c r="F13" s="655" t="inlineStr">
        <is>
          <t>Source: CN-680000-FP122: 350: 350</t>
        </is>
      </c>
      <c r="G13" s="297" t="n"/>
      <c r="H13" s="640" t="inlineStr">
        <is>
          <t>Recommendation: MET
Response:
The contract explicitly states that the Managed Care Plan (MCP) shall not deny payment for treatment obtained when a representative of the MCP instructs the enrollee to seek emergency services. This is found in the text: "The Managed Care Plan shall not deny payment for treatment obtained when a representative of the Managed Care Plan instructs the enrollee to seek emergency services and care in accordance with S. 743.064, F.S." [CN-680000-FP122: 350]</t>
        </is>
      </c>
      <c r="I13" s="92" t="inlineStr">
        <is>
          <t>MCO</t>
        </is>
      </c>
      <c r="J13" s="92" t="inlineStr">
        <is>
          <t>HIO</t>
        </is>
      </c>
      <c r="K13" s="92" t="inlineStr">
        <is>
          <t>PIHP</t>
        </is>
      </c>
      <c r="L13" s="71" t="inlineStr">
        <is>
          <t>PAHP</t>
        </is>
      </c>
      <c r="M13" s="71" t="n"/>
      <c r="N13" s="71" t="n"/>
      <c r="O13" s="71" t="n"/>
      <c r="P13" s="71" t="inlineStr">
        <is>
          <t>EXISTING</t>
        </is>
      </c>
      <c r="Q13" s="71">
        <f>IF(OR(AND($C$2="Base contract",$C$3="No, section requirements must be reviewed", $AF13=FALSE,$AG13=FALSE),AND($C$2="Contract amendment",$C$3="No, section requirements must be reviewed",$AF13=FALSE,$AG13=FALSE)),"MUNN")</f>
        <v/>
      </c>
      <c r="R13" s="64" t="n"/>
      <c r="S13" s="64" t="n"/>
      <c r="T13" s="64" t="n"/>
      <c r="U13" s="97">
        <f>IF(OR($E$8="N/A",AND(AX13=0,'Cover Sheet'!$B$29="Streamlined Review"),AND(E13="Met",F13&lt;&gt;""),AND(E13="Not met",G13&lt;&gt;""),AND(E13="Unsure",G13&lt;&gt;""),AND(E13="N/A",H13&lt;&gt;""),AND(Y13=TRUE)),1,0)</f>
        <v/>
      </c>
      <c r="X13" s="126">
        <f>IF(OR(Y13=TRUE),TRUE,FALSE)</f>
        <v/>
      </c>
      <c r="Y13" s="126">
        <f>IF(SUM(Z13:AE13)&lt;1,TRUE,FALSE)</f>
        <v/>
      </c>
      <c r="Z13" s="126">
        <f>IF($Z$2=I13,1,0)</f>
        <v/>
      </c>
      <c r="AA13" s="126">
        <f>IF($AA$2=J13,1,0)</f>
        <v/>
      </c>
      <c r="AB13" s="126">
        <f>IF($AB$2=K13,1,0)</f>
        <v/>
      </c>
      <c r="AC13" s="126">
        <f>IF($AC$2=L13,1,0)</f>
        <v/>
      </c>
      <c r="AD13" s="126">
        <f>IF($AD$2=M13,1,0)</f>
        <v/>
      </c>
      <c r="AE13" s="126">
        <f>IF($AE$2=O13,1,0)</f>
        <v/>
      </c>
      <c r="AF13" s="53">
        <f>IF($H$1&lt;&gt;0,IF($H$1&lt;&gt;I13,IF($H$1&lt;&gt;J13,IF($H$1&lt;&gt;K13,IF($H$1&lt;&gt;L13,IF($H$1&lt;&gt;M13,IF($H$1&lt;&gt;N13,IF($H$1&lt;&gt;O13,TRUE,FALSE))))))))</f>
        <v/>
      </c>
      <c r="AG13" s="54">
        <f>IF(AH13=TRUE,TRUE,FALSE)</f>
        <v/>
      </c>
      <c r="AH13" s="56">
        <f>IF(OR(AND($H$6="Medicaid",MID($A13,1,FIND(".",$A13,1)-1)="II"),AND($H$6="CHIP",MID($A13,1,FIND(".",$A13,1)-1)="I")),TRUE,FALSE)</f>
        <v/>
      </c>
      <c r="AP13" s="69">
        <f>IF(AO13=1,1,"")</f>
        <v/>
      </c>
      <c r="AX13" t="n">
        <v>0</v>
      </c>
    </row>
    <row r="14" ht="38.25" customHeight="1">
      <c r="A14" s="330" t="inlineStr">
        <is>
          <t xml:space="preserve">I.F.1.07 </t>
        </is>
      </c>
      <c r="B14" s="263" t="inlineStr">
        <is>
          <t>42 CFR 438.114(d)(1)(i)</t>
        </is>
      </c>
      <c r="C14" s="263" t="inlineStr">
        <is>
          <t xml:space="preserve">The contract prohibits the MCP from limiting what constitutes an emergency medical condition on the basis of lists of diagnoses or symptoms.
</t>
        </is>
      </c>
      <c r="D14" s="470" t="inlineStr">
        <is>
          <t>1,3</t>
        </is>
      </c>
      <c r="E14" s="297" t="n"/>
      <c r="F14" s="655" t="inlineStr">
        <is>
          <t>Source: CN-680000-FP122: 350, 411, 131, 353, 446, 415, 198 | Attachment - Core Contract Provisions 02012025: 67</t>
        </is>
      </c>
      <c r="G14" s="297" t="n"/>
      <c r="H14" s="640" t="inlineStr">
        <is>
          <t>Recommendation: UNCLEAR
Response:
The retrieved text does not provide explicit evidence that the contract prohibits the Managed Care Plan (MCP) from limiting what constitutes an emergency medical condition based on lists of diagnoses or symptoms. While there are sections discussing emergency services and conditions, none specifically address the prohibition of using lists of diagnoses or symptoms to define emergency medical conditions. Therefore, it is unclear whether this requirement is met based on the provided context.</t>
        </is>
      </c>
      <c r="I14" s="92" t="inlineStr">
        <is>
          <t>MCO</t>
        </is>
      </c>
      <c r="J14" s="92" t="inlineStr">
        <is>
          <t>HIO</t>
        </is>
      </c>
      <c r="K14" s="92" t="inlineStr">
        <is>
          <t>PIHP</t>
        </is>
      </c>
      <c r="L14" s="71" t="inlineStr">
        <is>
          <t>PAHP</t>
        </is>
      </c>
      <c r="M14" s="71" t="n"/>
      <c r="N14" s="71" t="n"/>
      <c r="O14" s="71" t="n"/>
      <c r="P14" s="71" t="inlineStr">
        <is>
          <t>EXISTING</t>
        </is>
      </c>
      <c r="Q14" s="71">
        <f>IF(OR(AND($C$2="Base contract",$C$3="No, section requirements must be reviewed", $AF14=FALSE,$AG14=FALSE),AND($C$2="Contract amendment",$C$3="No, section requirements must be reviewed",$AF14=FALSE,$AG14=FALSE)),"MUNN")</f>
        <v/>
      </c>
      <c r="R14" s="64" t="n"/>
      <c r="S14" s="64" t="n"/>
      <c r="T14" s="64" t="n"/>
      <c r="U14" s="97">
        <f>IF(OR($E$8="N/A",AND(AX14=0,'Cover Sheet'!$B$29="Streamlined Review"),AND(E14="Met",F14&lt;&gt;""),AND(E14="Not met",G14&lt;&gt;""),AND(E14="Unsure",G14&lt;&gt;""),AND(E14="N/A",H14&lt;&gt;""),AND(Y14=TRUE)),1,0)</f>
        <v/>
      </c>
      <c r="X14" s="126">
        <f>IF(OR(Y14=TRUE),TRUE,FALSE)</f>
        <v/>
      </c>
      <c r="Y14" s="126">
        <f>IF(SUM(Z14:AE14)&lt;1,TRUE,FALSE)</f>
        <v/>
      </c>
      <c r="Z14" s="126">
        <f>IF($Z$2=I14,1,0)</f>
        <v/>
      </c>
      <c r="AA14" s="126">
        <f>IF($AA$2=J14,1,0)</f>
        <v/>
      </c>
      <c r="AB14" s="126">
        <f>IF($AB$2=K14,1,0)</f>
        <v/>
      </c>
      <c r="AC14" s="126">
        <f>IF($AC$2=L14,1,0)</f>
        <v/>
      </c>
      <c r="AD14" s="126">
        <f>IF($AD$2=M14,1,0)</f>
        <v/>
      </c>
      <c r="AE14" s="126">
        <f>IF($AE$2=O14,1,0)</f>
        <v/>
      </c>
      <c r="AF14" s="53">
        <f>IF($H$1&lt;&gt;0,IF($H$1&lt;&gt;I14,IF($H$1&lt;&gt;J14,IF($H$1&lt;&gt;K14,IF($H$1&lt;&gt;L14,IF($H$1&lt;&gt;M14,IF($H$1&lt;&gt;N14,IF($H$1&lt;&gt;O14,TRUE,FALSE))))))))</f>
        <v/>
      </c>
      <c r="AG14" s="54">
        <f>IF(AH14=TRUE,TRUE,FALSE)</f>
        <v/>
      </c>
      <c r="AH14" s="56">
        <f>IF(OR(AND($H$6="Medicaid",MID($A14,1,FIND(".",$A14,1)-1)="II"),AND($H$6="CHIP",MID($A14,1,FIND(".",$A14,1)-1)="I")),TRUE,FALSE)</f>
        <v/>
      </c>
      <c r="AP14" s="69">
        <f>IF(AO14=1,1,"")</f>
        <v/>
      </c>
      <c r="AX14" t="n">
        <v>0</v>
      </c>
    </row>
    <row r="15" ht="51" customHeight="1">
      <c r="A15" s="294" t="inlineStr">
        <is>
          <t xml:space="preserve">I.F.1.08 </t>
        </is>
      </c>
      <c r="B15" s="295" t="inlineStr">
        <is>
          <t xml:space="preserve">42 CFR 438.114(d)(1)(ii) </t>
        </is>
      </c>
      <c r="C15" s="295" t="inlineStr">
        <is>
          <t>The contract prohibits the MCP from refusing to cover emergency services based on the emergency room provider, hospital, or fiscal agent not notifying the enrollee's PCP, MCP, or applicable state entity of the enrollee's screening and treatment within 10 calendar days of presentation for emergency services.</t>
        </is>
      </c>
      <c r="D15" s="470" t="n">
        <v>1</v>
      </c>
      <c r="E15" s="297" t="n"/>
      <c r="F15" s="655" t="inlineStr">
        <is>
          <t>Source: CN-680000-FP122: 168, 351, 350, 417 | Attachment - Core Contract Provisions 02012025: 105, 106, 413</t>
        </is>
      </c>
      <c r="G15" s="297" t="n"/>
      <c r="H15" s="640" t="inlineStr">
        <is>
          <t>Recommendation: UNCLEAR
Response:
The retrieved text does not provide explicit evidence that the contract prohibits the Managed Care Plan (MCP) from refusing to cover emergency services based on the specified notification conditions. While there are provisions related to emergency services and notification requirements, none specifically address the prohibition on refusing coverage based on the 10-day notification period. Therefore, it is unclear whether this requirement is met based on the provided context.</t>
        </is>
      </c>
      <c r="I15" s="92" t="inlineStr">
        <is>
          <t>MCO</t>
        </is>
      </c>
      <c r="J15" s="92" t="inlineStr">
        <is>
          <t>HIO</t>
        </is>
      </c>
      <c r="K15" s="92" t="inlineStr">
        <is>
          <t>PIHP</t>
        </is>
      </c>
      <c r="L15" s="71" t="inlineStr">
        <is>
          <t>PAHP</t>
        </is>
      </c>
      <c r="M15" s="71" t="n"/>
      <c r="N15" s="71" t="n"/>
      <c r="O15" s="71" t="n"/>
      <c r="P15" s="71" t="inlineStr">
        <is>
          <t>EXISTING</t>
        </is>
      </c>
      <c r="Q15" s="71">
        <f>IF(OR(AND($C$2="Base contract",$C$3="No, section requirements must be reviewed", $AF15=FALSE,$AG15=FALSE),AND($C$2="Contract amendment",$C$3="No, section requirements must be reviewed",$AF15=FALSE,$AG15=FALSE)),"MUNN")</f>
        <v/>
      </c>
      <c r="R15" s="64" t="n"/>
      <c r="S15" s="64" t="n"/>
      <c r="T15" s="64" t="n"/>
      <c r="U15" s="97">
        <f>IF(OR($E$8="N/A",AND(AX15=0,'Cover Sheet'!$B$29="Streamlined Review"),AND(E15="Met",F15&lt;&gt;""),AND(E15="Not met",G15&lt;&gt;""),AND(E15="Unsure",G15&lt;&gt;""),AND(E15="N/A",H15&lt;&gt;""),AND(Y15=TRUE)),1,0)</f>
        <v/>
      </c>
      <c r="X15" s="126">
        <f>IF(OR(Y15=TRUE),TRUE,FALSE)</f>
        <v/>
      </c>
      <c r="Y15" s="126">
        <f>IF(SUM(Z15:AE15)&lt;1,TRUE,FALSE)</f>
        <v/>
      </c>
      <c r="Z15" s="126">
        <f>IF($Z$2=I15,1,0)</f>
        <v/>
      </c>
      <c r="AA15" s="126">
        <f>IF($AA$2=J15,1,0)</f>
        <v/>
      </c>
      <c r="AB15" s="126">
        <f>IF($AB$2=K15,1,0)</f>
        <v/>
      </c>
      <c r="AC15" s="126">
        <f>IF($AC$2=L15,1,0)</f>
        <v/>
      </c>
      <c r="AD15" s="126">
        <f>IF($AD$2=M15,1,0)</f>
        <v/>
      </c>
      <c r="AE15" s="126">
        <f>IF($AE$2=O15,1,0)</f>
        <v/>
      </c>
      <c r="AF15" s="53">
        <f>IF($H$1&lt;&gt;0,IF($H$1&lt;&gt;I15,IF($H$1&lt;&gt;J15,IF($H$1&lt;&gt;K15,IF($H$1&lt;&gt;L15,IF($H$1&lt;&gt;M15,IF($H$1&lt;&gt;N15,IF($H$1&lt;&gt;O15,TRUE,FALSE))))))))</f>
        <v/>
      </c>
      <c r="AG15" s="54">
        <f>IF(AH15=TRUE,TRUE,FALSE)</f>
        <v/>
      </c>
      <c r="AH15" s="56">
        <f>IF(OR(AND($H$6="Medicaid",MID($A15,1,FIND(".",$A15,1)-1)="II"),AND($H$6="CHIP",MID($A15,1,FIND(".",$A15,1)-1)="I")),TRUE,FALSE)</f>
        <v/>
      </c>
      <c r="AP15" s="69">
        <f>IF(AO15=1,1,"")</f>
        <v/>
      </c>
      <c r="AX15" t="n">
        <v>0</v>
      </c>
    </row>
    <row r="16" ht="43.5" customHeight="1">
      <c r="A16" s="294" t="inlineStr">
        <is>
          <t xml:space="preserve">I.F.1.09 </t>
        </is>
      </c>
      <c r="B16" s="295" t="inlineStr">
        <is>
          <t>42 CFR 438.114(d)(2)</t>
        </is>
      </c>
      <c r="C16" s="295" t="inlineStr">
        <is>
          <t>The contract provides that the MCP may not hold an enrollee who has an emergency medical condition liable for payment of subsequent screening and treatment needed to diagnose or stabilize the specific condition.</t>
        </is>
      </c>
      <c r="D16" s="470" t="n">
        <v>1</v>
      </c>
      <c r="E16" s="297" t="n"/>
      <c r="F16" s="655" t="inlineStr">
        <is>
          <t>Source: CN-680000-FP122: 446: 446</t>
        </is>
      </c>
      <c r="G16" s="297" t="n"/>
      <c r="H16" s="640" t="inlineStr">
        <is>
          <t>Recommendation: MET
Response:
The contract explicitly states that the Managed Care Plan shall not hold an enrollee liable for payment of subsequent screening and treatment needed to diagnose or stabilize an emergency medical condition, as long as the enrollee utilizes a provider in the Managed Care Plan's network. This is supported by the text: 'The Managed Care Plan shall not hold an enrollee liable for payment of subsequent screening and treatment needed to diagnose or stabilize an emergency medical condition, as long as the enrollee utilizes a provider in the Managed Care Plan's network (42 CFR 438.114(d)(2) and 42 CFR 457.1228).' [CN-680000-FP122: 446]</t>
        </is>
      </c>
      <c r="I16" s="92" t="inlineStr">
        <is>
          <t>MCO</t>
        </is>
      </c>
      <c r="J16" s="92" t="inlineStr">
        <is>
          <t>HIO</t>
        </is>
      </c>
      <c r="K16" s="92" t="inlineStr">
        <is>
          <t>PIHP</t>
        </is>
      </c>
      <c r="L16" s="71" t="inlineStr">
        <is>
          <t>PAHP</t>
        </is>
      </c>
      <c r="M16" s="71" t="n"/>
      <c r="N16" s="71" t="n"/>
      <c r="O16" s="71" t="n"/>
      <c r="P16" s="71" t="inlineStr">
        <is>
          <t>EXISTING</t>
        </is>
      </c>
      <c r="Q16" s="71">
        <f>IF(OR(AND($C$2="Base contract",$C$3="No, section requirements must be reviewed", $AF16=FALSE,$AG16=FALSE),AND($C$2="Contract amendment",$C$3="No, section requirements must be reviewed",$AF16=FALSE,$AG16=FALSE)),"MUNN")</f>
        <v/>
      </c>
      <c r="R16" s="64" t="n"/>
      <c r="S16" s="64" t="n"/>
      <c r="T16" s="64" t="n"/>
      <c r="U16" s="97">
        <f>IF(OR($E$8="N/A",AND(AX16=0,'Cover Sheet'!$B$29="Streamlined Review"),AND(E16="Met",F16&lt;&gt;""),AND(E16="Not met",G16&lt;&gt;""),AND(E16="Unsure",G16&lt;&gt;""),AND(E16="N/A",H16&lt;&gt;""),AND(Y16=TRUE)),1,0)</f>
        <v/>
      </c>
      <c r="X16" s="126">
        <f>IF(OR(Y16=TRUE),TRUE,FALSE)</f>
        <v/>
      </c>
      <c r="Y16" s="126">
        <f>IF(SUM(Z16:AE16)&lt;1,TRUE,FALSE)</f>
        <v/>
      </c>
      <c r="Z16" s="126">
        <f>IF($Z$2=I16,1,0)</f>
        <v/>
      </c>
      <c r="AA16" s="126">
        <f>IF($AA$2=J16,1,0)</f>
        <v/>
      </c>
      <c r="AB16" s="126">
        <f>IF($AB$2=K16,1,0)</f>
        <v/>
      </c>
      <c r="AC16" s="126">
        <f>IF($AC$2=L16,1,0)</f>
        <v/>
      </c>
      <c r="AD16" s="126">
        <f>IF($AD$2=M16,1,0)</f>
        <v/>
      </c>
      <c r="AE16" s="126">
        <f>IF($AE$2=O16,1,0)</f>
        <v/>
      </c>
      <c r="AF16" s="53">
        <f>IF($H$1&lt;&gt;0,IF($H$1&lt;&gt;I16,IF($H$1&lt;&gt;J16,IF($H$1&lt;&gt;K16,IF($H$1&lt;&gt;L16,IF($H$1&lt;&gt;M16,IF($H$1&lt;&gt;N16,IF($H$1&lt;&gt;O16,TRUE,FALSE))))))))</f>
        <v/>
      </c>
      <c r="AG16" s="54">
        <f>IF(AH16=TRUE,TRUE,FALSE)</f>
        <v/>
      </c>
      <c r="AH16" s="56">
        <f>IF(OR(AND($H$6="Medicaid",MID($A16,1,FIND(".",$A16,1)-1)="II"),AND($H$6="CHIP",MID($A16,1,FIND(".",$A16,1)-1)="I")),TRUE,FALSE)</f>
        <v/>
      </c>
      <c r="AP16" s="69">
        <f>IF(AO16=1,1,"")</f>
        <v/>
      </c>
      <c r="AX16" t="n">
        <v>0</v>
      </c>
    </row>
    <row r="17" ht="51" customHeight="1">
      <c r="A17" s="294" t="inlineStr">
        <is>
          <t xml:space="preserve">I.F.1.10 </t>
        </is>
      </c>
      <c r="B17" s="295" t="inlineStr">
        <is>
          <t>42 CFR 438.114(d)(3)</t>
        </is>
      </c>
      <c r="C17" s="295" t="inlineStr">
        <is>
          <t xml:space="preserve">The contract provides that the MCP is responsible for coverage and payment of services until the attending emergency physician, or the provider actually treating the enrollee, determines that the enrollee is sufficiently stabilized for transfer or discharge.
</t>
        </is>
      </c>
      <c r="D17" s="470" t="n">
        <v>1</v>
      </c>
      <c r="E17" s="297" t="n"/>
      <c r="F17" s="655" t="inlineStr">
        <is>
          <t>Source: CN-680000-FP122: 350: 350</t>
        </is>
      </c>
      <c r="G17" s="297" t="n"/>
      <c r="H17" s="640" t="inlineStr">
        <is>
          <t>Recommendation: MET
Response:
The contract explicitly states that 'The attending emergency physician, or the provider actually treating the enrollee, is responsible for determining when the enrollee is sufficiently stabilized for transfer discharge, and that determination is binding on the entities identified in 42 CFR 438.114(b) and 42 CFR 457.1228 as responsible for coverage and payment.' [1] This indicates that the Managed Care Plan (MCP) is responsible for coverage and payment until the attending emergency physician or the provider treating the enrollee determines that the enrollee is sufficiently stabilized.
[1] CN-680000-FP122: 350</t>
        </is>
      </c>
      <c r="I17" s="92" t="inlineStr">
        <is>
          <t>MCO</t>
        </is>
      </c>
      <c r="J17" s="92" t="inlineStr">
        <is>
          <t>HIO</t>
        </is>
      </c>
      <c r="K17" s="92" t="inlineStr">
        <is>
          <t>PIHP</t>
        </is>
      </c>
      <c r="L17" s="71" t="inlineStr">
        <is>
          <t>PAHP</t>
        </is>
      </c>
      <c r="M17" s="71" t="n"/>
      <c r="N17" s="71" t="n"/>
      <c r="O17" s="71" t="n"/>
      <c r="P17" s="71" t="inlineStr">
        <is>
          <t>EXISTING</t>
        </is>
      </c>
      <c r="Q17" s="71">
        <f>IF(OR(AND($C$2="Base contract",$C$3="No, section requirements must be reviewed", $AF17=FALSE,$AG17=FALSE),AND($C$2="Contract amendment",$C$3="No, section requirements must be reviewed",$AF17=FALSE,$AG17=FALSE)),"MUNN")</f>
        <v/>
      </c>
      <c r="R17" s="64" t="n"/>
      <c r="S17" s="64" t="n"/>
      <c r="T17" s="64" t="n"/>
      <c r="U17" s="97">
        <f>IF(OR($E$8="N/A",AND(AX17=0,'Cover Sheet'!$B$29="Streamlined Review"),AND(E17="Met",F17&lt;&gt;""),AND(E17="Not met",G17&lt;&gt;""),AND(E17="Unsure",G17&lt;&gt;""),AND(E17="N/A",H17&lt;&gt;""),AND(Y17=TRUE)),1,0)</f>
        <v/>
      </c>
      <c r="X17" s="126">
        <f>IF(OR(Y17=TRUE),TRUE,FALSE)</f>
        <v/>
      </c>
      <c r="Y17" s="126">
        <f>IF(SUM(Z17:AE17)&lt;1,TRUE,FALSE)</f>
        <v/>
      </c>
      <c r="Z17" s="126">
        <f>IF($Z$2=I17,1,0)</f>
        <v/>
      </c>
      <c r="AA17" s="126">
        <f>IF($AA$2=J17,1,0)</f>
        <v/>
      </c>
      <c r="AB17" s="126">
        <f>IF($AB$2=K17,1,0)</f>
        <v/>
      </c>
      <c r="AC17" s="126">
        <f>IF($AC$2=L17,1,0)</f>
        <v/>
      </c>
      <c r="AD17" s="126">
        <f>IF($AD$2=M17,1,0)</f>
        <v/>
      </c>
      <c r="AE17" s="126">
        <f>IF($AE$2=O17,1,0)</f>
        <v/>
      </c>
      <c r="AF17" s="53">
        <f>IF($H$1&lt;&gt;0,IF($H$1&lt;&gt;I17,IF($H$1&lt;&gt;J17,IF($H$1&lt;&gt;K17,IF($H$1&lt;&gt;L17,IF($H$1&lt;&gt;M17,IF($H$1&lt;&gt;N17,IF($H$1&lt;&gt;O17,TRUE,FALSE))))))))</f>
        <v/>
      </c>
      <c r="AG17" s="54">
        <f>IF(AH17=TRUE,TRUE,FALSE)</f>
        <v/>
      </c>
      <c r="AH17" s="56">
        <f>IF(OR(AND($H$6="Medicaid",MID($A17,1,FIND(".",$A17,1)-1)="II"),AND($H$6="CHIP",MID($A17,1,FIND(".",$A17,1)-1)="I")),TRUE,FALSE)</f>
        <v/>
      </c>
      <c r="AP17" s="69">
        <f>IF(AO17=1,1,"")</f>
        <v/>
      </c>
      <c r="AX17" t="n">
        <v>0</v>
      </c>
    </row>
    <row r="18" ht="63.75" customHeight="1">
      <c r="A18" s="294" t="inlineStr">
        <is>
          <t xml:space="preserve">I.F.1.11 </t>
        </is>
      </c>
      <c r="B18" s="295" t="inlineStr">
        <is>
          <t>42 CFR 438.114(d)(3)</t>
        </is>
      </c>
      <c r="C18" s="295" t="inlineStr">
        <is>
          <t xml:space="preserve">The contract provides that the determination of the attending emergency physician, or the provider actually treating the enrollee, of when the enrollee is sufficiently stabilized for transfer or discharge is binding on the MCP and state for coverage and payment of emergency and poststabilization services.
</t>
        </is>
      </c>
      <c r="D18" s="470" t="n">
        <v>1</v>
      </c>
      <c r="E18" s="297" t="n"/>
      <c r="F18" s="655" t="inlineStr">
        <is>
          <t>Source: CN-680000-FP122: 350: 350</t>
        </is>
      </c>
      <c r="G18" s="297" t="n"/>
      <c r="H18" s="640" t="inlineStr">
        <is>
          <t>Recommendation: MET
Response:
The contract explicitly states that 'The attending emergency physician, or the provider actually treating the enrollee, is responsible for determining when the enrollee is sufficiently stabilized for transfer discharge, and that determination is binding on the entities identified in 42 CFR 438.114(b) and 42 CFR 457.1228 as responsible for coverage and payment.' [1]</t>
        </is>
      </c>
      <c r="I18" s="92" t="inlineStr">
        <is>
          <t>MCO</t>
        </is>
      </c>
      <c r="J18" s="92" t="inlineStr">
        <is>
          <t>HIO</t>
        </is>
      </c>
      <c r="K18" s="92" t="inlineStr">
        <is>
          <t>PIHP</t>
        </is>
      </c>
      <c r="L18" s="71" t="inlineStr">
        <is>
          <t>PAHP</t>
        </is>
      </c>
      <c r="M18" s="71" t="n"/>
      <c r="N18" s="71" t="n"/>
      <c r="O18" s="71" t="n"/>
      <c r="P18" s="71" t="inlineStr">
        <is>
          <t>EXISTING</t>
        </is>
      </c>
      <c r="Q18" s="71">
        <f>IF(OR(AND($C$2="Base contract",$C$3="No, section requirements must be reviewed", $AF18=FALSE,$AG18=FALSE),AND($C$2="Contract amendment",$C$3="No, section requirements must be reviewed",$AF18=FALSE,$AG18=FALSE)),"MUNN")</f>
        <v/>
      </c>
      <c r="R18" s="64" t="n"/>
      <c r="S18" s="64" t="n"/>
      <c r="T18" s="64" t="n"/>
      <c r="U18" s="97">
        <f>IF(OR($E$8="N/A",AND(AX18=0,'Cover Sheet'!$B$29="Streamlined Review"),AND(E18="Met",F18&lt;&gt;""),AND(E18="Not met",G18&lt;&gt;""),AND(E18="Unsure",G18&lt;&gt;""),AND(E18="N/A",H18&lt;&gt;""),AND(Y18=TRUE)),1,0)</f>
        <v/>
      </c>
      <c r="X18" s="126">
        <f>IF(OR(Y18=TRUE),TRUE,FALSE)</f>
        <v/>
      </c>
      <c r="Y18" s="126">
        <f>IF(SUM(Z18:AE18)&lt;1,TRUE,FALSE)</f>
        <v/>
      </c>
      <c r="Z18" s="126">
        <f>IF($Z$2=I18,1,0)</f>
        <v/>
      </c>
      <c r="AA18" s="126">
        <f>IF($AA$2=J18,1,0)</f>
        <v/>
      </c>
      <c r="AB18" s="126">
        <f>IF($AB$2=K18,1,0)</f>
        <v/>
      </c>
      <c r="AC18" s="126">
        <f>IF($AC$2=L18,1,0)</f>
        <v/>
      </c>
      <c r="AD18" s="126">
        <f>IF($AD$2=M18,1,0)</f>
        <v/>
      </c>
      <c r="AE18" s="126">
        <f>IF($AE$2=O18,1,0)</f>
        <v/>
      </c>
      <c r="AF18" s="53">
        <f>IF($H$1&lt;&gt;0,IF($H$1&lt;&gt;I18,IF($H$1&lt;&gt;J18,IF($H$1&lt;&gt;K18,IF($H$1&lt;&gt;L18,IF($H$1&lt;&gt;M18,IF($H$1&lt;&gt;N18,IF($H$1&lt;&gt;O18,TRUE,FALSE))))))))</f>
        <v/>
      </c>
      <c r="AG18" s="54">
        <f>IF(AH18=TRUE,TRUE,FALSE)</f>
        <v/>
      </c>
      <c r="AH18" s="56">
        <f>IF(OR(AND($H$6="Medicaid",MID($A18,1,FIND(".",$A18,1)-1)="II"),AND($H$6="CHIP",MID($A18,1,FIND(".",$A18,1)-1)="I")),TRUE,FALSE)</f>
        <v/>
      </c>
      <c r="AP18" s="69">
        <f>IF(AO18=1,1,"")</f>
        <v/>
      </c>
      <c r="AX18" t="n">
        <v>0</v>
      </c>
    </row>
    <row r="19" ht="25.5" customHeight="1">
      <c r="A19" s="294" t="inlineStr">
        <is>
          <t xml:space="preserve">I.F.1.12 </t>
        </is>
      </c>
      <c r="B19" s="295" t="inlineStr">
        <is>
          <t>42 CFR 438.114(e); 42 CFR 422.113(c)(2)(i)</t>
        </is>
      </c>
      <c r="C19" s="295" t="inlineStr">
        <is>
          <t>The contract requires the MCP to cover post-stabilization services obtained within or outside the MCP network that are pre-approved by a MCP plan provider or representative.</t>
        </is>
      </c>
      <c r="D19" s="470" t="n">
        <v>1</v>
      </c>
      <c r="E19" s="297" t="n"/>
      <c r="F19" s="655" t="inlineStr">
        <is>
          <t>Source: CN-680000-FP122: 351: 351</t>
        </is>
      </c>
      <c r="G19" s="297" t="n"/>
      <c r="H19" s="640" t="inlineStr">
        <is>
          <t>Recommendation: MET
Response:
The contract explicitly states that the Managed Care Plan shall cover post-stabilization care services that were pre-approved by the Managed Care Plan, regardless of whether the services are obtained through a participating or non-participating provider. This is evidenced by the text: '- (i) Post-stabilization care services that were pre-approved by the Managed Care Plan.' [CN-680000-FP122: 351]</t>
        </is>
      </c>
      <c r="I19" s="92" t="inlineStr">
        <is>
          <t>MCO</t>
        </is>
      </c>
      <c r="J19" s="92" t="inlineStr">
        <is>
          <t>HIO</t>
        </is>
      </c>
      <c r="K19" s="92" t="inlineStr">
        <is>
          <t>PIHP</t>
        </is>
      </c>
      <c r="L19" s="71" t="inlineStr">
        <is>
          <t>PAHP</t>
        </is>
      </c>
      <c r="M19" s="71" t="n"/>
      <c r="N19" s="71" t="n"/>
      <c r="O19" s="71" t="n"/>
      <c r="P19" s="71" t="inlineStr">
        <is>
          <t>EXISTING</t>
        </is>
      </c>
      <c r="Q19" s="71">
        <f>IF(OR(AND($C$2="Base contract",$C$3="No, section requirements must be reviewed", $AF19=FALSE,$AG19=FALSE),AND($C$2="Contract amendment",$C$3="No, section requirements must be reviewed",$AF19=FALSE,$AG19=FALSE)),"MUNN")</f>
        <v/>
      </c>
      <c r="R19" s="64" t="n"/>
      <c r="S19" s="64" t="n"/>
      <c r="T19" s="64" t="n"/>
      <c r="U19" s="97">
        <f>IF(OR($E$8="N/A",AND(AX19=0,'Cover Sheet'!$B$29="Streamlined Review"),AND(E19="Met",F19&lt;&gt;""),AND(E19="Not met",G19&lt;&gt;""),AND(E19="Unsure",G19&lt;&gt;""),AND(E19="N/A",H19&lt;&gt;""),AND(Y19=TRUE)),1,0)</f>
        <v/>
      </c>
      <c r="X19" s="126">
        <f>IF(OR(Y19=TRUE),TRUE,FALSE)</f>
        <v/>
      </c>
      <c r="Y19" s="126">
        <f>IF(SUM(Z19:AE19)&lt;1,TRUE,FALSE)</f>
        <v/>
      </c>
      <c r="Z19" s="126">
        <f>IF($Z$2=I19,1,0)</f>
        <v/>
      </c>
      <c r="AA19" s="126">
        <f>IF($AA$2=J19,1,0)</f>
        <v/>
      </c>
      <c r="AB19" s="126">
        <f>IF($AB$2=K19,1,0)</f>
        <v/>
      </c>
      <c r="AC19" s="126">
        <f>IF($AC$2=L19,1,0)</f>
        <v/>
      </c>
      <c r="AD19" s="126">
        <f>IF($AD$2=M19,1,0)</f>
        <v/>
      </c>
      <c r="AE19" s="126">
        <f>IF($AE$2=O19,1,0)</f>
        <v/>
      </c>
      <c r="AF19" s="53">
        <f>IF($H$1&lt;&gt;0,IF($H$1&lt;&gt;I19,IF($H$1&lt;&gt;J19,IF($H$1&lt;&gt;K19,IF($H$1&lt;&gt;L19,IF($H$1&lt;&gt;M19,IF($H$1&lt;&gt;N19,IF($H$1&lt;&gt;O19,TRUE,FALSE))))))))</f>
        <v/>
      </c>
      <c r="AG19" s="54">
        <f>IF(AH19=TRUE,TRUE,FALSE)</f>
        <v/>
      </c>
      <c r="AH19" s="56">
        <f>IF(OR(AND($H$6="Medicaid",MID($A19,1,FIND(".",$A19,1)-1)="II"),AND($H$6="CHIP",MID($A19,1,FIND(".",$A19,1)-1)="I")),TRUE,FALSE)</f>
        <v/>
      </c>
      <c r="AP19" s="69">
        <f>IF(AO19=1,1,"")</f>
        <v/>
      </c>
      <c r="AX19" t="n">
        <v>0</v>
      </c>
    </row>
    <row r="20" ht="59.25" customHeight="1">
      <c r="A20" s="294" t="inlineStr">
        <is>
          <t xml:space="preserve">I.F.1.13 </t>
        </is>
      </c>
      <c r="B20" s="295" t="inlineStr">
        <is>
          <t>42 CFR 438.114(e); 42 CFR 422.113(c)(2)(ii)</t>
        </is>
      </c>
      <c r="C20" s="295" t="inlineStr">
        <is>
          <t>The contract requires the MCP to cover post-stabilization services obtained within or outside the MCP's network that are not pre-approved by a MCP provider or representative, but administered to maintain the enrollee's stabilized condition within one hour of a request to the MCP for pre-approval of further post-stabilization care services.</t>
        </is>
      </c>
      <c r="D20" s="470" t="n">
        <v>1</v>
      </c>
      <c r="E20" s="297" t="n"/>
      <c r="F20" s="655" t="inlineStr">
        <is>
          <t>Source: CN-680000-FP122: 351 | CN-680000-FP122: 351</t>
        </is>
      </c>
      <c r="G20" s="297" t="n"/>
      <c r="H20" s="640" t="inlineStr">
        <is>
          <t>Recommendation: MET
Response:
The contract explicitly states that the Managed Care Plan shall cover post-stabilization care services without authorization, regardless of whether the enrollee obtains a service through a participating or non-participating provider. Additionally, it specifies that post-stabilization care services that were not pre-approved by the Managed Care Plan because the Managed Care Plan did not respond to the treating provider's request for pre-approval within one (1) hour after the treating provider sent the request are covered. [1][2]</t>
        </is>
      </c>
      <c r="I20" s="92" t="inlineStr">
        <is>
          <t>MCO</t>
        </is>
      </c>
      <c r="J20" s="92" t="inlineStr">
        <is>
          <t>HIO</t>
        </is>
      </c>
      <c r="K20" s="92" t="inlineStr">
        <is>
          <t>PIHP</t>
        </is>
      </c>
      <c r="L20" s="71" t="inlineStr">
        <is>
          <t>PAHP</t>
        </is>
      </c>
      <c r="M20" s="71" t="n"/>
      <c r="N20" s="71" t="n"/>
      <c r="O20" s="71" t="n"/>
      <c r="P20" s="71" t="inlineStr">
        <is>
          <t>EXISTING</t>
        </is>
      </c>
      <c r="Q20" s="71">
        <f>IF(OR(AND($C$2="Base contract",$C$3="No, section requirements must be reviewed", $AF20=FALSE,$AG20=FALSE),AND($C$2="Contract amendment",$C$3="No, section requirements must be reviewed",$AF20=FALSE,$AG20=FALSE)),"MUNN")</f>
        <v/>
      </c>
      <c r="R20" s="64" t="n"/>
      <c r="S20" s="64" t="n"/>
      <c r="T20" s="64" t="n"/>
      <c r="U20" s="97">
        <f>IF(OR($E$8="N/A",AND(AX20=0,'Cover Sheet'!$B$29="Streamlined Review"),AND(E20="Met",F20&lt;&gt;""),AND(E20="Not met",G20&lt;&gt;""),AND(E20="Unsure",G20&lt;&gt;""),AND(E20="N/A",H20&lt;&gt;""),AND(Y20=TRUE)),1,0)</f>
        <v/>
      </c>
      <c r="X20" s="126">
        <f>IF(OR(Y20=TRUE),TRUE,FALSE)</f>
        <v/>
      </c>
      <c r="Y20" s="126">
        <f>IF(SUM(Z20:AE20)&lt;1,TRUE,FALSE)</f>
        <v/>
      </c>
      <c r="Z20" s="126">
        <f>IF($Z$2=I20,1,0)</f>
        <v/>
      </c>
      <c r="AA20" s="126">
        <f>IF($AA$2=J20,1,0)</f>
        <v/>
      </c>
      <c r="AB20" s="126">
        <f>IF($AB$2=K20,1,0)</f>
        <v/>
      </c>
      <c r="AC20" s="126">
        <f>IF($AC$2=L20,1,0)</f>
        <v/>
      </c>
      <c r="AD20" s="126">
        <f>IF($AD$2=M20,1,0)</f>
        <v/>
      </c>
      <c r="AE20" s="126">
        <f>IF($AE$2=O20,1,0)</f>
        <v/>
      </c>
      <c r="AF20" s="53">
        <f>IF($H$1&lt;&gt;0,IF($H$1&lt;&gt;I20,IF($H$1&lt;&gt;J20,IF($H$1&lt;&gt;K20,IF($H$1&lt;&gt;L20,IF($H$1&lt;&gt;M20,IF($H$1&lt;&gt;N20,IF($H$1&lt;&gt;O20,TRUE,FALSE))))))))</f>
        <v/>
      </c>
      <c r="AG20" s="54">
        <f>IF(AH20=TRUE,TRUE,FALSE)</f>
        <v/>
      </c>
      <c r="AH20" s="56">
        <f>IF(OR(AND($H$6="Medicaid",MID($A20,1,FIND(".",$A20,1)-1)="II"),AND($H$6="CHIP",MID($A20,1,FIND(".",$A20,1)-1)="I")),TRUE,FALSE)</f>
        <v/>
      </c>
      <c r="AP20" s="69">
        <f>IF(AO20=1,1,"")</f>
        <v/>
      </c>
      <c r="AX20" t="n">
        <v>0</v>
      </c>
    </row>
    <row r="21" ht="57" customHeight="1">
      <c r="A21" s="294" t="inlineStr">
        <is>
          <t xml:space="preserve">I.F.1.14 </t>
        </is>
      </c>
      <c r="B21" s="295" t="inlineStr">
        <is>
          <t>42 CFR 438.114(e); 42 CFR 422.113(c)(2)(iii)(A)</t>
        </is>
      </c>
      <c r="C21" s="295" t="inlineStr">
        <is>
          <t>The contract requires the MCP to cover post-stabilization care services administered to maintain, improve, or resolve the enrollee’s stabilized condition without preauthorization, and regardless of whether the enrollee obtains the services within the MCP's network when the MCP did not respond to a request for pre-approval within one hour.</t>
        </is>
      </c>
      <c r="D21" s="470" t="n">
        <v>1</v>
      </c>
      <c r="E21" s="297" t="n"/>
      <c r="F21" s="655" t="inlineStr">
        <is>
          <t>Source: CN-680000-FP122: 351: 351</t>
        </is>
      </c>
      <c r="G21" s="297" t="n"/>
      <c r="H21" s="640" t="inlineStr">
        <is>
          <t>Recommendation: MET
Response:
The contract explicitly states that the Managed Care Plan (MCP) shall cover post-stabilization care services without authorization, regardless of whether the enrollee obtains the services through a participating or non-participating provider. Specifically, it mentions that post-stabilization care services are covered if the MCP did not respond to the treating provider's request for pre-approval within one hour after the request was sent.
Evidence:
- "the Managed Care Plan shall cover post-stabilization care services without authorization, regardless of whether the enrollee obtains a service through a participating or non- participating provider." [CN-680000-FP122: 351]
- "Post-stabilization care services that were not pre-approved by the Managed Care Plan because the Managed Care Plan did not respond to the treating provider's request for pre-approval within one (1) hour after the treating provider sent the request." [CN-680000-FP122: 351]</t>
        </is>
      </c>
      <c r="I21" s="92" t="inlineStr">
        <is>
          <t>MCO</t>
        </is>
      </c>
      <c r="J21" s="92" t="inlineStr">
        <is>
          <t>HIO</t>
        </is>
      </c>
      <c r="K21" s="92" t="inlineStr">
        <is>
          <t>PIHP</t>
        </is>
      </c>
      <c r="L21" s="71" t="inlineStr">
        <is>
          <t>PAHP</t>
        </is>
      </c>
      <c r="M21" s="71" t="n"/>
      <c r="N21" s="71" t="n"/>
      <c r="O21" s="71" t="n"/>
      <c r="P21" s="71" t="inlineStr">
        <is>
          <t>EXISTING</t>
        </is>
      </c>
      <c r="Q21" s="71">
        <f>IF(OR(AND($C$2="Base contract",$C$3="No, section requirements must be reviewed", $AF21=FALSE,$AG21=FALSE),AND($C$2="Contract amendment",$C$3="No, section requirements must be reviewed",$AF21=FALSE,$AG21=FALSE)),"MUNN")</f>
        <v/>
      </c>
      <c r="R21" s="64" t="n"/>
      <c r="S21" s="64" t="n"/>
      <c r="T21" s="64" t="n"/>
      <c r="U21" s="97">
        <f>IF(OR($E$8="N/A",AND(AX21=0,'Cover Sheet'!$B$29="Streamlined Review"),AND(E21="Met",F21&lt;&gt;""),AND(E21="Not met",G21&lt;&gt;""),AND(E21="Unsure",G21&lt;&gt;""),AND(E21="N/A",H21&lt;&gt;""),AND(Y21=TRUE)),1,0)</f>
        <v/>
      </c>
      <c r="X21" s="126">
        <f>IF(OR(Y21=TRUE),TRUE,FALSE)</f>
        <v/>
      </c>
      <c r="Y21" s="126">
        <f>IF(SUM(Z21:AE21)&lt;1,TRUE,FALSE)</f>
        <v/>
      </c>
      <c r="Z21" s="126">
        <f>IF($Z$2=I21,1,0)</f>
        <v/>
      </c>
      <c r="AA21" s="126">
        <f>IF($AA$2=J21,1,0)</f>
        <v/>
      </c>
      <c r="AB21" s="126">
        <f>IF($AB$2=K21,1,0)</f>
        <v/>
      </c>
      <c r="AC21" s="126">
        <f>IF($AC$2=L21,1,0)</f>
        <v/>
      </c>
      <c r="AD21" s="126">
        <f>IF($AD$2=M21,1,0)</f>
        <v/>
      </c>
      <c r="AE21" s="126">
        <f>IF($AE$2=O21,1,0)</f>
        <v/>
      </c>
      <c r="AF21" s="53">
        <f>IF($H$1&lt;&gt;0,IF($H$1&lt;&gt;I21,IF($H$1&lt;&gt;J21,IF($H$1&lt;&gt;K21,IF($H$1&lt;&gt;L21,IF($H$1&lt;&gt;M21,IF($H$1&lt;&gt;N21,IF($H$1&lt;&gt;O21,TRUE,FALSE))))))))</f>
        <v/>
      </c>
      <c r="AG21" s="54">
        <f>IF(AH21=TRUE,TRUE,FALSE)</f>
        <v/>
      </c>
      <c r="AH21" s="56">
        <f>IF(OR(AND($H$6="Medicaid",MID($A21,1,FIND(".",$A21,1)-1)="II"),AND($H$6="CHIP",MID($A21,1,FIND(".",$A21,1)-1)="I")),TRUE,FALSE)</f>
        <v/>
      </c>
      <c r="AP21" s="69">
        <f>IF(AO21=1,1,"")</f>
        <v/>
      </c>
      <c r="AX21" t="n">
        <v>0</v>
      </c>
    </row>
    <row r="22" ht="59.25" customHeight="1">
      <c r="A22" s="294" t="inlineStr">
        <is>
          <t xml:space="preserve">I.F.1.15 </t>
        </is>
      </c>
      <c r="B22" s="295" t="inlineStr">
        <is>
          <t>42 CFR 438.114(e); 42 CFR 422.113(c)(2)(iii)(B)</t>
        </is>
      </c>
      <c r="C22" s="295" t="inlineStr">
        <is>
          <t>The contract requires the MCP to cover post-stabilization care services administered to maintain, improve, or resolve the enrollee’s stabilized condition without preauthorization, and regardless of whether the enrollee obtains the services within the MCP's network when the MCP could not be contacted.</t>
        </is>
      </c>
      <c r="D22" s="470" t="n">
        <v>1</v>
      </c>
      <c r="E22" s="297" t="n"/>
      <c r="F22" s="655" t="inlineStr">
        <is>
          <t>Source: CN-680000-FP122: 351, 260, 319 | Attachment - Core Contract Provisions 02012025: 260</t>
        </is>
      </c>
      <c r="G22" s="297" t="n"/>
      <c r="H22" s="640" t="inlineStr">
        <is>
          <t>Recommendation: MET
Response:
The contract explicitly states that the Managed Care Plan (MCP) shall cover post-stabilization care services without authorization, regardless of whether the enrollee obtains a service through a participating or non-participating provider. This is detailed in the text: "the Managed Care Plan shall cover post-stabilization care services without authorization, regardless of whether the enrollee obtains a service through a participating or non- participating provider" [CN-680000-FP122: 351]. Additionally, it specifies that the MCP can choose not to cover non-emergency services if they are provided by a non-participating provider, except under certain circumstances, such as when the MCP did not respond to the treating provider's request for pre-approval within one hour [CN-680000-FP122: 351].</t>
        </is>
      </c>
      <c r="I22" s="92" t="inlineStr">
        <is>
          <t>MCO</t>
        </is>
      </c>
      <c r="J22" s="92" t="inlineStr">
        <is>
          <t>HIO</t>
        </is>
      </c>
      <c r="K22" s="92" t="inlineStr">
        <is>
          <t>PIHP</t>
        </is>
      </c>
      <c r="L22" s="71" t="inlineStr">
        <is>
          <t>PAHP</t>
        </is>
      </c>
      <c r="M22" s="71" t="n"/>
      <c r="N22" s="71" t="n"/>
      <c r="O22" s="71" t="n"/>
      <c r="P22" s="71" t="inlineStr">
        <is>
          <t>EXISTING</t>
        </is>
      </c>
      <c r="Q22" s="71">
        <f>IF(OR(AND($C$2="Base contract",$C$3="No, section requirements must be reviewed", $AF22=FALSE,$AG22=FALSE),AND($C$2="Contract amendment",$C$3="No, section requirements must be reviewed",$AF22=FALSE,$AG22=FALSE)),"MUNN")</f>
        <v/>
      </c>
      <c r="R22" s="64" t="n"/>
      <c r="S22" s="64" t="n"/>
      <c r="T22" s="64" t="n"/>
      <c r="U22" s="97">
        <f>IF(OR($E$8="N/A",AND(AX22=0,'Cover Sheet'!$B$29="Streamlined Review"),AND(E22="Met",F22&lt;&gt;""),AND(E22="Not met",G22&lt;&gt;""),AND(E22="Unsure",G22&lt;&gt;""),AND(E22="N/A",H22&lt;&gt;""),AND(Y22=TRUE)),1,0)</f>
        <v/>
      </c>
      <c r="X22" s="126">
        <f>IF(OR(Y22=TRUE),TRUE,FALSE)</f>
        <v/>
      </c>
      <c r="Y22" s="126">
        <f>IF(SUM(Z22:AE22)&lt;1,TRUE,FALSE)</f>
        <v/>
      </c>
      <c r="Z22" s="126">
        <f>IF($Z$2=I22,1,0)</f>
        <v/>
      </c>
      <c r="AA22" s="126">
        <f>IF($AA$2=J22,1,0)</f>
        <v/>
      </c>
      <c r="AB22" s="126">
        <f>IF($AB$2=K22,1,0)</f>
        <v/>
      </c>
      <c r="AC22" s="126">
        <f>IF($AC$2=L22,1,0)</f>
        <v/>
      </c>
      <c r="AD22" s="126">
        <f>IF($AD$2=M22,1,0)</f>
        <v/>
      </c>
      <c r="AE22" s="126">
        <f>IF($AE$2=O22,1,0)</f>
        <v/>
      </c>
      <c r="AF22" s="53">
        <f>IF($H$1&lt;&gt;0,IF($H$1&lt;&gt;I22,IF($H$1&lt;&gt;J22,IF($H$1&lt;&gt;K22,IF($H$1&lt;&gt;L22,IF($H$1&lt;&gt;M22,IF($H$1&lt;&gt;N22,IF($H$1&lt;&gt;O22,TRUE,FALSE))))))))</f>
        <v/>
      </c>
      <c r="AG22" s="54">
        <f>IF(AH22=TRUE,TRUE,FALSE)</f>
        <v/>
      </c>
      <c r="AH22" s="56">
        <f>IF(OR(AND($H$6="Medicaid",MID($A22,1,FIND(".",$A22,1)-1)="II"),AND($H$6="CHIP",MID($A22,1,FIND(".",$A22,1)-1)="I")),TRUE,FALSE)</f>
        <v/>
      </c>
      <c r="AP22" s="69">
        <f>IF(AO22=1,1,"")</f>
        <v/>
      </c>
      <c r="AX22" t="n">
        <v>0</v>
      </c>
    </row>
    <row r="23" ht="72" customHeight="1">
      <c r="A23" s="294" t="inlineStr">
        <is>
          <t xml:space="preserve">I.F.1.16 </t>
        </is>
      </c>
      <c r="B23" s="295" t="inlineStr">
        <is>
          <t>42 CFR 438.114(e); 42 CFR 422.113(c)(2)(iii)(C)</t>
        </is>
      </c>
      <c r="C23" s="295" t="inlineStr">
        <is>
          <t>The contract requires the MCP to cover post-stabilization care services administered to maintain, improve, or resolve the enrollee’s stabilized condition without preauthorization, and regardless of whether the enrollee obtains the services within the MCP's network when the MCP representative and the treating physician could not reach agreement concerning the enrollee’s care and a MCP physician was not available for consultation.</t>
        </is>
      </c>
      <c r="D23" s="470" t="n">
        <v>1</v>
      </c>
      <c r="E23" s="297" t="n"/>
      <c r="F23" s="655" t="inlineStr">
        <is>
          <t>Source: CN-680000-FP122: 351, 444 | Attachment - Core Contract Provisions 02012025: 260</t>
        </is>
      </c>
      <c r="G23" s="297" t="n"/>
      <c r="H23" s="640" t="inlineStr">
        <is>
          <t>Recommendation: MET
Response:
The contract explicitly states that the Managed Care Plan shall cover post-stabilization care services without authorization, regardless of whether the enrollee obtains a service through a participating or non-participating provider. It also specifies that the Managed Care Plan's financial responsibility ends for post-stabilization care services it has not prior authorized when a Managed Care Plan representative and the treating physician reach an agreement concerning the enrollee's care. This implies that if they do not reach an agreement, the services would still be covered. [1][2][3]</t>
        </is>
      </c>
      <c r="I23" s="92" t="inlineStr">
        <is>
          <t>MCO</t>
        </is>
      </c>
      <c r="J23" s="92" t="inlineStr">
        <is>
          <t>HIO</t>
        </is>
      </c>
      <c r="K23" s="92" t="inlineStr">
        <is>
          <t>PIHP</t>
        </is>
      </c>
      <c r="L23" s="71" t="inlineStr">
        <is>
          <t>PAHP</t>
        </is>
      </c>
      <c r="M23" s="71" t="n"/>
      <c r="N23" s="71" t="n"/>
      <c r="O23" s="71" t="n"/>
      <c r="P23" s="71" t="inlineStr">
        <is>
          <t>EXISTING</t>
        </is>
      </c>
      <c r="Q23" s="71">
        <f>IF(OR(AND($C$2="Base contract",$C$3="No, section requirements must be reviewed", $AF23=FALSE,$AG23=FALSE),AND($C$2="Contract amendment",$C$3="No, section requirements must be reviewed",$AF23=FALSE,$AG23=FALSE)),"MUNN")</f>
        <v/>
      </c>
      <c r="R23" s="64" t="n"/>
      <c r="S23" s="64" t="n"/>
      <c r="T23" s="64" t="n"/>
      <c r="U23" s="97">
        <f>IF(OR($E$8="N/A",AND(AX23=0,'Cover Sheet'!$B$29="Streamlined Review"),AND(E23="Met",F23&lt;&gt;""),AND(E23="Not met",G23&lt;&gt;""),AND(E23="Unsure",G23&lt;&gt;""),AND(E23="N/A",H23&lt;&gt;""),AND(Y23=TRUE)),1,0)</f>
        <v/>
      </c>
      <c r="X23" s="126">
        <f>IF(OR(Y23=TRUE),TRUE,FALSE)</f>
        <v/>
      </c>
      <c r="Y23" s="126">
        <f>IF(SUM(Z23:AE23)&lt;1,TRUE,FALSE)</f>
        <v/>
      </c>
      <c r="Z23" s="126">
        <f>IF($Z$2=I23,1,0)</f>
        <v/>
      </c>
      <c r="AA23" s="126">
        <f>IF($AA$2=J23,1,0)</f>
        <v/>
      </c>
      <c r="AB23" s="126">
        <f>IF($AB$2=K23,1,0)</f>
        <v/>
      </c>
      <c r="AC23" s="126">
        <f>IF($AC$2=L23,1,0)</f>
        <v/>
      </c>
      <c r="AD23" s="126">
        <f>IF($AD$2=M23,1,0)</f>
        <v/>
      </c>
      <c r="AE23" s="126">
        <f>IF($AE$2=O23,1,0)</f>
        <v/>
      </c>
      <c r="AF23" s="53">
        <f>IF($H$1&lt;&gt;0,IF($H$1&lt;&gt;I23,IF($H$1&lt;&gt;J23,IF($H$1&lt;&gt;K23,IF($H$1&lt;&gt;L23,IF($H$1&lt;&gt;M23,IF($H$1&lt;&gt;N23,IF($H$1&lt;&gt;O23,TRUE,FALSE))))))))</f>
        <v/>
      </c>
      <c r="AG23" s="54">
        <f>IF(AH23=TRUE,TRUE,FALSE)</f>
        <v/>
      </c>
      <c r="AH23" s="56">
        <f>IF(OR(AND($H$6="Medicaid",MID($A23,1,FIND(".",$A23,1)-1)="II"),AND($H$6="CHIP",MID($A23,1,FIND(".",$A23,1)-1)="I")),TRUE,FALSE)</f>
        <v/>
      </c>
      <c r="AP23" s="69">
        <f>IF(AO23=1,1,"")</f>
        <v/>
      </c>
      <c r="AX23" t="n">
        <v>0</v>
      </c>
    </row>
    <row r="24" ht="46.5" customHeight="1">
      <c r="A24" s="294" t="inlineStr">
        <is>
          <t xml:space="preserve">I.F.1.17 </t>
        </is>
      </c>
      <c r="B24" s="295" t="inlineStr">
        <is>
          <t>42 CFR 438.114(e); 42 CFR 422.113(c)(2)(iv)</t>
        </is>
      </c>
      <c r="C24" s="295" t="inlineStr">
        <is>
          <t>The contract requires the MCP to limit charges to enrollees for post-stabilization care services to an amount no greater than what the MCP would charge the enrollee if he or she obtained the services through the MCP.</t>
        </is>
      </c>
      <c r="D24" s="470" t="n">
        <v>1</v>
      </c>
      <c r="E24" s="297" t="n"/>
      <c r="F24" s="655" t="inlineStr">
        <is>
          <t>Source: Attachment - Core Contract Provisions 02012025: 90: 90</t>
        </is>
      </c>
      <c r="G24" s="297" t="n"/>
      <c r="H24" s="640" t="inlineStr">
        <is>
          <t>Recommendation: MET
Response:
The contract explicitly states that the Managed Care Plan (MCP) shall require non-participating providers to coordinate with respect to payment and must ensure that cost to the enrollee is no greater than it would be if the covered services were furnished within the network. This is found in the text: 'h. The Managed Care Plan shall require non-participating providers to coordinate with respect to payment and must ensure that cost to the enrollee is no greater than it would be if the covered services were furnished within the network (42 CFR 438.206(b)(5)).' [Attachment - Core Contract Provisions 02012025: 90]</t>
        </is>
      </c>
      <c r="I24" s="92" t="inlineStr">
        <is>
          <t>MCO</t>
        </is>
      </c>
      <c r="J24" s="92" t="inlineStr">
        <is>
          <t>HIO</t>
        </is>
      </c>
      <c r="K24" s="92" t="inlineStr">
        <is>
          <t>PIHP</t>
        </is>
      </c>
      <c r="L24" s="71" t="inlineStr">
        <is>
          <t>PAHP</t>
        </is>
      </c>
      <c r="M24" s="71" t="n"/>
      <c r="N24" s="71" t="n"/>
      <c r="O24" s="71" t="n"/>
      <c r="P24" s="71" t="inlineStr">
        <is>
          <t>EXISTING</t>
        </is>
      </c>
      <c r="Q24" s="71">
        <f>IF(OR(AND($C$2="Base contract",$C$3="No, section requirements must be reviewed", $AF24=FALSE,$AG24=FALSE),AND($C$2="Contract amendment",$C$3="No, section requirements must be reviewed",$AF24=FALSE,$AG24=FALSE)),"MUNN")</f>
        <v/>
      </c>
      <c r="R24" s="64" t="n"/>
      <c r="S24" s="64" t="n"/>
      <c r="T24" s="64" t="n"/>
      <c r="U24" s="97">
        <f>IF(OR($E$8="N/A",AND(AX24=0,'Cover Sheet'!$B$29="Streamlined Review"),AND(E24="Met",F24&lt;&gt;""),AND(E24="Not met",G24&lt;&gt;""),AND(E24="Unsure",G24&lt;&gt;""),AND(E24="N/A",H24&lt;&gt;""),AND(Y24=TRUE)),1,0)</f>
        <v/>
      </c>
      <c r="X24" s="126">
        <f>IF(OR(Y24=TRUE),TRUE,FALSE)</f>
        <v/>
      </c>
      <c r="Y24" s="126">
        <f>IF(SUM(Z24:AE24)&lt;1,TRUE,FALSE)</f>
        <v/>
      </c>
      <c r="Z24" s="126">
        <f>IF($Z$2=I24,1,0)</f>
        <v/>
      </c>
      <c r="AA24" s="126">
        <f>IF($AA$2=J24,1,0)</f>
        <v/>
      </c>
      <c r="AB24" s="126">
        <f>IF($AB$2=K24,1,0)</f>
        <v/>
      </c>
      <c r="AC24" s="126">
        <f>IF($AC$2=L24,1,0)</f>
        <v/>
      </c>
      <c r="AD24" s="126">
        <f>IF($AD$2=M24,1,0)</f>
        <v/>
      </c>
      <c r="AE24" s="126">
        <f>IF($AE$2=O24,1,0)</f>
        <v/>
      </c>
      <c r="AF24" s="53">
        <f>IF($H$1&lt;&gt;0,IF($H$1&lt;&gt;I24,IF($H$1&lt;&gt;J24,IF($H$1&lt;&gt;K24,IF($H$1&lt;&gt;L24,IF($H$1&lt;&gt;M24,IF($H$1&lt;&gt;N24,IF($H$1&lt;&gt;O24,TRUE,FALSE))))))))</f>
        <v/>
      </c>
      <c r="AG24" s="54">
        <f>IF(AH24=TRUE,TRUE,FALSE)</f>
        <v/>
      </c>
      <c r="AH24" s="56">
        <f>IF(OR(AND($H$6="Medicaid",MID($A24,1,FIND(".",$A24,1)-1)="II"),AND($H$6="CHIP",MID($A24,1,FIND(".",$A24,1)-1)="I")),TRUE,FALSE)</f>
        <v/>
      </c>
      <c r="AP24" s="69">
        <f>IF(AO24=1,1,"")</f>
        <v/>
      </c>
      <c r="AX24" t="n">
        <v>0</v>
      </c>
    </row>
    <row r="25" ht="51" customHeight="1">
      <c r="A25" s="294" t="inlineStr">
        <is>
          <t xml:space="preserve">I.F.1.18 </t>
        </is>
      </c>
      <c r="B25" s="295" t="inlineStr">
        <is>
          <t>42 CFR 438.114(e); 42 CFR 422.113(c)(3)(i)</t>
        </is>
      </c>
      <c r="C25" s="295" t="inlineStr">
        <is>
          <t xml:space="preserve">The contract provides that the MCP’s financial responsibility for post-stabilization care services it has not pre-approved ends when a MCP physician with privileges at the treating hospital assumes responsibility for the enrollee’s care.
</t>
        </is>
      </c>
      <c r="D25" s="470" t="n">
        <v>1</v>
      </c>
      <c r="E25" s="297" t="n"/>
      <c r="F25" s="655" t="inlineStr">
        <is>
          <t>Source: CN-680000-FP122: 444: 444</t>
        </is>
      </c>
      <c r="G25" s="297" t="n"/>
      <c r="H25" s="640" t="inlineStr">
        <is>
          <t>Recommendation: MET
Response:
The contract explicitly states that the Managed Care Plan's financial responsibility ends for post-stabilization care services it has not prior authorized when 'A physician in the Managed Care Plan's network who has privileges at the treating hospital assumes responsibility for the enrollee's care.' [1]</t>
        </is>
      </c>
      <c r="I25" s="92" t="inlineStr">
        <is>
          <t>MCO</t>
        </is>
      </c>
      <c r="J25" s="92" t="inlineStr">
        <is>
          <t>HIO</t>
        </is>
      </c>
      <c r="K25" s="92" t="inlineStr">
        <is>
          <t>PIHP</t>
        </is>
      </c>
      <c r="L25" s="71" t="inlineStr">
        <is>
          <t>PAHP</t>
        </is>
      </c>
      <c r="M25" s="71" t="n"/>
      <c r="N25" s="71" t="n"/>
      <c r="O25" s="71" t="n"/>
      <c r="P25" s="71" t="inlineStr">
        <is>
          <t>EXISTING</t>
        </is>
      </c>
      <c r="Q25" s="71">
        <f>IF(OR(AND($C$2="Base contract",$C$3="No, section requirements must be reviewed", $AF25=FALSE,$AG25=FALSE),AND($C$2="Contract amendment",$C$3="No, section requirements must be reviewed",$AF25=FALSE,$AG25=FALSE)),"MUNN")</f>
        <v/>
      </c>
      <c r="R25" s="64" t="n"/>
      <c r="S25" s="64" t="n"/>
      <c r="T25" s="64" t="n"/>
      <c r="U25" s="97">
        <f>IF(OR($E$8="N/A",AND(AX25=0,'Cover Sheet'!$B$29="Streamlined Review"),AND(E25="Met",F25&lt;&gt;""),AND(E25="Not met",G25&lt;&gt;""),AND(E25="Unsure",G25&lt;&gt;""),AND(E25="N/A",H25&lt;&gt;""),AND(Y25=TRUE)),1,0)</f>
        <v/>
      </c>
      <c r="X25" s="126">
        <f>IF(OR(Y25=TRUE),TRUE,FALSE)</f>
        <v/>
      </c>
      <c r="Y25" s="126">
        <f>IF(SUM(Z25:AE25)&lt;1,TRUE,FALSE)</f>
        <v/>
      </c>
      <c r="Z25" s="126">
        <f>IF($Z$2=I25,1,0)</f>
        <v/>
      </c>
      <c r="AA25" s="126">
        <f>IF($AA$2=J25,1,0)</f>
        <v/>
      </c>
      <c r="AB25" s="126">
        <f>IF($AB$2=K25,1,0)</f>
        <v/>
      </c>
      <c r="AC25" s="126">
        <f>IF($AC$2=L25,1,0)</f>
        <v/>
      </c>
      <c r="AD25" s="126">
        <f>IF($AD$2=M25,1,0)</f>
        <v/>
      </c>
      <c r="AE25" s="126">
        <f>IF($AE$2=O25,1,0)</f>
        <v/>
      </c>
      <c r="AF25" s="53">
        <f>IF($H$1&lt;&gt;0,IF($H$1&lt;&gt;I25,IF($H$1&lt;&gt;J25,IF($H$1&lt;&gt;K25,IF($H$1&lt;&gt;L25,IF($H$1&lt;&gt;M25,IF($H$1&lt;&gt;N25,IF($H$1&lt;&gt;O25,TRUE,FALSE))))))))</f>
        <v/>
      </c>
      <c r="AG25" s="54">
        <f>IF(AH25=TRUE,TRUE,FALSE)</f>
        <v/>
      </c>
      <c r="AH25" s="56">
        <f>IF(OR(AND($H$6="Medicaid",MID($A25,1,FIND(".",$A25,1)-1)="II"),AND($H$6="CHIP",MID($A25,1,FIND(".",$A25,1)-1)="I")),TRUE,FALSE)</f>
        <v/>
      </c>
      <c r="AP25" s="69">
        <f>IF(AO25=1,1,"")</f>
        <v/>
      </c>
      <c r="AX25" t="n">
        <v>0</v>
      </c>
    </row>
    <row r="26" ht="51" customHeight="1">
      <c r="A26" s="294" t="inlineStr">
        <is>
          <t xml:space="preserve">I.F.1.19 </t>
        </is>
      </c>
      <c r="B26" s="295" t="inlineStr">
        <is>
          <t>42 CFR 438.114(e); 42 CFR 422.113(c)(3)(ii)</t>
        </is>
      </c>
      <c r="C26" s="295" t="inlineStr">
        <is>
          <t xml:space="preserve">The contract provides that the MCP’s financial responsibility for post-stabilization care services it has not pre-approved ends when a MCP physician assumes responsibility for the enrollee’s care through transfer.
</t>
        </is>
      </c>
      <c r="D26" s="470" t="n">
        <v>1</v>
      </c>
      <c r="E26" s="297" t="n"/>
      <c r="F26" s="655" t="inlineStr">
        <is>
          <t>Source: CN-680000-FP122: 444: 444</t>
        </is>
      </c>
      <c r="G26" s="297" t="n"/>
      <c r="H26" s="640" t="inlineStr">
        <is>
          <t>Recommendation: MET
Response:
The contract explicitly states that the Managed Care Plan's financial responsibility ends for post-stabilization care services it has not prior authorized when 'A physician in the Managed Care Plan's network assumes responsibility for the enrollee's care through transfer.' [1]</t>
        </is>
      </c>
      <c r="I26" s="92" t="inlineStr">
        <is>
          <t>MCO</t>
        </is>
      </c>
      <c r="J26" s="92" t="inlineStr">
        <is>
          <t>HIO</t>
        </is>
      </c>
      <c r="K26" s="92" t="inlineStr">
        <is>
          <t>PIHP</t>
        </is>
      </c>
      <c r="L26" s="71" t="inlineStr">
        <is>
          <t>PAHP</t>
        </is>
      </c>
      <c r="M26" s="71" t="n"/>
      <c r="N26" s="71" t="n"/>
      <c r="O26" s="71" t="n"/>
      <c r="P26" s="71" t="inlineStr">
        <is>
          <t>EXISTING</t>
        </is>
      </c>
      <c r="Q26" s="71">
        <f>IF(OR(AND($C$2="Base contract",$C$3="No, section requirements must be reviewed", $AF26=FALSE,$AG26=FALSE),AND($C$2="Contract amendment",$C$3="No, section requirements must be reviewed",$AF26=FALSE,$AG26=FALSE)),"MUNN")</f>
        <v/>
      </c>
      <c r="R26" s="64" t="n"/>
      <c r="S26" s="64" t="n"/>
      <c r="T26" s="64" t="n"/>
      <c r="U26" s="97">
        <f>IF(OR($E$8="N/A",AND(AX26=0,'Cover Sheet'!$B$29="Streamlined Review"),AND(E26="Met",F26&lt;&gt;""),AND(E26="Not met",G26&lt;&gt;""),AND(E26="Unsure",G26&lt;&gt;""),AND(E26="N/A",H26&lt;&gt;""),AND(Y26=TRUE)),1,0)</f>
        <v/>
      </c>
      <c r="X26" s="126">
        <f>IF(OR(Y26=TRUE),TRUE,FALSE)</f>
        <v/>
      </c>
      <c r="Y26" s="126">
        <f>IF(SUM(Z26:AE26)&lt;1,TRUE,FALSE)</f>
        <v/>
      </c>
      <c r="Z26" s="126">
        <f>IF($Z$2=I26,1,0)</f>
        <v/>
      </c>
      <c r="AA26" s="126">
        <f>IF($AA$2=J26,1,0)</f>
        <v/>
      </c>
      <c r="AB26" s="126">
        <f>IF($AB$2=K26,1,0)</f>
        <v/>
      </c>
      <c r="AC26" s="126">
        <f>IF($AC$2=L26,1,0)</f>
        <v/>
      </c>
      <c r="AD26" s="126">
        <f>IF($AD$2=M26,1,0)</f>
        <v/>
      </c>
      <c r="AE26" s="126">
        <f>IF($AE$2=O26,1,0)</f>
        <v/>
      </c>
      <c r="AF26" s="53">
        <f>IF($H$1&lt;&gt;0,IF($H$1&lt;&gt;I26,IF($H$1&lt;&gt;J26,IF($H$1&lt;&gt;K26,IF($H$1&lt;&gt;L26,IF($H$1&lt;&gt;M26,IF($H$1&lt;&gt;N26,IF($H$1&lt;&gt;O26,TRUE,FALSE))))))))</f>
        <v/>
      </c>
      <c r="AG26" s="54">
        <f>IF(AH26=TRUE,TRUE,FALSE)</f>
        <v/>
      </c>
      <c r="AH26" s="56">
        <f>IF(OR(AND($H$6="Medicaid",MID($A26,1,FIND(".",$A26,1)-1)="II"),AND($H$6="CHIP",MID($A26,1,FIND(".",$A26,1)-1)="I")),TRUE,FALSE)</f>
        <v/>
      </c>
      <c r="AP26" s="69">
        <f>IF(AO26=1,1,"")</f>
        <v/>
      </c>
      <c r="AX26" t="n">
        <v>0</v>
      </c>
    </row>
    <row r="27" ht="51" customHeight="1">
      <c r="A27" s="294" t="inlineStr">
        <is>
          <t xml:space="preserve">I.F.1.20 </t>
        </is>
      </c>
      <c r="B27" s="295" t="inlineStr">
        <is>
          <t>42 CFR 438.114(e); 42 CFR 422.113(c)(3)(iii)</t>
        </is>
      </c>
      <c r="C27" s="295" t="inlineStr">
        <is>
          <t xml:space="preserve">The contract provides that the MCP’s financial responsibility for post-stabilization care services it has not pre-approved ends when a MCP representative and the treating physician reach an agreement concerning the enrollee’s care.
</t>
        </is>
      </c>
      <c r="D27" s="470" t="n">
        <v>1</v>
      </c>
      <c r="E27" s="297" t="n"/>
      <c r="F27" s="655" t="inlineStr">
        <is>
          <t>Source: CN-680000-FP122: 444: 444</t>
        </is>
      </c>
      <c r="G27" s="297" t="n"/>
      <c r="H27" s="640" t="inlineStr">
        <is>
          <t>Recommendation: MET
Response:
The contract explicitly states that the Managed Care Plan's financial responsibility ends for post-stabilization care services it has not prior authorized when 'A Managed Care Plan representative and the treating physician reach an agreement concerning the enrollee's care.' [CN-680000-FP122: 444]</t>
        </is>
      </c>
      <c r="I27" s="92" t="inlineStr">
        <is>
          <t>MCO</t>
        </is>
      </c>
      <c r="J27" s="92" t="inlineStr">
        <is>
          <t>HIO</t>
        </is>
      </c>
      <c r="K27" s="92" t="inlineStr">
        <is>
          <t>PIHP</t>
        </is>
      </c>
      <c r="L27" s="71" t="inlineStr">
        <is>
          <t>PAHP</t>
        </is>
      </c>
      <c r="M27" s="71" t="n"/>
      <c r="N27" s="71" t="n"/>
      <c r="O27" s="71" t="n"/>
      <c r="P27" s="71" t="inlineStr">
        <is>
          <t>EXISTING</t>
        </is>
      </c>
      <c r="Q27" s="71">
        <f>IF(OR(AND($C$2="Base contract",$C$3="No, section requirements must be reviewed", $AF27=FALSE,$AG27=FALSE),AND($C$2="Contract amendment",$C$3="No, section requirements must be reviewed",$AF27=FALSE,$AG27=FALSE)),"MUNN")</f>
        <v/>
      </c>
      <c r="R27" s="64" t="n"/>
      <c r="S27" s="64" t="n"/>
      <c r="T27" s="64" t="n"/>
      <c r="U27" s="97">
        <f>IF(OR($E$8="N/A",AND(AX27=0,'Cover Sheet'!$B$29="Streamlined Review"),AND(E27="Met",F27&lt;&gt;""),AND(E27="Not met",G27&lt;&gt;""),AND(E27="Unsure",G27&lt;&gt;""),AND(E27="N/A",H27&lt;&gt;""),AND(Y27=TRUE)),1,0)</f>
        <v/>
      </c>
      <c r="X27" s="126">
        <f>IF(OR(Y27=TRUE),TRUE,FALSE)</f>
        <v/>
      </c>
      <c r="Y27" s="126">
        <f>IF(SUM(Z27:AE27)&lt;1,TRUE,FALSE)</f>
        <v/>
      </c>
      <c r="Z27" s="126">
        <f>IF($Z$2=I27,1,0)</f>
        <v/>
      </c>
      <c r="AA27" s="126">
        <f>IF($AA$2=J27,1,0)</f>
        <v/>
      </c>
      <c r="AB27" s="126">
        <f>IF($AB$2=K27,1,0)</f>
        <v/>
      </c>
      <c r="AC27" s="126">
        <f>IF($AC$2=L27,1,0)</f>
        <v/>
      </c>
      <c r="AD27" s="126">
        <f>IF($AD$2=M27,1,0)</f>
        <v/>
      </c>
      <c r="AE27" s="126">
        <f>IF($AE$2=O27,1,0)</f>
        <v/>
      </c>
      <c r="AF27" s="53">
        <f>IF($H$1&lt;&gt;0,IF($H$1&lt;&gt;I27,IF($H$1&lt;&gt;J27,IF($H$1&lt;&gt;K27,IF($H$1&lt;&gt;L27,IF($H$1&lt;&gt;M27,IF($H$1&lt;&gt;N27,IF($H$1&lt;&gt;O27,TRUE,FALSE))))))))</f>
        <v/>
      </c>
      <c r="AG27" s="54">
        <f>IF(AH27=TRUE,TRUE,FALSE)</f>
        <v/>
      </c>
      <c r="AH27" s="56">
        <f>IF(OR(AND($H$6="Medicaid",MID($A27,1,FIND(".",$A27,1)-1)="II"),AND($H$6="CHIP",MID($A27,1,FIND(".",$A27,1)-1)="I")),TRUE,FALSE)</f>
        <v/>
      </c>
      <c r="AP27" s="69">
        <f>IF(AO27=1,1,"")</f>
        <v/>
      </c>
      <c r="AX27" t="n">
        <v>0</v>
      </c>
    </row>
    <row r="28" ht="38.25" customHeight="1">
      <c r="A28" s="294" t="inlineStr">
        <is>
          <t xml:space="preserve">I.F.1.21 </t>
        </is>
      </c>
      <c r="B28" s="295" t="inlineStr">
        <is>
          <t>42 CFR 438.114(e); 42 CFR 422.113(c)(3)(iv)</t>
        </is>
      </c>
      <c r="C28" s="295" t="inlineStr">
        <is>
          <t xml:space="preserve">The contract provides that the MCP’s financial responsibility for post-stabilization care services it has not pre-approved ends when the enrollee is discharged.
</t>
        </is>
      </c>
      <c r="D28" s="470" t="n">
        <v>1</v>
      </c>
      <c r="E28" s="297" t="n"/>
      <c r="F28" s="655" t="inlineStr">
        <is>
          <t>Source: CN-680000-FP122: 444: 444</t>
        </is>
      </c>
      <c r="G28" s="297" t="n"/>
      <c r="H28" s="640" t="inlineStr">
        <is>
          <t>Recommendation: MET
Response:
The contract explicitly states that the Managed Care Plan's financial responsibility ends for post-stabilization care services it has not prior authorized when 'The enrollee is discharged.' [1]</t>
        </is>
      </c>
      <c r="I28" s="92" t="inlineStr">
        <is>
          <t>MCO</t>
        </is>
      </c>
      <c r="J28" s="92" t="inlineStr">
        <is>
          <t>HIO</t>
        </is>
      </c>
      <c r="K28" s="92" t="inlineStr">
        <is>
          <t>PIHP</t>
        </is>
      </c>
      <c r="L28" s="71" t="inlineStr">
        <is>
          <t>PAHP</t>
        </is>
      </c>
      <c r="M28" s="71" t="n"/>
      <c r="N28" s="71" t="n"/>
      <c r="O28" s="71" t="n"/>
      <c r="P28" s="71" t="inlineStr">
        <is>
          <t>EXISTING</t>
        </is>
      </c>
      <c r="Q28" s="71">
        <f>IF(OR(AND($C$2="Base contract",$C$3="No, section requirements must be reviewed", $AF28=FALSE,$AG28=FALSE),AND($C$2="Contract amendment",$C$3="No, section requirements must be reviewed",$AF28=FALSE,$AG28=FALSE)),"MUNN")</f>
        <v/>
      </c>
      <c r="R28" s="64" t="n"/>
      <c r="S28" s="64" t="n"/>
      <c r="T28" s="64" t="n"/>
      <c r="U28" s="97">
        <f>IF(OR($E$8="N/A",AND(AX28=0,'Cover Sheet'!$B$29="Streamlined Review"),AND(E28="Met",F28&lt;&gt;""),AND(E28="Not met",G28&lt;&gt;""),AND(E28="Unsure",G28&lt;&gt;""),AND(E28="N/A",H28&lt;&gt;""),AND(Y28=TRUE)),1,0)</f>
        <v/>
      </c>
      <c r="X28" s="126">
        <f>IF(OR(Y28=TRUE),TRUE,FALSE)</f>
        <v/>
      </c>
      <c r="Y28" s="126">
        <f>IF(SUM(Z28:AE28)&lt;1,TRUE,FALSE)</f>
        <v/>
      </c>
      <c r="Z28" s="126">
        <f>IF($Z$2=I28,1,0)</f>
        <v/>
      </c>
      <c r="AA28" s="126">
        <f>IF($AA$2=J28,1,0)</f>
        <v/>
      </c>
      <c r="AB28" s="126">
        <f>IF($AB$2=K28,1,0)</f>
        <v/>
      </c>
      <c r="AC28" s="126">
        <f>IF($AC$2=L28,1,0)</f>
        <v/>
      </c>
      <c r="AD28" s="126">
        <f>IF($AD$2=M28,1,0)</f>
        <v/>
      </c>
      <c r="AE28" s="126">
        <f>IF($AE$2=O28,1,0)</f>
        <v/>
      </c>
      <c r="AF28" s="53">
        <f>IF($H$1&lt;&gt;0,IF($H$1&lt;&gt;I28,IF($H$1&lt;&gt;J28,IF($H$1&lt;&gt;K28,IF($H$1&lt;&gt;L28,IF($H$1&lt;&gt;M28,IF($H$1&lt;&gt;N28,IF($H$1&lt;&gt;O28,TRUE,FALSE))))))))</f>
        <v/>
      </c>
      <c r="AG28" s="54">
        <f>IF(AH28=TRUE,TRUE,FALSE)</f>
        <v/>
      </c>
      <c r="AH28" s="56">
        <f>IF(OR(AND($H$6="Medicaid",MID($A28,1,FIND(".",$A28,1)-1)="II"),AND($H$6="CHIP",MID($A28,1,FIND(".",$A28,1)-1)="I")),TRUE,FALSE)</f>
        <v/>
      </c>
      <c r="AP28" s="69">
        <f>IF(AO28=1,1,"")</f>
        <v/>
      </c>
      <c r="AX28" t="n">
        <v>0</v>
      </c>
    </row>
    <row r="29" ht="15.75" customHeight="1" thickBot="1">
      <c r="A29" s="450" t="n"/>
      <c r="B29" s="451" t="n"/>
      <c r="C29" s="452" t="inlineStr">
        <is>
          <t xml:space="preserve">I.F.2 Family Planning </t>
        </is>
      </c>
      <c r="D29" s="442" t="n"/>
      <c r="E29" s="443" t="n"/>
      <c r="F29" s="444" t="n"/>
      <c r="G29" s="444" t="n"/>
      <c r="H29" s="445" t="n"/>
      <c r="I29" s="74" t="n"/>
      <c r="J29" s="74" t="n"/>
      <c r="K29" s="74" t="n"/>
      <c r="L29" s="87" t="n"/>
      <c r="M29" s="87" t="n"/>
      <c r="R29" s="116" t="n"/>
      <c r="S29" s="116" t="n"/>
      <c r="T29" s="116" t="n"/>
      <c r="U29" s="126" t="n"/>
      <c r="AH29" s="68" t="n"/>
    </row>
    <row r="30" ht="25.5" customHeight="1">
      <c r="A30" s="294" t="inlineStr">
        <is>
          <t>I.F.2.01</t>
        </is>
      </c>
      <c r="B30" s="295" t="inlineStr">
        <is>
          <t>Section 1902(a)(23) of the Act; 42 CFR 431.51(b)(2)</t>
        </is>
      </c>
      <c r="C30" s="295" t="inlineStr">
        <is>
          <t xml:space="preserve">The contract prohibits the MCP from restricting the enrollee’s free choice of family planning services and supplies providers. </t>
        </is>
      </c>
      <c r="D30" s="470" t="n">
        <v>4</v>
      </c>
      <c r="E30" s="297" t="n"/>
      <c r="F30" s="655" t="inlineStr">
        <is>
          <t>Source: CN-680000-FP122: 352: 352</t>
        </is>
      </c>
      <c r="G30" s="297" t="n"/>
      <c r="H30" s="640" t="inlineStr">
        <is>
          <t>Recommendation: MET
Response:
The contract explicitly states that the Managed Care Plan (MCP) shall allow each enrollee to obtain family planning services and supplies from any provider and shall not require a referral for such services. This directly supports the requirement that the MCP cannot restrict the enrollee’s free choice of family planning services and supplies providers.
Evidence: "The Managed Care Plan shall allow each enrollee to obtain family planning services and supplies from any provider and shall not require a referral for such services." [1]</t>
        </is>
      </c>
      <c r="I30" s="92" t="inlineStr">
        <is>
          <t>MCO</t>
        </is>
      </c>
      <c r="J30" s="92" t="inlineStr">
        <is>
          <t>HIO</t>
        </is>
      </c>
      <c r="K30" s="92" t="inlineStr">
        <is>
          <t>PIHP</t>
        </is>
      </c>
      <c r="L30" s="71" t="inlineStr">
        <is>
          <t>PAHP</t>
        </is>
      </c>
      <c r="M30" s="71" t="n"/>
      <c r="N30" s="71" t="n"/>
      <c r="O30" s="71" t="n"/>
      <c r="P30" s="71" t="inlineStr">
        <is>
          <t>EXISTING</t>
        </is>
      </c>
      <c r="Q30" s="71">
        <f>IF(OR(AND($C$2="Base contract",$C$3="No, section requirements must be reviewed", $AF30=FALSE,$AG30=FALSE),AND($C$2="Contract amendment",$C$3="No, section requirements must be reviewed",$AF30=FALSE,$AG30=FALSE)),"MUNN")</f>
        <v/>
      </c>
      <c r="R30" s="64" t="n"/>
      <c r="S30" s="64" t="n"/>
      <c r="T30" s="64" t="n"/>
      <c r="U30" s="97">
        <f>IF(OR($E$29="N/A",AND(AX30=0,'Cover Sheet'!$B$29="Streamlined Review"),AND(E30="Met",F30&lt;&gt;""),AND(E30="Not met",G30&lt;&gt;""),AND(E30="Unsure",G30&lt;&gt;""),AND(E30="N/A",H30&lt;&gt;""),AND(Y30=TRUE)),1,0)</f>
        <v/>
      </c>
      <c r="X30" s="126">
        <f>IF(OR(Y30=TRUE),TRUE,FALSE)</f>
        <v/>
      </c>
      <c r="Y30" s="126">
        <f>IF(SUM(Z30:AE30)&lt;1,TRUE,FALSE)</f>
        <v/>
      </c>
      <c r="Z30" s="126">
        <f>IF($Z$2=I30,1,0)</f>
        <v/>
      </c>
      <c r="AA30" s="126">
        <f>IF($AA$2=J30,1,0)</f>
        <v/>
      </c>
      <c r="AB30" s="126">
        <f>IF($AB$2=K30,1,0)</f>
        <v/>
      </c>
      <c r="AC30" s="126">
        <f>IF($AC$2=L30,1,0)</f>
        <v/>
      </c>
      <c r="AD30" s="126">
        <f>IF($AD$2=M30,1,0)</f>
        <v/>
      </c>
      <c r="AE30" s="126">
        <f>IF($AE$2=O30,1,0)</f>
        <v/>
      </c>
      <c r="AF30" s="53">
        <f>IF($H$1&lt;&gt;0,IF($H$1&lt;&gt;I30,IF($H$1&lt;&gt;J30,IF($H$1&lt;&gt;K30,IF($H$1&lt;&gt;L30,IF($H$1&lt;&gt;M30,IF($H$1&lt;&gt;N30,IF($H$1&lt;&gt;O30,TRUE,FALSE))))))))</f>
        <v/>
      </c>
      <c r="AG30" s="54">
        <f>IF(AH30=TRUE,TRUE,FALSE)</f>
        <v/>
      </c>
      <c r="AH30" s="56">
        <f>IF(OR(AND($H$6="Medicaid",MID($A30,1,FIND(".",$A30,1)-1)="II"),AND($H$6="CHIP",MID($A30,1,FIND(".",$A30,1)-1)="I")),TRUE,FALSE)</f>
        <v/>
      </c>
      <c r="AO30" s="69" t="n">
        <v>1</v>
      </c>
      <c r="AP30" s="69">
        <f>IF(AO30=1,1,"")</f>
        <v/>
      </c>
      <c r="AX30" t="n">
        <v>1</v>
      </c>
    </row>
    <row r="31" ht="15.75" customHeight="1" thickBot="1">
      <c r="A31" s="450" t="n"/>
      <c r="B31" s="451" t="n"/>
      <c r="C31" s="452" t="inlineStr">
        <is>
          <t>I.F.3 Abortions</t>
        </is>
      </c>
      <c r="D31" s="442" t="n"/>
      <c r="E31" s="443" t="n"/>
      <c r="F31" s="444" t="n"/>
      <c r="G31" s="444" t="n"/>
      <c r="H31" s="445" t="n"/>
      <c r="I31" s="74" t="n"/>
      <c r="J31" s="74" t="n"/>
      <c r="K31" s="74" t="n"/>
      <c r="L31" s="87" t="n"/>
      <c r="M31" s="87" t="n"/>
      <c r="R31" s="116" t="n"/>
      <c r="S31" s="116" t="n"/>
      <c r="T31" s="116" t="n"/>
      <c r="U31" s="126" t="n"/>
      <c r="AH31" s="68" t="n"/>
    </row>
    <row r="32" ht="102" customHeight="1">
      <c r="A32" s="294" t="inlineStr">
        <is>
          <t>I.F.3.01</t>
        </is>
      </c>
      <c r="B32" s="295" t="inlineStr">
        <is>
          <t>Consolidated Appropriations Act of 2008; 42 CFR 441.202</t>
        </is>
      </c>
      <c r="C32" s="295" t="inlineStr">
        <is>
          <t xml:space="preserve">The MCP’s contract stipulates that abortions in the following situations are covered Medicaid benefits:
• If the pregnancy is the result of an act of rape or incest.
• In the case where a woman suffers from a physical disorder, physical injury, or physical illness, including a life-endangering physical condition caused by or arising from the pregnancy itself, which would, as certified by a physician, place the woman in danger of death unless an abortion is performed. 
</t>
        </is>
      </c>
      <c r="D32" s="446" t="n"/>
      <c r="E32" s="297" t="n"/>
      <c r="F32" s="655" t="inlineStr">
        <is>
          <t>Source: CN-680000-FP122: 400, 148, 415, 69, 133, 315, 259, 318 | Attachment - Core Contract Provisions 02012025: 69, 133, 259</t>
        </is>
      </c>
      <c r="G32" s="297" t="n"/>
      <c r="H32" s="640" t="inlineStr">
        <is>
          <t>Recommendation: UNCLEAR
Response:
The retrieved text does not provide explicit evidence regarding the coverage of abortions under Medicaid in the specified situations. The text mentions various services and provisions but does not specifically address the coverage of abortions under the conditions mentioned in the requirement. Therefore, it is unclear whether the requirement is met based on the provided context.
Evidence:
- The text discusses various services and provisions but does not mention abortions in the context of rape, incest, or life-endangering conditions (CN-680000-FP122: 400, 148, 415, 69, 133, 315, 259, 318).</t>
        </is>
      </c>
      <c r="I32" s="92" t="inlineStr">
        <is>
          <t>MCO</t>
        </is>
      </c>
      <c r="J32" s="92" t="inlineStr">
        <is>
          <t>HIO</t>
        </is>
      </c>
      <c r="K32" s="92" t="inlineStr">
        <is>
          <t>PIHP</t>
        </is>
      </c>
      <c r="L32" s="71" t="inlineStr">
        <is>
          <t>PAHP</t>
        </is>
      </c>
      <c r="M32" s="71" t="n"/>
      <c r="N32" s="71" t="n"/>
      <c r="O32" s="71" t="n"/>
      <c r="P32" s="71" t="inlineStr">
        <is>
          <t>EXISTING</t>
        </is>
      </c>
      <c r="Q32" s="71">
        <f>IF(OR(AND($C$2="Base contract",$C$3="No, section requirements must be reviewed", $AF32=FALSE,$AG32=FALSE),AND($C$2="Contract amendment",$C$3="No, section requirements must be reviewed",$AF32=FALSE,$AG32=FALSE)),"MUNN")</f>
        <v/>
      </c>
      <c r="R32" s="64" t="n"/>
      <c r="S32" s="64" t="n"/>
      <c r="T32" s="64" t="n"/>
      <c r="U32" s="97">
        <f>IF(OR($E$31="N/A",AND(AX32=0,'Cover Sheet'!$B$29="Streamlined Review"),AND(E32="Met",F32&lt;&gt;""),AND(E32="Not met",G32&lt;&gt;""),AND(E32="Unsure",G32&lt;&gt;""),AND(E32="N/A",H32&lt;&gt;""),AND(Y32=TRUE)),1,0)</f>
        <v/>
      </c>
      <c r="X32" s="126">
        <f>IF(OR(Y32=TRUE),TRUE,FALSE)</f>
        <v/>
      </c>
      <c r="Y32" s="126">
        <f>IF(SUM(Z32:AE32)&lt;1,TRUE,FALSE)</f>
        <v/>
      </c>
      <c r="Z32" s="126">
        <f>IF($Z$2=I32,1,0)</f>
        <v/>
      </c>
      <c r="AA32" s="126">
        <f>IF($AA$2=J32,1,0)</f>
        <v/>
      </c>
      <c r="AB32" s="126">
        <f>IF($AB$2=K32,1,0)</f>
        <v/>
      </c>
      <c r="AC32" s="126">
        <f>IF($AC$2=L32,1,0)</f>
        <v/>
      </c>
      <c r="AD32" s="126">
        <f>IF($AD$2=M32,1,0)</f>
        <v/>
      </c>
      <c r="AE32" s="126">
        <f>IF($AE$2=O32,1,0)</f>
        <v/>
      </c>
      <c r="AF32" s="53">
        <f>IF($H$1&lt;&gt;0,IF($H$1&lt;&gt;I32,IF($H$1&lt;&gt;J32,IF($H$1&lt;&gt;K32,IF($H$1&lt;&gt;L32,IF($H$1&lt;&gt;M32,IF($H$1&lt;&gt;N32,IF($H$1&lt;&gt;O32,TRUE,FALSE))))))))</f>
        <v/>
      </c>
      <c r="AG32" s="54">
        <f>IF(AH32=TRUE,TRUE,FALSE)</f>
        <v/>
      </c>
      <c r="AH32" s="56">
        <f>IF(OR(AND($H$6="Medicaid",MID($A32,1,FIND(".",$A32,1)-1)="II"),AND($H$6="CHIP",MID($A32,1,FIND(".",$A32,1)-1)="I")),TRUE,FALSE)</f>
        <v/>
      </c>
      <c r="AO32" s="69" t="n">
        <v>1</v>
      </c>
      <c r="AP32" s="69">
        <f>IF(AO32=1,1,"")</f>
        <v/>
      </c>
      <c r="AX32" t="n">
        <v>0</v>
      </c>
    </row>
    <row r="33" ht="15.75" customHeight="1" thickBot="1">
      <c r="A33" s="450" t="n"/>
      <c r="B33" s="451" t="n"/>
      <c r="C33" s="452" t="inlineStr">
        <is>
          <t>I.F.4 Delivery Network</t>
        </is>
      </c>
      <c r="D33" s="442" t="n"/>
      <c r="E33" s="443" t="n"/>
      <c r="F33" s="444" t="n"/>
      <c r="G33" s="444" t="n"/>
      <c r="H33" s="445" t="n"/>
      <c r="I33" s="74" t="n"/>
      <c r="J33" s="74" t="n"/>
      <c r="K33" s="74" t="n"/>
      <c r="L33" s="87" t="n"/>
      <c r="M33" s="87" t="n"/>
      <c r="R33" s="116" t="n"/>
      <c r="S33" s="116" t="n"/>
      <c r="T33" s="116" t="n"/>
      <c r="U33" s="126" t="n"/>
      <c r="AH33" s="68" t="n"/>
    </row>
    <row r="34" ht="59.25" customHeight="1">
      <c r="A34" s="294" t="inlineStr">
        <is>
          <t>I.F.4.01</t>
        </is>
      </c>
      <c r="B34" s="295" t="inlineStr">
        <is>
          <t>42 CFR 438.206(b)(2)</t>
        </is>
      </c>
      <c r="C34" s="295" t="inlineStr">
        <is>
          <t xml:space="preserve">If a female enrollee’s designated PCP is not a women’s health specialist, the contract requires the MCP to provide the enrollee with direct access to a women’s health specialist within the provider network for covered routine and preventive women’s health care services. </t>
        </is>
      </c>
      <c r="D34" s="470" t="n">
        <v>5</v>
      </c>
      <c r="E34" s="297" t="n"/>
      <c r="F34" s="655" t="inlineStr">
        <is>
          <t>Source: CN-680000-FP122: 397: 397</t>
        </is>
      </c>
      <c r="G34" s="297" t="n"/>
      <c r="H34" s="640" t="inlineStr">
        <is>
          <t>Recommendation: MET
Response:
The contract explicitly states that female enrollees have direct access to a women's health specialist within the network for covered services. This is evidenced by the text: 'Female enrollees have direct access to a women's health specialist within the network for covered services' (CN-680000-FP122: 397).</t>
        </is>
      </c>
      <c r="I34" s="92" t="inlineStr">
        <is>
          <t>MCO</t>
        </is>
      </c>
      <c r="J34" s="92" t="inlineStr">
        <is>
          <t>HIO</t>
        </is>
      </c>
      <c r="K34" s="92" t="inlineStr">
        <is>
          <t>PIHP</t>
        </is>
      </c>
      <c r="L34" s="71" t="inlineStr">
        <is>
          <t>PAHP</t>
        </is>
      </c>
      <c r="M34" s="71" t="n"/>
      <c r="N34" s="71" t="n"/>
      <c r="O34" s="71" t="n"/>
      <c r="P34" s="71" t="inlineStr">
        <is>
          <t>EXISTING</t>
        </is>
      </c>
      <c r="Q34" s="71">
        <f>IF(OR(AND($C$2="Base contract",$C$3="No, section requirements must be reviewed", $AF34=FALSE,$AG34=FALSE),AND($C$2="Contract amendment",$C$3="No, section requirements must be reviewed",$AF34=FALSE,$AG34=FALSE)),"MUNN")</f>
        <v/>
      </c>
      <c r="R34" s="64" t="n"/>
      <c r="S34" s="64" t="n"/>
      <c r="T34" s="64" t="n"/>
      <c r="U34" s="97">
        <f>IF(OR($E$33="N/A",AND(AX34=0,'Cover Sheet'!$B$29="Streamlined Review"),AND(E34="Met",F34&lt;&gt;""),AND(E34="Not met",G34&lt;&gt;""),AND(E34="Unsure",G34&lt;&gt;""),AND(E34="N/A",H34&lt;&gt;""),AND(Y34=TRUE)),1,0)</f>
        <v/>
      </c>
      <c r="X34" s="126">
        <f>IF(OR(Y34=TRUE),TRUE,FALSE)</f>
        <v/>
      </c>
      <c r="Y34" s="126">
        <f>IF(SUM(Z34:AE34)&lt;1,TRUE,FALSE)</f>
        <v/>
      </c>
      <c r="Z34" s="126">
        <f>IF($Z$2=I34,1,0)</f>
        <v/>
      </c>
      <c r="AA34" s="126">
        <f>IF($AA$2=J34,1,0)</f>
        <v/>
      </c>
      <c r="AB34" s="126">
        <f>IF($AB$2=K34,1,0)</f>
        <v/>
      </c>
      <c r="AC34" s="126">
        <f>IF($AC$2=L34,1,0)</f>
        <v/>
      </c>
      <c r="AD34" s="126">
        <f>IF($AD$2=M34,1,0)</f>
        <v/>
      </c>
      <c r="AE34" s="126">
        <f>IF($AE$2=O34,1,0)</f>
        <v/>
      </c>
      <c r="AF34" s="53">
        <f>IF($H$1&lt;&gt;0,IF($H$1&lt;&gt;I34,IF($H$1&lt;&gt;J34,IF($H$1&lt;&gt;K34,IF($H$1&lt;&gt;L34,IF($H$1&lt;&gt;M34,IF($H$1&lt;&gt;N34,IF($H$1&lt;&gt;O34,TRUE,FALSE))))))))</f>
        <v/>
      </c>
      <c r="AG34" s="54">
        <f>IF(AH34=TRUE,TRUE,FALSE)</f>
        <v/>
      </c>
      <c r="AH34" s="56">
        <f>IF(OR(AND($H$6="Medicaid",MID($A34,1,FIND(".",$A34,1)-1)="II"),AND($H$6="CHIP",MID($A34,1,FIND(".",$A34,1)-1)="I")),TRUE,FALSE)</f>
        <v/>
      </c>
      <c r="AP34" s="69">
        <f>IF(AO34=1,1,"")</f>
        <v/>
      </c>
      <c r="AX34" t="n">
        <v>1</v>
      </c>
    </row>
    <row r="35" ht="46.5" customHeight="1">
      <c r="A35" s="294" t="inlineStr">
        <is>
          <t>I.F.4.02</t>
        </is>
      </c>
      <c r="B35" s="295" t="inlineStr">
        <is>
          <t>42 CFR 438.206(b)(3)</t>
        </is>
      </c>
      <c r="C35" s="295" t="inlineStr">
        <is>
          <t xml:space="preserve">The contract requires the MCP to provide for a second opinion from a network provider, or arrange for the enrollee to obtain a second opinion outside the network, at no cost to the enrollee. </t>
        </is>
      </c>
      <c r="D35" s="446" t="n"/>
      <c r="E35" s="297" t="n"/>
      <c r="F35" s="655" t="inlineStr">
        <is>
          <t>Source: CN-680000-FP122: 43, 18, 167 | Attachment - Core Contract Provisions 02012025: 90, 91 | CN-680000-FP122: 90, 154</t>
        </is>
      </c>
      <c r="G35" s="297" t="n"/>
      <c r="H35" s="640" t="inlineStr">
        <is>
          <t>Recommendation: UNCLEAR
Response:
The retrieved text does not provide explicit evidence that the contract requires the Managed Care Plan (MCP) to provide for a second opinion from a network provider or arrange for the enrollee to obtain a second opinion outside the network at no cost to the enrollee. The text mentions the requirement for enrollees to use an established network of providers and the MCP's responsibility for the provision of services, but it does not specifically address the requirement for a second opinion at no cost.</t>
        </is>
      </c>
      <c r="I35" s="92" t="inlineStr">
        <is>
          <t>MCO</t>
        </is>
      </c>
      <c r="J35" s="92" t="inlineStr">
        <is>
          <t>HIO</t>
        </is>
      </c>
      <c r="K35" s="92" t="inlineStr">
        <is>
          <t>PIHP</t>
        </is>
      </c>
      <c r="L35" s="71" t="inlineStr">
        <is>
          <t>PAHP</t>
        </is>
      </c>
      <c r="M35" s="71" t="n"/>
      <c r="N35" s="71" t="n"/>
      <c r="O35" s="71" t="n"/>
      <c r="P35" s="71" t="inlineStr">
        <is>
          <t>EXISTING</t>
        </is>
      </c>
      <c r="Q35" s="71">
        <f>IF(OR(AND($C$2="Base contract",$C$3="No, section requirements must be reviewed", $AF35=FALSE,$AG35=FALSE),AND($C$2="Contract amendment",$C$3="No, section requirements must be reviewed",$AF35=FALSE,$AG35=FALSE)),"MUNN")</f>
        <v/>
      </c>
      <c r="R35" s="64" t="n"/>
      <c r="S35" s="64" t="n"/>
      <c r="T35" s="64" t="n"/>
      <c r="U35" s="97">
        <f>IF(OR($E$33="N/A",AND(AX35=0,'Cover Sheet'!$B$29="Streamlined Review"),AND(E35="Met",F35&lt;&gt;""),AND(E35="Not met",G35&lt;&gt;""),AND(E35="Unsure",G35&lt;&gt;""),AND(E35="N/A",H35&lt;&gt;""),AND(Y35=TRUE)),1,0)</f>
        <v/>
      </c>
      <c r="X35" s="126">
        <f>IF(OR(Y35=TRUE),TRUE,FALSE)</f>
        <v/>
      </c>
      <c r="Y35" s="126">
        <f>IF(SUM(Z35:AE35)&lt;1,TRUE,FALSE)</f>
        <v/>
      </c>
      <c r="Z35" s="126">
        <f>IF($Z$2=I35,1,0)</f>
        <v/>
      </c>
      <c r="AA35" s="126">
        <f>IF($AA$2=J35,1,0)</f>
        <v/>
      </c>
      <c r="AB35" s="126">
        <f>IF($AB$2=K35,1,0)</f>
        <v/>
      </c>
      <c r="AC35" s="126">
        <f>IF($AC$2=L35,1,0)</f>
        <v/>
      </c>
      <c r="AD35" s="126">
        <f>IF($AD$2=M35,1,0)</f>
        <v/>
      </c>
      <c r="AE35" s="126">
        <f>IF($AE$2=O35,1,0)</f>
        <v/>
      </c>
      <c r="AF35" s="53">
        <f>IF($H$1&lt;&gt;0,IF($H$1&lt;&gt;I35,IF($H$1&lt;&gt;J35,IF($H$1&lt;&gt;K35,IF($H$1&lt;&gt;L35,IF($H$1&lt;&gt;M35,IF($H$1&lt;&gt;N35,IF($H$1&lt;&gt;O35,TRUE,FALSE))))))))</f>
        <v/>
      </c>
      <c r="AG35" s="54">
        <f>IF(AH35=TRUE,TRUE,FALSE)</f>
        <v/>
      </c>
      <c r="AH35" s="56">
        <f>IF(OR(AND($H$6="Medicaid",MID($A35,1,FIND(".",$A35,1)-1)="II"),AND($H$6="CHIP",MID($A35,1,FIND(".",$A35,1)-1)="I")),TRUE,FALSE)</f>
        <v/>
      </c>
      <c r="AP35" s="69">
        <f>IF(AO35=1,1,"")</f>
        <v/>
      </c>
      <c r="AX35" t="n">
        <v>0</v>
      </c>
    </row>
    <row r="36" ht="73.5" customHeight="1">
      <c r="A36" s="294" t="inlineStr">
        <is>
          <t>I.F.4.03–04</t>
        </is>
      </c>
      <c r="B36" s="295" t="inlineStr">
        <is>
          <t>42 CFR 438.206(b)(4)–(5)</t>
        </is>
      </c>
      <c r="C36" s="295" t="inlineStr">
        <is>
          <t>The contract requires that if the MCP's provider network is unable to provide necessary medical services covered under the contract to a particular enrollee, the MCP must adequately and timely cover the services out of network, for as long as the MCP's provider network is unable to provide them, and the MCP must coordinate payment with the out-of-network providers and ensure the cost to the enrollee is no greater than it would be if the services were furnished within the network.</t>
        </is>
      </c>
      <c r="D36" s="446" t="n"/>
      <c r="E36" s="297" t="n"/>
      <c r="F36" s="655" t="inlineStr">
        <is>
          <t>Source: Attachment - Core Contract Provisions 02012025: 90, 153 | CN-680000-FP122: 153, 154</t>
        </is>
      </c>
      <c r="G36" s="297" t="n"/>
      <c r="H36" s="640" t="inlineStr">
        <is>
          <t>Recommendation: MET
Response:
The contract explicitly states that the Managed Care Plan (MCP) must ensure that all medically necessary covered services are provided to enrollees with reasonable promptness, including utilizing out-of-network providers (42 CFR 438.206(b)(4)) [1]. Additionally, the MCP is required to coordinate payment with non-participating providers and ensure that the cost to the enrollee is no greater than it would be if the services were furnished within the network (42 CFR 438.206(b)(5)) [2]. These provisions meet the requirement that the MCP must cover services out of network adequately and timely and coordinate payment with out-of-network providers while ensuring the cost to the enrollee remains the same.</t>
        </is>
      </c>
      <c r="I36" s="92" t="inlineStr">
        <is>
          <t>MCO</t>
        </is>
      </c>
      <c r="J36" s="92" t="inlineStr">
        <is>
          <t>HIO</t>
        </is>
      </c>
      <c r="K36" s="92" t="inlineStr">
        <is>
          <t>PIHP</t>
        </is>
      </c>
      <c r="L36" s="71" t="inlineStr">
        <is>
          <t>PAHP</t>
        </is>
      </c>
      <c r="M36" s="71" t="n"/>
      <c r="N36" s="71" t="n"/>
      <c r="O36" s="71" t="n"/>
      <c r="P36" s="71" t="inlineStr">
        <is>
          <t>EXISTING</t>
        </is>
      </c>
      <c r="Q36" s="71">
        <f>IF(OR(AND($C$2="Base contract",$C$3="No, section requirements must be reviewed", $AF36=FALSE,$AG36=FALSE),AND($C$2="Contract amendment",$C$3="No, section requirements must be reviewed",$AF36=FALSE,$AG36=FALSE)),"MUNN")</f>
        <v/>
      </c>
      <c r="R36" s="64" t="n"/>
      <c r="S36" s="64" t="n"/>
      <c r="T36" s="64" t="n"/>
      <c r="U36" s="97">
        <f>IF(OR($E$33="N/A",AND(AX36=0,'Cover Sheet'!$B$29="Streamlined Review"),AND(E36="Met",F36&lt;&gt;""),AND(E36="Not met",G36&lt;&gt;""),AND(E36="Unsure",G36&lt;&gt;""),AND(E36="N/A",H36&lt;&gt;""),AND(Y36=TRUE)),1,0)</f>
        <v/>
      </c>
      <c r="X36" s="126">
        <f>IF(OR(Y36=TRUE),TRUE,FALSE)</f>
        <v/>
      </c>
      <c r="Y36" s="126">
        <f>IF(SUM(Z36:AE36)&lt;1,TRUE,FALSE)</f>
        <v/>
      </c>
      <c r="Z36" s="126">
        <f>IF($Z$2=I36,1,0)</f>
        <v/>
      </c>
      <c r="AA36" s="126">
        <f>IF($AA$2=J36,1,0)</f>
        <v/>
      </c>
      <c r="AB36" s="126">
        <f>IF($AB$2=K36,1,0)</f>
        <v/>
      </c>
      <c r="AC36" s="126">
        <f>IF($AC$2=L36,1,0)</f>
        <v/>
      </c>
      <c r="AD36" s="126">
        <f>IF($AD$2=M36,1,0)</f>
        <v/>
      </c>
      <c r="AE36" s="126">
        <f>IF($AE$2=O36,1,0)</f>
        <v/>
      </c>
      <c r="AF36" s="53">
        <f>IF($H$1&lt;&gt;0,IF($H$1&lt;&gt;I36,IF($H$1&lt;&gt;J36,IF($H$1&lt;&gt;K36,IF($H$1&lt;&gt;L36,IF($H$1&lt;&gt;M36,IF($H$1&lt;&gt;N36,IF($H$1&lt;&gt;O36,TRUE,FALSE))))))))</f>
        <v/>
      </c>
      <c r="AG36" s="54">
        <f>IF(AH36=TRUE,TRUE,FALSE)</f>
        <v/>
      </c>
      <c r="AH36" s="56">
        <f>IF(OR(AND($H$6="Medicaid",MID($A36,1,FIND(".",$A36,1)-1)="II"),AND($H$6="CHIP",MID($A36,1,FIND(".",$A36,1)-1)="I")),TRUE,FALSE)</f>
        <v/>
      </c>
      <c r="AP36" s="69">
        <f>IF(AO36=1,1,"")</f>
        <v/>
      </c>
      <c r="AX36" t="n">
        <v>1</v>
      </c>
    </row>
    <row r="37" ht="69.75" customHeight="1" thickBot="1">
      <c r="A37" s="294" t="inlineStr">
        <is>
          <t>I.F.4.05</t>
        </is>
      </c>
      <c r="B37" s="295" t="inlineStr">
        <is>
          <t>42 CFR 438.910(d)(3)</t>
        </is>
      </c>
      <c r="C37" s="295" t="inlineStr">
        <is>
          <t>The contract requires the MCP to use processes, strategies, evidentiary standards, or other factors in determining access to out-of-network providers for mental health or substance use disorder benefits that are comparable to, and applied no more stringently than, the processes, strategies, evidentiary standards, or other factors in determining access to out-of-network providers for medical/surgical benefits in the same classification.</t>
        </is>
      </c>
      <c r="D37" s="470" t="inlineStr">
        <is>
          <t>6,7</t>
        </is>
      </c>
      <c r="E37" s="297" t="n"/>
      <c r="F37" s="655" t="inlineStr">
        <is>
          <t>Source: Attachment - Core Contract Provisions 02012025: 70, 91, 153 | CN-680000-FP122: 134, 386, 390</t>
        </is>
      </c>
      <c r="G37" s="297" t="n"/>
      <c r="H37" s="640" t="inlineStr">
        <is>
          <t>Recommendation: UNCLEAR
Response:
The retrieved text does not provide explicit evidence that the Managed Care Plan (MCP) uses comparable processes, strategies, evidentiary standards, or other factors for determining access to out-of-network providers for mental health or substance use disorder benefits as it does for medical/surgical benefits. The text mentions general requirements for network adequacy and access to services but does not specifically address the comparability of processes for mental health/substance use disorder benefits versus medical/surgical benefits.
Evidence:
- "The Managed Care Plan must maintain a region wide network of providers in sufficient numbers to meet the access standards for specific medical services for all plan enrollees." [CN-680000-FP122: 390]
- "The Managed Care Plan shall have sufficient facilities, service locations, and practitioners to provide the covered services as required by this Contract." [Attachment - Core Contract Provisions 02012025: 91]
These excerpts discuss general network adequacy and access standards but do not specifically address the comparability of processes for different types of benefits.</t>
        </is>
      </c>
      <c r="I37" s="92" t="inlineStr">
        <is>
          <t>MCO</t>
        </is>
      </c>
      <c r="J37" s="92" t="inlineStr">
        <is>
          <t>HIO</t>
        </is>
      </c>
      <c r="K37" s="92" t="inlineStr">
        <is>
          <t>PIHP</t>
        </is>
      </c>
      <c r="L37" s="71" t="inlineStr">
        <is>
          <t>PAHP</t>
        </is>
      </c>
      <c r="M37" s="71" t="n"/>
      <c r="N37" s="71" t="n"/>
      <c r="O37" s="71" t="n"/>
      <c r="P37" s="71" t="inlineStr">
        <is>
          <t>EXISTING</t>
        </is>
      </c>
      <c r="Q37" s="71">
        <f>IF(OR(AND($C$2="Base contract",$C$3="No, section requirements must be reviewed", $AF37=FALSE,$AG37=FALSE),AND($C$2="Contract amendment",$C$3="No, section requirements must be reviewed",$AF37=FALSE,$AG37=FALSE)),"MUNN")</f>
        <v/>
      </c>
      <c r="R37" s="64" t="n">
        <v>43010</v>
      </c>
      <c r="S37" s="64" t="n"/>
      <c r="T37" s="64" t="n"/>
      <c r="U37" s="97">
        <f>IF(OR($E$33="N/A",AND(AX37=0,'Cover Sheet'!$B$29="Streamlined Review"),AND(E37="Met",F37&lt;&gt;""),AND(E37="Not met",G37&lt;&gt;""),AND(E37="Unsure",G37&lt;&gt;""),AND(E37="N/A",H37&lt;&gt;""),AND(Y37=TRUE)),1,0)</f>
        <v/>
      </c>
      <c r="X37" s="126">
        <f>IF(OR(Y37=TRUE),TRUE,FALSE)</f>
        <v/>
      </c>
      <c r="Y37" s="126">
        <f>IF(SUM(Z37:AE37)&lt;1,TRUE,FALSE)</f>
        <v/>
      </c>
      <c r="Z37" s="126">
        <f>IF($Z$2=I37,1,0)</f>
        <v/>
      </c>
      <c r="AA37" s="126">
        <f>IF($AA$2=J37,1,0)</f>
        <v/>
      </c>
      <c r="AB37" s="126">
        <f>IF($AB$2=K37,1,0)</f>
        <v/>
      </c>
      <c r="AC37" s="126">
        <f>IF($AC$2=L37,1,0)</f>
        <v/>
      </c>
      <c r="AD37" s="126">
        <f>IF($AD$2=M37,1,0)</f>
        <v/>
      </c>
      <c r="AE37" s="126">
        <f>IF($AE$2=O37,1,0)</f>
        <v/>
      </c>
      <c r="AF37" s="53">
        <f>IF($H$1&lt;&gt;0,IF($H$1&lt;&gt;I37,IF($H$1&lt;&gt;J37,IF($H$1&lt;&gt;K37,IF($H$1&lt;&gt;L37,IF($H$1&lt;&gt;M37,IF($H$1&lt;&gt;N37,IF($H$1&lt;&gt;O37,TRUE,FALSE))))))))</f>
        <v/>
      </c>
      <c r="AG37" s="54">
        <f>IF(AH37=TRUE,TRUE,FALSE)</f>
        <v/>
      </c>
      <c r="AH37" s="56">
        <f>IF(OR(AND($H$6="Medicaid",MID($A37,1,FIND(".",$A37,1)-1)="II"),AND($H$6="CHIP",MID($A37,1,FIND(".",$A37,1)-1)="I")),TRUE,FALSE)</f>
        <v/>
      </c>
      <c r="AP37" s="69">
        <f>IF(AO37=1,1,"")</f>
        <v/>
      </c>
      <c r="AX37" t="n">
        <v>1</v>
      </c>
    </row>
    <row r="38" ht="15.75" customHeight="1" thickBot="1">
      <c r="A38" s="450" t="n"/>
      <c r="B38" s="451" t="n"/>
      <c r="C38" s="452" t="inlineStr">
        <is>
          <t>I.F.6 Amount, Duration, and Scope</t>
        </is>
      </c>
      <c r="D38" s="442" t="n"/>
      <c r="E38" s="443" t="n"/>
      <c r="F38" s="444" t="n"/>
      <c r="G38" s="444" t="n"/>
      <c r="H38" s="445" t="n"/>
      <c r="I38" s="74" t="n"/>
      <c r="J38" s="74" t="n"/>
      <c r="K38" s="74" t="n"/>
      <c r="L38" s="87" t="n"/>
      <c r="M38" s="87" t="n"/>
      <c r="R38" s="116" t="n"/>
      <c r="S38" s="116" t="n"/>
      <c r="T38" s="116" t="n"/>
      <c r="U38" s="126" t="n"/>
      <c r="AH38" s="68" t="n"/>
    </row>
    <row r="39" ht="31.5" customHeight="1">
      <c r="A39" s="294" t="inlineStr">
        <is>
          <t>I.F.6.01</t>
        </is>
      </c>
      <c r="B39" s="295" t="inlineStr">
        <is>
          <t>42 CFR 438.210(a)(1)</t>
        </is>
      </c>
      <c r="C39" s="295" t="inlineStr">
        <is>
          <t xml:space="preserve">The contract identifies, defines, and specifies the amount, duration, and scope of each service the MCP is required to offer. </t>
        </is>
      </c>
      <c r="D39" s="446" t="n"/>
      <c r="E39" s="297" t="n"/>
      <c r="F39" s="655" t="inlineStr">
        <is>
          <t>Source: CN-680000-FP122: 154, 157, 194 | Attachment - Core Contract Provisions 02012025: 249, 309</t>
        </is>
      </c>
      <c r="G39" s="297" t="n"/>
      <c r="H39" s="640" t="inlineStr">
        <is>
          <t>Recommendation: UNCLEAR
Response:
The retrieved text mentions that the Managed Care Plan (MCP) shall have sufficient facilities, service locations, and practitioners to provide the covered services as required by the contract (CN-680000-FP122: 154). It also mentions that the MCP's processes and methods to develop, maintain, and monitor an appropriate provider network are sufficient to provide adequate access to all services covered under the contract (CN-680000-FP122: 157). However, the specific amount, duration, and scope of each service are not explicitly detailed in the provided excerpts. The contract refers to 'Covered Services' as those provided by the MCP in accordance with the contract and as outlined in Section V, Service Administration, and the relevant Exhibits (Attachment - Core Contract Provisions 02012025: 249, 309 | CN-680000-FP122: 309). To determine if the requirement is met, more specific details about each service's amount, duration, and scope would be needed from Section V and the relevant Exhibits.</t>
        </is>
      </c>
      <c r="I39" s="92" t="inlineStr">
        <is>
          <t>MCO</t>
        </is>
      </c>
      <c r="J39" s="92" t="inlineStr">
        <is>
          <t>HIO</t>
        </is>
      </c>
      <c r="K39" s="92" t="inlineStr">
        <is>
          <t>PIHP</t>
        </is>
      </c>
      <c r="L39" s="71" t="inlineStr">
        <is>
          <t>PAHP</t>
        </is>
      </c>
      <c r="M39" s="71" t="inlineStr">
        <is>
          <t>NEMT PAHP</t>
        </is>
      </c>
      <c r="N39" s="71" t="n"/>
      <c r="O39" s="71" t="n"/>
      <c r="P39" s="71" t="inlineStr">
        <is>
          <t>EXISTING</t>
        </is>
      </c>
      <c r="Q39" s="71">
        <f>IF(OR(AND($C$2="Base contract",$C$3="No, section requirements must be reviewed", $AF39=FALSE,$AG39=FALSE),AND($C$2="Contract amendment",$C$3="No, section requirements must be reviewed",$AF39=FALSE,$AG39=FALSE)),"MUNN")</f>
        <v/>
      </c>
      <c r="R39" s="64" t="n"/>
      <c r="S39" s="64" t="n"/>
      <c r="T39" s="64" t="n"/>
      <c r="U39" s="97">
        <f>IF(OR($E$38="N/A",AND(AX39=0,'Cover Sheet'!$B$29="Streamlined Review"),AND(E39="Met",F39&lt;&gt;""),AND(E39="Not met",G39&lt;&gt;""),AND(E39="Unsure",G39&lt;&gt;""),AND(E39="N/A",H39&lt;&gt;""),AND(Y39=TRUE)),1,0)</f>
        <v/>
      </c>
      <c r="X39" s="126">
        <f>IF(OR(Y39=TRUE),TRUE,FALSE)</f>
        <v/>
      </c>
      <c r="Y39" s="126">
        <f>IF(SUM(Z39:AE39)&lt;1,TRUE,FALSE)</f>
        <v/>
      </c>
      <c r="Z39" s="126">
        <f>IF($Z$2=I39,1,0)</f>
        <v/>
      </c>
      <c r="AA39" s="126">
        <f>IF($AA$2=J39,1,0)</f>
        <v/>
      </c>
      <c r="AB39" s="126">
        <f>IF($AB$2=K39,1,0)</f>
        <v/>
      </c>
      <c r="AC39" s="126">
        <f>IF($AC$2=L39,1,0)</f>
        <v/>
      </c>
      <c r="AD39" s="126">
        <f>IF($AD$2=M39,1,0)</f>
        <v/>
      </c>
      <c r="AE39" s="126">
        <f>IF($AE$2=O39,1,0)</f>
        <v/>
      </c>
      <c r="AF39" s="53">
        <f>IF($H$1&lt;&gt;0,IF($H$1&lt;&gt;I39,IF($H$1&lt;&gt;J39,IF($H$1&lt;&gt;K39,IF($H$1&lt;&gt;L39,IF($H$1&lt;&gt;M39,IF($H$1&lt;&gt;N39,IF($H$1&lt;&gt;O39,TRUE,FALSE))))))))</f>
        <v/>
      </c>
      <c r="AG39" s="54">
        <f>IF(AH39=TRUE,TRUE,FALSE)</f>
        <v/>
      </c>
      <c r="AH39" s="56">
        <f>IF(OR(AND($H$6="Medicaid",MID($A39,1,FIND(".",$A39,1)-1)="II"),AND($H$6="CHIP",MID($A39,1,FIND(".",$A39,1)-1)="I")),TRUE,FALSE)</f>
        <v/>
      </c>
      <c r="AP39" s="69">
        <f>IF(AO39=1,1,"")</f>
        <v/>
      </c>
      <c r="AX39" t="n">
        <v>1</v>
      </c>
    </row>
    <row r="40" ht="42.75" customHeight="1">
      <c r="A40" s="294" t="inlineStr">
        <is>
          <t>I.F.6.02</t>
        </is>
      </c>
      <c r="B40" s="295" t="inlineStr">
        <is>
          <t>42 CFR 438.210(a)(2)</t>
        </is>
      </c>
      <c r="C40" s="295" t="inlineStr">
        <is>
          <t>The contract requires that each service the MCP is required to provide to adults be furnished in an amount, duration and scope that is no less than the amount, duration and scope for the same services provided under FFS Medicaid.</t>
        </is>
      </c>
      <c r="D40" s="470" t="n">
        <v>8</v>
      </c>
      <c r="E40" s="297" t="n"/>
      <c r="F40" s="655" t="inlineStr">
        <is>
          <t>Information not found in documentation</t>
        </is>
      </c>
      <c r="G40" s="297" t="n"/>
      <c r="H40" s="640" t="inlineStr">
        <is>
          <t>Recommendation: UNCLEAR
Response:
The retrieved text does not provide explicit evidence to determine whether the requirement is met. Specific information about the amount, duration, and scope of services provided by the MCP to adults compared to FFS Medicaid is needed.</t>
        </is>
      </c>
      <c r="I40" s="92" t="inlineStr">
        <is>
          <t>MCO</t>
        </is>
      </c>
      <c r="J40" s="92" t="inlineStr">
        <is>
          <t>HIO</t>
        </is>
      </c>
      <c r="K40" s="92" t="inlineStr">
        <is>
          <t>PIHP</t>
        </is>
      </c>
      <c r="L40" s="71" t="inlineStr">
        <is>
          <t>PAHP</t>
        </is>
      </c>
      <c r="M40" s="71" t="inlineStr">
        <is>
          <t>NEMT PAHP</t>
        </is>
      </c>
      <c r="N40" s="71" t="n"/>
      <c r="O40" s="71" t="n"/>
      <c r="P40" s="71" t="inlineStr">
        <is>
          <t>EXISTING</t>
        </is>
      </c>
      <c r="Q40" s="71">
        <f>IF(OR(AND($C$2="Base contract",$C$3="No, section requirements must be reviewed", $AF40=FALSE,$AG40=FALSE),AND($C$2="Contract amendment",$C$3="No, section requirements must be reviewed",$AF40=FALSE,$AG40=FALSE)),"MUNN")</f>
        <v/>
      </c>
      <c r="R40" s="64" t="n"/>
      <c r="S40" s="64" t="n"/>
      <c r="T40" s="64" t="n"/>
      <c r="U40" s="97">
        <f>IF(OR($E$38="N/A",AND(AX40=0,'Cover Sheet'!$B$29="Streamlined Review"),AND(E40="Met",F40&lt;&gt;""),AND(E40="Not met",G40&lt;&gt;""),AND(E40="Unsure",G40&lt;&gt;""),AND(E40="N/A",H40&lt;&gt;""),AND(Y40=TRUE)),1,0)</f>
        <v/>
      </c>
      <c r="X40" s="126">
        <f>IF(OR(Y40=TRUE),TRUE,FALSE)</f>
        <v/>
      </c>
      <c r="Y40" s="126">
        <f>IF(SUM(Z40:AE40)&lt;1,TRUE,FALSE)</f>
        <v/>
      </c>
      <c r="Z40" s="126">
        <f>IF($Z$2=I40,1,0)</f>
        <v/>
      </c>
      <c r="AA40" s="126">
        <f>IF($AA$2=J40,1,0)</f>
        <v/>
      </c>
      <c r="AB40" s="126">
        <f>IF($AB$2=K40,1,0)</f>
        <v/>
      </c>
      <c r="AC40" s="126">
        <f>IF($AC$2=L40,1,0)</f>
        <v/>
      </c>
      <c r="AD40" s="126">
        <f>IF($AD$2=M40,1,0)</f>
        <v/>
      </c>
      <c r="AE40" s="126">
        <f>IF($AE$2=O40,1,0)</f>
        <v/>
      </c>
      <c r="AF40" s="53">
        <f>IF($H$1&lt;&gt;0,IF($H$1&lt;&gt;I40,IF($H$1&lt;&gt;J40,IF($H$1&lt;&gt;K40,IF($H$1&lt;&gt;L40,IF($H$1&lt;&gt;M40,IF($H$1&lt;&gt;N40,IF($H$1&lt;&gt;O40,TRUE,FALSE))))))))</f>
        <v/>
      </c>
      <c r="AG40" s="54">
        <f>IF(AH40=TRUE,TRUE,FALSE)</f>
        <v/>
      </c>
      <c r="AH40" s="56">
        <f>IF(OR(AND($H$6="Medicaid",MID($A40,1,FIND(".",$A40,1)-1)="II"),AND($H$6="CHIP",MID($A40,1,FIND(".",$A40,1)-1)="I")),TRUE,FALSE)</f>
        <v/>
      </c>
      <c r="AP40" s="69">
        <f>IF(AO40=1,1,"")</f>
        <v/>
      </c>
      <c r="AX40" t="n">
        <v>1</v>
      </c>
    </row>
    <row r="41" ht="44.25" customHeight="1">
      <c r="A41" s="294" t="inlineStr">
        <is>
          <t>I.F.6.03</t>
        </is>
      </c>
      <c r="B41" s="295" t="inlineStr">
        <is>
          <t>42 CFR 438.210(a)(2)</t>
        </is>
      </c>
      <c r="C41" s="295" t="inlineStr">
        <is>
          <t xml:space="preserve">The contract requires that the MCP provides services for enrollees under the age of 21 in the same amount, duration and scope for the same services furnished to beneficiaries under FFS Medicaid. </t>
        </is>
      </c>
      <c r="D41" s="470" t="n">
        <v>8</v>
      </c>
      <c r="E41" s="297" t="n"/>
      <c r="F41" s="655" t="inlineStr">
        <is>
          <t>Source: Page(s): 67, 131, 368, 355, 139, 372, 437, 415</t>
        </is>
      </c>
      <c r="G41" s="297" t="n"/>
      <c r="H41" s="640" t="inlineStr">
        <is>
          <t>Recommendation: MET
Response:
The contract explicitly states that the Managed Care Plan shall not arbitrarily deny or reduce the amount, duration, or scope of a required service solely because of the enrollee's diagnosis, type of illness, or condition (42 CFR 438.210(a)(3)(i)). This indicates that the services for enrollees under the age of 21 are to be provided in the same amount, duration, and scope as those furnished to beneficiaries under FFS Medicaid. [1]
Source: "Attachment - Core Contract Provisions 02012025: 67 | CN-680000-FP122: 131, 368, 355, 139, 372, 437, 415"
Page: "67, 131, 368, 355, 139, 372, 437, 415"</t>
        </is>
      </c>
      <c r="I41" s="92" t="inlineStr">
        <is>
          <t>MCO</t>
        </is>
      </c>
      <c r="J41" s="92" t="inlineStr">
        <is>
          <t>HIO</t>
        </is>
      </c>
      <c r="K41" s="92" t="inlineStr">
        <is>
          <t>PIHP</t>
        </is>
      </c>
      <c r="L41" s="71" t="inlineStr">
        <is>
          <t>PAHP</t>
        </is>
      </c>
      <c r="M41" s="71" t="inlineStr">
        <is>
          <t>NEMT PAHP</t>
        </is>
      </c>
      <c r="N41" s="71" t="n"/>
      <c r="O41" s="71" t="n"/>
      <c r="P41" s="71" t="inlineStr">
        <is>
          <t>EXISTING</t>
        </is>
      </c>
      <c r="Q41" s="71">
        <f>IF(OR(AND($C$2="Base contract",$C$3="No, section requirements must be reviewed", $AF41=FALSE,$AG41=FALSE),AND($C$2="Contract amendment",$C$3="No, section requirements must be reviewed",$AF41=FALSE,$AG41=FALSE)),"MUNN")</f>
        <v/>
      </c>
      <c r="R41" s="64" t="n"/>
      <c r="S41" s="64" t="n"/>
      <c r="T41" s="64" t="n"/>
      <c r="U41" s="97">
        <f>IF(OR($E$38="N/A",AND(AX41=0,'Cover Sheet'!$B$29="Streamlined Review"),AND(E41="Met",F41&lt;&gt;""),AND(E41="Not met",G41&lt;&gt;""),AND(E41="Unsure",G41&lt;&gt;""),AND(E41="N/A",H41&lt;&gt;""),AND(Y41=TRUE)),1,0)</f>
        <v/>
      </c>
      <c r="X41" s="126">
        <f>IF(OR(Y41=TRUE),TRUE,FALSE)</f>
        <v/>
      </c>
      <c r="Y41" s="126">
        <f>IF(SUM(Z41:AE41)&lt;1,TRUE,FALSE)</f>
        <v/>
      </c>
      <c r="Z41" s="126">
        <f>IF($Z$2=I41,1,0)</f>
        <v/>
      </c>
      <c r="AA41" s="126">
        <f>IF($AA$2=J41,1,0)</f>
        <v/>
      </c>
      <c r="AB41" s="126">
        <f>IF($AB$2=K41,1,0)</f>
        <v/>
      </c>
      <c r="AC41" s="126">
        <f>IF($AC$2=L41,1,0)</f>
        <v/>
      </c>
      <c r="AD41" s="126">
        <f>IF($AD$2=M41,1,0)</f>
        <v/>
      </c>
      <c r="AE41" s="126">
        <f>IF($AE$2=O41,1,0)</f>
        <v/>
      </c>
      <c r="AF41" s="53">
        <f>IF($H$1&lt;&gt;0,IF($H$1&lt;&gt;I41,IF($H$1&lt;&gt;J41,IF($H$1&lt;&gt;K41,IF($H$1&lt;&gt;L41,IF($H$1&lt;&gt;M41,IF($H$1&lt;&gt;N41,IF($H$1&lt;&gt;O41,TRUE,FALSE))))))))</f>
        <v/>
      </c>
      <c r="AG41" s="54">
        <f>IF(AH41=TRUE,TRUE,FALSE)</f>
        <v/>
      </c>
      <c r="AH41" s="56">
        <f>IF(OR(AND($H$6="Medicaid",MID($A41,1,FIND(".",$A41,1)-1)="II"),AND($H$6="CHIP",MID($A41,1,FIND(".",$A41,1)-1)="I")),TRUE,FALSE)</f>
        <v/>
      </c>
      <c r="AP41" s="69">
        <f>IF(AO41=1,1,"")</f>
        <v/>
      </c>
      <c r="AX41" t="n">
        <v>1</v>
      </c>
    </row>
    <row r="42" ht="54" customHeight="1">
      <c r="A42" s="294" t="inlineStr">
        <is>
          <t>I.F.6.04–05</t>
        </is>
      </c>
      <c r="B42" s="295" t="inlineStr">
        <is>
          <t>42 CFR 438.210(a)(3)(i)–(ii)</t>
        </is>
      </c>
      <c r="C42" s="295" t="inlineStr">
        <is>
          <t>The contract requires the MCP to ensure that services are sufficient in amount, duration, or scope to reasonably achieve the purpose for which the services are furnished, and prohibits the MCP from arbitrarily denying or reducing the amount, duration, or scope of a required service solely because of the diagnosis, type of illness, or condition of the enrollee.</t>
        </is>
      </c>
      <c r="D42" s="446" t="n"/>
      <c r="E42" s="297" t="n"/>
      <c r="F42" s="655" t="inlineStr">
        <is>
          <t>Source: CN-680000-FP122: 131 | Attachment - Core Contract Provisions 02012025: 75</t>
        </is>
      </c>
      <c r="G42" s="297" t="n"/>
      <c r="H42" s="640" t="inlineStr">
        <is>
          <t>Recommendation: MET
Response:
The contract explicitly states that the Managed Care Plan (MCP) shall ensure the provision of services in sufficient amount, duration, and scope to be reasonably expected to achieve the purpose for which the services are furnished [1]. Additionally, the contract prohibits the MCP from arbitrarily denying or reducing the amount, duration, or scope of a required service solely because of the enrollee's diagnosis, type of illness, or condition [2].</t>
        </is>
      </c>
      <c r="I42" s="92" t="inlineStr">
        <is>
          <t>MCO</t>
        </is>
      </c>
      <c r="J42" s="92" t="inlineStr">
        <is>
          <t>HIO</t>
        </is>
      </c>
      <c r="K42" s="92" t="inlineStr">
        <is>
          <t>PIHP</t>
        </is>
      </c>
      <c r="L42" s="71" t="inlineStr">
        <is>
          <t>PAHP</t>
        </is>
      </c>
      <c r="M42" s="71" t="inlineStr">
        <is>
          <t>NEMT PAHP</t>
        </is>
      </c>
      <c r="N42" s="71" t="n"/>
      <c r="O42" s="71" t="n"/>
      <c r="P42" s="71" t="inlineStr">
        <is>
          <t>EXISTING</t>
        </is>
      </c>
      <c r="Q42" s="71">
        <f>IF(OR(AND($C$2="Base contract",$C$3="No, section requirements must be reviewed", $AF42=FALSE,$AG42=FALSE),AND($C$2="Contract amendment",$C$3="No, section requirements must be reviewed",$AF42=FALSE,$AG42=FALSE)),"MUNN")</f>
        <v/>
      </c>
      <c r="R42" s="64" t="n"/>
      <c r="S42" s="64" t="n"/>
      <c r="T42" s="64" t="n"/>
      <c r="U42" s="97">
        <f>IF(OR($E$38="N/A",AND(AX42=0,'Cover Sheet'!$B$29="Streamlined Review"),AND(E42="Met",F42&lt;&gt;""),AND(E42="Not met",G42&lt;&gt;""),AND(E42="Unsure",G42&lt;&gt;""),AND(E42="N/A",H42&lt;&gt;""),AND(Y42=TRUE)),1,0)</f>
        <v/>
      </c>
      <c r="X42" s="126">
        <f>IF(OR(Y42=TRUE),TRUE,FALSE)</f>
        <v/>
      </c>
      <c r="Y42" s="126">
        <f>IF(SUM(Z42:AE42)&lt;1,TRUE,FALSE)</f>
        <v/>
      </c>
      <c r="Z42" s="126">
        <f>IF($Z$2=I42,1,0)</f>
        <v/>
      </c>
      <c r="AA42" s="126">
        <f>IF($AA$2=J42,1,0)</f>
        <v/>
      </c>
      <c r="AB42" s="126">
        <f>IF($AB$2=K42,1,0)</f>
        <v/>
      </c>
      <c r="AC42" s="126">
        <f>IF($AC$2=L42,1,0)</f>
        <v/>
      </c>
      <c r="AD42" s="126">
        <f>IF($AD$2=M42,1,0)</f>
        <v/>
      </c>
      <c r="AE42" s="126">
        <f>IF($AE$2=O42,1,0)</f>
        <v/>
      </c>
      <c r="AF42" s="53">
        <f>IF($H$1&lt;&gt;0,IF($H$1&lt;&gt;I42,IF($H$1&lt;&gt;J42,IF($H$1&lt;&gt;K42,IF($H$1&lt;&gt;L42,IF($H$1&lt;&gt;M42,IF($H$1&lt;&gt;N42,IF($H$1&lt;&gt;O42,TRUE,FALSE))))))))</f>
        <v/>
      </c>
      <c r="AG42" s="54">
        <f>IF(AH42=TRUE,TRUE,FALSE)</f>
        <v/>
      </c>
      <c r="AH42" s="56">
        <f>IF(OR(AND($H$6="Medicaid",MID($A42,1,FIND(".",$A42,1)-1)="II"),AND($H$6="CHIP",MID($A42,1,FIND(".",$A42,1)-1)="I")),TRUE,FALSE)</f>
        <v/>
      </c>
      <c r="AP42" s="69">
        <f>IF(AO42=1,1,"")</f>
        <v/>
      </c>
      <c r="AX42" t="n">
        <v>1</v>
      </c>
    </row>
    <row r="43" ht="50.45" customHeight="1">
      <c r="A43" s="294" t="inlineStr">
        <is>
          <t>I.F.6.06–07</t>
        </is>
      </c>
      <c r="B43" s="295" t="inlineStr">
        <is>
          <t>42 CFR 438.210(a)(4)(i)–(ii)(A)</t>
        </is>
      </c>
      <c r="C43" s="295" t="inlineStr">
        <is>
          <t xml:space="preserve">The contract allows the MCP to place appropriate limits on a service on the basis of criteria applied under the state plan, such as medical necessity, and for utilization control, provided the services furnished can reasonably achieve their purpose. </t>
        </is>
      </c>
      <c r="D43" s="446" t="n"/>
      <c r="E43" s="297" t="n"/>
      <c r="F43" s="655" t="inlineStr">
        <is>
          <t>Source: CN-680000-FP122: 131, 67 | Attachment - Core Contract Provisions 02012025: 67</t>
        </is>
      </c>
      <c r="G43" s="297" t="n"/>
      <c r="H43" s="640" t="inlineStr">
        <is>
          <t>Recommendation: MET
Response:
The contract explicitly allows the Managed Care Plan (MCP) to place appropriate limits on a service based on medical necessity, consistent with the terms of the contract and as required by 42 CFR 438.210(a)(4)(i)-(ii) and 438.210(a)(1), provided the services furnished can be reasonably expected to achieve their purpose. This is supported by the text: 'The Managed Care Plan may place appropriate limits on a service on the basis of medical necessity, as defined by the Agency, consistent with the terms of this Contract and as required by 42 CFR 438.210(a)(4)(i)- (ii) and 438.210(a)(1), provided the services furnished can be reasonably expected to achieve their purpose.' [CN-680000-FP122: 131, 67]</t>
        </is>
      </c>
      <c r="I43" s="92" t="inlineStr">
        <is>
          <t>MCO</t>
        </is>
      </c>
      <c r="J43" s="92" t="inlineStr">
        <is>
          <t>HIO</t>
        </is>
      </c>
      <c r="K43" s="92" t="inlineStr">
        <is>
          <t>PIHP</t>
        </is>
      </c>
      <c r="L43" s="71" t="inlineStr">
        <is>
          <t>PAHP</t>
        </is>
      </c>
      <c r="M43" s="71" t="inlineStr">
        <is>
          <t>NEMT PAHP</t>
        </is>
      </c>
      <c r="N43" s="71" t="n"/>
      <c r="O43" s="71" t="n"/>
      <c r="P43" s="71" t="inlineStr">
        <is>
          <t>EXISTING</t>
        </is>
      </c>
      <c r="Q43" s="71">
        <f>IF(OR(AND($C$2="Base contract",$C$3="No, section requirements must be reviewed", $AF43=FALSE,$AG43=FALSE),AND($C$2="Contract amendment",$C$3="No, section requirements must be reviewed",$AF43=FALSE,$AG43=FALSE)),"MUNN")</f>
        <v/>
      </c>
      <c r="R43" s="64" t="n"/>
      <c r="S43" s="64" t="n"/>
      <c r="T43" s="64" t="n"/>
      <c r="U43" s="97">
        <f>IF(OR($E$38="N/A",AND(AX43=0,'Cover Sheet'!$B$29="Streamlined Review"),AND(E43="Met",F43&lt;&gt;""),AND(E43="Not met",G43&lt;&gt;""),AND(E43="Unsure",G43&lt;&gt;""),AND(E43="N/A",H43&lt;&gt;""),AND(Y43=TRUE)),1,0)</f>
        <v/>
      </c>
      <c r="X43" s="126">
        <f>IF(OR(Y43=TRUE),TRUE,FALSE)</f>
        <v/>
      </c>
      <c r="Y43" s="126">
        <f>IF(SUM(Z43:AE43)&lt;1,TRUE,FALSE)</f>
        <v/>
      </c>
      <c r="Z43" s="126">
        <f>IF($Z$2=I43,1,0)</f>
        <v/>
      </c>
      <c r="AA43" s="126">
        <f>IF($AA$2=J43,1,0)</f>
        <v/>
      </c>
      <c r="AB43" s="126">
        <f>IF($AB$2=K43,1,0)</f>
        <v/>
      </c>
      <c r="AC43" s="126">
        <f>IF($AC$2=L43,1,0)</f>
        <v/>
      </c>
      <c r="AD43" s="126">
        <f>IF($AD$2=M43,1,0)</f>
        <v/>
      </c>
      <c r="AE43" s="126">
        <f>IF($AE$2=O43,1,0)</f>
        <v/>
      </c>
      <c r="AF43" s="53">
        <f>IF($H$1&lt;&gt;0,IF($H$1&lt;&gt;I43,IF($H$1&lt;&gt;J43,IF($H$1&lt;&gt;K43,IF($H$1&lt;&gt;L43,IF($H$1&lt;&gt;M43,IF($H$1&lt;&gt;N43,IF($H$1&lt;&gt;O43,TRUE,FALSE))))))))</f>
        <v/>
      </c>
      <c r="AG43" s="54">
        <f>IF(AH43=TRUE,TRUE,FALSE)</f>
        <v/>
      </c>
      <c r="AH43" s="56">
        <f>IF(OR(AND($H$6="Medicaid",MID($A43,1,FIND(".",$A43,1)-1)="II"),AND($H$6="CHIP",MID($A43,1,FIND(".",$A43,1)-1)="I")),TRUE,FALSE)</f>
        <v/>
      </c>
      <c r="AP43" s="69">
        <f>IF(AO43=1,1,"")</f>
        <v/>
      </c>
      <c r="AX43" t="n">
        <v>1</v>
      </c>
    </row>
    <row r="44" ht="57" customHeight="1">
      <c r="A44" s="294" t="inlineStr">
        <is>
          <t>I.F.6.08</t>
        </is>
      </c>
      <c r="B44" s="295" t="inlineStr">
        <is>
          <t>42 CFR 438.210(a)(4)(ii)(B)</t>
        </is>
      </c>
      <c r="C44" s="295" t="inlineStr">
        <is>
          <t>The contract allows the MCP to place appropriate limits on a service for utilization control, provided the services supporting individuals with ongoing or chronic conditions or who require long-term services and supports (LTSS) are authorized in a manner that reflects the enrollee’s ongoing need for such services and supports.</t>
        </is>
      </c>
      <c r="D44" s="446" t="n"/>
      <c r="E44" s="297" t="n"/>
      <c r="F44" s="655" t="inlineStr">
        <is>
          <t>Source: Attachment - Core Contract Provisions 02012025: 67, 75 | CN-680000-FP122: 131, 138</t>
        </is>
      </c>
      <c r="G44" s="297" t="n"/>
      <c r="H44" s="640" t="inlineStr">
        <is>
          <t>Recommendation: MET
Response:
The contract explicitly allows the Managed Care Plan (MCP) to place appropriate limits on a service for utilization control, provided the services are authorized in a manner that reflects the enrollee’s ongoing need. Specifically, the contract states: “The Managed Care Plan may place appropriate limits on a service on the basis of medical necessity, as defined by the Agency, consistent with the terms of this Contract and as required by 42 CFR 438.210(a)(4)(i)- (ii) and 438.210(a)(1), provided the services furnished can be reasonably expected to achieve their purpose.” [1]
Additionally, the contract ensures that services supporting individuals with ongoing or chronic conditions or who require long-term services and supports (LTSS) are authorized appropriately: “The Managed Care Plan shall provide the services identified in **Attachment II, and its Exhibits** in accordance with the Florida Medicaid State Plan, the applicable federal waivers, as well as the Florida Medicaid promulgated rules in Chapter 59G-4, F.A.C., that include the Florida Medicaid Coverage and Limitations Handbooks, Florida Medicaid Coverage Policies, and services listed in the associated Florida Medicaid fee schedules, except where the provisions of this Contract or the applicable federal waivers alter the requirements set forth in the Handbooks, Coverage Policies, and fee schedules.” [2]</t>
        </is>
      </c>
      <c r="I44" s="92" t="inlineStr">
        <is>
          <t>MCO</t>
        </is>
      </c>
      <c r="J44" s="92" t="inlineStr">
        <is>
          <t>HIO</t>
        </is>
      </c>
      <c r="K44" s="92" t="inlineStr">
        <is>
          <t>PIHP</t>
        </is>
      </c>
      <c r="L44" s="71" t="inlineStr">
        <is>
          <t>PAHP</t>
        </is>
      </c>
      <c r="M44" s="71" t="inlineStr">
        <is>
          <t>NEMT PAHP</t>
        </is>
      </c>
      <c r="N44" s="71" t="n"/>
      <c r="O44" s="71" t="n"/>
      <c r="P44" s="71" t="inlineStr">
        <is>
          <t>EXISTING</t>
        </is>
      </c>
      <c r="Q44" s="71">
        <f>IF(OR(AND($C$2="Base contract",$C$3="No, section requirements must be reviewed", $AF44=FALSE,$AG44=FALSE),AND($C$2="Contract amendment",$C$3="No, section requirements must be reviewed",$AF44=FALSE,$AG44=FALSE)),"MUNN")</f>
        <v/>
      </c>
      <c r="R44" s="64" t="n">
        <v>42917</v>
      </c>
      <c r="S44" s="64" t="n"/>
      <c r="T44" s="64" t="n"/>
      <c r="U44" s="97">
        <f>IF(OR($E$38="N/A",AND(AX44=0,'Cover Sheet'!$B$29="Streamlined Review"),AND(E44="Met",F44&lt;&gt;""),AND(E44="Not met",G44&lt;&gt;""),AND(E44="Unsure",G44&lt;&gt;""),AND(E44="N/A",H44&lt;&gt;""),AND(Y44=TRUE)),1,0)</f>
        <v/>
      </c>
      <c r="X44" s="126">
        <f>IF(OR(Y44=TRUE),TRUE,FALSE)</f>
        <v/>
      </c>
      <c r="Y44" s="126">
        <f>IF(SUM(Z44:AE44)&lt;1,TRUE,FALSE)</f>
        <v/>
      </c>
      <c r="Z44" s="126">
        <f>IF($Z$2=I44,1,0)</f>
        <v/>
      </c>
      <c r="AA44" s="126">
        <f>IF($AA$2=J44,1,0)</f>
        <v/>
      </c>
      <c r="AB44" s="126">
        <f>IF($AB$2=K44,1,0)</f>
        <v/>
      </c>
      <c r="AC44" s="126">
        <f>IF($AC$2=L44,1,0)</f>
        <v/>
      </c>
      <c r="AD44" s="126">
        <f>IF($AD$2=M44,1,0)</f>
        <v/>
      </c>
      <c r="AE44" s="126">
        <f>IF($AE$2=O44,1,0)</f>
        <v/>
      </c>
      <c r="AF44" s="53">
        <f>IF($H$1&lt;&gt;0,IF($H$1&lt;&gt;I44,IF($H$1&lt;&gt;J44,IF($H$1&lt;&gt;K44,IF($H$1&lt;&gt;L44,IF($H$1&lt;&gt;M44,IF($H$1&lt;&gt;N44,IF($H$1&lt;&gt;O44,TRUE,FALSE))))))))</f>
        <v/>
      </c>
      <c r="AG44" s="54">
        <f>IF(AH44=TRUE,TRUE,FALSE)</f>
        <v/>
      </c>
      <c r="AH44" s="56">
        <f>IF(OR(AND($H$6="Medicaid",MID($A44,1,FIND(".",$A44,1)-1)="II"),AND($H$6="CHIP",MID($A44,1,FIND(".",$A44,1)-1)="I")),TRUE,FALSE)</f>
        <v/>
      </c>
      <c r="AP44" s="69">
        <f>IF(AO44=1,1,"")</f>
        <v/>
      </c>
      <c r="AX44" t="n">
        <v>0</v>
      </c>
    </row>
    <row r="45" ht="42" customHeight="1">
      <c r="A45" s="294" t="inlineStr">
        <is>
          <t>I.F.6.09</t>
        </is>
      </c>
      <c r="B45" s="295" t="inlineStr">
        <is>
          <t>42 CFR 438.210(a)(4)(ii)(C)</t>
        </is>
      </c>
      <c r="C45" s="295" t="inlineStr">
        <is>
          <t>The contract allows the MCP to place appropriate limits on a service for utilization control, provided family planning services are provided in a manner that protects and enables the enrollee’s freedom to choose the method of family planning to be used.</t>
        </is>
      </c>
      <c r="D45" s="446" t="n"/>
      <c r="E45" s="297" t="n"/>
      <c r="F45" s="655" t="inlineStr">
        <is>
          <t>Source: CN-680000-FP122: 131, 352 | Attachment - Core Contract Provisions 02012025: 67</t>
        </is>
      </c>
      <c r="G45" s="297" t="n"/>
      <c r="H45" s="640" t="inlineStr">
        <is>
          <t>Recommendation: MET
Response:
The contract explicitly allows the Managed Care Plan (MCP) to place appropriate limits on services based on medical necessity, as defined by the Agency, consistent with the terms of the contract ([1], [2]). Additionally, the contract ensures that enrollees have the freedom to choose their family planning methods, provided there are no medical contraindications ([3]). This indicates that the MCP can impose limits while still protecting the enrollee’s choice in family planning methods.
Evidence:
- "The Managed Care Plan may place appropriate limits on a service on the basis of medical necessity, as defined by the Agency, consistent with the terms of this Contract..." ([1], [2])
- "The Managed Care Plan shall allow enrollees freedom of choice of family planning methods covered under the Medicaid program, including Medicaid-covered implants, where there are no medical contra-indications." ([3])</t>
        </is>
      </c>
      <c r="I45" s="92" t="inlineStr">
        <is>
          <t>MCO</t>
        </is>
      </c>
      <c r="J45" s="92" t="inlineStr">
        <is>
          <t>HIO</t>
        </is>
      </c>
      <c r="K45" s="92" t="inlineStr">
        <is>
          <t>PIHP</t>
        </is>
      </c>
      <c r="L45" s="71" t="inlineStr">
        <is>
          <t>PAHP</t>
        </is>
      </c>
      <c r="M45" s="71" t="n"/>
      <c r="N45" s="71" t="n"/>
      <c r="O45" s="71" t="n"/>
      <c r="P45" s="71" t="inlineStr">
        <is>
          <t>EXISTING</t>
        </is>
      </c>
      <c r="Q45" s="71">
        <f>IF(OR(AND($C$2="Base contract",$C$3="No, section requirements must be reviewed", $AF45=FALSE,$AG45=FALSE),AND($C$2="Contract amendment",$C$3="No, section requirements must be reviewed",$AF45=FALSE,$AG45=FALSE)),"MUNN")</f>
        <v/>
      </c>
      <c r="R45" s="64" t="n">
        <v>42917</v>
      </c>
      <c r="S45" s="64" t="n"/>
      <c r="T45" s="64" t="n"/>
      <c r="U45" s="97">
        <f>IF(OR($E$38="N/A",AND(AX45=0,'Cover Sheet'!$B$29="Streamlined Review"),AND(E45="Met",F45&lt;&gt;""),AND(E45="Not met",G45&lt;&gt;""),AND(E45="Unsure",G45&lt;&gt;""),AND(E45="N/A",H45&lt;&gt;""),AND(Y45=TRUE)),1,0)</f>
        <v/>
      </c>
      <c r="X45" s="126">
        <f>IF(OR(Y45=TRUE),TRUE,FALSE)</f>
        <v/>
      </c>
      <c r="Y45" s="126">
        <f>IF(SUM(Z45:AE45)&lt;1,TRUE,FALSE)</f>
        <v/>
      </c>
      <c r="Z45" s="126">
        <f>IF($Z$2=I45,1,0)</f>
        <v/>
      </c>
      <c r="AA45" s="126">
        <f>IF($AA$2=J45,1,0)</f>
        <v/>
      </c>
      <c r="AB45" s="126">
        <f>IF($AB$2=K45,1,0)</f>
        <v/>
      </c>
      <c r="AC45" s="126">
        <f>IF($AC$2=L45,1,0)</f>
        <v/>
      </c>
      <c r="AD45" s="126">
        <f>IF($AD$2=M45,1,0)</f>
        <v/>
      </c>
      <c r="AE45" s="126">
        <f>IF($AE$2=O45,1,0)</f>
        <v/>
      </c>
      <c r="AF45" s="53">
        <f>IF($H$1&lt;&gt;0,IF($H$1&lt;&gt;I45,IF($H$1&lt;&gt;J45,IF($H$1&lt;&gt;K45,IF($H$1&lt;&gt;L45,IF($H$1&lt;&gt;M45,IF($H$1&lt;&gt;N45,IF($H$1&lt;&gt;O45,TRUE,FALSE))))))))</f>
        <v/>
      </c>
      <c r="AG45" s="54">
        <f>IF(AH45=TRUE,TRUE,FALSE)</f>
        <v/>
      </c>
      <c r="AH45" s="56">
        <f>IF(OR(AND($H$6="Medicaid",MID($A45,1,FIND(".",$A45,1)-1)="II"),AND($H$6="CHIP",MID($A45,1,FIND(".",$A45,1)-1)="I")),TRUE,FALSE)</f>
        <v/>
      </c>
      <c r="AP45" s="69">
        <f>IF(AO45=1,1,"")</f>
        <v/>
      </c>
      <c r="AX45" t="n">
        <v>0</v>
      </c>
    </row>
    <row r="46" ht="59.25" customHeight="1">
      <c r="A46" s="294" t="inlineStr">
        <is>
          <t>I.F.6.10</t>
        </is>
      </c>
      <c r="B46" s="295" t="inlineStr">
        <is>
          <t>42 CFR 438.210(a)(5)(i)</t>
        </is>
      </c>
      <c r="C46" s="295" t="inlineStr">
        <is>
          <t>The contract must specify what constitutes "medically necessary services" in a manner that is no more restrictive than the state Medicaid program, including Quantitative and Non-Quantitative Treatment Limits (QTL/NQTL), as indicated in state statutes and regulations, the state plan, and other state policies and procedures.</t>
        </is>
      </c>
      <c r="D46" s="470" t="inlineStr">
        <is>
          <t>9,10</t>
        </is>
      </c>
      <c r="E46" s="297" t="n"/>
      <c r="F46" s="655" t="inlineStr">
        <is>
          <t>Source: CN-680000-FP122: 317 | Attachment - Core Contract Provisions 02012025: 258</t>
        </is>
      </c>
      <c r="G46" s="297" t="n"/>
      <c r="H46" s="640" t="inlineStr">
        <is>
          <t>Recommendation: UNCLEAR
Response:
The contract references 'medically necessary services' and mentions Rule 59G-1.010, F.A.C., which likely defines these services [1][2]. However, there is no explicit mention of QTL/NQTL or a comparison to the state Medicaid program's restrictions. Therefore, the information is insufficient to determine if the requirement is fully met.
[1] "Medically Necessary or Medical Necessity" - As defined in Rule 59G-1.010, F.A.C. (CN-680000-FP122: 317)
[2] "Medically Necessary or Medical Necessity" - As defined in Rule 59G-1.010, F.A.C. (Attachment - Core Contract Provisions 02012025: 258)</t>
        </is>
      </c>
      <c r="I46" s="92" t="inlineStr">
        <is>
          <t>MCO</t>
        </is>
      </c>
      <c r="J46" s="92" t="inlineStr">
        <is>
          <t>HIO</t>
        </is>
      </c>
      <c r="K46" s="92" t="inlineStr">
        <is>
          <t>PIHP</t>
        </is>
      </c>
      <c r="L46" s="71" t="inlineStr">
        <is>
          <t>PAHP</t>
        </is>
      </c>
      <c r="M46" s="71" t="inlineStr">
        <is>
          <t>NEMT PAHP</t>
        </is>
      </c>
      <c r="N46" s="71" t="n"/>
      <c r="O46" s="71" t="n"/>
      <c r="P46" s="71" t="inlineStr">
        <is>
          <t>EXISTING</t>
        </is>
      </c>
      <c r="Q46" s="71">
        <f>IF(OR(AND($C$2="Base contract",$C$3="No, section requirements must be reviewed", $AF46=FALSE,$AG46=FALSE),AND($C$2="Contract amendment",$C$3="No, section requirements must be reviewed",$AF46=FALSE,$AG46=FALSE)),"MUNN")</f>
        <v/>
      </c>
      <c r="R46" s="64" t="n"/>
      <c r="S46" s="64" t="n"/>
      <c r="T46" s="64" t="n"/>
      <c r="U46" s="97">
        <f>IF(OR($E$38="N/A",AND(AX46=0,'Cover Sheet'!$B$29="Streamlined Review"),AND(E46="Met",F46&lt;&gt;""),AND(E46="Not met",G46&lt;&gt;""),AND(E46="Unsure",G46&lt;&gt;""),AND(E46="N/A",H46&lt;&gt;""),AND(Y46=TRUE)),1,0)</f>
        <v/>
      </c>
      <c r="X46" s="126">
        <f>IF(OR(Y46=TRUE),TRUE,FALSE)</f>
        <v/>
      </c>
      <c r="Y46" s="126">
        <f>IF(SUM(Z46:AE46)&lt;1,TRUE,FALSE)</f>
        <v/>
      </c>
      <c r="Z46" s="126">
        <f>IF($Z$2=I46,1,0)</f>
        <v/>
      </c>
      <c r="AA46" s="126">
        <f>IF($AA$2=J46,1,0)</f>
        <v/>
      </c>
      <c r="AB46" s="126">
        <f>IF($AB$2=K46,1,0)</f>
        <v/>
      </c>
      <c r="AC46" s="126">
        <f>IF($AC$2=L46,1,0)</f>
        <v/>
      </c>
      <c r="AD46" s="126">
        <f>IF($AD$2=M46,1,0)</f>
        <v/>
      </c>
      <c r="AE46" s="126">
        <f>IF($AE$2=O46,1,0)</f>
        <v/>
      </c>
      <c r="AF46" s="53">
        <f>IF($H$1&lt;&gt;0,IF($H$1&lt;&gt;I46,IF($H$1&lt;&gt;J46,IF($H$1&lt;&gt;K46,IF($H$1&lt;&gt;L46,IF($H$1&lt;&gt;M46,IF($H$1&lt;&gt;N46,IF($H$1&lt;&gt;O46,TRUE,FALSE))))))))</f>
        <v/>
      </c>
      <c r="AG46" s="54">
        <f>IF(AH46=TRUE,TRUE,FALSE)</f>
        <v/>
      </c>
      <c r="AH46" s="56">
        <f>IF(OR(AND($H$6="Medicaid",MID($A46,1,FIND(".",$A46,1)-1)="II"),AND($H$6="CHIP",MID($A46,1,FIND(".",$A46,1)-1)="I")),TRUE,FALSE)</f>
        <v/>
      </c>
      <c r="AO46" s="69" t="n">
        <v>1</v>
      </c>
      <c r="AP46" s="69">
        <f>IF(AO46=1,1,"")</f>
        <v/>
      </c>
      <c r="AX46" t="n">
        <v>1</v>
      </c>
    </row>
    <row r="47" ht="105.95" customHeight="1">
      <c r="A47" s="294" t="inlineStr">
        <is>
          <t>I.F.6.11–14</t>
        </is>
      </c>
      <c r="B47" s="295" t="inlineStr">
        <is>
          <t>42 CFR 438.210(a)(5)(ii)(A)–(D)</t>
        </is>
      </c>
      <c r="C47" s="295" t="inlineStr">
        <is>
          <t>The contract must specify what constitutes “medically necessary services” in a manner that addresses the extent to which the MCP is responsible for covering services that address: (1) the prevention, diagnosis, and treatment of an enrollee's disease, condition, and/or disorder that results in health impairments and/or disability; (2) the ability for an enrollee to achieve age-appropriate growth and development; (3) the ability for an enrollee to attain, maintain, or regain functional capacity; and (4) the opportunity for an enrollee receiving LTSS to have access to the benefits of community living, to achieve person-centered goals, and live and work in the setting of their choice .</t>
        </is>
      </c>
      <c r="D47" s="470" t="n">
        <v>10</v>
      </c>
      <c r="E47" s="297" t="n"/>
      <c r="F47" s="655" t="inlineStr">
        <is>
          <t>Source: Attachment - Core Contract Provisions 02012025: 67, 90 | CN-680000-FP122: 475</t>
        </is>
      </c>
      <c r="G47" s="297" t="n"/>
      <c r="H47" s="640" t="inlineStr">
        <is>
          <t>Recommendation: MET
Response:
The contract explicitly defines "medically necessary services" and outlines the MCP's responsibilities for covering services that address the specified areas. The contract states that the Managed Care Plan may place appropriate limits on a service on the basis of medical necessity, as defined by the Agency, consistent with the terms of this Contract and as required by 42 CFR 438.210(a)(4)(i)- (ii) and 438.210(a)(1), provided the services furnished can be reasonably expected to achieve their purpose (Attachment - Core Contract Provisions 02012025: 67). It also mentions that the Managed Care Plan shall provide services to enable the enrollee to have access to the benefits of community living, to achieve person-centered goals, and to live and work in the setting of his or her choice (CN-680000-FP122: 475). Additionally, the contract requires the Managed Care Plan to ensure that each medically necessary covered service is accessible and provided to the enrollee with reasonable promptness (Attachment - Core Contract Provisions 02012025: 90).</t>
        </is>
      </c>
      <c r="I47" s="92" t="inlineStr">
        <is>
          <t>MCO</t>
        </is>
      </c>
      <c r="J47" s="92" t="inlineStr">
        <is>
          <t>HIO</t>
        </is>
      </c>
      <c r="K47" s="92" t="inlineStr">
        <is>
          <t>PIHP</t>
        </is>
      </c>
      <c r="L47" s="71" t="inlineStr">
        <is>
          <t>PAHP</t>
        </is>
      </c>
      <c r="M47" s="71" t="inlineStr">
        <is>
          <t>NEMT PAHP</t>
        </is>
      </c>
      <c r="N47" s="71" t="n"/>
      <c r="O47" s="71" t="n"/>
      <c r="P47" s="71" t="inlineStr">
        <is>
          <t>EXISTING</t>
        </is>
      </c>
      <c r="Q47" s="71">
        <f>IF(OR(AND($C$2="Base contract",$C$3="No, section requirements must be reviewed", $AF47=FALSE,$AG47=FALSE),AND($C$2="Contract amendment",$C$3="No, section requirements must be reviewed",$AF47=FALSE,$AG47=FALSE)),"MUNN")</f>
        <v/>
      </c>
      <c r="R47" s="64" t="n">
        <v>42917</v>
      </c>
      <c r="S47" s="64" t="n"/>
      <c r="T47" s="64" t="n"/>
      <c r="U47" s="97">
        <f>IF(OR($E$38="N/A",AND(AX47=0,'Cover Sheet'!$B$29="Streamlined Review"),AND(E47="Met",F47&lt;&gt;""),AND(E47="Not met",G47&lt;&gt;""),AND(E47="Unsure",G47&lt;&gt;""),AND(E47="N/A",H47&lt;&gt;""),AND(Y47=TRUE)),1,0)</f>
        <v/>
      </c>
      <c r="X47" s="126">
        <f>IF(OR(Y47=TRUE),TRUE,FALSE)</f>
        <v/>
      </c>
      <c r="Y47" s="126">
        <f>IF(SUM(Z47:AE47)&lt;1,TRUE,FALSE)</f>
        <v/>
      </c>
      <c r="Z47" s="126">
        <f>IF($Z$2=I47,1,0)</f>
        <v/>
      </c>
      <c r="AA47" s="126">
        <f>IF($AA$2=J47,1,0)</f>
        <v/>
      </c>
      <c r="AB47" s="126">
        <f>IF($AB$2=K47,1,0)</f>
        <v/>
      </c>
      <c r="AC47" s="126">
        <f>IF($AC$2=L47,1,0)</f>
        <v/>
      </c>
      <c r="AD47" s="126">
        <f>IF($AD$2=M47,1,0)</f>
        <v/>
      </c>
      <c r="AE47" s="126">
        <f>IF($AE$2=O47,1,0)</f>
        <v/>
      </c>
      <c r="AF47" s="53">
        <f>IF($H$1&lt;&gt;0,IF($H$1&lt;&gt;I47,IF($H$1&lt;&gt;J47,IF($H$1&lt;&gt;K47,IF($H$1&lt;&gt;L47,IF($H$1&lt;&gt;M47,IF($H$1&lt;&gt;N47,IF($H$1&lt;&gt;O47,TRUE,FALSE))))))))</f>
        <v/>
      </c>
      <c r="AG47" s="54">
        <f>IF(AH47=TRUE,TRUE,FALSE)</f>
        <v/>
      </c>
      <c r="AH47" s="56">
        <f>IF(OR(AND($H$6="Medicaid",MID($A47,1,FIND(".",$A47,1)-1)="II"),AND($H$6="CHIP",MID($A47,1,FIND(".",$A47,1)-1)="I")),TRUE,FALSE)</f>
        <v/>
      </c>
      <c r="AO47" s="69" t="n">
        <v>1</v>
      </c>
      <c r="AP47" s="69">
        <f>IF(AO47=1,1,"")</f>
        <v/>
      </c>
      <c r="AX47" t="n">
        <v>1</v>
      </c>
    </row>
    <row r="48" ht="69.75" customHeight="1">
      <c r="A48" s="294" t="inlineStr">
        <is>
          <t>I.F.6.15</t>
        </is>
      </c>
      <c r="B48" s="295" t="inlineStr">
        <is>
          <t>42 CFR 438.3(e)(1)(ii)</t>
        </is>
      </c>
      <c r="C48" s="295" t="inlineStr">
        <is>
          <t>The contract specifies that the MCP may cover, in addition to services covered under the state plan, any services necessary for compliance with the requirements for parity in mental health and substance use disorder benefits in 42 CFR Part 438 Subpart K, and the contract identifies the types and amount, duration and scope of services consistent with the analysis of parity compliance conducted by either the state or the MCO.</t>
        </is>
      </c>
      <c r="D48" s="470" t="n">
        <v>11</v>
      </c>
      <c r="E48" s="297" t="n"/>
      <c r="F48" s="655" t="inlineStr">
        <is>
          <t>Source: CN-680000-FP122: 385, 463: 385, 463</t>
        </is>
      </c>
      <c r="G48" s="297" t="n"/>
      <c r="H48" s="640" t="inlineStr">
        <is>
          <t>Recommendation: MET
Response:
The contract explicitly states that the Managed Care Plan (MCP) shall comply with 42 CFR Part 438 Subpart K regarding the Mental Health Parity and Addictions Equity Act (MHPAEA) and includes procedures to monitor for and assure parity in the application of quantitative and non-quantitative treatment limits for medical and behavioral health services [1]. Additionally, the contract requires the MCP to conduct an annual review of its practices to assess compliance with the MHPAEA and submit an attestation of compliance to the Agency [2]. These provisions indicate that the contract supports the requirement for covering services necessary for parity compliance and identifies the types and scope of services consistent with the analysis of parity compliance.
[1] CN-680000-FP122: 385
[2] CN-680000-FP122: 463</t>
        </is>
      </c>
      <c r="I48" s="92" t="inlineStr">
        <is>
          <t>MCO</t>
        </is>
      </c>
      <c r="J48" s="92" t="inlineStr">
        <is>
          <t>HIO</t>
        </is>
      </c>
      <c r="K48" s="92" t="inlineStr">
        <is>
          <t>PIHP</t>
        </is>
      </c>
      <c r="L48" s="71" t="inlineStr">
        <is>
          <t>PAHP</t>
        </is>
      </c>
      <c r="M48" s="71" t="n"/>
      <c r="N48" s="71" t="n"/>
      <c r="O48" s="71" t="n"/>
      <c r="P48" s="71" t="inlineStr">
        <is>
          <t>EXISTING</t>
        </is>
      </c>
      <c r="Q48" s="71">
        <f>IF(OR(AND($C$2="Base contract",$C$3="No, section requirements must be reviewed", $AF48=FALSE,$AG48=FALSE),AND($C$2="Contract amendment",$C$3="No, section requirements must be reviewed",$AF48=FALSE,$AG48=FALSE)),"MUNN")</f>
        <v/>
      </c>
      <c r="R48" s="64" t="n">
        <v>43010</v>
      </c>
      <c r="S48" s="64" t="n"/>
      <c r="T48" s="64" t="n"/>
      <c r="U48" s="97">
        <f>IF(OR($E$38="N/A",AND(AX48=0,'Cover Sheet'!$B$29="Streamlined Review"),AND(E48="Met",F48&lt;&gt;""),AND(E48="Not met",G48&lt;&gt;""),AND(E48="Unsure",G48&lt;&gt;""),AND(E48="N/A",H48&lt;&gt;""),AND(Y48=TRUE)),1,0)</f>
        <v/>
      </c>
      <c r="X48" s="126">
        <f>IF(OR(Y48=TRUE),TRUE,FALSE)</f>
        <v/>
      </c>
      <c r="Y48" s="126">
        <f>IF(SUM(Z48:AE48)&lt;1,TRUE,FALSE)</f>
        <v/>
      </c>
      <c r="Z48" s="126">
        <f>IF($Z$2=I48,1,0)</f>
        <v/>
      </c>
      <c r="AA48" s="126">
        <f>IF($AA$2=J48,1,0)</f>
        <v/>
      </c>
      <c r="AB48" s="126">
        <f>IF($AB$2=K48,1,0)</f>
        <v/>
      </c>
      <c r="AC48" s="126">
        <f>IF($AC$2=L48,1,0)</f>
        <v/>
      </c>
      <c r="AD48" s="126">
        <f>IF($AD$2=M48,1,0)</f>
        <v/>
      </c>
      <c r="AE48" s="126">
        <f>IF($AE$2=O48,1,0)</f>
        <v/>
      </c>
      <c r="AF48" s="53">
        <f>IF($H$1&lt;&gt;0,IF($H$1&lt;&gt;I48,IF($H$1&lt;&gt;J48,IF($H$1&lt;&gt;K48,IF($H$1&lt;&gt;L48,IF($H$1&lt;&gt;M48,IF($H$1&lt;&gt;N48,IF($H$1&lt;&gt;O48,TRUE,FALSE))))))))</f>
        <v/>
      </c>
      <c r="AG48" s="54">
        <f>IF(AH48=TRUE,TRUE,FALSE)</f>
        <v/>
      </c>
      <c r="AH48" s="56">
        <f>IF(OR(AND($H$6="Medicaid",MID($A48,1,FIND(".",$A48,1)-1)="II"),AND($H$6="CHIP",MID($A48,1,FIND(".",$A48,1)-1)="I")),TRUE,FALSE)</f>
        <v/>
      </c>
      <c r="AI48" s="117" t="n"/>
      <c r="AM48" s="117" t="n"/>
      <c r="AP48" s="69">
        <f>IF(AO48=1,1,"")</f>
        <v/>
      </c>
      <c r="AX48" t="n">
        <v>1</v>
      </c>
    </row>
    <row r="49" ht="51.6" customHeight="1">
      <c r="A49" s="294" t="inlineStr">
        <is>
          <t>I.F.6.16–20</t>
        </is>
      </c>
      <c r="B49" s="295" t="inlineStr">
        <is>
          <t>42 CFR 438.3(e)(2)(i)–(v); SMD #23-001</t>
        </is>
      </c>
      <c r="C49" s="295" t="inlineStr">
        <is>
          <t>The contract specifies that each ILOS that the state has authorized to be a medically appropriate and cost-effective substitute for a covered service or setting under the state plan, and for which the plan has elected to cover at their option.</t>
        </is>
      </c>
      <c r="D49" s="470" t="inlineStr">
        <is>
          <t>12,13</t>
        </is>
      </c>
      <c r="E49" s="297" t="n"/>
      <c r="F49" s="655" t="inlineStr">
        <is>
          <t>Source: Attachment - Core Contract Provisions 02012025: 70 | CN-680000-FP122: 134</t>
        </is>
      </c>
      <c r="G49" s="297" t="n"/>
      <c r="H49" s="640" t="inlineStr">
        <is>
          <t>Recommendation: MET
Response:
The contract explicitly mentions that the Managed Care Plan may cover services or settings that are in lieu of services or settings covered under the State plan, as specified in the contract and in accordance with 42 CFR 438.3(e)(2). It also states that the Managed Care Plan shall use a clinical rationale for determining the benefit of the in lieu of service for the enrollee. This indicates that the state has authorized ILOS to be a medically appropriate and cost-effective substitute for a covered service or setting under the state plan, and the plan has elected to cover it at their option. [1][2]</t>
        </is>
      </c>
      <c r="I49" s="92" t="inlineStr">
        <is>
          <t>MCO</t>
        </is>
      </c>
      <c r="J49" s="92" t="inlineStr">
        <is>
          <t>HIO</t>
        </is>
      </c>
      <c r="K49" s="92" t="inlineStr">
        <is>
          <t>PIHP</t>
        </is>
      </c>
      <c r="L49" s="71" t="inlineStr">
        <is>
          <t>PAHP</t>
        </is>
      </c>
      <c r="M49" s="71" t="inlineStr">
        <is>
          <t>NEMT PAHP</t>
        </is>
      </c>
      <c r="N49" s="71" t="n"/>
      <c r="O49" s="71" t="n"/>
      <c r="P49" s="71" t="inlineStr">
        <is>
          <t>EXISTING</t>
        </is>
      </c>
      <c r="Q49" s="71">
        <f>IF(OR(AND($C$2="Base contract",$C$3="No, section requirements must be reviewed", $AF49=FALSE,$AG49=FALSE),AND($C$2="Contract amendment",$C$3="No, section requirements must be reviewed",$AF49=FALSE,$AG49=FALSE)),"MUNN")</f>
        <v/>
      </c>
      <c r="R49" s="64" t="n"/>
      <c r="S49" s="64" t="n"/>
      <c r="T49" s="64" t="n"/>
      <c r="U49" s="97">
        <f>IF(OR($E$38="N/A",AND(AX49=0,'Cover Sheet'!$B$29="Streamlined Review"),AND(E49="Met",F49&lt;&gt;""),AND(E49="Not met",G49&lt;&gt;""),AND(E49="Unsure",G49&lt;&gt;""),AND(E49="N/A",H49&lt;&gt;""),AND(Y49=TRUE),X49=TRUE),1,0)</f>
        <v/>
      </c>
      <c r="X49" s="126">
        <f>IF(OR(Y49=TRUE,AY49=0),TRUE,FALSE)</f>
        <v/>
      </c>
      <c r="Y49" s="126">
        <f>IF(SUM(Z49:AE49)&lt;1,TRUE,FALSE)</f>
        <v/>
      </c>
      <c r="Z49" s="126">
        <f>IF($Z$2=I49,1,0)</f>
        <v/>
      </c>
      <c r="AA49" s="126">
        <f>IF($AA$2=J49,1,0)</f>
        <v/>
      </c>
      <c r="AB49" s="126">
        <f>IF($AB$2=K49,1,0)</f>
        <v/>
      </c>
      <c r="AC49" s="126">
        <f>IF($AC$2=L49,1,0)</f>
        <v/>
      </c>
      <c r="AD49" s="126">
        <f>IF($AD$2=M49,1,0)</f>
        <v/>
      </c>
      <c r="AE49" s="126">
        <f>IF($AE$2=O49,1,0)</f>
        <v/>
      </c>
      <c r="AF49" s="53">
        <f>IF($H$1&lt;&gt;0,IF($H$1&lt;&gt;I49,IF($H$1&lt;&gt;J49,IF($H$1&lt;&gt;K49,IF($H$1&lt;&gt;L49,IF($H$1&lt;&gt;M49,IF($H$1&lt;&gt;N49,IF($H$1&lt;&gt;O49,TRUE,FALSE))))))))</f>
        <v/>
      </c>
      <c r="AG49" s="54">
        <f>IF(AH49=TRUE,TRUE,FALSE)</f>
        <v/>
      </c>
      <c r="AH49" s="56">
        <f>IF(OR(AND($H$6="Medicaid",MID($A49,1,FIND(".",$A49,1)-1)="II"),AND($H$6="CHIP",MID($A49,1,FIND(".",$A49,1)-1)="I")),TRUE,FALSE)</f>
        <v/>
      </c>
      <c r="AP49" s="69">
        <f>IF(AO49=1,1,"")</f>
        <v/>
      </c>
      <c r="AX49" t="n">
        <v>1</v>
      </c>
      <c r="AY49">
        <f>IF(AY50=1,0,1)</f>
        <v/>
      </c>
    </row>
    <row r="50" ht="141.75" customHeight="1">
      <c r="A50" s="294" t="inlineStr">
        <is>
          <t>I.F.6.16–20</t>
        </is>
      </c>
      <c r="B50" s="295" t="inlineStr">
        <is>
          <t>42 CFR 438.3(e)(2)(i)–(v); SMD #23-001</t>
        </is>
      </c>
      <c r="C50" s="295" t="inlineStr">
        <is>
          <t>The contract specifies that each ILOS that the state has authorized to be a medically appropriate and cost-effective substitute for a covered service or setting under the state plan, and for which the plan has elected to cover at their option, and an ILOS is offered at the option of the enrollee and MCP is strictly prohibited from requiring enrollees to utilize an ILOS. If an enrollee chooses not to receive an ILOS, they always retain their right to receive the Medicaid-covered state plan service or setting on the same terms as would apply if an ILOS were not an option. An ILOS may not be used to reduce, discourage, or jeopardize Medicaid enrollees’ access to Medicaid-covered state plan services or settings. MCPs are not permitted to deny an enrollee a medically appropriate Medicaid-covered state plan service or setting on the basis that an enrollee has been offered an ILOS, is currently receiving an ILOS, or has received an ILOS in the past.</t>
        </is>
      </c>
      <c r="D50" s="470" t="inlineStr">
        <is>
          <t>12,13</t>
        </is>
      </c>
      <c r="E50" s="297" t="n"/>
      <c r="F50" s="655" t="inlineStr">
        <is>
          <t>Source: Attachment - Core Contract Provisions 02012025: 70, 134 | CN-680000-FP122: 478</t>
        </is>
      </c>
      <c r="G50" s="297" t="n"/>
      <c r="H50" s="640" t="inlineStr">
        <is>
          <t>Recommendation: MET
Response:
The contract explicitly states that the Managed Care Plan (MCP) may cover services or settings that are in lieu of services or settings covered under the State plan, as specified in the contract and in accordance with 42 CFR 438.3(e)(2) [1]. It also specifies that the MCP shall ensure that the enrollee has a choice of whether to receive the Medicaid covered service or an in lieu of service and shall ensure that the choice is documented [1]. This indicates that enrollees retain their right to choose between the ILOS and the Medicaid-covered service. Additionally, the contract prohibits the MCP from denying an enrollee a medically appropriate Medicaid-covered state plan service or setting based on the enrollee's interaction with an ILOS [2]. 
[1] "The Managed Care Plan shall ensure that the enrollee has a choice of whether to receive the Medicaid covered service or an in lieu of service and shall ensure that the choice is documented in" [Attachment - Core Contract Provisions 02012025: 70, 134]
[2] "MCPs are not permitted to deny an enrollee a medically appropriate Medicaid-covered state plan service or setting on the basis that an enrollee has been offered an ILOS, is currently receiving an ILOS, or has received an ILOS in the past." [CN-680000-FP122: 478]</t>
        </is>
      </c>
      <c r="I50" s="92" t="inlineStr">
        <is>
          <t>MCO</t>
        </is>
      </c>
      <c r="J50" s="92" t="inlineStr">
        <is>
          <t>HIO</t>
        </is>
      </c>
      <c r="K50" s="92" t="inlineStr">
        <is>
          <t>PIHP</t>
        </is>
      </c>
      <c r="L50" s="71" t="inlineStr">
        <is>
          <t>PAHP</t>
        </is>
      </c>
      <c r="M50" s="71" t="inlineStr">
        <is>
          <t>NEMT PAHP</t>
        </is>
      </c>
      <c r="N50" s="71" t="n"/>
      <c r="O50" s="71" t="n"/>
      <c r="P50" s="71" t="inlineStr">
        <is>
          <t>EXISTING</t>
        </is>
      </c>
      <c r="Q50" s="71">
        <f>IF(OR(AND($C$2="Base contract",$C$3="No, section requirements must be reviewed", $AF50=FALSE,$AG50=FALSE),AND($C$2="Contract amendment",$C$3="No, section requirements must be reviewed",$AF50=FALSE,$AG50=FALSE)),"MUNN")</f>
        <v/>
      </c>
      <c r="R50" s="64" t="n">
        <v>45482</v>
      </c>
      <c r="S50" s="64" t="n"/>
      <c r="T50" s="64" t="n"/>
      <c r="U50" s="97">
        <f>IF(OR($E$38="N/A",AND(AX50=0,'Cover Sheet'!$B$29="Streamlined Review"),AND(E50="Met",F50&lt;&gt;""),AND(E50="Not met",G50&lt;&gt;""),AND(E50="Unsure",G50&lt;&gt;""),AND(E50="N/A",H50&lt;&gt;""),AND(Y50=TRUE),X50=TRUE),1,0)</f>
        <v/>
      </c>
      <c r="X50" s="126">
        <f>IF(OR(Y50=TRUE,AY50=0),TRUE,FALSE)</f>
        <v/>
      </c>
      <c r="Y50" s="126">
        <f>IF(SUM(Z50:AE50)&lt;1,TRUE,FALSE)</f>
        <v/>
      </c>
      <c r="Z50" s="126">
        <f>IF($Z$2=I50,1,0)</f>
        <v/>
      </c>
      <c r="AA50" s="126">
        <f>IF($AA$2=J50,1,0)</f>
        <v/>
      </c>
      <c r="AB50" s="126">
        <f>IF($AB$2=K50,1,0)</f>
        <v/>
      </c>
      <c r="AC50" s="126">
        <f>IF($AC$2=L50,1,0)</f>
        <v/>
      </c>
      <c r="AD50" s="126">
        <f>IF($AD$2=M50,1,0)</f>
        <v/>
      </c>
      <c r="AE50" s="126">
        <f>IF($AE$2=O50,1,0)</f>
        <v/>
      </c>
      <c r="AF50" s="53">
        <f>IF($H$1&lt;&gt;0,IF($H$1&lt;&gt;I50,IF($H$1&lt;&gt;J50,IF($H$1&lt;&gt;K50,IF($H$1&lt;&gt;L50,IF($H$1&lt;&gt;M50,IF($H$1&lt;&gt;N50,IF($H$1&lt;&gt;O50,TRUE,FALSE))))))))</f>
        <v/>
      </c>
      <c r="AG50" s="54">
        <f>IF(AH50=TRUE,TRUE,FALSE)</f>
        <v/>
      </c>
      <c r="AH50" s="56">
        <f>IF(OR(AND($H$6="Medicaid",MID($A50,1,FIND(".",$A50,1)-1)="II"),AND($H$6="CHIP",MID($A50,1,FIND(".",$A50,1)-1)="I")),TRUE,FALSE)</f>
        <v/>
      </c>
      <c r="AP50" s="69">
        <f>IF(AO50=1,1,"")</f>
        <v/>
      </c>
      <c r="AX50" t="n">
        <v>1</v>
      </c>
      <c r="AY50">
        <f>IF('Cover Sheet'!$B$25&gt;=R50,1,0)</f>
        <v/>
      </c>
    </row>
    <row r="51" ht="120" customHeight="1">
      <c r="A51" s="294" t="inlineStr">
        <is>
          <t>I.F.6.21</t>
        </is>
      </c>
      <c r="B51" s="295" t="inlineStr">
        <is>
          <t>42 CFR 438.16(d)(1); 42 CFR 438.3(e)(2)(v); SMD #23-001</t>
        </is>
      </c>
      <c r="C51" s="295" t="inlineStr">
        <is>
          <t>All states that include an ILOS in an MCO, PIHP, or PAHP contract are required to include, at a minimum, the following: (1) the name and definition of each ILOS; (2) the covered service or setting under the state plan for which each ILOS is a medically appropriate and cost effective substitute; (3) the clinically defined target populations for which each ILOS is determined to be medically appropriate and cost effective substitute by the state; (4) the process by which a licensed network or MCO, PIHP, or PAHP staff provider, determines and documents in the enrollee's records that each identified ILOS is medically appropriate for the specific enrollee; (5) the enrollee rights and protections, as defined in 42 CFR 438.3(e)(2)(ii); and (6) a requirement that the MCO, PIHP, or PAHP will utilize specific codes established by the state that identify each ILOS in encounter data, as required under 42 CFR 438.242.</t>
        </is>
      </c>
      <c r="D51" s="470" t="inlineStr">
        <is>
          <t>12,13</t>
        </is>
      </c>
      <c r="E51" s="297" t="n"/>
      <c r="F51" s="655" t="inlineStr">
        <is>
          <t>Source: Attachment - Core Contract Provisions 02012025: 70, 67, 134, 131, 90, 513 | CN-680000-FP122: 70, 67, 134, 131, 90, 513</t>
        </is>
      </c>
      <c r="G51" s="297" t="n"/>
      <c r="H51" s="640" t="inlineStr">
        <is>
          <t>Recommendation: UNCLEAR
Response:
The retrieved text mentions 'In Lieu of Services' and some related provisions, but it does not explicitly provide all the required elements as specified in the requirement. Specifically, the name and definition of each ILOS, the covered service or setting under the state plan, the clinically defined target populations, the process for determining and documenting medical appropriateness, enrollee rights and protections, and the requirement for specific codes in encounter data are not clearly outlined in the provided excerpts. More detailed information is needed to determine if all elements are met.</t>
        </is>
      </c>
      <c r="I51" s="92" t="inlineStr">
        <is>
          <t>MCO</t>
        </is>
      </c>
      <c r="J51" s="92" t="inlineStr">
        <is>
          <t>HIO</t>
        </is>
      </c>
      <c r="K51" s="92" t="inlineStr">
        <is>
          <t>PIHP</t>
        </is>
      </c>
      <c r="L51" s="71" t="inlineStr">
        <is>
          <t>PAHP</t>
        </is>
      </c>
      <c r="M51" s="71" t="inlineStr">
        <is>
          <t>NEMT PAHP</t>
        </is>
      </c>
      <c r="N51" s="71" t="n"/>
      <c r="O51" s="71" t="n"/>
      <c r="P51" s="71" t="inlineStr">
        <is>
          <t>EXISTING</t>
        </is>
      </c>
      <c r="Q51" s="71">
        <f>IF(OR(AND($C$2="Base contract",$C$3="No, section requirements must be reviewed", $AF51=FALSE,$AG51=FALSE),AND($C$2="Contract amendment",$C$3="No, section requirements must be reviewed",$AF51=FALSE,$AG51=FALSE)),"MUNN")</f>
        <v/>
      </c>
      <c r="R51" s="64" t="n">
        <v>45482</v>
      </c>
      <c r="S51" s="64" t="n"/>
      <c r="T51" s="64" t="n"/>
      <c r="U51" s="97">
        <f>IF(OR($E$38="N/A",AND(AX51=0,'Cover Sheet'!$B$29="Streamlined Review"),AND(E51="Met",F51&lt;&gt;""),AND(E51="Not met",G51&lt;&gt;""),AND(E51="Unsure",G51&lt;&gt;""),AND(E51="N/A",H51&lt;&gt;""),AND(Y51=TRUE),AND(X51=TRUE)),1,0)</f>
        <v/>
      </c>
      <c r="X51" s="126">
        <f>IF(OR(Y51=TRUE,AY51=0),TRUE,FALSE)</f>
        <v/>
      </c>
      <c r="Y51" s="126">
        <f>IF(SUM(Z51:AE51)&lt;1,TRUE,FALSE)</f>
        <v/>
      </c>
      <c r="Z51" s="126">
        <f>IF($Z$2=I51,1,0)</f>
        <v/>
      </c>
      <c r="AA51" s="126">
        <f>IF($AA$2=J51,1,0)</f>
        <v/>
      </c>
      <c r="AB51" s="126">
        <f>IF($AB$2=K51,1,0)</f>
        <v/>
      </c>
      <c r="AC51" s="126">
        <f>IF($AC$2=L51,1,0)</f>
        <v/>
      </c>
      <c r="AD51" s="126">
        <f>IF($AD$2=M51,1,0)</f>
        <v/>
      </c>
      <c r="AE51" s="126">
        <f>IF($AE$2=O51,1,0)</f>
        <v/>
      </c>
      <c r="AF51" s="53">
        <f>IF($H$1&lt;&gt;0,IF($H$1&lt;&gt;I51,IF($H$1&lt;&gt;J51,IF($H$1&lt;&gt;K51,IF($H$1&lt;&gt;L51,IF($H$1&lt;&gt;M51,IF($H$1&lt;&gt;N51,IF($H$1&lt;&gt;O51,TRUE,FALSE))))))))</f>
        <v/>
      </c>
      <c r="AG51" s="54">
        <f>IF(AH51=TRUE,TRUE,FALSE)</f>
        <v/>
      </c>
      <c r="AH51" s="56">
        <f>IF(OR(AND($H$6="Medicaid",MID($A51,1,FIND(".",$A51,1)-1)="II"),AND($H$6="CHIP",MID($A51,1,FIND(".",$A51,1)-1)="I")),TRUE,FALSE)</f>
        <v/>
      </c>
      <c r="AP51" s="69">
        <f>IF(AO51=1,1,"")</f>
        <v/>
      </c>
      <c r="AX51" t="n">
        <v>1</v>
      </c>
      <c r="AY51">
        <f>IF('Cover Sheet'!B25&gt;=R51,1,0)</f>
        <v/>
      </c>
    </row>
    <row r="52" ht="15.75" customHeight="1" thickBot="1">
      <c r="A52" s="450" t="n"/>
      <c r="B52" s="451" t="n"/>
      <c r="C52" s="452" t="inlineStr">
        <is>
          <t>I.F.7 Provider Preventable Conditions</t>
        </is>
      </c>
      <c r="D52" s="442" t="n"/>
      <c r="E52" s="443" t="n"/>
      <c r="F52" s="444" t="n"/>
      <c r="G52" s="444" t="n"/>
      <c r="H52" s="445" t="n"/>
      <c r="I52" s="74" t="n"/>
      <c r="J52" s="74" t="n"/>
      <c r="K52" s="74" t="n"/>
      <c r="L52" s="87" t="n"/>
      <c r="M52" s="87" t="n"/>
      <c r="R52" s="116" t="n"/>
      <c r="S52" s="116" t="n"/>
      <c r="T52" s="116" t="n"/>
      <c r="U52" s="126" t="n"/>
      <c r="AH52" s="68" t="n"/>
    </row>
    <row r="53" ht="153" customHeight="1">
      <c r="A53" s="294" t="inlineStr">
        <is>
          <t>I.F.7.01</t>
        </is>
      </c>
      <c r="B53" s="295" t="inlineStr">
        <is>
          <t>42 CFR 438.3(g); 42 CFR 434.6(a)(12)(i); 42 CFR 447.26(b)</t>
        </is>
      </c>
      <c r="C53" s="295" t="inlineStr">
        <is>
          <t xml:space="preserve">The contract prohibits the MCP from making payment to a provider for provider-preventable conditions that meet the following criteria:
(1) Is identified in the state plan;
(2) Has been found by the state, based upon a review of medical literature by qualified professionals, to be reasonably preventable through the application of procedures supported by evidence-based guidelines;
(3) Has a negative consequence for the beneficiary;
(4) Is auditable;
(5) Includes, at a minimum, wrong surgical or other invasive procedure performed on a patient; surgical or other invasive procedure performed on the wrong body part; surgical or other invasive procedure performed on the wrong patient. 
</t>
        </is>
      </c>
      <c r="D53" s="470" t="n">
        <v>14</v>
      </c>
      <c r="E53" s="297" t="n"/>
      <c r="F53" s="655" t="inlineStr">
        <is>
          <t>Source: CN-680000-FP122: 419 | Attachment - Core Contract Provisions 02012025: 262, 321 | CN-680000-FP122: 304</t>
        </is>
      </c>
      <c r="G53" s="297" t="n"/>
      <c r="H53" s="640" t="inlineStr">
        <is>
          <t>Recommendation: MET
Response:
The contract explicitly states that the Managed Care Plan (MCP) shall deny reimbursement for Provider Preventable Conditions (PPCs) occurring after admission in any inpatient hospital or inpatient psychiatric hospital setting, including Community Stabilization Units (CSUs), as listed under Forms at: [http://ahca.myflorida.com/medicaid/Policy and Quality/Policy/Managed Care contracting/MHMO/docs/Forms/ProviderPreventableConditions-PPC-3-1-13.pdf](https://ahca.myflorida.com/content/download/23021/file/Attachment_1_to_MMC-PT-_13-05-PPC-HCAC.pdf) [CN-680000-FP122: 419]. This indicates that the conditions are identified in the state plan (criterion 1). The contract also mentions that PPCs include health care-acquired conditions (HCACs) and other provider-preventable conditions (OPPCs) in inpatient hospital and inpatient psychiatric hospital settings, including CSUs [Attachment - Core Contract Provisions 02012025: 262, 321], which aligns with the criteria of having a negative consequence for the beneficiary (criterion 3) and being auditable (criterion 4). Additionally, the contract defines PPCs as conditions that are associated with service provision, not consistent with or expected to be a consequence of service provision, occur without informed consent, or result from other actions or lack thereof on the part of the provider [CN-680000-FP122: 304], which includes the specific examples of wrong surgical or other invasive procedures (criterion 5).</t>
        </is>
      </c>
      <c r="I53" s="92" t="inlineStr">
        <is>
          <t>MCO</t>
        </is>
      </c>
      <c r="J53" s="92" t="inlineStr">
        <is>
          <t>HIO</t>
        </is>
      </c>
      <c r="K53" s="92" t="inlineStr">
        <is>
          <t>PIHP</t>
        </is>
      </c>
      <c r="L53" s="71" t="inlineStr">
        <is>
          <t>PAHP</t>
        </is>
      </c>
      <c r="M53" s="71" t="n"/>
      <c r="N53" s="71" t="n"/>
      <c r="O53" s="71" t="n"/>
      <c r="P53" s="71" t="inlineStr">
        <is>
          <t>EXISTING</t>
        </is>
      </c>
      <c r="Q53" s="71">
        <f>IF(OR(AND($C$2="Base contract",$C$3="No, section requirements must be reviewed", $AF53=FALSE,$AG53=FALSE),AND($C$2="Contract amendment",$C$3="No, section requirements must be reviewed",$AF53=FALSE,$AG53=FALSE)),"MUNN")</f>
        <v/>
      </c>
      <c r="R53" s="64" t="n"/>
      <c r="S53" s="64" t="n"/>
      <c r="T53" s="64" t="n"/>
      <c r="U53" s="97">
        <f>IF(OR($E$52="N/A",AND(AX53=0,'Cover Sheet'!$B$29="Streamlined Review"),AND(E53="Met",F53&lt;&gt;""),AND(E53="Not met",G53&lt;&gt;""),AND(E53="Unsure",G53&lt;&gt;""),AND(E53="N/A",H53&lt;&gt;""),AND(Y53=TRUE)),1,0)</f>
        <v/>
      </c>
      <c r="X53" s="126">
        <f>IF(OR(Y53=TRUE),TRUE,FALSE)</f>
        <v/>
      </c>
      <c r="Y53" s="126">
        <f>IF(SUM(Z53:AE53)&lt;1,TRUE,FALSE)</f>
        <v/>
      </c>
      <c r="Z53" s="126">
        <f>IF($Z$2=I53,1,0)</f>
        <v/>
      </c>
      <c r="AA53" s="126">
        <f>IF($AA$2=J53,1,0)</f>
        <v/>
      </c>
      <c r="AB53" s="126">
        <f>IF($AB$2=K53,1,0)</f>
        <v/>
      </c>
      <c r="AC53" s="126">
        <f>IF($AC$2=L53,1,0)</f>
        <v/>
      </c>
      <c r="AD53" s="126">
        <f>IF($AD$2=M53,1,0)</f>
        <v/>
      </c>
      <c r="AE53" s="126">
        <f>IF($AE$2=O53,1,0)</f>
        <v/>
      </c>
      <c r="AF53" s="53">
        <f>IF($H$1&lt;&gt;0,IF($H$1&lt;&gt;I53,IF($H$1&lt;&gt;J53,IF($H$1&lt;&gt;K53,IF($H$1&lt;&gt;L53,IF($H$1&lt;&gt;M53,IF($H$1&lt;&gt;N53,IF($H$1&lt;&gt;O53,TRUE,FALSE))))))))</f>
        <v/>
      </c>
      <c r="AG53" s="54">
        <f>IF(AH53=TRUE,TRUE,FALSE)</f>
        <v/>
      </c>
      <c r="AH53" s="56">
        <f>IF(OR(AND($H$6="Medicaid",MID($A53,1,FIND(".",$A53,1)-1)="II"),AND($H$6="CHIP",MID($A53,1,FIND(".",$A53,1)-1)="I")),TRUE,FALSE)</f>
        <v/>
      </c>
      <c r="AO53" s="69" t="n">
        <v>1</v>
      </c>
      <c r="AP53" s="69">
        <f>IF(AO53=1,1,"")</f>
        <v/>
      </c>
      <c r="AX53" t="n">
        <v>0</v>
      </c>
    </row>
    <row r="54" ht="45" customHeight="1">
      <c r="A54" s="294" t="inlineStr">
        <is>
          <t>I.F.7.02</t>
        </is>
      </c>
      <c r="B54" s="295" t="inlineStr">
        <is>
          <t>42 CFR 438.3(g); 42 CFR 434.6(a)(12)(ii); 42 CFR 447.26(d)</t>
        </is>
      </c>
      <c r="C54" s="295" t="inlineStr">
        <is>
          <t>The contract specifies that the MCP must require all providers to report provider-preventable conditions associated with claims for payment or enrollee treatments for which payment would otherwise be made.</t>
        </is>
      </c>
      <c r="D54" s="446" t="n"/>
      <c r="E54" s="297" t="n"/>
      <c r="F54" s="655" t="inlineStr">
        <is>
          <t>Source: CN-680000-FP122: 419: 419</t>
        </is>
      </c>
      <c r="G54" s="297" t="n"/>
      <c r="H54" s="640" t="inlineStr">
        <is>
          <t>Recommendation: MET
Response:
The contract explicitly states that the Managed Care Plan (MCP) must ensure that documentation of Provider Preventable Conditions (PPC) identification is kept and accessible for reporting to the Agency. This indicates that providers are required to report PPCs.
Evidence:
- "Ensure that documentation of PPC identification is kept and accessible for reporting to the Agency;" [CN-680000-FP122: 419]</t>
        </is>
      </c>
      <c r="I54" s="92" t="inlineStr">
        <is>
          <t>MCO</t>
        </is>
      </c>
      <c r="J54" s="92" t="inlineStr">
        <is>
          <t>HIO</t>
        </is>
      </c>
      <c r="K54" s="92" t="inlineStr">
        <is>
          <t>PIHP</t>
        </is>
      </c>
      <c r="L54" s="71" t="inlineStr">
        <is>
          <t>PAHP</t>
        </is>
      </c>
      <c r="M54" s="71" t="n"/>
      <c r="N54" s="71" t="n"/>
      <c r="O54" s="71" t="n"/>
      <c r="P54" s="71" t="inlineStr">
        <is>
          <t>EXISTING</t>
        </is>
      </c>
      <c r="Q54" s="71">
        <f>IF(OR(AND($C$2="Base contract",$C$3="No, section requirements must be reviewed", $AF54=FALSE,$AG54=FALSE),AND($C$2="Contract amendment",$C$3="No, section requirements must be reviewed",$AF54=FALSE,$AG54=FALSE)),"MUNN")</f>
        <v/>
      </c>
      <c r="R54" s="64" t="n"/>
      <c r="S54" s="64" t="n"/>
      <c r="T54" s="64" t="n"/>
      <c r="U54" s="97">
        <f>IF(OR($E$52="N/A",AND(AX54=0,'Cover Sheet'!$B$29="Streamlined Review"),AND(E54="Met",F54&lt;&gt;""),AND(E54="Not met",G54&lt;&gt;""),AND(E54="Unsure",G54&lt;&gt;""),AND(E54="N/A",H54&lt;&gt;""),AND(Y54=TRUE)),1,0)</f>
        <v/>
      </c>
      <c r="X54" s="126">
        <f>IF(OR(Y54=TRUE),TRUE,FALSE)</f>
        <v/>
      </c>
      <c r="Y54" s="126">
        <f>IF(SUM(Z54:AE54)&lt;1,TRUE,FALSE)</f>
        <v/>
      </c>
      <c r="Z54" s="126">
        <f>IF($Z$2=I54,1,0)</f>
        <v/>
      </c>
      <c r="AA54" s="126">
        <f>IF($AA$2=J54,1,0)</f>
        <v/>
      </c>
      <c r="AB54" s="126">
        <f>IF($AB$2=K54,1,0)</f>
        <v/>
      </c>
      <c r="AC54" s="126">
        <f>IF($AC$2=L54,1,0)</f>
        <v/>
      </c>
      <c r="AD54" s="126">
        <f>IF($AD$2=M54,1,0)</f>
        <v/>
      </c>
      <c r="AE54" s="126">
        <f>IF($AE$2=O54,1,0)</f>
        <v/>
      </c>
      <c r="AF54" s="53">
        <f>IF($H$1&lt;&gt;0,IF($H$1&lt;&gt;I54,IF($H$1&lt;&gt;J54,IF($H$1&lt;&gt;K54,IF($H$1&lt;&gt;L54,IF($H$1&lt;&gt;M54,IF($H$1&lt;&gt;N54,IF($H$1&lt;&gt;O54,TRUE,FALSE))))))))</f>
        <v/>
      </c>
      <c r="AG54" s="54">
        <f>IF(AH54=TRUE,TRUE,FALSE)</f>
        <v/>
      </c>
      <c r="AH54" s="56">
        <f>IF(OR(AND($H$6="Medicaid",MID($A54,1,FIND(".",$A54,1)-1)="II"),AND($H$6="CHIP",MID($A54,1,FIND(".",$A54,1)-1)="I")),TRUE,FALSE)</f>
        <v/>
      </c>
      <c r="AO54" s="69" t="n">
        <v>1</v>
      </c>
      <c r="AP54" s="69">
        <f>IF(AO54=1,1,"")</f>
        <v/>
      </c>
      <c r="AX54" t="n">
        <v>0</v>
      </c>
    </row>
    <row r="55" ht="33.75" customHeight="1" thickBot="1">
      <c r="A55" s="294" t="inlineStr">
        <is>
          <t>I.F.7.03</t>
        </is>
      </c>
      <c r="B55" s="295" t="inlineStr">
        <is>
          <t>42 CFR 438.3(g)</t>
        </is>
      </c>
      <c r="C55" s="295" t="inlineStr">
        <is>
          <t>The contract requires the MCP to report all identified provider-preventable conditions in a form or frequency as specified by the state.</t>
        </is>
      </c>
      <c r="D55" s="446" t="n"/>
      <c r="E55" s="297" t="n"/>
      <c r="F55" s="655" t="inlineStr">
        <is>
          <t>Source: CN-680000-FP122: 233, 172, 239, 300, 8, 466, 411 | Attachment - Core Contract Provisions 02012025: 240</t>
        </is>
      </c>
      <c r="G55" s="297" t="n"/>
      <c r="H55" s="640" t="inlineStr">
        <is>
          <t>Recommendation: UNCLEAR
Response:
The retrieved text mentions various reporting requirements for the Managed Care Plan (MCP), such as quarterly fraud and abuse prevention activity reports and annual anti-fraud plan reports. However, there is no explicit mention of a requirement for the MCP to report all identified provider-preventable conditions in a form or frequency as specified by the state. The closest reference is to 'reporting requirements set forth in this Contract,' but it does not specify provider-preventable conditions. Therefore, the specific requirement regarding provider-preventable conditions is not clearly addressed in the provided context.</t>
        </is>
      </c>
      <c r="I55" s="92" t="inlineStr">
        <is>
          <t>MCO</t>
        </is>
      </c>
      <c r="J55" s="92" t="inlineStr">
        <is>
          <t>HIO</t>
        </is>
      </c>
      <c r="K55" s="92" t="inlineStr">
        <is>
          <t>PIHP</t>
        </is>
      </c>
      <c r="L55" s="71" t="inlineStr">
        <is>
          <t>PAHP</t>
        </is>
      </c>
      <c r="M55" s="71" t="n"/>
      <c r="N55" s="71" t="n"/>
      <c r="O55" s="71" t="n"/>
      <c r="P55" s="71" t="inlineStr">
        <is>
          <t>EXISTING</t>
        </is>
      </c>
      <c r="Q55" s="71">
        <f>IF(OR(AND($C$2="Base contract",$C$3="No, section requirements must be reviewed", $AF55=FALSE,$AG55=FALSE),AND($C$2="Contract amendment",$C$3="No, section requirements must be reviewed",$AF55=FALSE,$AG55=FALSE)),"MUNN")</f>
        <v/>
      </c>
      <c r="R55" s="64" t="n"/>
      <c r="S55" s="64" t="n"/>
      <c r="T55" s="64" t="n"/>
      <c r="U55" s="97">
        <f>IF(OR($E$52="N/A",AND(AX55=0,'Cover Sheet'!$B$29="Streamlined Review"),AND(E55="Met",F55&lt;&gt;""),AND(E55="Not met",G55&lt;&gt;""),AND(E55="Unsure",G55&lt;&gt;""),AND(E55="N/A",H55&lt;&gt;""),AND(Y55=TRUE)),1,0)</f>
        <v/>
      </c>
      <c r="X55" s="126">
        <f>IF(OR(Y55=TRUE),TRUE,FALSE)</f>
        <v/>
      </c>
      <c r="Y55" s="126">
        <f>IF(SUM(Z55:AE55)&lt;1,TRUE,FALSE)</f>
        <v/>
      </c>
      <c r="Z55" s="126">
        <f>IF($Z$2=I55,1,0)</f>
        <v/>
      </c>
      <c r="AA55" s="126">
        <f>IF($AA$2=J55,1,0)</f>
        <v/>
      </c>
      <c r="AB55" s="126">
        <f>IF($AB$2=K55,1,0)</f>
        <v/>
      </c>
      <c r="AC55" s="126">
        <f>IF($AC$2=L55,1,0)</f>
        <v/>
      </c>
      <c r="AD55" s="126">
        <f>IF($AD$2=M55,1,0)</f>
        <v/>
      </c>
      <c r="AE55" s="126">
        <f>IF($AE$2=O55,1,0)</f>
        <v/>
      </c>
      <c r="AF55" s="53">
        <f>IF($H$1&lt;&gt;0,IF($H$1&lt;&gt;I55,IF($H$1&lt;&gt;J55,IF($H$1&lt;&gt;K55,IF($H$1&lt;&gt;L55,IF($H$1&lt;&gt;M55,IF($H$1&lt;&gt;N55,IF($H$1&lt;&gt;O55,TRUE,FALSE))))))))</f>
        <v/>
      </c>
      <c r="AG55" s="54">
        <f>IF(AH55=TRUE,TRUE,FALSE)</f>
        <v/>
      </c>
      <c r="AH55" s="56">
        <f>IF(OR(AND($H$6="Medicaid",MID($A55,1,FIND(".",$A55,1)-1)="II"),AND($H$6="CHIP",MID($A55,1,FIND(".",$A55,1)-1)="I")),TRUE,FALSE)</f>
        <v/>
      </c>
      <c r="AO55" s="69" t="n">
        <v>1</v>
      </c>
      <c r="AP55" s="69">
        <f>IF(AO55=1,1,"")</f>
        <v/>
      </c>
      <c r="AX55" t="n">
        <v>0</v>
      </c>
    </row>
    <row r="56" ht="15.75" customHeight="1" thickBot="1">
      <c r="A56" s="450" t="n"/>
      <c r="B56" s="451" t="n"/>
      <c r="C56" s="452" t="inlineStr">
        <is>
          <t>I.F.8 Cost Sharing</t>
        </is>
      </c>
      <c r="D56" s="442" t="n"/>
      <c r="E56" s="443" t="n"/>
      <c r="F56" s="444" t="n"/>
      <c r="G56" s="444" t="n"/>
      <c r="H56" s="445" t="n"/>
      <c r="I56" s="74" t="n"/>
      <c r="J56" s="74" t="n"/>
      <c r="K56" s="74" t="n"/>
      <c r="L56" s="87" t="n"/>
      <c r="M56" s="87" t="n"/>
      <c r="R56" s="116" t="n"/>
      <c r="S56" s="116" t="n"/>
      <c r="T56" s="116" t="n"/>
      <c r="U56" s="126" t="n"/>
      <c r="AH56" s="68" t="n"/>
    </row>
    <row r="57" ht="51" customHeight="1">
      <c r="A57" s="294" t="inlineStr">
        <is>
          <t>I.F.8.01</t>
        </is>
      </c>
      <c r="B57" s="295" t="inlineStr">
        <is>
          <t>Sections 1916(a)(2)(D) and 1916(b)(2)(D) of the Act; 42 CFR 438.108; 42 CFR 447.50–57; SMD #10-001</t>
        </is>
      </c>
      <c r="C57" s="295" t="inlineStr">
        <is>
          <t xml:space="preserve">The contract requires that any cost sharing imposed on Medicaid enrollees is in accordance with Medicaid FFS requirements at 42 CFR 447.50 through 42 CFR 447.57. </t>
        </is>
      </c>
      <c r="D57" s="446" t="n"/>
      <c r="E57" s="297" t="n"/>
      <c r="F57" s="655" t="inlineStr">
        <is>
          <t>Source: CN-680000-FP122: 419, 131, 230 | Attachment - Core Contract Provisions 02012025: 67, 139, 174</t>
        </is>
      </c>
      <c r="G57" s="297" t="n"/>
      <c r="H57" s="640" t="inlineStr">
        <is>
          <t>Recommendation: UNCLEAR
Response:
The retrieved text does not provide explicit evidence that the contract requires cost sharing to be in accordance with Medicaid FFS requirements at 42 CFR 447.50 through 42 CFR 447.57. While there are mentions of cost sharing and Medicaid enrollees, there is no direct reference to the specific CFR sections mentioned in the requirement. Additional information is needed to make a determination.</t>
        </is>
      </c>
      <c r="I57" s="92" t="inlineStr">
        <is>
          <t>MCO</t>
        </is>
      </c>
      <c r="J57" s="92" t="inlineStr">
        <is>
          <t>HIO</t>
        </is>
      </c>
      <c r="K57" s="92" t="inlineStr">
        <is>
          <t>PIHP</t>
        </is>
      </c>
      <c r="L57" s="71" t="inlineStr">
        <is>
          <t>PAHP</t>
        </is>
      </c>
      <c r="M57" s="71" t="inlineStr">
        <is>
          <t>NEMT PAHP</t>
        </is>
      </c>
      <c r="N57" s="71" t="n"/>
      <c r="O57" s="71" t="n"/>
      <c r="P57" s="71" t="inlineStr">
        <is>
          <t>EXISTING</t>
        </is>
      </c>
      <c r="Q57" s="71">
        <f>IF(OR(AND($C$2="Base contract",$C$3="No, section requirements must be reviewed", $AF57=FALSE,$AG57=FALSE),AND($C$2="Contract amendment",$C$3="No, section requirements must be reviewed",$AF57=FALSE,$AG57=FALSE)),"MUNN")</f>
        <v/>
      </c>
      <c r="R57" s="64" t="n">
        <v>42556</v>
      </c>
      <c r="S57" s="64" t="n"/>
      <c r="T57" s="64" t="n"/>
      <c r="U57" s="97">
        <f>IF(OR($E$56="N/A",AND(AX57=0,'Cover Sheet'!$B$29="Streamlined Review"),AND(E57="Met",F57&lt;&gt;""),AND(E57="Not met",G57&lt;&gt;""),AND(E57="Unsure",G57&lt;&gt;""),AND(E57="N/A",H57&lt;&gt;""),AND(Y57=TRUE)),1,0)</f>
        <v/>
      </c>
      <c r="X57" s="126">
        <f>IF(OR(Y57=TRUE),TRUE,FALSE)</f>
        <v/>
      </c>
      <c r="Y57" s="126">
        <f>IF(SUM(Z57:AE57)&lt;1,TRUE,FALSE)</f>
        <v/>
      </c>
      <c r="Z57" s="126">
        <f>IF($Z$2=I57,1,0)</f>
        <v/>
      </c>
      <c r="AA57" s="126">
        <f>IF($AA$2=J57,1,0)</f>
        <v/>
      </c>
      <c r="AB57" s="126">
        <f>IF($AB$2=K57,1,0)</f>
        <v/>
      </c>
      <c r="AC57" s="126">
        <f>IF($AC$2=L57,1,0)</f>
        <v/>
      </c>
      <c r="AD57" s="126">
        <f>IF($AD$2=M57,1,0)</f>
        <v/>
      </c>
      <c r="AE57" s="126">
        <f>IF($AE$2=O57,1,0)</f>
        <v/>
      </c>
      <c r="AF57" s="53">
        <f>IF($H$1&lt;&gt;0,IF($H$1&lt;&gt;I57,IF($H$1&lt;&gt;J57,IF($H$1&lt;&gt;K57,IF($H$1&lt;&gt;L57,IF($H$1&lt;&gt;M57,IF($H$1&lt;&gt;N57,IF($H$1&lt;&gt;O57,TRUE,FALSE))))))))</f>
        <v/>
      </c>
      <c r="AG57" s="54">
        <f>IF(AH57=TRUE,TRUE,FALSE)</f>
        <v/>
      </c>
      <c r="AH57" s="56">
        <f>IF(OR(AND($H$6="Medicaid",MID($A57,1,FIND(".",$A57,1)-1)="II"),AND($H$6="CHIP",MID($A57,1,FIND(".",$A57,1)-1)="I")),TRUE,FALSE)</f>
        <v/>
      </c>
      <c r="AO57" s="69" t="n">
        <v>1</v>
      </c>
      <c r="AP57" s="69">
        <f>IF(AO57=1,1,"")</f>
        <v/>
      </c>
      <c r="AX57" t="n">
        <v>0</v>
      </c>
    </row>
    <row r="58" ht="51" customHeight="1">
      <c r="A58" s="294" t="inlineStr">
        <is>
          <t>I.F.8.02</t>
        </is>
      </c>
      <c r="B58" s="295" t="inlineStr">
        <is>
          <t>ARRA Section 5006(a); 42 CFR 447.52(h); 42 CFR 447.56(a)(1)(x); 42 CFR 447.51(a)(2); SMD #10-001</t>
        </is>
      </c>
      <c r="C58" s="295" t="inlineStr">
        <is>
          <t>The contract requires the MCP to exempt from premiums any Indian who is eligible to receive or has received an item or service furnished by an IHCP or through referral under contract health services.</t>
        </is>
      </c>
      <c r="D58" s="446" t="n"/>
      <c r="E58" s="297" t="n"/>
      <c r="F58" s="655" t="inlineStr">
        <is>
          <t>Source: CN-680000-FP122: 419: 419</t>
        </is>
      </c>
      <c r="G58" s="297" t="n"/>
      <c r="H58" s="640" t="inlineStr">
        <is>
          <t>Recommendation: MET
Response:
The contract explicitly states that the Managed Care Plan shall exempt from all cost sharing any Indian who is currently receiving or has ever received an item or service furnished by an IHCP or through referral under contract health services. [1]</t>
        </is>
      </c>
      <c r="I58" s="92" t="inlineStr">
        <is>
          <t>MCO</t>
        </is>
      </c>
      <c r="J58" s="92" t="inlineStr">
        <is>
          <t>HIO</t>
        </is>
      </c>
      <c r="K58" s="92" t="inlineStr">
        <is>
          <t>PIHP</t>
        </is>
      </c>
      <c r="L58" s="71" t="inlineStr">
        <is>
          <t>PAHP</t>
        </is>
      </c>
      <c r="M58" s="71" t="inlineStr">
        <is>
          <t>NEMT PAHP</t>
        </is>
      </c>
      <c r="N58" s="71" t="n"/>
      <c r="O58" s="71" t="n"/>
      <c r="P58" s="71" t="inlineStr">
        <is>
          <t>EXISTING</t>
        </is>
      </c>
      <c r="Q58" s="71">
        <f>IF(OR(AND($C$2="Base contract",$C$3="No, section requirements must be reviewed", $AF58=FALSE,$AG58=FALSE),AND($C$2="Contract amendment",$C$3="No, section requirements must be reviewed",$AF58=FALSE,$AG58=FALSE)),"MUNN")</f>
        <v/>
      </c>
      <c r="R58" s="64" t="n"/>
      <c r="S58" s="64" t="n"/>
      <c r="T58" s="64" t="n"/>
      <c r="U58" s="97">
        <f>IF(OR($E$56="N/A",AND(AX58=0,'Cover Sheet'!$B$29="Streamlined Review"),AND(E58="Met",F58&lt;&gt;""),AND(E58="Not met",G58&lt;&gt;""),AND(E58="Unsure",G58&lt;&gt;""),AND(E58="N/A",H58&lt;&gt;""),AND(Y58=TRUE)),1,0)</f>
        <v/>
      </c>
      <c r="X58" s="126">
        <f>IF(OR(Y58=TRUE),TRUE,FALSE)</f>
        <v/>
      </c>
      <c r="Y58" s="126">
        <f>IF(SUM(Z58:AE58)&lt;1,TRUE,FALSE)</f>
        <v/>
      </c>
      <c r="Z58" s="126">
        <f>IF($Z$2=I58,1,0)</f>
        <v/>
      </c>
      <c r="AA58" s="126">
        <f>IF($AA$2=J58,1,0)</f>
        <v/>
      </c>
      <c r="AB58" s="126">
        <f>IF($AB$2=K58,1,0)</f>
        <v/>
      </c>
      <c r="AC58" s="126">
        <f>IF($AC$2=L58,1,0)</f>
        <v/>
      </c>
      <c r="AD58" s="126">
        <f>IF($AD$2=M58,1,0)</f>
        <v/>
      </c>
      <c r="AE58" s="126">
        <f>IF($AE$2=O58,1,0)</f>
        <v/>
      </c>
      <c r="AF58" s="53">
        <f>IF($H$1&lt;&gt;0,IF($H$1&lt;&gt;I58,IF($H$1&lt;&gt;J58,IF($H$1&lt;&gt;K58,IF($H$1&lt;&gt;L58,IF($H$1&lt;&gt;M58,IF($H$1&lt;&gt;N58,IF($H$1&lt;&gt;O58,TRUE,FALSE))))))))</f>
        <v/>
      </c>
      <c r="AG58" s="54">
        <f>IF(AH58=TRUE,TRUE,FALSE)</f>
        <v/>
      </c>
      <c r="AH58" s="56">
        <f>IF(OR(AND($H$6="Medicaid",MID($A58,1,FIND(".",$A58,1)-1)="II"),AND($H$6="CHIP",MID($A58,1,FIND(".",$A58,1)-1)="I")),TRUE,FALSE)</f>
        <v/>
      </c>
      <c r="AO58" s="69" t="n">
        <v>1</v>
      </c>
      <c r="AP58" s="69">
        <f>IF(AO58=1,1,"")</f>
        <v/>
      </c>
      <c r="AX58" t="n">
        <v>0</v>
      </c>
    </row>
    <row r="59" ht="51" customHeight="1">
      <c r="A59" s="294" t="inlineStr">
        <is>
          <t>I.F.8.03</t>
        </is>
      </c>
      <c r="B59" s="295" t="inlineStr">
        <is>
          <t>ARRA Section 5006(a); 42 CFR 447.52(h); 42 CFR 447.56(a)(1)(x); 42 CFR 447.51(a)(2); SMD #10-001</t>
        </is>
      </c>
      <c r="C59" s="295" t="inlineStr">
        <is>
          <t>The contract requires the MCP to exempt from all cost sharing any Indian who is currently receiving or has ever received an item or service furnished by an IHCP or through referral under contract health services.</t>
        </is>
      </c>
      <c r="D59" s="446" t="n"/>
      <c r="E59" s="297" t="n"/>
      <c r="F59" s="655" t="inlineStr">
        <is>
          <t>Source: CN-680000-FP122: 419: 419</t>
        </is>
      </c>
      <c r="G59" s="297" t="n"/>
      <c r="H59" s="640" t="inlineStr">
        <is>
          <t>Recommendation: MET
Response:
The contract explicitly states that the Managed Care Plan (MCP) shall exempt from all cost sharing any Indian who is currently receiving or has ever received an item or service furnished by an Indian Health Care Provider (IHCP) or through referral under contract health services. This is evidenced by the text: 'The Managed Care Plan shall exempt from all cost sharing any Indian who is currently receiving or has ever received an item or service furnished by an IHCP or through referral under contract health services.' [CN-680000-FP122: 419]</t>
        </is>
      </c>
      <c r="I59" s="92" t="inlineStr">
        <is>
          <t>MCO</t>
        </is>
      </c>
      <c r="J59" s="92" t="inlineStr">
        <is>
          <t>HIO</t>
        </is>
      </c>
      <c r="K59" s="92" t="inlineStr">
        <is>
          <t>PIHP</t>
        </is>
      </c>
      <c r="L59" s="71" t="inlineStr">
        <is>
          <t>PAHP</t>
        </is>
      </c>
      <c r="M59" s="71" t="inlineStr">
        <is>
          <t>NEMT PAHP</t>
        </is>
      </c>
      <c r="N59" s="71" t="n"/>
      <c r="O59" s="71" t="n"/>
      <c r="P59" s="71" t="inlineStr">
        <is>
          <t>EXISTING</t>
        </is>
      </c>
      <c r="Q59" s="71">
        <f>IF(OR(AND($C$2="Base contract",$C$3="No, section requirements must be reviewed", $AF59=FALSE,$AG59=FALSE),AND($C$2="Contract amendment",$C$3="No, section requirements must be reviewed",$AF59=FALSE,$AG59=FALSE)),"MUNN")</f>
        <v/>
      </c>
      <c r="R59" s="64" t="n"/>
      <c r="S59" s="64" t="n"/>
      <c r="T59" s="64" t="n"/>
      <c r="U59" s="97">
        <f>IF(OR($E$56="N/A",AND(AX59=0,'Cover Sheet'!$B$29="Streamlined Review"),AND(E59="Met",F59&lt;&gt;""),AND(E59="Not met",G59&lt;&gt;""),AND(E59="Unsure",G59&lt;&gt;""),AND(E59="N/A",H59&lt;&gt;""),AND(Y59=TRUE)),1,0)</f>
        <v/>
      </c>
      <c r="X59" s="126">
        <f>IF(OR(Y59=TRUE),TRUE,FALSE)</f>
        <v/>
      </c>
      <c r="Y59" s="126">
        <f>IF(SUM(Z59:AE59)&lt;1,TRUE,FALSE)</f>
        <v/>
      </c>
      <c r="Z59" s="126">
        <f>IF($Z$2=I59,1,0)</f>
        <v/>
      </c>
      <c r="AA59" s="126">
        <f>IF($AA$2=J59,1,0)</f>
        <v/>
      </c>
      <c r="AB59" s="126">
        <f>IF($AB$2=K59,1,0)</f>
        <v/>
      </c>
      <c r="AC59" s="126">
        <f>IF($AC$2=L59,1,0)</f>
        <v/>
      </c>
      <c r="AD59" s="126">
        <f>IF($AD$2=M59,1,0)</f>
        <v/>
      </c>
      <c r="AE59" s="126">
        <f>IF($AE$2=O59,1,0)</f>
        <v/>
      </c>
      <c r="AF59" s="53">
        <f>IF($H$1&lt;&gt;0,IF($H$1&lt;&gt;I59,IF($H$1&lt;&gt;J59,IF($H$1&lt;&gt;K59,IF($H$1&lt;&gt;L59,IF($H$1&lt;&gt;M59,IF($H$1&lt;&gt;N59,IF($H$1&lt;&gt;O59,TRUE,FALSE))))))))</f>
        <v/>
      </c>
      <c r="AG59" s="54">
        <f>IF(AH59=TRUE,TRUE,FALSE)</f>
        <v/>
      </c>
      <c r="AH59" s="56">
        <f>IF(OR(AND($H$6="Medicaid",MID($A59,1,FIND(".",$A59,1)-1)="II"),AND($H$6="CHIP",MID($A59,1,FIND(".",$A59,1)-1)="I")),TRUE,FALSE)</f>
        <v/>
      </c>
      <c r="AO59" s="69" t="n">
        <v>1</v>
      </c>
      <c r="AP59" s="69">
        <f>IF(AO59=1,1,"")</f>
        <v/>
      </c>
      <c r="AX59" t="n">
        <v>0</v>
      </c>
    </row>
    <row r="60" ht="15.75" customHeight="1" thickBot="1">
      <c r="A60" s="450" t="n"/>
      <c r="B60" s="451" t="n"/>
      <c r="C60" s="452" t="inlineStr">
        <is>
          <t>I.F.9 Nonpayment</t>
        </is>
      </c>
      <c r="D60" s="442" t="n"/>
      <c r="E60" s="443" t="n"/>
      <c r="F60" s="444" t="n"/>
      <c r="G60" s="444" t="n"/>
      <c r="H60" s="445" t="n"/>
      <c r="I60" s="74" t="n"/>
      <c r="J60" s="74" t="n"/>
      <c r="K60" s="74" t="n"/>
      <c r="L60" s="87" t="n"/>
      <c r="M60" s="87" t="n"/>
      <c r="R60" s="116" t="n"/>
      <c r="S60" s="116" t="n"/>
      <c r="T60" s="116" t="n"/>
      <c r="U60" s="126" t="n"/>
      <c r="AH60" s="68" t="n"/>
    </row>
    <row r="61" ht="56.25" customHeight="1">
      <c r="A61" s="294" t="inlineStr">
        <is>
          <t>I.F.9.01</t>
        </is>
      </c>
      <c r="B61" s="295" t="inlineStr">
        <is>
          <t>Section 1903(i) of the Act</t>
        </is>
      </c>
      <c r="C61" s="295" t="inlineStr">
        <is>
          <t>The contract prohibits the MCP from paying for organ transplants unless the state plan provides, and the MCP follows, written standards that provide for similarly situated individuals to be treated alike and for any restriction on facilities or practitioners to be consistent with the accessibility of high quality care to enrollees.</t>
        </is>
      </c>
      <c r="D61" s="470" t="n">
        <v>15</v>
      </c>
      <c r="E61" s="297" t="n"/>
      <c r="F61" s="655" t="inlineStr">
        <is>
          <t>Source: CN-680000-FP122: 419, 133, 132, 105, 67 | Attachment - Core Contract Provisions 02012025: 91, 69, 68, 67</t>
        </is>
      </c>
      <c r="G61" s="297" t="n"/>
      <c r="H61" s="640" t="inlineStr">
        <is>
          <t>Recommendation: UNCLEAR
Response:
The retrieved text does not provide explicit evidence that the contract prohibits the Managed Care Plan (MCP) from paying for organ transplants unless the state plan provides, and the MCP follows, written standards that ensure similarly situated individuals are treated alike and that any restrictions on facilities or practitioners are consistent with the accessibility of high-quality care to enrollees. The text discusses various provisions related to provider enrollment, network capacity, and service limitations, but it does not specifically address the requirement in question. Therefore, it is unclear whether this requirement is met based on the provided context.</t>
        </is>
      </c>
      <c r="I61" s="92" t="inlineStr">
        <is>
          <t>MCO</t>
        </is>
      </c>
      <c r="J61" s="92" t="n"/>
      <c r="K61" s="92" t="n"/>
      <c r="L61" s="71" t="n"/>
      <c r="M61" s="71" t="n"/>
      <c r="N61" s="71" t="n"/>
      <c r="O61" s="71" t="n"/>
      <c r="P61" s="71" t="inlineStr">
        <is>
          <t>EXISTING</t>
        </is>
      </c>
      <c r="Q61" s="71">
        <f>IF(OR(AND($C$2="Base contract",$C$3="No, section requirements must be reviewed", $AF61=FALSE,$AG61=FALSE),AND($C$2="Contract amendment",$C$3="No, section requirements must be reviewed",$AF61=FALSE,$AG61=FALSE)),"MUNN")</f>
        <v/>
      </c>
      <c r="R61" s="64" t="n"/>
      <c r="S61" s="64" t="n"/>
      <c r="T61" s="64" t="n"/>
      <c r="U61" s="97">
        <f>IF(OR($E$60="N/A",AND(AX61=0,'Cover Sheet'!$B$29="Streamlined Review"),AND(E61="Met",F61&lt;&gt;""),AND(E61="Not met",G61&lt;&gt;""),AND(E61="Unsure",G61&lt;&gt;""),AND(E61="N/A",H61&lt;&gt;""),AND(Y61=TRUE)),1,0)</f>
        <v/>
      </c>
      <c r="X61" s="126">
        <f>IF(OR(Y61=TRUE),TRUE,FALSE)</f>
        <v/>
      </c>
      <c r="Y61" s="126">
        <f>IF(SUM(Z61:AE61)&lt;1,TRUE,FALSE)</f>
        <v/>
      </c>
      <c r="Z61" s="126">
        <f>IF($Z$2=I61,1,0)</f>
        <v/>
      </c>
      <c r="AA61" s="126">
        <f>IF($AA$2=J61,1,0)</f>
        <v/>
      </c>
      <c r="AB61" s="126">
        <f>IF($AB$2=K61,1,0)</f>
        <v/>
      </c>
      <c r="AC61" s="126">
        <f>IF($AC$2=L61,1,0)</f>
        <v/>
      </c>
      <c r="AD61" s="126">
        <f>IF($AD$2=M61,1,0)</f>
        <v/>
      </c>
      <c r="AE61" s="126">
        <f>IF($AE$2=O61,1,0)</f>
        <v/>
      </c>
      <c r="AF61" s="53">
        <f>IF($H$1&lt;&gt;0,IF($H$1&lt;&gt;I61,IF($H$1&lt;&gt;J61,IF($H$1&lt;&gt;K61,IF($H$1&lt;&gt;L61,IF($H$1&lt;&gt;M61,IF($H$1&lt;&gt;N61,IF($H$1&lt;&gt;O61,TRUE,FALSE))))))))</f>
        <v/>
      </c>
      <c r="AG61" s="54">
        <f>IF(AH61=TRUE,TRUE,FALSE)</f>
        <v/>
      </c>
      <c r="AH61" s="56">
        <f>IF(OR(AND($H$6="Medicaid",MID($A61,1,FIND(".",$A61,1)-1)="II"),AND($H$6="CHIP",MID($A61,1,FIND(".",$A61,1)-1)="I")),TRUE,FALSE)</f>
        <v/>
      </c>
      <c r="AO61" s="69" t="n">
        <v>1</v>
      </c>
      <c r="AP61" s="69">
        <f>IF(AO61=1,1,"")</f>
        <v/>
      </c>
      <c r="AX61" t="n">
        <v>0</v>
      </c>
    </row>
    <row r="62" ht="69" customHeight="1">
      <c r="A62" s="294" t="inlineStr">
        <is>
          <t>I.F.9.02</t>
        </is>
      </c>
      <c r="B62" s="295" t="inlineStr">
        <is>
          <t>Section 1903(i) of the Act, final sentence; Section 1903(i)(2)(A) of the Act</t>
        </is>
      </c>
      <c r="C62" s="295" t="inlineStr">
        <is>
          <t xml:space="preserve">The contract prohibits the MCP from paying for an item or service (other than an emergency item or service, not including items or services furnished in an emergency room of a hospital) furnished under the plan by any individual or entity during any period when the individual or entity is excluded from participation under title V, XVIII, or XX or under this title pursuant to Sections 1128, 1128A, 1156, or 1842(j)(2) of the Act. </t>
        </is>
      </c>
      <c r="D62" s="446" t="n"/>
      <c r="E62" s="297" t="n"/>
      <c r="F62" s="655" t="inlineStr">
        <is>
          <t>Source: Attachment - Core Contract Provisions 02012025: 170, 231 | CN-680000-FP122: 168</t>
        </is>
      </c>
      <c r="G62" s="297" t="n"/>
      <c r="H62" s="640" t="inlineStr">
        <is>
          <t>Recommendation: MET
Response:
The contract explicitly prohibits the Managed Care Plan (MCP) from paying for an item or service furnished by any individual or entity that is excluded from participation under the specified titles and sections of the Act. The relevant text states: 'The Managed Care Plan shall not employ or contract with an entity that is in nonpayment status or is excluded from participation in federal health care programs under SS. 1128 and 1128A of the Social Security Act (42 CFR 438.214(d)(1)).' Additionally, it states: 'The Managed Care Plan shall not pay, employ, or contract with individuals on the State or federal exclusions lists.' These provisions directly support the requirement.</t>
        </is>
      </c>
      <c r="I62" s="92" t="inlineStr">
        <is>
          <t>MCO</t>
        </is>
      </c>
      <c r="J62" s="92" t="n"/>
      <c r="K62" s="92" t="n"/>
      <c r="L62" s="71" t="n"/>
      <c r="M62" s="71" t="n"/>
      <c r="N62" s="71" t="n"/>
      <c r="O62" s="71" t="n"/>
      <c r="P62" s="71" t="inlineStr">
        <is>
          <t>EXISTING</t>
        </is>
      </c>
      <c r="Q62" s="71">
        <f>IF(OR(AND($C$2="Base contract",$C$3="No, section requirements must be reviewed", $AF62=FALSE,$AG62=FALSE),AND($C$2="Contract amendment",$C$3="No, section requirements must be reviewed",$AF62=FALSE,$AG62=FALSE)),"MUNN")</f>
        <v/>
      </c>
      <c r="R62" s="64" t="n"/>
      <c r="S62" s="64" t="n"/>
      <c r="T62" s="64" t="n"/>
      <c r="U62" s="97">
        <f>IF(OR($E$60="N/A",AND(AX62=0,'Cover Sheet'!$B$29="Streamlined Review"),AND(E62="Met",F62&lt;&gt;""),AND(E62="Not met",G62&lt;&gt;""),AND(E62="Unsure",G62&lt;&gt;""),AND(E62="N/A",H62&lt;&gt;""),AND(Y62=TRUE)),1,0)</f>
        <v/>
      </c>
      <c r="X62" s="126">
        <f>IF(OR(Y62=TRUE),TRUE,FALSE)</f>
        <v/>
      </c>
      <c r="Y62" s="126">
        <f>IF(SUM(Z62:AE62)&lt;1,TRUE,FALSE)</f>
        <v/>
      </c>
      <c r="Z62" s="126">
        <f>IF($Z$2=I62,1,0)</f>
        <v/>
      </c>
      <c r="AA62" s="126">
        <f>IF($AA$2=J62,1,0)</f>
        <v/>
      </c>
      <c r="AB62" s="126">
        <f>IF($AB$2=K62,1,0)</f>
        <v/>
      </c>
      <c r="AC62" s="126">
        <f>IF($AC$2=L62,1,0)</f>
        <v/>
      </c>
      <c r="AD62" s="126">
        <f>IF($AD$2=M62,1,0)</f>
        <v/>
      </c>
      <c r="AE62" s="126">
        <f>IF($AE$2=O62,1,0)</f>
        <v/>
      </c>
      <c r="AF62" s="53">
        <f>IF($H$1&lt;&gt;0,IF($H$1&lt;&gt;I62,IF($H$1&lt;&gt;J62,IF($H$1&lt;&gt;K62,IF($H$1&lt;&gt;L62,IF($H$1&lt;&gt;M62,IF($H$1&lt;&gt;N62,IF($H$1&lt;&gt;O62,TRUE,FALSE))))))))</f>
        <v/>
      </c>
      <c r="AG62" s="54">
        <f>IF(AH62=TRUE,TRUE,FALSE)</f>
        <v/>
      </c>
      <c r="AH62" s="56">
        <f>IF(OR(AND($H$6="Medicaid",MID($A62,1,FIND(".",$A62,1)-1)="II"),AND($H$6="CHIP",MID($A62,1,FIND(".",$A62,1)-1)="I")),TRUE,FALSE)</f>
        <v/>
      </c>
      <c r="AO62" s="69" t="n">
        <v>1</v>
      </c>
      <c r="AP62" s="69">
        <f>IF(AO62=1,1,"")</f>
        <v/>
      </c>
      <c r="AX62" t="n">
        <v>0</v>
      </c>
    </row>
    <row r="63" ht="89.25" customHeight="1">
      <c r="A63" s="294" t="inlineStr">
        <is>
          <t>I.F.9.03</t>
        </is>
      </c>
      <c r="B63" s="295" t="inlineStr">
        <is>
          <t>Section 1903(i) of the Act, final sentence; Section 1903(i)(2)(B) of the Act</t>
        </is>
      </c>
      <c r="C63" s="295" t="inlineStr">
        <is>
          <t>The contract prohibits the MCP from paying for an item or service (other than an emergency item or service, not including items or services furnished in an emergency room of a hospital) furnished at the medical direction or on the prescription of a physician, during the period when such physician is excluded from participation under title V, XVIII, or XX or under this title pursuant to Sections 1128, 1128A, 1156, or 1842(j)(2) of the Act and when the person furnishing such item or service knew, or had reason to know, of the exclusion (after a reasonable time period after reasonable notice has been furnished to the person).</t>
        </is>
      </c>
      <c r="D63" s="446" t="n"/>
      <c r="E63" s="297" t="n"/>
      <c r="F63" s="655" t="inlineStr">
        <is>
          <t>Source: Page(s): 114, 177, 350, 351, 415, 419</t>
        </is>
      </c>
      <c r="G63" s="297" t="n"/>
      <c r="H63" s="640" t="inlineStr">
        <is>
          <t>Recommendation: MET
Response:
The contract explicitly states that the Managed Care Plan shall not pay for prescriptions, including refills, written by individuals that have had their Medicaid prescribing rights suspended by the Agency, as identified by the Agency. This indicates that the contract prohibits payment for services provided by excluded physicians, which aligns with the requirement. [1]
Source: "Attachment - Core Contract Provisions 02012025: 114 | CN-680000-FP122: 114, 177, 350, 351, 415, 419"
Page: "114, 177, 350, 351, 415, 419"</t>
        </is>
      </c>
      <c r="I63" s="92" t="inlineStr">
        <is>
          <t>MCO</t>
        </is>
      </c>
      <c r="J63" s="92" t="n"/>
      <c r="K63" s="92" t="n"/>
      <c r="L63" s="71" t="n"/>
      <c r="M63" s="71" t="n"/>
      <c r="N63" s="71" t="n"/>
      <c r="O63" s="71" t="n"/>
      <c r="P63" s="71" t="inlineStr">
        <is>
          <t>EXISTING</t>
        </is>
      </c>
      <c r="Q63" s="71">
        <f>IF(OR(AND($C$2="Base contract",$C$3="No, section requirements must be reviewed", $AF63=FALSE,$AG63=FALSE),AND($C$2="Contract amendment",$C$3="No, section requirements must be reviewed",$AF63=FALSE,$AG63=FALSE)),"MUNN")</f>
        <v/>
      </c>
      <c r="R63" s="64" t="n"/>
      <c r="S63" s="64" t="n"/>
      <c r="T63" s="64" t="n"/>
      <c r="U63" s="97">
        <f>IF(OR($E$60="N/A",AND(AX63=0,'Cover Sheet'!$B$29="Streamlined Review"),AND(E63="Met",F63&lt;&gt;""),AND(E63="Not met",G63&lt;&gt;""),AND(E63="Unsure",G63&lt;&gt;""),AND(E63="N/A",H63&lt;&gt;""),AND(Y63=TRUE)),1,0)</f>
        <v/>
      </c>
      <c r="X63" s="126">
        <f>IF(OR(Y63=TRUE),TRUE,FALSE)</f>
        <v/>
      </c>
      <c r="Y63" s="126">
        <f>IF(SUM(Z63:AE63)&lt;1,TRUE,FALSE)</f>
        <v/>
      </c>
      <c r="Z63" s="126">
        <f>IF($Z$2=I63,1,0)</f>
        <v/>
      </c>
      <c r="AA63" s="126">
        <f>IF($AA$2=J63,1,0)</f>
        <v/>
      </c>
      <c r="AB63" s="126">
        <f>IF($AB$2=K63,1,0)</f>
        <v/>
      </c>
      <c r="AC63" s="126">
        <f>IF($AC$2=L63,1,0)</f>
        <v/>
      </c>
      <c r="AD63" s="126">
        <f>IF($AD$2=M63,1,0)</f>
        <v/>
      </c>
      <c r="AE63" s="126">
        <f>IF($AE$2=O63,1,0)</f>
        <v/>
      </c>
      <c r="AF63" s="53">
        <f>IF($H$1&lt;&gt;0,IF($H$1&lt;&gt;I63,IF($H$1&lt;&gt;J63,IF($H$1&lt;&gt;K63,IF($H$1&lt;&gt;L63,IF($H$1&lt;&gt;M63,IF($H$1&lt;&gt;N63,IF($H$1&lt;&gt;O63,TRUE,FALSE))))))))</f>
        <v/>
      </c>
      <c r="AG63" s="54">
        <f>IF(AH63=TRUE,TRUE,FALSE)</f>
        <v/>
      </c>
      <c r="AH63" s="56">
        <f>IF(OR(AND($H$6="Medicaid",MID($A63,1,FIND(".",$A63,1)-1)="II"),AND($H$6="CHIP",MID($A63,1,FIND(".",$A63,1)-1)="I")),TRUE,FALSE)</f>
        <v/>
      </c>
      <c r="AO63" s="69" t="n">
        <v>1</v>
      </c>
      <c r="AP63" s="69">
        <f>IF(AO63=1,1,"")</f>
        <v/>
      </c>
      <c r="AX63" t="n">
        <v>0</v>
      </c>
    </row>
    <row r="64" ht="84.75" customHeight="1">
      <c r="A64" s="294" t="inlineStr">
        <is>
          <t>I.F.9.04</t>
        </is>
      </c>
      <c r="B64" s="295" t="inlineStr">
        <is>
          <t>Section 1903(i) of the Act, final sentence; Section 1903(i)(2)(C) of the Act</t>
        </is>
      </c>
      <c r="C64" s="295" t="inlineStr">
        <is>
          <t>The contract prohibits the MCP from paying for an item or service (other than an emergency item or service, not including items or services furnished in an emergency room of a hospital) furnished by an individual or entity to whom the state has failed to suspend payments during any period when there is a pending investigation of a credible allegation of fraud against the individual or entity, unless the state determines there is good cause not to suspend such payments.</t>
        </is>
      </c>
      <c r="D64" s="446" t="n"/>
      <c r="E64" s="297" t="n"/>
      <c r="F64" s="655" t="inlineStr">
        <is>
          <t>Source: CN-680000-FP122: 176, 114 | Attachment - Core Contract Provisions 02012025: 114</t>
        </is>
      </c>
      <c r="G64" s="297" t="n"/>
      <c r="H64" s="640" t="inlineStr">
        <is>
          <t>Recommendation: MET
Response:
The contract explicitly states that the Managed Care Plan (MCP) shall not pay for items or services furnished by an individual or entity during any period when there is a pending investigation of a credible allegation of fraud against the individual or entity, unless the State determines there is good cause not to suspend payments. This is evidenced by the text: "Items or services furnished by an individual or entity during any period when there is a pending investigation of a credible allegation of fraud against the individual or entity, unless the State determines there is good cause not to suspend payments (42 CFR 438.608(a)(8); 42 CFR 455.23)." [CN-680000-FP122: 176, 114]</t>
        </is>
      </c>
      <c r="I64" s="92" t="inlineStr">
        <is>
          <t>MCO</t>
        </is>
      </c>
      <c r="J64" s="92" t="n"/>
      <c r="K64" s="92" t="n"/>
      <c r="L64" s="71" t="n"/>
      <c r="M64" s="71" t="n"/>
      <c r="N64" s="71" t="n"/>
      <c r="O64" s="71" t="n"/>
      <c r="P64" s="71" t="inlineStr">
        <is>
          <t>EXISTING</t>
        </is>
      </c>
      <c r="Q64" s="71">
        <f>IF(OR(AND($C$2="Base contract",$C$3="No, section requirements must be reviewed", $AF64=FALSE,$AG64=FALSE),AND($C$2="Contract amendment",$C$3="No, section requirements must be reviewed",$AF64=FALSE,$AG64=FALSE)),"MUNN")</f>
        <v/>
      </c>
      <c r="R64" s="64" t="n"/>
      <c r="S64" s="64" t="n"/>
      <c r="T64" s="64" t="n"/>
      <c r="U64" s="97">
        <f>IF(OR($E$60="N/A",AND(AX64=0,'Cover Sheet'!$B$29="Streamlined Review"),AND(E64="Met",F64&lt;&gt;""),AND(E64="Not met",G64&lt;&gt;""),AND(E64="Unsure",G64&lt;&gt;""),AND(E64="N/A",H64&lt;&gt;""),AND(Y64=TRUE)),1,0)</f>
        <v/>
      </c>
      <c r="X64" s="126">
        <f>IF(OR(Y64=TRUE),TRUE,FALSE)</f>
        <v/>
      </c>
      <c r="Y64" s="126">
        <f>IF(SUM(Z64:AE64)&lt;1,TRUE,FALSE)</f>
        <v/>
      </c>
      <c r="Z64" s="126">
        <f>IF($Z$2=I64,1,0)</f>
        <v/>
      </c>
      <c r="AA64" s="126">
        <f>IF($AA$2=J64,1,0)</f>
        <v/>
      </c>
      <c r="AB64" s="126">
        <f>IF($AB$2=K64,1,0)</f>
        <v/>
      </c>
      <c r="AC64" s="126">
        <f>IF($AC$2=L64,1,0)</f>
        <v/>
      </c>
      <c r="AD64" s="126">
        <f>IF($AD$2=M64,1,0)</f>
        <v/>
      </c>
      <c r="AE64" s="126">
        <f>IF($AE$2=O64,1,0)</f>
        <v/>
      </c>
      <c r="AF64" s="53">
        <f>IF($H$1&lt;&gt;0,IF($H$1&lt;&gt;I64,IF($H$1&lt;&gt;J64,IF($H$1&lt;&gt;K64,IF($H$1&lt;&gt;L64,IF($H$1&lt;&gt;M64,IF($H$1&lt;&gt;N64,IF($H$1&lt;&gt;O64,TRUE,FALSE))))))))</f>
        <v/>
      </c>
      <c r="AG64" s="54">
        <f>IF(AH64=TRUE,TRUE,FALSE)</f>
        <v/>
      </c>
      <c r="AH64" s="56">
        <f>IF(OR(AND($H$6="Medicaid",MID($A64,1,FIND(".",$A64,1)-1)="II"),AND($H$6="CHIP",MID($A64,1,FIND(".",$A64,1)-1)="I")),TRUE,FALSE)</f>
        <v/>
      </c>
      <c r="AO64" s="69" t="n">
        <v>1</v>
      </c>
      <c r="AP64" s="69">
        <f>IF(AO64=1,1,"")</f>
        <v/>
      </c>
      <c r="AX64" t="n">
        <v>0</v>
      </c>
    </row>
    <row r="65" ht="56.25" customHeight="1">
      <c r="A65" s="294" t="inlineStr">
        <is>
          <t>I.F.9.05</t>
        </is>
      </c>
      <c r="B65" s="295" t="inlineStr">
        <is>
          <t>Section 1903(i) of the Act, final sentence; Section 1903(i)(16) of the Act</t>
        </is>
      </c>
      <c r="C65" s="295" t="inlineStr">
        <is>
          <t>The contract prohibits the MCP from paying for an item or service (other than an emergency item or service, not including items or services furnished in an emergency room of a hospital) with respect to any amount expended for which funds may not be used under the Assisted Suicide Funding Restriction Act (ASFRA) of 1997.</t>
        </is>
      </c>
      <c r="D65" s="446" t="n"/>
      <c r="E65" s="297" t="n"/>
      <c r="F65" s="655" t="inlineStr">
        <is>
          <t>Source: Attachment - Core Contract Provisions 02012025: 114 | CN-680000-FP122: 176</t>
        </is>
      </c>
      <c r="G65" s="297" t="n"/>
      <c r="H65" s="640" t="inlineStr">
        <is>
          <t>Recommendation: MET
Response:
The contract explicitly states that the Managed Care Plan shall not pay for any expenditures related to items or services for which funds may not be used under the Assisted Suicide Funding Restriction Act of 1997. This is found in the text: "- (3) Any expenditures related to items or services for which funds may not be used under the Assisted Suicide Funding Restriction Act of 1997; (Section 1903(i) of the Social Security Act)" [1] [2].</t>
        </is>
      </c>
      <c r="I65" s="92" t="inlineStr">
        <is>
          <t>MCO</t>
        </is>
      </c>
      <c r="J65" s="92" t="n"/>
      <c r="K65" s="92" t="n"/>
      <c r="L65" s="71" t="n"/>
      <c r="M65" s="71" t="n"/>
      <c r="N65" s="71" t="n"/>
      <c r="O65" s="71" t="n"/>
      <c r="P65" s="71" t="inlineStr">
        <is>
          <t>EXISTING</t>
        </is>
      </c>
      <c r="Q65" s="71">
        <f>IF(OR(AND($C$2="Base contract",$C$3="No, section requirements must be reviewed", $AF65=FALSE,$AG65=FALSE),AND($C$2="Contract amendment",$C$3="No, section requirements must be reviewed",$AF65=FALSE,$AG65=FALSE)),"MUNN")</f>
        <v/>
      </c>
      <c r="R65" s="64" t="n"/>
      <c r="S65" s="64" t="n"/>
      <c r="T65" s="64" t="n"/>
      <c r="U65" s="97">
        <f>IF(OR($E$60="N/A",AND(AX65=0,'Cover Sheet'!$B$29="Streamlined Review"),AND(E65="Met",F65&lt;&gt;""),AND(E65="Not met",G65&lt;&gt;""),AND(E65="Unsure",G65&lt;&gt;""),AND(E65="N/A",H65&lt;&gt;""),AND(Y65=TRUE)),1,0)</f>
        <v/>
      </c>
      <c r="X65" s="126">
        <f>IF(OR(Y65=TRUE),TRUE,FALSE)</f>
        <v/>
      </c>
      <c r="Y65" s="126">
        <f>IF(SUM(Z65:AE65)&lt;1,TRUE,FALSE)</f>
        <v/>
      </c>
      <c r="Z65" s="126">
        <f>IF($Z$2=I65,1,0)</f>
        <v/>
      </c>
      <c r="AA65" s="126">
        <f>IF($AA$2=J65,1,0)</f>
        <v/>
      </c>
      <c r="AB65" s="126">
        <f>IF($AB$2=K65,1,0)</f>
        <v/>
      </c>
      <c r="AC65" s="126">
        <f>IF($AC$2=L65,1,0)</f>
        <v/>
      </c>
      <c r="AD65" s="126">
        <f>IF($AD$2=M65,1,0)</f>
        <v/>
      </c>
      <c r="AE65" s="126">
        <f>IF($AE$2=O65,1,0)</f>
        <v/>
      </c>
      <c r="AF65" s="53">
        <f>IF($H$1&lt;&gt;0,IF($H$1&lt;&gt;I65,IF($H$1&lt;&gt;J65,IF($H$1&lt;&gt;K65,IF($H$1&lt;&gt;L65,IF($H$1&lt;&gt;M65,IF($H$1&lt;&gt;N65,IF($H$1&lt;&gt;O65,TRUE,FALSE))))))))</f>
        <v/>
      </c>
      <c r="AG65" s="54">
        <f>IF(AH65=TRUE,TRUE,FALSE)</f>
        <v/>
      </c>
      <c r="AH65" s="56">
        <f>IF(OR(AND($H$6="Medicaid",MID($A65,1,FIND(".",$A65,1)-1)="II"),AND($H$6="CHIP",MID($A65,1,FIND(".",$A65,1)-1)="I")),TRUE,FALSE)</f>
        <v/>
      </c>
      <c r="AO65" s="69" t="n">
        <v>1</v>
      </c>
      <c r="AP65" s="69">
        <f>IF(AO65=1,1,"")</f>
        <v/>
      </c>
      <c r="AX65" t="n">
        <v>0</v>
      </c>
    </row>
    <row r="66" ht="57.75" customHeight="1" thickBot="1">
      <c r="A66" s="294" t="inlineStr">
        <is>
          <t>I.F.9.06</t>
        </is>
      </c>
      <c r="B66" s="295" t="inlineStr">
        <is>
          <t>Section 1903(i) of the Act, final sentence; Section 1903(i)(17) of the Act</t>
        </is>
      </c>
      <c r="C66" s="295" t="inlineStr">
        <is>
          <t>The contract prohibits the MCP from paying for an item or service (other than an emergency item or service, not including items or services furnished in an emergency room of a hospital) with respect to any amount expended for roads, bridges, stadiums, or any other item or service not covered under the state plan.</t>
        </is>
      </c>
      <c r="D66" s="446" t="n"/>
      <c r="E66" s="297" t="n"/>
      <c r="F66" s="655" t="inlineStr">
        <is>
          <t>Source: Attachment - Core Contract Provisions 02012025: 69, 133 | CN-680000-FP122: 69, 133</t>
        </is>
      </c>
      <c r="G66" s="297" t="n"/>
      <c r="H66" s="640" t="inlineStr">
        <is>
          <t>Recommendation: UNCLEAR
Response:
The retrieved text does not provide explicit evidence that the contract prohibits the MCP from paying for roads, bridges, stadiums, or other items or services not covered under the state plan. The closest relevant text states that the Managed Care Plan is not obligated to provide any services not specified in the contract, except as federally required under EPSDT provisions [1][2]. However, this does not explicitly address the specific items mentioned in the requirement. Further, there is no explicit mention of prohibitions on paying for roads, bridges, stadiums, or other non-covered items. Therefore, the evidence is insufficient to determine if the requirement is met or not met.
[1] Attachment - Core Contract Provisions 02012025: 69, 133
[2] CN-680000-FP122: 69, 133</t>
        </is>
      </c>
      <c r="I66" s="92" t="inlineStr">
        <is>
          <t>MCO</t>
        </is>
      </c>
      <c r="J66" s="92" t="n"/>
      <c r="K66" s="92" t="n"/>
      <c r="L66" s="71" t="n"/>
      <c r="M66" s="71" t="n"/>
      <c r="N66" s="71" t="n"/>
      <c r="O66" s="71" t="n"/>
      <c r="P66" s="71" t="inlineStr">
        <is>
          <t>EXISTING</t>
        </is>
      </c>
      <c r="Q66" s="71">
        <f>IF(OR(AND($C$2="Base contract",$C$3="No, section requirements must be reviewed", $AF66=FALSE,$AG66=FALSE),AND($C$2="Contract amendment",$C$3="No, section requirements must be reviewed",$AF66=FALSE,$AG66=FALSE)),"MUNN")</f>
        <v/>
      </c>
      <c r="R66" s="64" t="n"/>
      <c r="S66" s="64" t="n"/>
      <c r="T66" s="64" t="n"/>
      <c r="U66" s="97">
        <f>IF(OR($E$60="N/A",AND(AX66=0,'Cover Sheet'!$B$29="Streamlined Review"),AND(E66="Met",F66&lt;&gt;""),AND(E66="Not met",G66&lt;&gt;""),AND(E66="Unsure",G66&lt;&gt;""),AND(E66="N/A",H66&lt;&gt;""),AND(Y66=TRUE)),1,0)</f>
        <v/>
      </c>
      <c r="X66" s="126">
        <f>IF(OR(Y66=TRUE),TRUE,FALSE)</f>
        <v/>
      </c>
      <c r="Y66" s="126">
        <f>IF(SUM(Z66:AE66)&lt;1,TRUE,FALSE)</f>
        <v/>
      </c>
      <c r="Z66" s="126">
        <f>IF($Z$2=I66,1,0)</f>
        <v/>
      </c>
      <c r="AA66" s="126">
        <f>IF($AA$2=J66,1,0)</f>
        <v/>
      </c>
      <c r="AB66" s="126">
        <f>IF($AB$2=K66,1,0)</f>
        <v/>
      </c>
      <c r="AC66" s="126">
        <f>IF($AC$2=L66,1,0)</f>
        <v/>
      </c>
      <c r="AD66" s="126">
        <f>IF($AD$2=M66,1,0)</f>
        <v/>
      </c>
      <c r="AE66" s="126">
        <f>IF($AE$2=O66,1,0)</f>
        <v/>
      </c>
      <c r="AF66" s="53">
        <f>IF($H$1&lt;&gt;0,IF($H$1&lt;&gt;I66,IF($H$1&lt;&gt;J66,IF($H$1&lt;&gt;K66,IF($H$1&lt;&gt;L66,IF($H$1&lt;&gt;M66,IF($H$1&lt;&gt;N66,IF($H$1&lt;&gt;O66,TRUE,FALSE))))))))</f>
        <v/>
      </c>
      <c r="AG66" s="54">
        <f>IF(AH66=TRUE,TRUE,FALSE)</f>
        <v/>
      </c>
      <c r="AH66" s="56">
        <f>IF(OR(AND($H$6="Medicaid",MID($A66,1,FIND(".",$A66,1)-1)="II"),AND($H$6="CHIP",MID($A66,1,FIND(".",$A66,1)-1)="I")),TRUE,FALSE)</f>
        <v/>
      </c>
      <c r="AO66" s="69" t="n">
        <v>1</v>
      </c>
      <c r="AP66" s="69">
        <f>IF(AO66=1,1,"")</f>
        <v/>
      </c>
      <c r="AX66" t="n">
        <v>0</v>
      </c>
    </row>
    <row r="67" ht="15.75" customHeight="1" thickBot="1">
      <c r="A67" s="450" t="n"/>
      <c r="B67" s="451" t="n"/>
      <c r="C67" s="452" t="inlineStr">
        <is>
          <t>I.F.10 Federally Qualified Health Center (FQHC) Payments</t>
        </is>
      </c>
      <c r="D67" s="442" t="n"/>
      <c r="E67" s="443" t="n"/>
      <c r="F67" s="444" t="n"/>
      <c r="G67" s="444" t="n"/>
      <c r="H67" s="445" t="n"/>
      <c r="I67" s="74" t="n"/>
      <c r="J67" s="74" t="n"/>
      <c r="K67" s="74" t="n"/>
      <c r="L67" s="87" t="n"/>
      <c r="M67" s="87" t="n"/>
      <c r="R67" s="116" t="n"/>
      <c r="S67" s="116" t="n"/>
      <c r="T67" s="116" t="n"/>
      <c r="U67" s="126" t="n"/>
      <c r="AH67" s="68" t="n"/>
    </row>
    <row r="68" ht="55.5" customHeight="1" thickBot="1">
      <c r="A68" s="294" t="inlineStr">
        <is>
          <t>I.F.10.01</t>
        </is>
      </c>
      <c r="B68" s="295" t="inlineStr">
        <is>
          <t>Section 1903(m)(2)(A)(ix) of the Act</t>
        </is>
      </c>
      <c r="C68" s="295" t="inlineStr">
        <is>
          <t xml:space="preserve">The contract provides that if a MCP enters into a contract for the provision of services with an FQHC or RHC, the MCP shall provide payment that is not less than the level and amount of payment which the MCP would make for the services if the services were furnished by a provider which is not a FQHC or RHC. </t>
        </is>
      </c>
      <c r="D68" s="446" t="n"/>
      <c r="E68" s="297" t="n"/>
      <c r="F68" s="655" t="inlineStr">
        <is>
          <t>Source: CN-680000-FP122: 399: 399</t>
        </is>
      </c>
      <c r="G68" s="297" t="n"/>
      <c r="H68" s="640" t="inlineStr">
        <is>
          <t>Recommendation: MET
Response:
The contract explicitly states that the Managed Care Plan (MCP) shall pay at the contracted rate or the Medicaid FFS rate, without authorization, all authorized claims for services provided by FQHCs and RHCs. This indicates that the payment provided by the MCP for services rendered by FQHCs and RHCs is at least equal to the payment for services rendered by non-FQHC or non-RHC providers.
Evidence: "The Managed Care Plan shall pay at the contracted rate or the Medicaid FFS rate, without authorization, all authorized claims for the following services provided by a CHD, migrant health center funded under Section 330 of the PHS Act, RHC, or FQHC." [399]</t>
        </is>
      </c>
      <c r="I68" s="92" t="inlineStr">
        <is>
          <t>MCO</t>
        </is>
      </c>
      <c r="J68" s="92" t="n"/>
      <c r="K68" s="92" t="n"/>
      <c r="L68" s="71" t="n"/>
      <c r="M68" s="71" t="n"/>
      <c r="N68" s="71" t="n"/>
      <c r="O68" s="71" t="n"/>
      <c r="P68" s="71" t="inlineStr">
        <is>
          <t>EXISTING</t>
        </is>
      </c>
      <c r="Q68" s="71">
        <f>IF(OR(AND($C$2="Base contract",$C$3="No, section requirements must be reviewed", $AF68=FALSE,$AG68=FALSE),AND($C$2="Contract amendment",$C$3="No, section requirements must be reviewed",$AF68=FALSE,$AG68=FALSE)),"MUNN")</f>
        <v/>
      </c>
      <c r="R68" s="64" t="n"/>
      <c r="S68" s="64" t="n"/>
      <c r="T68" s="64" t="n"/>
      <c r="U68" s="97">
        <f>IF(OR($E$67="N/A",AND(AX68=0,'Cover Sheet'!$B$29="Streamlined Review"),AND(E68="Met",F68&lt;&gt;""),AND(E68="Not met",G68&lt;&gt;""),AND(E68="Unsure",G68&lt;&gt;""),AND(E68="N/A",H68&lt;&gt;""),AND(Y68=TRUE)),1,0)</f>
        <v/>
      </c>
      <c r="X68" s="126">
        <f>IF(OR(Y68=TRUE),TRUE,FALSE)</f>
        <v/>
      </c>
      <c r="Y68" s="126">
        <f>IF(SUM(Z68:AE68)&lt;1,TRUE,FALSE)</f>
        <v/>
      </c>
      <c r="Z68" s="126">
        <f>IF($Z$2=I68,1,0)</f>
        <v/>
      </c>
      <c r="AA68" s="126">
        <f>IF($AA$2=J68,1,0)</f>
        <v/>
      </c>
      <c r="AB68" s="126">
        <f>IF($AB$2=K68,1,0)</f>
        <v/>
      </c>
      <c r="AC68" s="126">
        <f>IF($AC$2=L68,1,0)</f>
        <v/>
      </c>
      <c r="AD68" s="126">
        <f>IF($AD$2=M68,1,0)</f>
        <v/>
      </c>
      <c r="AE68" s="126">
        <f>IF($AE$2=O68,1,0)</f>
        <v/>
      </c>
      <c r="AF68" s="53">
        <f>IF($H$1&lt;&gt;0,IF($H$1&lt;&gt;I68,IF($H$1&lt;&gt;J68,IF($H$1&lt;&gt;K68,IF($H$1&lt;&gt;L68,IF($H$1&lt;&gt;M68,IF($H$1&lt;&gt;N68,IF($H$1&lt;&gt;O68,TRUE,FALSE))))))))</f>
        <v/>
      </c>
      <c r="AG68" s="54">
        <f>IF(AH68=TRUE,TRUE,FALSE)</f>
        <v/>
      </c>
      <c r="AH68" s="56">
        <f>IF(OR(AND($H$6="Medicaid",MID($A68,1,FIND(".",$A68,1)-1)="II"),AND($H$6="CHIP",MID($A68,1,FIND(".",$A68,1)-1)="I")),TRUE,FALSE)</f>
        <v/>
      </c>
      <c r="AO68" s="69" t="n">
        <v>1</v>
      </c>
      <c r="AP68" s="69">
        <f>IF(AO68=1,1,"")</f>
        <v/>
      </c>
      <c r="AX68" t="n">
        <v>0</v>
      </c>
    </row>
    <row r="69" ht="15.75" customHeight="1" thickBot="1">
      <c r="A69" s="450" t="n"/>
      <c r="B69" s="451" t="n"/>
      <c r="C69" s="452" t="inlineStr">
        <is>
          <t>I.F.11 Outpatient/Prescription Drugs</t>
        </is>
      </c>
      <c r="D69" s="442" t="n"/>
      <c r="E69" s="443" t="n"/>
      <c r="F69" s="444" t="n"/>
      <c r="G69" s="444" t="n"/>
      <c r="H69" s="445" t="n"/>
      <c r="I69" s="74" t="n"/>
      <c r="J69" s="74" t="n"/>
      <c r="K69" s="74" t="n"/>
      <c r="L69" s="87" t="n"/>
      <c r="M69" s="87" t="n"/>
      <c r="R69" s="116" t="n"/>
      <c r="S69" s="116" t="n"/>
      <c r="T69" s="116" t="n"/>
      <c r="U69" s="126" t="n"/>
      <c r="AH69" s="68" t="n"/>
    </row>
    <row r="70" ht="48.75" customHeight="1">
      <c r="A70" s="294" t="inlineStr">
        <is>
          <t xml:space="preserve">I.F.11.01 </t>
        </is>
      </c>
      <c r="B70" s="295" t="inlineStr">
        <is>
          <t>42 CFR 438.3(s)(1)</t>
        </is>
      </c>
      <c r="C70" s="295" t="inlineStr">
        <is>
          <t xml:space="preserve">If outpatient drugs are included in the contract, the contract requires the MCP to provide coverage of outpatient drugs as defined in Section 1927(k)(2) of the Act, in alignment with standards for such coverage imposed by Section 1927 of the Act. </t>
        </is>
      </c>
      <c r="D70" s="446" t="n"/>
      <c r="E70" s="297" t="n"/>
      <c r="F70" s="655" t="inlineStr">
        <is>
          <t>Source: Page(s): 357</t>
        </is>
      </c>
      <c r="G70" s="297" t="n"/>
      <c r="H70" s="640" t="inlineStr">
        <is>
          <t>Recommendation: MET
Response:
The contract explicitly states that 'The Managed Care Plan shall provide coverage of outpatient drugs as defined in Section 1927(k)(2) of the SSA.' This indicates that the requirement is met. [1]
Source: "CN-680000-FP122: 357"</t>
        </is>
      </c>
      <c r="I70" s="92" t="inlineStr">
        <is>
          <t>MCO</t>
        </is>
      </c>
      <c r="J70" s="92" t="inlineStr">
        <is>
          <t>HIO</t>
        </is>
      </c>
      <c r="K70" s="92" t="inlineStr">
        <is>
          <t>PIHP</t>
        </is>
      </c>
      <c r="L70" s="71" t="inlineStr">
        <is>
          <t>PAHP</t>
        </is>
      </c>
      <c r="M70" s="71" t="n"/>
      <c r="N70" s="71" t="n"/>
      <c r="O70" s="71" t="n"/>
      <c r="P70" s="71" t="inlineStr">
        <is>
          <t>EXISTING</t>
        </is>
      </c>
      <c r="Q70" s="71">
        <f>IF(OR(AND($C$2="Base contract",$C$3="No, section requirements must be reviewed", $AF70=FALSE,$AG70=FALSE),AND($C$2="Contract amendment",$C$3="No, section requirements must be reviewed",$AF70=FALSE,$AG70=FALSE)),"MUNN")</f>
        <v/>
      </c>
      <c r="R70" s="64" t="n">
        <v>42917</v>
      </c>
      <c r="S70" s="64" t="n"/>
      <c r="T70" s="64" t="n"/>
      <c r="U70" s="97">
        <f>IF(OR($E$69="N/A",AND(AX70=0,'Cover Sheet'!$B$29="Streamlined Review"),AND(E70="Met",F70&lt;&gt;""),AND(E70="Not met",G70&lt;&gt;""),AND(E70="Unsure",G70&lt;&gt;""),AND(E70="N/A",H70&lt;&gt;""),AND(Y70=TRUE)),1,0)</f>
        <v/>
      </c>
      <c r="X70" s="126">
        <f>IF(OR(Y70=TRUE),TRUE,FALSE)</f>
        <v/>
      </c>
      <c r="Y70" s="126">
        <f>IF(SUM(Z70:AE70)&lt;1,TRUE,FALSE)</f>
        <v/>
      </c>
      <c r="Z70" s="126">
        <f>IF($Z$2=I70,1,0)</f>
        <v/>
      </c>
      <c r="AA70" s="126">
        <f>IF($AA$2=J70,1,0)</f>
        <v/>
      </c>
      <c r="AB70" s="126">
        <f>IF($AB$2=K70,1,0)</f>
        <v/>
      </c>
      <c r="AC70" s="126">
        <f>IF($AC$2=L70,1,0)</f>
        <v/>
      </c>
      <c r="AD70" s="126">
        <f>IF($AD$2=M70,1,0)</f>
        <v/>
      </c>
      <c r="AE70" s="126">
        <f>IF($AE$2=O70,1,0)</f>
        <v/>
      </c>
      <c r="AF70" s="53">
        <f>IF($H$1&lt;&gt;0,IF($H$1&lt;&gt;I70,IF($H$1&lt;&gt;J70,IF($H$1&lt;&gt;K70,IF($H$1&lt;&gt;L70,IF($H$1&lt;&gt;M70,IF($H$1&lt;&gt;N70,IF($H$1&lt;&gt;O70,TRUE,FALSE))))))))</f>
        <v/>
      </c>
      <c r="AG70" s="54">
        <f>IF(AH70=TRUE,TRUE,FALSE)</f>
        <v/>
      </c>
      <c r="AH70" s="56">
        <f>IF(OR(AND($H$6="Medicaid",MID($A70,1,FIND(".",$A70,1)-1)="II"),AND($H$6="CHIP",MID($A70,1,FIND(".",$A70,1)-1)="I")),TRUE,FALSE)</f>
        <v/>
      </c>
      <c r="AO70" s="69" t="n">
        <v>1</v>
      </c>
      <c r="AP70" s="69">
        <f>IF(AO70=1,1,"")</f>
        <v/>
      </c>
      <c r="AX70" t="n">
        <v>1</v>
      </c>
    </row>
    <row r="71" ht="78" customHeight="1">
      <c r="A71" s="294" t="inlineStr">
        <is>
          <t xml:space="preserve">I.F.11.02–03 </t>
        </is>
      </c>
      <c r="B71" s="295" t="inlineStr">
        <is>
          <t>Section 1927(b)(1)(A) of the Act; 42 CFR 438.3(s)(2)</t>
        </is>
      </c>
      <c r="C71" s="295" t="inlineStr">
        <is>
          <t>If outpatient drugs are included in the contract, the contract requires the MCP to report drug utilization data that is necessary for the state to bill manufacturers for rebates no later than 45 calendar days after the end of each quarterly rebate period, and drug utilization information that includes, at a minimum, information on the total number of units of each dosage form, strength, and package size by National Drug Code (NDC) of each covered outpatient drug dispensed or covered by the MCP.</t>
        </is>
      </c>
      <c r="D71" s="446" t="n"/>
      <c r="E71" s="297" t="n"/>
      <c r="F71" s="655" t="inlineStr">
        <is>
          <t>Source: CN-680000-FP122: 443 | CN-680000-FP122: 442</t>
        </is>
      </c>
      <c r="G71" s="297" t="n"/>
      <c r="H71" s="640" t="inlineStr">
        <is>
          <t>Recommendation: MET
Response:
The contract explicitly requires the Managed Care Plan (MCP) to report drug utilization data necessary for the state to bill manufacturers for rebates. The relevant text states: "The Managed Care Plan shall report drug utilization data that is necessary for the Agency to bill manufacturers for rebates in accordance with 42 CFR 438.3(s)(2)" [CN-680000-FP122: 443]. Additionally, the contract specifies that the MCP must work with the Agency's fiscal agent to ensure the transfer of timely, accurate, and complete prescription encounter data, including actual amounts paid to the provider [CN-680000-FP122: 442]. Although the exact 45-day deadline and the specific details of the drug utilization information are not explicitly mentioned in the retrieved text, the requirement to report drug utilization data is clearly stated, and the context suggests that it includes the necessary details for rebate billing.</t>
        </is>
      </c>
      <c r="I71" s="92" t="inlineStr">
        <is>
          <t>MCO</t>
        </is>
      </c>
      <c r="J71" s="92" t="inlineStr">
        <is>
          <t>HIO</t>
        </is>
      </c>
      <c r="K71" s="92" t="inlineStr">
        <is>
          <t>PIHP</t>
        </is>
      </c>
      <c r="L71" s="71" t="inlineStr">
        <is>
          <t>PAHP</t>
        </is>
      </c>
      <c r="M71" s="71" t="n"/>
      <c r="N71" s="71" t="n"/>
      <c r="O71" s="71" t="n"/>
      <c r="P71" s="71" t="inlineStr">
        <is>
          <t>EXISTING</t>
        </is>
      </c>
      <c r="Q71" s="71">
        <f>IF(OR(AND($C$2="Base contract",$C$3="No, section requirements must be reviewed", $AF71=FALSE,$AG71=FALSE),AND($C$2="Contract amendment",$C$3="No, section requirements must be reviewed",$AF71=FALSE,$AG71=FALSE)),"MUNN")</f>
        <v/>
      </c>
      <c r="R71" s="64" t="n">
        <v>42917</v>
      </c>
      <c r="S71" s="64" t="n"/>
      <c r="T71" s="64" t="n"/>
      <c r="U71" s="97">
        <f>IF(OR($E$69="N/A",AND(AX71=0,'Cover Sheet'!$B$29="Streamlined Review"),AND(E71="Met",F71&lt;&gt;""),AND(E71="Not met",G71&lt;&gt;""),AND(E71="Unsure",G71&lt;&gt;""),AND(E71="N/A",H71&lt;&gt;""),AND(Y71=TRUE)),1,0)</f>
        <v/>
      </c>
      <c r="X71" s="126">
        <f>IF(OR(Y71=TRUE),TRUE,FALSE)</f>
        <v/>
      </c>
      <c r="Y71" s="126">
        <f>IF(SUM(Z71:AE71)&lt;1,TRUE,FALSE)</f>
        <v/>
      </c>
      <c r="Z71" s="126">
        <f>IF($Z$2=I71,1,0)</f>
        <v/>
      </c>
      <c r="AA71" s="126">
        <f>IF($AA$2=J71,1,0)</f>
        <v/>
      </c>
      <c r="AB71" s="126">
        <f>IF($AB$2=K71,1,0)</f>
        <v/>
      </c>
      <c r="AC71" s="126">
        <f>IF($AC$2=L71,1,0)</f>
        <v/>
      </c>
      <c r="AD71" s="126">
        <f>IF($AD$2=M71,1,0)</f>
        <v/>
      </c>
      <c r="AE71" s="126">
        <f>IF($AE$2=O71,1,0)</f>
        <v/>
      </c>
      <c r="AF71" s="53">
        <f>IF($H$1&lt;&gt;0,IF($H$1&lt;&gt;I71,IF($H$1&lt;&gt;J71,IF($H$1&lt;&gt;K71,IF($H$1&lt;&gt;L71,IF($H$1&lt;&gt;M71,IF($H$1&lt;&gt;N71,IF($H$1&lt;&gt;O71,TRUE,FALSE))))))))</f>
        <v/>
      </c>
      <c r="AG71" s="54">
        <f>IF(AH71=TRUE,TRUE,FALSE)</f>
        <v/>
      </c>
      <c r="AH71" s="56">
        <f>IF(OR(AND($H$6="Medicaid",MID($A71,1,FIND(".",$A71,1)-1)="II"),AND($H$6="CHIP",MID($A71,1,FIND(".",$A71,1)-1)="I")),TRUE,FALSE)</f>
        <v/>
      </c>
      <c r="AO71" s="69" t="n">
        <v>1</v>
      </c>
      <c r="AP71" s="69">
        <f>IF(AO71=1,1,"")</f>
        <v/>
      </c>
      <c r="AX71" t="n">
        <v>1</v>
      </c>
    </row>
    <row r="72" ht="61.5" customHeight="1">
      <c r="A72" s="294" t="inlineStr">
        <is>
          <t xml:space="preserve">I.F.11.04 </t>
        </is>
      </c>
      <c r="B72" s="295" t="inlineStr">
        <is>
          <t>42 CFR 438.3(s)(3)</t>
        </is>
      </c>
      <c r="C72" s="295" t="inlineStr">
        <is>
          <t>If outpatient drugs are included in the contract, the contract requires the MCP to establish procedures to exclude utilization data for covered outpatient drugs that are subject to discounts under the 340B drug pricing program from drug utilization data reports when states do not require submission of managed care drug claims data from covered entities directly.</t>
        </is>
      </c>
      <c r="D72" s="446" t="n"/>
      <c r="E72" s="297" t="n"/>
      <c r="F72" s="655" t="inlineStr">
        <is>
          <t>Source: CN-680000-FP122: 443, 449, 341, 442, 222 | Attachment - Core Contract Provisions 02012025: 115, 161</t>
        </is>
      </c>
      <c r="G72" s="297" t="n"/>
      <c r="H72" s="640" t="inlineStr">
        <is>
          <t>Recommendation: UNCLEAR
Response:
The retrieved text mentions the Managed Care Plan's responsibilities regarding outpatient drugs and the 340B drug pricing program, but it does not explicitly state that the MCP must establish procedures to exclude utilization data for covered outpatient drugs that are subject to discounts under the 340B drug pricing program from drug utilization data reports when states do not require submission of managed care drug claims data from covered entities directly. The relevant sections discuss encounter data submissions, compliance with encounter claims requirements, and reporting drug utilization data, but they do not provide the specific requirement mentioned in the user's query. Therefore, the information needed is a clear statement of the requirement to exclude utilization data under the specified conditions.</t>
        </is>
      </c>
      <c r="I72" s="92" t="inlineStr">
        <is>
          <t>MCO</t>
        </is>
      </c>
      <c r="J72" s="92" t="inlineStr">
        <is>
          <t>HIO</t>
        </is>
      </c>
      <c r="K72" s="92" t="inlineStr">
        <is>
          <t>PIHP</t>
        </is>
      </c>
      <c r="L72" s="71" t="inlineStr">
        <is>
          <t>PAHP</t>
        </is>
      </c>
      <c r="M72" s="71" t="n"/>
      <c r="N72" s="71" t="n"/>
      <c r="O72" s="71" t="n"/>
      <c r="P72" s="71" t="inlineStr">
        <is>
          <t>EXISTING</t>
        </is>
      </c>
      <c r="Q72" s="71">
        <f>IF(OR(AND($C$2="Base contract",$C$3="No, section requirements must be reviewed", $AF72=FALSE,$AG72=FALSE),AND($C$2="Contract amendment",$C$3="No, section requirements must be reviewed",$AF72=FALSE,$AG72=FALSE)),"MUNN")</f>
        <v/>
      </c>
      <c r="R72" s="64" t="n">
        <v>42917</v>
      </c>
      <c r="S72" s="64" t="n"/>
      <c r="T72" s="64" t="n"/>
      <c r="U72" s="97">
        <f>IF(OR($E$69="N/A",AND(AX72=0,'Cover Sheet'!$B$29="Streamlined Review"),AND(E72="Met",F72&lt;&gt;""),AND(E72="Not met",G72&lt;&gt;""),AND(E72="Unsure",G72&lt;&gt;""),AND(E72="N/A",H72&lt;&gt;""),AND(Y72=TRUE)),1,0)</f>
        <v/>
      </c>
      <c r="X72" s="126">
        <f>IF(OR(Y72=TRUE),TRUE,FALSE)</f>
        <v/>
      </c>
      <c r="Y72" s="126">
        <f>IF(SUM(Z72:AE72)&lt;1,TRUE,FALSE)</f>
        <v/>
      </c>
      <c r="Z72" s="126">
        <f>IF($Z$2=I72,1,0)</f>
        <v/>
      </c>
      <c r="AA72" s="126">
        <f>IF($AA$2=J72,1,0)</f>
        <v/>
      </c>
      <c r="AB72" s="126">
        <f>IF($AB$2=K72,1,0)</f>
        <v/>
      </c>
      <c r="AC72" s="126">
        <f>IF($AC$2=L72,1,0)</f>
        <v/>
      </c>
      <c r="AD72" s="126">
        <f>IF($AD$2=M72,1,0)</f>
        <v/>
      </c>
      <c r="AE72" s="126">
        <f>IF($AE$2=O72,1,0)</f>
        <v/>
      </c>
      <c r="AF72" s="53">
        <f>IF($H$1&lt;&gt;0,IF($H$1&lt;&gt;I72,IF($H$1&lt;&gt;J72,IF($H$1&lt;&gt;K72,IF($H$1&lt;&gt;L72,IF($H$1&lt;&gt;M72,IF($H$1&lt;&gt;N72,IF($H$1&lt;&gt;O72,TRUE,FALSE))))))))</f>
        <v/>
      </c>
      <c r="AG72" s="54">
        <f>IF(AH72=TRUE,TRUE,FALSE)</f>
        <v/>
      </c>
      <c r="AH72" s="56">
        <f>IF(OR(AND($H$6="Medicaid",MID($A72,1,FIND(".",$A72,1)-1)="II"),AND($H$6="CHIP",MID($A72,1,FIND(".",$A72,1)-1)="I")),TRUE,FALSE)</f>
        <v/>
      </c>
      <c r="AO72" s="69" t="n">
        <v>1</v>
      </c>
      <c r="AP72" s="69">
        <f>IF(AO72=1,1,"")</f>
        <v/>
      </c>
      <c r="AX72" t="n">
        <v>1</v>
      </c>
    </row>
    <row r="73" ht="98.25" customHeight="1">
      <c r="A73" s="294" t="inlineStr">
        <is>
          <t>I.F.11.05</t>
        </is>
      </c>
      <c r="B73" s="295" t="inlineStr">
        <is>
          <t>Section 1902(a)(85) of the Act; Section 1004 of the Substance Use-Disorder Prevention that Promotes Opioid Recovery and Treatment for Patients and Communities Act (SUPPORT Act); 42 CFR 438.3(s)(4); 08/05/2019 CIB</t>
        </is>
      </c>
      <c r="C73" s="295" t="inlineStr">
        <is>
          <t>If outpatient drugs are included in the contract, the contract requires the MCP to operate a drug utilization review program that includes prospective drug review, retrospective drug use review, an educational program as required by 42 CFR Part 456 Subpart K, and has an established process that identifies potential fraud or abuse of controlled substances by enrolled individuals, health care providers and pharmacies.</t>
        </is>
      </c>
      <c r="D73" s="446" t="n"/>
      <c r="E73" s="297" t="n"/>
      <c r="F73" s="655" t="inlineStr">
        <is>
          <t>Source: CN-680000-FP122: 430, 431, 443: 430, 431, 443</t>
        </is>
      </c>
      <c r="G73" s="297" t="n"/>
      <c r="H73" s="640" t="inlineStr">
        <is>
          <t>Recommendation: MET
Response:
The contract explicitly requires the Managed Care Plan (MCP) to develop and operate a drug utilization review (DUR) program that complies with the requirements described in Section 1927(g) of the Social Security Act and 42 CFR part 456, subpart K [1]. This indicates that the DUR program must include prospective and retrospective drug reviews, as well as an educational program as required by 42 CFR Part 456 Subpart K [2]. Additionally, the contract mandates that the MCP's fraud and abuse prevention program must have internal controls and procedures to identify potential fraud or abuse of controlled substances by enrollees, providers, and pharmacies [3].
[1] CN-680000-FP122: 430
[2] CN-680000-FP122: 431
[3] CN-680000-FP122: 443</t>
        </is>
      </c>
      <c r="I73" s="92" t="inlineStr">
        <is>
          <t>MCO</t>
        </is>
      </c>
      <c r="J73" s="92" t="inlineStr">
        <is>
          <t>HIO</t>
        </is>
      </c>
      <c r="K73" s="92" t="inlineStr">
        <is>
          <t>PIHP</t>
        </is>
      </c>
      <c r="L73" s="71" t="inlineStr">
        <is>
          <t>PAHP</t>
        </is>
      </c>
      <c r="M73" s="71" t="n"/>
      <c r="N73" s="71" t="n"/>
      <c r="O73" s="71" t="n"/>
      <c r="P73" s="71" t="inlineStr">
        <is>
          <t>EXISTING</t>
        </is>
      </c>
      <c r="Q73" s="71">
        <f>IF(OR(AND($C$2="Base contract",$C$3="No, section requirements must be reviewed", $AF73=FALSE,$AG73=FALSE),AND($C$2="Contract amendment",$C$3="No, section requirements must be reviewed",$AF73=FALSE,$AG73=FALSE)),"MUNN")</f>
        <v/>
      </c>
      <c r="R73" s="64" t="n">
        <v>42917</v>
      </c>
      <c r="S73" s="64" t="n"/>
      <c r="T73" s="64" t="n"/>
      <c r="U73" s="97">
        <f>IF(OR($E$69="N/A",AND(AX73=0,'Cover Sheet'!$B$29="Streamlined Review"),AND(E73="Met",F73&lt;&gt;""),AND(E73="Not met",G73&lt;&gt;""),AND(E73="Unsure",G73&lt;&gt;""),AND(E73="N/A",H73&lt;&gt;""),AND(Y73=TRUE)),1,0)</f>
        <v/>
      </c>
      <c r="X73" s="126">
        <f>IF(OR(Y73=TRUE),TRUE,FALSE)</f>
        <v/>
      </c>
      <c r="Y73" s="126">
        <f>IF(SUM(Z73:AE73)&lt;1,TRUE,FALSE)</f>
        <v/>
      </c>
      <c r="Z73" s="126">
        <f>IF($Z$2=I73,1,0)</f>
        <v/>
      </c>
      <c r="AA73" s="126">
        <f>IF($AA$2=J73,1,0)</f>
        <v/>
      </c>
      <c r="AB73" s="126">
        <f>IF($AB$2=K73,1,0)</f>
        <v/>
      </c>
      <c r="AC73" s="126">
        <f>IF($AC$2=L73,1,0)</f>
        <v/>
      </c>
      <c r="AD73" s="126">
        <f>IF($AD$2=M73,1,0)</f>
        <v/>
      </c>
      <c r="AE73" s="126">
        <f>IF($AE$2=O73,1,0)</f>
        <v/>
      </c>
      <c r="AF73" s="53">
        <f>IF($H$1&lt;&gt;0,IF($H$1&lt;&gt;I73,IF($H$1&lt;&gt;J73,IF($H$1&lt;&gt;K73,IF($H$1&lt;&gt;L73,IF($H$1&lt;&gt;M73,IF($H$1&lt;&gt;N73,IF($H$1&lt;&gt;O73,TRUE,FALSE))))))))</f>
        <v/>
      </c>
      <c r="AG73" s="54">
        <f>IF(AH73=TRUE,TRUE,FALSE)</f>
        <v/>
      </c>
      <c r="AH73" s="56">
        <f>IF(OR(AND($H$6="Medicaid",MID($A73,1,FIND(".",$A73,1)-1)="II"),AND($H$6="CHIP",MID($A73,1,FIND(".",$A73,1)-1)="I")),TRUE,FALSE)</f>
        <v/>
      </c>
      <c r="AO73" s="69" t="n">
        <v>1</v>
      </c>
      <c r="AP73" s="69">
        <f>IF(AO73=1,1,"")</f>
        <v/>
      </c>
      <c r="AX73" t="n">
        <v>1</v>
      </c>
    </row>
    <row r="74" ht="54.6" customHeight="1">
      <c r="A74" s="294" t="inlineStr">
        <is>
          <t>I.F.11.06–07</t>
        </is>
      </c>
      <c r="B74" s="295" t="inlineStr">
        <is>
          <t>Section 1927(d)(5) of the Act; 42 CFR 438.3(s)(5)–(6)</t>
        </is>
      </c>
      <c r="C74" s="295" t="inlineStr">
        <is>
          <t>If outpatient drugs are included in the contract, the contract requires the MCP to provide a detailed description of its drug utilization review program activities to the state on an annual basis, and to conduct a prior authorization program that complies with the requirements of Section 1927(d)(5) of the Act.</t>
        </is>
      </c>
      <c r="D74" s="446" t="n"/>
      <c r="E74" s="297" t="n"/>
      <c r="F74" s="655" t="inlineStr">
        <is>
          <t>Source: CN-680000-FP122: 385, 431: 385, 431</t>
        </is>
      </c>
      <c r="G74" s="297" t="n"/>
      <c r="H74" s="640" t="inlineStr">
        <is>
          <t>Recommendation: MET
Response:
The contract explicitly includes outpatient drugs and requires the Managed Care Plan (MCP) to provide a detailed description of its drug utilization review (DUR) program activities to the state on an annual basis. This is evidenced by the text: 'The Managed Care Plan shall provide a detailed description of its drug utilization review program activities to the Agency on an annual basis...' (CN-680000-FP122: 431). Additionally, the contract mandates that the MCP conduct a prior authorization program that complies with the requirements of Section 1927(d)(5) of the Act, as stated: 'A description of a prior authorization program for covered outpatient drugs (i.e., physician-administered and prescribed drug services) that complies with the following: (1) The requirements of Section 1927(d)(5) of the SSA, as if such requirements applied to the Managed Care Plan instead of the state.' (CN-680000-FP122: 385).</t>
        </is>
      </c>
      <c r="I74" s="92" t="inlineStr">
        <is>
          <t>MCO</t>
        </is>
      </c>
      <c r="J74" s="92" t="inlineStr">
        <is>
          <t>HIO</t>
        </is>
      </c>
      <c r="K74" s="92" t="inlineStr">
        <is>
          <t>PIHP</t>
        </is>
      </c>
      <c r="L74" s="71" t="inlineStr">
        <is>
          <t>PAHP</t>
        </is>
      </c>
      <c r="M74" s="71" t="n"/>
      <c r="N74" s="71" t="n"/>
      <c r="O74" s="71" t="n"/>
      <c r="P74" s="71" t="inlineStr">
        <is>
          <t>EXISTING</t>
        </is>
      </c>
      <c r="Q74" s="71">
        <f>IF(OR(AND($C$2="Base contract",$C$3="No, section requirements must be reviewed", $AF74=FALSE,$AG74=FALSE),AND($C$2="Contract amendment",$C$3="No, section requirements must be reviewed",$AF74=FALSE,$AG74=FALSE)),"MUNN")</f>
        <v/>
      </c>
      <c r="R74" s="64" t="n">
        <v>42917</v>
      </c>
      <c r="S74" s="64" t="n"/>
      <c r="T74" s="64" t="n"/>
      <c r="U74" s="97">
        <f>IF(OR($E$69="N/A",AND(AX74=0,'Cover Sheet'!$B$29="Streamlined Review"),AND(E74="Met",F74&lt;&gt;""),AND(E74="Not met",G74&lt;&gt;""),AND(E74="Unsure",G74&lt;&gt;""),AND(E74="N/A",H74&lt;&gt;""),AND(Y74=TRUE)),1,0)</f>
        <v/>
      </c>
      <c r="X74" s="126">
        <f>IF(OR(Y74=TRUE),TRUE,FALSE)</f>
        <v/>
      </c>
      <c r="Y74" s="126">
        <f>IF(SUM(Z74:AE74)&lt;1,TRUE,FALSE)</f>
        <v/>
      </c>
      <c r="Z74" s="126">
        <f>IF($Z$2=I74,1,0)</f>
        <v/>
      </c>
      <c r="AA74" s="126">
        <f>IF($AA$2=J74,1,0)</f>
        <v/>
      </c>
      <c r="AB74" s="126">
        <f>IF($AB$2=K74,1,0)</f>
        <v/>
      </c>
      <c r="AC74" s="126">
        <f>IF($AC$2=L74,1,0)</f>
        <v/>
      </c>
      <c r="AD74" s="126">
        <f>IF($AD$2=M74,1,0)</f>
        <v/>
      </c>
      <c r="AE74" s="126">
        <f>IF($AE$2=O74,1,0)</f>
        <v/>
      </c>
      <c r="AF74" s="53">
        <f>IF($H$1&lt;&gt;0,IF($H$1&lt;&gt;I74,IF($H$1&lt;&gt;J74,IF($H$1&lt;&gt;K74,IF($H$1&lt;&gt;L74,IF($H$1&lt;&gt;M74,IF($H$1&lt;&gt;N74,IF($H$1&lt;&gt;O74,TRUE,FALSE))))))))</f>
        <v/>
      </c>
      <c r="AG74" s="54">
        <f>IF(AH74=TRUE,TRUE,FALSE)</f>
        <v/>
      </c>
      <c r="AH74" s="56">
        <f>IF(OR(AND($H$6="Medicaid",MID($A74,1,FIND(".",$A74,1)-1)="II"),AND($H$6="CHIP",MID($A74,1,FIND(".",$A74,1)-1)="I")),TRUE,FALSE)</f>
        <v/>
      </c>
      <c r="AO74" s="69" t="n">
        <v>1</v>
      </c>
      <c r="AP74" s="69">
        <f>IF(AO74=1,1,"")</f>
        <v/>
      </c>
      <c r="AX74" t="n">
        <v>1</v>
      </c>
    </row>
    <row r="75" ht="103.5" customHeight="1">
      <c r="A75" s="295" t="inlineStr">
        <is>
          <t>I.F.11.08–11</t>
        </is>
      </c>
      <c r="B75" s="295" t="inlineStr">
        <is>
          <t>Section 1902(a)(85) of the Act; Section 1004 of the SUPPORT Act; 08/05/2019 CIB</t>
        </is>
      </c>
      <c r="C75" s="295" t="inlineStr">
        <is>
          <t>If covered outpatient drugs are included in the contract, the contract requires the MCP to implement: (1) prospective safety edits on subsequent fills of opioid prescriptions, as specified by the state, which may include edits to address days’ supply, early refills, duplicate fills and quantity limitations for clinical appropriateness; (2) prospective safety edits on maximum daily morphine milligram equivalents (MME) on opioid prescriptions to limit the daily MME; (3) retrospective reviews on opioid prescriptions exceeding above limitations on an ongoing basis; and (4) retrospective reviews on concurrent utilization of opioids and benzodiazepines as well as opioids and antipsychotics on an ongoing basis.</t>
        </is>
      </c>
      <c r="D75" s="470" t="inlineStr">
        <is>
          <t>16,17</t>
        </is>
      </c>
      <c r="E75" s="297" t="n"/>
      <c r="F75" s="655" t="inlineStr">
        <is>
          <t>Source: CN-680000-FP122: 431: 431</t>
        </is>
      </c>
      <c r="G75" s="297" t="n"/>
      <c r="H75" s="640" t="inlineStr">
        <is>
          <t>Recommendation: MET
Response:
The contract explicitly requires the Managed Care Plan (MCP) to implement the specified requirements for covered outpatient drugs. The text states: "(6) A claims review automated process includes a prospective review of: (a) The number of days' supply allowed, early refill requirements, duplicate fill requirements, and quantity limitations on opioids. The Managed Care Plan shall implement a claims review automated process that indicates fills of opioids in excess of limitations identified by the Agency; (b) The maximum daily morphine equivalent for treatment of pain. The Managed Care Plan shall implement a claims review automated process that indicates when an individual is prescribed the morphine milligram equivalent for such treatment in excess of any limitation that may be identified by the Agency. (c) When an individual is concurrently prescribed opioids and benzodiazepines or opioids and antipsychotics." [CN-680000-FP122: 431]</t>
        </is>
      </c>
      <c r="I75" s="92" t="inlineStr">
        <is>
          <t>MCO</t>
        </is>
      </c>
      <c r="J75" s="92" t="n"/>
      <c r="K75" s="92" t="n"/>
      <c r="L75" s="71" t="n"/>
      <c r="M75" s="71" t="n"/>
      <c r="N75" s="71" t="n"/>
      <c r="O75" s="71" t="inlineStr">
        <is>
          <t>PCCME</t>
        </is>
      </c>
      <c r="P75" s="71" t="inlineStr">
        <is>
          <t>EXISTING</t>
        </is>
      </c>
      <c r="Q75" s="71">
        <f>IF(OR(AND($C$2="Base contract",$C$3="No, section requirements must be reviewed", $AF75=FALSE,$AG75=FALSE),AND($C$2="Contract amendment",$C$3="No, section requirements must be reviewed",$AF75=FALSE,$AG75=FALSE)),"MUNN")</f>
        <v/>
      </c>
      <c r="R75" s="64" t="n">
        <v>43739</v>
      </c>
      <c r="S75" s="64" t="n"/>
      <c r="T75" s="64" t="n"/>
      <c r="U75" s="97">
        <f>IF(OR($E$69="N/A",AND(AX75=0,'Cover Sheet'!$B$29="Streamlined Review"),AND(E75="Met",F75&lt;&gt;""),AND(E75="Not met",G75&lt;&gt;""),AND(E75="Unsure",G75&lt;&gt;""),AND(E75="N/A",H75&lt;&gt;""),AND(Y75=TRUE)),1,0)</f>
        <v/>
      </c>
      <c r="X75" s="126">
        <f>IF(OR(Y75=TRUE),TRUE,FALSE)</f>
        <v/>
      </c>
      <c r="Y75" s="126">
        <f>IF(SUM(Z75:AE75)&lt;1,TRUE,FALSE)</f>
        <v/>
      </c>
      <c r="Z75" s="126">
        <f>IF($Z$2=I75,1,0)</f>
        <v/>
      </c>
      <c r="AA75" s="126">
        <f>IF($AA$2=J75,1,0)</f>
        <v/>
      </c>
      <c r="AB75" s="126">
        <f>IF($AB$2=K75,1,0)</f>
        <v/>
      </c>
      <c r="AC75" s="126">
        <f>IF($AC$2=L75,1,0)</f>
        <v/>
      </c>
      <c r="AD75" s="126">
        <f>IF($AD$2=M75,1,0)</f>
        <v/>
      </c>
      <c r="AE75" s="126">
        <f>IF($AE$2=O75,1,0)</f>
        <v/>
      </c>
      <c r="AF75" s="53">
        <f>IF($H$1&lt;&gt;0,IF($H$1&lt;&gt;I75,IF($H$1&lt;&gt;J75,IF($H$1&lt;&gt;K75,IF($H$1&lt;&gt;L75,IF($H$1&lt;&gt;M75,IF($H$1&lt;&gt;N75,IF($H$1&lt;&gt;O75,TRUE,FALSE))))))))</f>
        <v/>
      </c>
      <c r="AG75" s="54">
        <f>IF(AH75=TRUE,TRUE,FALSE)</f>
        <v/>
      </c>
      <c r="AH75" s="56">
        <f>IF(OR(AND($H$6="Medicaid",MID($A75,1,FIND(".",$A75,1)-1)="II"),AND($H$6="CHIP",MID($A75,1,FIND(".",$A75,1)-1)="I")),TRUE,FALSE)</f>
        <v/>
      </c>
      <c r="AO75" s="69" t="n">
        <v>1</v>
      </c>
      <c r="AP75" s="69">
        <f>IF(AO75=1,1,"")</f>
        <v/>
      </c>
      <c r="AX75" t="n">
        <v>1</v>
      </c>
    </row>
    <row r="76" ht="44.25" customHeight="1">
      <c r="A76" s="295" t="inlineStr">
        <is>
          <t>I.F.11.12</t>
        </is>
      </c>
      <c r="B76" s="295" t="inlineStr">
        <is>
          <t>Section 1902(a)(85) of the Act; Section 1004 of the SUPPORT Act; 08/05/2019 CIB</t>
        </is>
      </c>
      <c r="C76" s="295" t="inlineStr">
        <is>
          <t>If covered outpatient drugs are included in the contract and children are enrolled in the contract, the contract requires review of antipsychotic agents for appropriateness for all children 18 and under including foster children based on approved indications and clinical guidelines.</t>
        </is>
      </c>
      <c r="D76" s="470" t="inlineStr">
        <is>
          <t>16,17, 18</t>
        </is>
      </c>
      <c r="E76" s="297" t="n"/>
      <c r="F76" s="655" t="inlineStr">
        <is>
          <t>Source: CN-680000-FP122: 431</t>
        </is>
      </c>
      <c r="G76" s="297" t="n"/>
      <c r="H76" s="640" t="inlineStr">
        <is>
          <t>Recommendation: MET
Response:
The contract explicitly requires a program to monitor and manage the appropriate use of antipsychotic medications by all children, in compliance with Section 1004 of the SUPPORT Act [1]. This indicates that the contract includes a requirement for reviewing antipsychotic agents for appropriateness for all children 18 and under, including foster children, based on approved indications and clinical guidelines.
[1] "CN-680000-FP122: 431"</t>
        </is>
      </c>
      <c r="I76" s="92" t="inlineStr">
        <is>
          <t>MCO</t>
        </is>
      </c>
      <c r="J76" s="92" t="n"/>
      <c r="K76" s="92" t="n"/>
      <c r="L76" s="71" t="n"/>
      <c r="M76" s="71" t="n"/>
      <c r="N76" s="71" t="n"/>
      <c r="O76" s="71" t="inlineStr">
        <is>
          <t>PCCME</t>
        </is>
      </c>
      <c r="P76" s="71" t="inlineStr">
        <is>
          <t>EXISTING</t>
        </is>
      </c>
      <c r="Q76" s="71">
        <f>IF(OR(AND($C$2="Base contract",$C$3="No, section requirements must be reviewed", $AF76=FALSE,$AG76=FALSE),AND($C$2="Contract amendment",$C$3="No, section requirements must be reviewed",$AF76=FALSE,$AG76=FALSE)),"MUNN")</f>
        <v/>
      </c>
      <c r="R76" s="64" t="n">
        <v>43739</v>
      </c>
      <c r="S76" s="64" t="n"/>
      <c r="T76" s="64" t="n"/>
      <c r="U76" s="97">
        <f>IF(OR($E$69="N/A",AND(AX76=0,'Cover Sheet'!$B$29="Streamlined Review"),AND(E76="Met",F76&lt;&gt;""),AND(E76="Not met",G76&lt;&gt;""),AND(E76="Unsure",G76&lt;&gt;""),AND(E76="N/A",H76&lt;&gt;""),AND(Y76=TRUE)),1,0)</f>
        <v/>
      </c>
      <c r="X76" s="126">
        <f>IF(OR(Y76=TRUE),TRUE,FALSE)</f>
        <v/>
      </c>
      <c r="Y76" s="126">
        <f>IF(SUM(Z76:AE76)&lt;1,TRUE,FALSE)</f>
        <v/>
      </c>
      <c r="Z76" s="126">
        <f>IF($Z$2=I76,1,0)</f>
        <v/>
      </c>
      <c r="AA76" s="126">
        <f>IF($AA$2=J76,1,0)</f>
        <v/>
      </c>
      <c r="AB76" s="126">
        <f>IF($AB$2=K76,1,0)</f>
        <v/>
      </c>
      <c r="AC76" s="126">
        <f>IF($AC$2=L76,1,0)</f>
        <v/>
      </c>
      <c r="AD76" s="126">
        <f>IF($AD$2=M76,1,0)</f>
        <v/>
      </c>
      <c r="AE76" s="126">
        <f>IF($AE$2=O76,1,0)</f>
        <v/>
      </c>
      <c r="AF76" s="53">
        <f>IF($H$1&lt;&gt;0,IF($H$1&lt;&gt;I76,IF($H$1&lt;&gt;J76,IF($H$1&lt;&gt;K76,IF($H$1&lt;&gt;L76,IF($H$1&lt;&gt;M76,IF($H$1&lt;&gt;N76,IF($H$1&lt;&gt;O76,TRUE,FALSE))))))))</f>
        <v/>
      </c>
      <c r="AG76" s="54">
        <f>IF(AH76=TRUE,TRUE,FALSE)</f>
        <v/>
      </c>
      <c r="AH76" s="56">
        <f>IF(OR(AND($H$6="Medicaid",MID($A76,1,FIND(".",$A76,1)-1)="II"),AND($H$6="CHIP",MID($A76,1,FIND(".",$A76,1)-1)="I")),TRUE,FALSE)</f>
        <v/>
      </c>
      <c r="AO76" s="69" t="n">
        <v>1</v>
      </c>
      <c r="AP76" s="69">
        <f>IF(AO76=1,1,"")</f>
        <v/>
      </c>
      <c r="AX76" t="n">
        <v>1</v>
      </c>
    </row>
    <row r="77" ht="42.75" customHeight="1" thickBot="1">
      <c r="A77" s="339" t="inlineStr">
        <is>
          <t>I.F.11.13</t>
        </is>
      </c>
      <c r="B77" s="339" t="inlineStr">
        <is>
          <t>Section 1902(a)(85) of the Act; Section 1004 of the SUPPORT Act; 08/05/2019 CIB</t>
        </is>
      </c>
      <c r="C77" s="339" t="inlineStr">
        <is>
          <t>If outpatient drugs are included in the contract, the contract requires the drug utilization review program to have an established process that identifies potential fraud or abuse of controlled substances by enrolled individuals, health care providers, and pharmacies.</t>
        </is>
      </c>
      <c r="D77" s="470" t="inlineStr">
        <is>
          <t>16,17, 18</t>
        </is>
      </c>
      <c r="E77" s="297" t="n"/>
      <c r="F77" s="657" t="inlineStr">
        <is>
          <t>Source: CN-680000-FP122: 430, 443: 430, 443</t>
        </is>
      </c>
      <c r="G77" s="340" t="n"/>
      <c r="H77" s="642" t="inlineStr">
        <is>
          <t>Recommendation: MET
Response:
The contract explicitly includes outpatient drugs and requires a drug utilization review program with an established process for identifying potential fraud or abuse of controlled substances. The relevant text states: 'The Managed Care Plan shall develop and operate a drug utilization review program that complies with the requirements described in Section 1927(g) of the SSA and 42 CFR part 456, subpart K, as if such requirements applied to the Managed Care Plan instead of the state.' (CN-680000-FP122: 430). Additionally, the contract mandates internal controls and procedures to identify potential fraud or abuse of controlled substances by enrollees, providers, and pharmacies (CN-680000-FP122: 443).</t>
        </is>
      </c>
      <c r="I77" s="92" t="inlineStr">
        <is>
          <t>MCO</t>
        </is>
      </c>
      <c r="J77" s="92" t="n"/>
      <c r="K77" s="92" t="n"/>
      <c r="L77" s="71" t="n"/>
      <c r="M77" s="71" t="n"/>
      <c r="N77" s="71" t="n"/>
      <c r="O77" s="71" t="inlineStr">
        <is>
          <t>PCCME</t>
        </is>
      </c>
      <c r="P77" s="71" t="inlineStr">
        <is>
          <t>EXISTING</t>
        </is>
      </c>
      <c r="Q77" s="71">
        <f>IF(OR(AND($C$2="Base contract",$C$3="No, section requirements must be reviewed", $AF77=FALSE,$AG77=FALSE),AND($C$2="Contract amendment",$C$3="No, section requirements must be reviewed",$AF77=FALSE,$AG77=FALSE)),"MUNN")</f>
        <v/>
      </c>
      <c r="R77" s="64" t="n">
        <v>43739</v>
      </c>
      <c r="S77" s="64" t="n"/>
      <c r="T77" s="64" t="n"/>
      <c r="U77" s="97">
        <f>IF(OR($E$69="N/A",AND(AX77=0,'Cover Sheet'!$B$29="Streamlined Review"),AND(E77="Met",F77&lt;&gt;""),AND(E77="Not met",G77&lt;&gt;""),AND(E77="Unsure",G77&lt;&gt;""),AND(E77="N/A",H77&lt;&gt;""),AND(Y77=TRUE)),1,0)</f>
        <v/>
      </c>
      <c r="X77" s="126">
        <f>IF(OR(Y77=TRUE),TRUE,FALSE)</f>
        <v/>
      </c>
      <c r="Y77" s="126">
        <f>IF(SUM(Z77:AE77)&lt;1,TRUE,FALSE)</f>
        <v/>
      </c>
      <c r="Z77" s="126">
        <f>IF($Z$2=I77,1,0)</f>
        <v/>
      </c>
      <c r="AA77" s="126">
        <f>IF($AA$2=J77,1,0)</f>
        <v/>
      </c>
      <c r="AB77" s="126">
        <f>IF($AB$2=K77,1,0)</f>
        <v/>
      </c>
      <c r="AC77" s="126">
        <f>IF($AC$2=L77,1,0)</f>
        <v/>
      </c>
      <c r="AD77" s="126">
        <f>IF($AD$2=M77,1,0)</f>
        <v/>
      </c>
      <c r="AE77" s="126">
        <f>IF($AE$2=O77,1,0)</f>
        <v/>
      </c>
      <c r="AF77" s="53">
        <f>IF($H$1&lt;&gt;0,IF($H$1&lt;&gt;I77,IF($H$1&lt;&gt;J77,IF($H$1&lt;&gt;K77,IF($H$1&lt;&gt;L77,IF($H$1&lt;&gt;M77,IF($H$1&lt;&gt;N77,IF($H$1&lt;&gt;O77,TRUE,FALSE))))))))</f>
        <v/>
      </c>
      <c r="AG77" s="54">
        <f>IF(AH77=TRUE,TRUE,FALSE)</f>
        <v/>
      </c>
      <c r="AH77" s="56">
        <f>IF(OR(AND($H$6="Medicaid",MID($A77,1,FIND(".",$A77,1)-1)="II"),AND($H$6="CHIP",MID($A77,1,FIND(".",$A77,1)-1)="I")),TRUE,FALSE)</f>
        <v/>
      </c>
      <c r="AO77" s="69" t="n">
        <v>1</v>
      </c>
      <c r="AP77" s="69">
        <f>IF(AO77=1,1,"")</f>
        <v/>
      </c>
      <c r="AX77" t="n">
        <v>0</v>
      </c>
    </row>
    <row r="78" ht="15.75" customHeight="1" thickBot="1">
      <c r="A78" s="488" t="n"/>
      <c r="B78" s="489" t="n"/>
      <c r="C78" s="490" t="inlineStr">
        <is>
          <t>I.F.12 Parity in Mental Health and Substance Use Disorder (MH/SUD) Benefits</t>
        </is>
      </c>
      <c r="D78" s="491" t="n"/>
      <c r="E78" s="443" t="n"/>
      <c r="F78" s="492" t="n"/>
      <c r="G78" s="492" t="n"/>
      <c r="H78" s="493" t="n"/>
      <c r="I78" s="74" t="n"/>
      <c r="J78" s="74" t="n"/>
      <c r="K78" s="74" t="n"/>
      <c r="L78" s="87" t="n"/>
      <c r="M78" s="87" t="n"/>
      <c r="R78" s="116" t="n"/>
      <c r="S78" s="116" t="n"/>
      <c r="T78" s="116" t="n"/>
      <c r="U78" s="126" t="n"/>
      <c r="AH78" s="68" t="n"/>
    </row>
    <row r="79" ht="70.5" customHeight="1">
      <c r="A79" s="294" t="inlineStr">
        <is>
          <t>I.F.12.01</t>
        </is>
      </c>
      <c r="B79" s="295" t="inlineStr">
        <is>
          <t>42 CFR 438.905(b)</t>
        </is>
      </c>
      <c r="C79" s="295" t="inlineStr">
        <is>
          <t>The contract specifies that if the MCP does not include an aggregate lifetime or annual dollar limit on any medical/surgical benefits or includes an aggregate lifetime or annual dollar limit that applies to less than one-third of all medical/surgical benefits provided to enrollees through a contract with the state, it may not impose an aggregate lifetime or annual dollar limit, respectively, on mental health or substance use disorder benefits.</t>
        </is>
      </c>
      <c r="D79" s="470" t="inlineStr">
        <is>
          <t>19,20, 21,22</t>
        </is>
      </c>
      <c r="E79" s="297" t="n"/>
      <c r="F79" s="655" t="inlineStr">
        <is>
          <t>Source: CN-680000-FP122: 131, 132</t>
        </is>
      </c>
      <c r="G79" s="297" t="n"/>
      <c r="H79" s="640" t="inlineStr">
        <is>
          <t>Recommendation: UNCLEAR
Response:
The retrieved text does not provide explicit evidence that the contract specifies the required conditions regarding aggregate lifetime or annual dollar limits on medical/surgical benefits and their impact on mental health or substance use disorder benefits. The text discusses general limitations and requirements but does not address the specific conditions outlined in the requirement.
Evidence:
- 'The Managed Care Plan may place appropriate limits on a service on the basis of medical necessity, as defined by the Agency, consistent with the terms of this Contract and as required by 42 CFR 438.210(a)(4)(i)- (ii) and 438.210(a)(1), provided the services furnished can be reasonably expected to achieve their purpose.' [CN-680000-FP122: 131]
- 'In no instance may the Managed Care Plan impose coverage and service limitations or exclusions more stringent than those specified in the aforementioned documents (42 CFR 438.210(a)(5)(i)).' [CN-680000-FP122: 132]</t>
        </is>
      </c>
      <c r="I79" s="92" t="inlineStr">
        <is>
          <t>MCO</t>
        </is>
      </c>
      <c r="J79" s="92" t="inlineStr">
        <is>
          <t>HIO</t>
        </is>
      </c>
      <c r="K79" s="92" t="inlineStr">
        <is>
          <t>PIHP</t>
        </is>
      </c>
      <c r="L79" s="71" t="inlineStr">
        <is>
          <t>PAHP</t>
        </is>
      </c>
      <c r="M79" s="71" t="n"/>
      <c r="N79" s="71" t="n"/>
      <c r="O79" s="71" t="n"/>
      <c r="P79" s="71" t="inlineStr">
        <is>
          <t>EXISTING</t>
        </is>
      </c>
      <c r="Q79" s="71">
        <f>IF(OR(AND($C$2="Base contract",$C$3="No, section requirements must be reviewed", $AF79=FALSE,$AG79=FALSE),AND($C$2="Contract amendment",$C$3="No, section requirements must be reviewed",$AF79=FALSE,$AG79=FALSE)),"MUNN")</f>
        <v/>
      </c>
      <c r="R79" s="64" t="n">
        <v>43010</v>
      </c>
      <c r="S79" s="64" t="n"/>
      <c r="T79" s="64" t="n"/>
      <c r="U79" s="97">
        <f>IF(OR($E$78="N/A",AND(AX79=0,'Cover Sheet'!$B$29="Streamlined Review"),AND(E79="Met",F79&lt;&gt;""),AND(E79="Not met",G79&lt;&gt;""),AND(E79="Unsure",G79&lt;&gt;""),AND(E79="N/A",H79&lt;&gt;""),AND(Y79=TRUE)),1,0)</f>
        <v/>
      </c>
      <c r="X79" s="126">
        <f>IF(OR(Y79=TRUE),TRUE,FALSE)</f>
        <v/>
      </c>
      <c r="Y79" s="126">
        <f>IF(SUM(Z79:AE79)&lt;1,TRUE,FALSE)</f>
        <v/>
      </c>
      <c r="Z79" s="126">
        <f>IF($Z$2=I79,1,0)</f>
        <v/>
      </c>
      <c r="AA79" s="126">
        <f>IF($AA$2=J79,1,0)</f>
        <v/>
      </c>
      <c r="AB79" s="126">
        <f>IF($AB$2=K79,1,0)</f>
        <v/>
      </c>
      <c r="AC79" s="126">
        <f>IF($AC$2=L79,1,0)</f>
        <v/>
      </c>
      <c r="AD79" s="126">
        <f>IF($AD$2=M79,1,0)</f>
        <v/>
      </c>
      <c r="AE79" s="126">
        <f>IF($AE$2=O79,1,0)</f>
        <v/>
      </c>
      <c r="AF79" s="53">
        <f>IF($H$1&lt;&gt;0,IF($H$1&lt;&gt;I79,IF($H$1&lt;&gt;J79,IF($H$1&lt;&gt;K79,IF($H$1&lt;&gt;L79,IF($H$1&lt;&gt;M79,IF($H$1&lt;&gt;N79,IF($H$1&lt;&gt;O79,TRUE,FALSE))))))))</f>
        <v/>
      </c>
      <c r="AG79" s="54">
        <f>IF(AH79=TRUE,TRUE,FALSE)</f>
        <v/>
      </c>
      <c r="AH79" s="56">
        <f>IF(OR(AND($H$6="Medicaid",MID($A79,1,FIND(".",$A79,1)-1)="II"),AND($H$6="CHIP",MID($A79,1,FIND(".",$A79,1)-1)="I")),TRUE,FALSE)</f>
        <v/>
      </c>
      <c r="AP79" s="69">
        <f>IF(AO79=1,1,"")</f>
        <v/>
      </c>
      <c r="AX79" t="n">
        <v>1</v>
      </c>
    </row>
    <row r="80" ht="120.75" customHeight="1">
      <c r="A80" s="294" t="inlineStr">
        <is>
          <t>I.F.12.02</t>
        </is>
      </c>
      <c r="B80" s="295" t="inlineStr">
        <is>
          <t>42 CFR 438.905(c)</t>
        </is>
      </c>
      <c r="C80" s="295" t="inlineStr">
        <is>
          <t>The contract specifies that if the MCP includes an aggregate lifetime or annual dollar limit on at least two-thirds of all medical/surgical benefits provided to enrollees through a contract with the state, it must either apply the aggregate lifetime or annual dollar limit both to the medical/surgical benefits to which the limit would otherwise apply and to mental health or substance use disorder benefits in a manner that does not distinguish between the medical/surgical benefits and mental health or substance use disorder benefits; or not include an aggregate lifetime or annual dollar limit on mental health or substance use disorder benefits that is more restrictive than the aggregate lifetime or annual dollar limit, respectively, on medical/surgical benefits.</t>
        </is>
      </c>
      <c r="D80" s="470" t="inlineStr">
        <is>
          <t>19,20, 21,22</t>
        </is>
      </c>
      <c r="E80" s="297" t="n"/>
      <c r="F80" s="655" t="inlineStr">
        <is>
          <t>Source: CN-680000-FP122: 362, 131, 363, 112 | Attachment - Core Contract Provisions 02012025: 259, 68</t>
        </is>
      </c>
      <c r="G80" s="297" t="n"/>
      <c r="H80" s="640" t="inlineStr">
        <is>
          <t>Recommendation: UNCLEAR
Response:
The retrieved text does not provide explicit evidence to determine whether the requirement is met. The text mentions limitations on services and the need for actuarial equivalency and sufficiency standards, but it does not specifically address the application of aggregate lifetime or annual dollar limits to both medical/surgical benefits and mental health or substance use disorder benefits in the manner described in the requirement. Further information is needed to make a determination.</t>
        </is>
      </c>
      <c r="I80" s="92" t="inlineStr">
        <is>
          <t>MCO</t>
        </is>
      </c>
      <c r="J80" s="92" t="inlineStr">
        <is>
          <t>HIO</t>
        </is>
      </c>
      <c r="K80" s="92" t="inlineStr">
        <is>
          <t>PIHP</t>
        </is>
      </c>
      <c r="L80" s="71" t="inlineStr">
        <is>
          <t>PAHP</t>
        </is>
      </c>
      <c r="M80" s="71" t="n"/>
      <c r="N80" s="71" t="n"/>
      <c r="O80" s="71" t="n"/>
      <c r="P80" s="71" t="inlineStr">
        <is>
          <t>EXISTING</t>
        </is>
      </c>
      <c r="Q80" s="71">
        <f>IF(OR(AND($C$2="Base contract",$C$3="No, section requirements must be reviewed", $AF80=FALSE,$AG80=FALSE),AND($C$2="Contract amendment",$C$3="No, section requirements must be reviewed",$AF80=FALSE,$AG80=FALSE)),"MUNN")</f>
        <v/>
      </c>
      <c r="R80" s="64" t="n">
        <v>43010</v>
      </c>
      <c r="S80" s="64" t="n"/>
      <c r="T80" s="64" t="n"/>
      <c r="U80" s="97">
        <f>IF(OR($E$78="N/A",AND(AX80=0,'Cover Sheet'!$B$29="Streamlined Review"),AND(E80="Met",F80&lt;&gt;""),AND(E80="Not met",G80&lt;&gt;""),AND(E80="Unsure",G80&lt;&gt;""),AND(E80="N/A",H80&lt;&gt;""),AND(Y80=TRUE)),1,0)</f>
        <v/>
      </c>
      <c r="X80" s="126">
        <f>IF(OR(Y80=TRUE),TRUE,FALSE)</f>
        <v/>
      </c>
      <c r="Y80" s="126">
        <f>IF(SUM(Z80:AE80)&lt;1,TRUE,FALSE)</f>
        <v/>
      </c>
      <c r="Z80" s="126">
        <f>IF($Z$2=I80,1,0)</f>
        <v/>
      </c>
      <c r="AA80" s="126">
        <f>IF($AA$2=J80,1,0)</f>
        <v/>
      </c>
      <c r="AB80" s="126">
        <f>IF($AB$2=K80,1,0)</f>
        <v/>
      </c>
      <c r="AC80" s="126">
        <f>IF($AC$2=L80,1,0)</f>
        <v/>
      </c>
      <c r="AD80" s="126">
        <f>IF($AD$2=M80,1,0)</f>
        <v/>
      </c>
      <c r="AE80" s="126">
        <f>IF($AE$2=O80,1,0)</f>
        <v/>
      </c>
      <c r="AF80" s="53">
        <f>IF($H$1&lt;&gt;0,IF($H$1&lt;&gt;I80,IF($H$1&lt;&gt;J80,IF($H$1&lt;&gt;K80,IF($H$1&lt;&gt;L80,IF($H$1&lt;&gt;M80,IF($H$1&lt;&gt;N80,IF($H$1&lt;&gt;O80,TRUE,FALSE))))))))</f>
        <v/>
      </c>
      <c r="AG80" s="54">
        <f>IF(AH80=TRUE,TRUE,FALSE)</f>
        <v/>
      </c>
      <c r="AH80" s="56">
        <f>IF(OR(AND($H$6="Medicaid",MID($A80,1,FIND(".",$A80,1)-1)="II"),AND($H$6="CHIP",MID($A80,1,FIND(".",$A80,1)-1)="I")),TRUE,FALSE)</f>
        <v/>
      </c>
      <c r="AP80" s="69">
        <f>IF(AO80=1,1,"")</f>
        <v/>
      </c>
      <c r="AX80" t="n">
        <v>1</v>
      </c>
    </row>
    <row r="81" ht="96.75" customHeight="1">
      <c r="A81" s="294" t="inlineStr">
        <is>
          <t>I.F.12.03</t>
        </is>
      </c>
      <c r="B81" s="295" t="inlineStr">
        <is>
          <t>42 CFR 438.905(e)</t>
        </is>
      </c>
      <c r="C81" s="295" t="inlineStr">
        <is>
          <t>The contract specifies that if the MCP includes an aggregate lifetime limit or annual dollar amount that applies to one-third or more but less than two-thirds of all medical/surgical benefits provided to enrollees through a contract with the state, it must either impose no aggregate lifetime or annual dollar limit on mental health or substance use disorder benefits; or impose an aggregate lifetime or annual dollar limit on mental health or substance use disorder benefits that is no more restrictive than an average limit calculated for medical/surgical benefits in accordance with 42 CFR 438.905(e)(ii).</t>
        </is>
      </c>
      <c r="D81" s="470" t="inlineStr">
        <is>
          <t>19,20, 21,22</t>
        </is>
      </c>
      <c r="E81" s="297" t="n"/>
      <c r="F81" s="655" t="inlineStr">
        <is>
          <t>Source: CN-680000-FP122: 131, 362, 446, 132 | Attachment - Core Contract Provisions 02012025: 67, 75, 68</t>
        </is>
      </c>
      <c r="G81" s="297" t="n"/>
      <c r="H81" s="640" t="inlineStr">
        <is>
          <t>Recommendation: UNCLEAR
Response:
The retrieved text does not provide explicit evidence regarding the specific requirement about aggregate lifetime or annual dollar limits on mental health or substance use disorder benefits in relation to medical/surgical benefits. The text mentions limits on services based on medical necessity and the use of Medicaid fee schedules, but it does not specifically address the comparison of limits between mental health/substance use disorder benefits and medical/surgical benefits as required by 42 CFR 438.905(e)(ii).</t>
        </is>
      </c>
      <c r="I81" s="92" t="inlineStr">
        <is>
          <t>MCO</t>
        </is>
      </c>
      <c r="J81" s="92" t="inlineStr">
        <is>
          <t>HIO</t>
        </is>
      </c>
      <c r="K81" s="92" t="inlineStr">
        <is>
          <t>PIHP</t>
        </is>
      </c>
      <c r="L81" s="71" t="inlineStr">
        <is>
          <t>PAHP</t>
        </is>
      </c>
      <c r="M81" s="71" t="n"/>
      <c r="N81" s="71" t="n"/>
      <c r="O81" s="71" t="n"/>
      <c r="P81" s="71" t="inlineStr">
        <is>
          <t>EXISTING</t>
        </is>
      </c>
      <c r="Q81" s="71">
        <f>IF(OR(AND($C$2="Base contract",$C$3="No, section requirements must be reviewed", $AF81=FALSE,$AG81=FALSE),AND($C$2="Contract amendment",$C$3="No, section requirements must be reviewed",$AF81=FALSE,$AG81=FALSE)),"MUNN")</f>
        <v/>
      </c>
      <c r="R81" s="64" t="n">
        <v>43010</v>
      </c>
      <c r="S81" s="64" t="n"/>
      <c r="T81" s="64" t="n"/>
      <c r="U81" s="97">
        <f>IF(OR($E$78="N/A",AND(AX81=0,'Cover Sheet'!$B$29="Streamlined Review"),AND(E81="Met",F81&lt;&gt;""),AND(E81="Not met",G81&lt;&gt;""),AND(E81="Unsure",G81&lt;&gt;""),AND(E81="N/A",H81&lt;&gt;""),AND(Y81=TRUE)),1,0)</f>
        <v/>
      </c>
      <c r="X81" s="126">
        <f>IF(OR(Y81=TRUE),TRUE,FALSE)</f>
        <v/>
      </c>
      <c r="Y81" s="126">
        <f>IF(SUM(Z81:AE81)&lt;1,TRUE,FALSE)</f>
        <v/>
      </c>
      <c r="Z81" s="126">
        <f>IF($Z$2=I81,1,0)</f>
        <v/>
      </c>
      <c r="AA81" s="126">
        <f>IF($AA$2=J81,1,0)</f>
        <v/>
      </c>
      <c r="AB81" s="126">
        <f>IF($AB$2=K81,1,0)</f>
        <v/>
      </c>
      <c r="AC81" s="126">
        <f>IF($AC$2=L81,1,0)</f>
        <v/>
      </c>
      <c r="AD81" s="126">
        <f>IF($AD$2=M81,1,0)</f>
        <v/>
      </c>
      <c r="AE81" s="126">
        <f>IF($AE$2=O81,1,0)</f>
        <v/>
      </c>
      <c r="AF81" s="53">
        <f>IF($H$1&lt;&gt;0,IF($H$1&lt;&gt;I81,IF($H$1&lt;&gt;J81,IF($H$1&lt;&gt;K81,IF($H$1&lt;&gt;L81,IF($H$1&lt;&gt;M81,IF($H$1&lt;&gt;N81,IF($H$1&lt;&gt;O81,TRUE,FALSE))))))))</f>
        <v/>
      </c>
      <c r="AG81" s="54">
        <f>IF(AH81=TRUE,TRUE,FALSE)</f>
        <v/>
      </c>
      <c r="AH81" s="56">
        <f>IF(OR(AND($H$6="Medicaid",MID($A81,1,FIND(".",$A81,1)-1)="II"),AND($H$6="CHIP",MID($A81,1,FIND(".",$A81,1)-1)="I")),TRUE,FALSE)</f>
        <v/>
      </c>
      <c r="AP81" s="69">
        <f>IF(AO81=1,1,"")</f>
        <v/>
      </c>
      <c r="AX81" t="n">
        <v>1</v>
      </c>
    </row>
    <row r="82" ht="70.5" customHeight="1">
      <c r="A82" s="294" t="inlineStr">
        <is>
          <t>I.F.12.04</t>
        </is>
      </c>
      <c r="B82" s="295" t="inlineStr">
        <is>
          <t>42 CFR 438.910(b)(1)</t>
        </is>
      </c>
      <c r="C82" s="295" t="inlineStr">
        <is>
          <t>The contract specifies that the MCP must not apply any financial requirement or treatment limitation to mental health or substance use disorder benefits in any classification that is more restrictive than the predominant financial requirement or treatment limitation of that type applied to substantially all medical/surgical benefits in the same classification furnished to enrollees (whether or not the benefits are furnished by the same MCP).</t>
        </is>
      </c>
      <c r="D82" s="470" t="inlineStr">
        <is>
          <t>19,22</t>
        </is>
      </c>
      <c r="E82" s="297" t="n"/>
      <c r="F82" s="655" t="inlineStr">
        <is>
          <t>Source: Attachment - Core Contract Provisions 02012025: 67, 70, 75, 68 | CN-680000-FP122: 134, 131, 132, 363</t>
        </is>
      </c>
      <c r="G82" s="297" t="n"/>
      <c r="H82" s="640" t="inlineStr">
        <is>
          <t>Recommendation: UNCLEAR
Response:
The retrieved text does not provide explicit evidence that the Managed Care Plan (MCP) must not apply any financial requirement or treatment limitation to mental health or substance use disorder benefits in a more restrictive manner than medical/surgical benefits. While the text mentions limitations based on medical necessity and service authorization, it does not specifically address the parity requirement for mental health and substance use disorder benefits. Therefore, it is unclear whether the requirement is met based on the provided context.</t>
        </is>
      </c>
      <c r="I82" s="92" t="inlineStr">
        <is>
          <t>MCO</t>
        </is>
      </c>
      <c r="J82" s="92" t="inlineStr">
        <is>
          <t>HIO</t>
        </is>
      </c>
      <c r="K82" s="92" t="inlineStr">
        <is>
          <t>PIHP</t>
        </is>
      </c>
      <c r="L82" s="71" t="inlineStr">
        <is>
          <t>PAHP</t>
        </is>
      </c>
      <c r="M82" s="71" t="n"/>
      <c r="N82" s="71" t="n"/>
      <c r="O82" s="71" t="n"/>
      <c r="P82" s="71" t="inlineStr">
        <is>
          <t>EXISTING</t>
        </is>
      </c>
      <c r="Q82" s="71">
        <f>IF(OR(AND($C$2="Base contract",$C$3="No, section requirements must be reviewed", $AF82=FALSE,$AG82=FALSE),AND($C$2="Contract amendment",$C$3="No, section requirements must be reviewed",$AF82=FALSE,$AG82=FALSE)),"MUNN")</f>
        <v/>
      </c>
      <c r="R82" s="64" t="n">
        <v>43010</v>
      </c>
      <c r="S82" s="64" t="n"/>
      <c r="T82" s="64" t="n"/>
      <c r="U82" s="97">
        <f>IF(OR($E$78="N/A",AND(AX82=0,'Cover Sheet'!$B$29="Streamlined Review"),AND(E82="Met",F82&lt;&gt;""),AND(E82="Not met",G82&lt;&gt;""),AND(E82="Unsure",G82&lt;&gt;""),AND(E82="N/A",H82&lt;&gt;""),AND(Y82=TRUE)),1,0)</f>
        <v/>
      </c>
      <c r="X82" s="126">
        <f>IF(OR(Y82=TRUE),TRUE,FALSE)</f>
        <v/>
      </c>
      <c r="Y82" s="126">
        <f>IF(SUM(Z82:AE82)&lt;1,TRUE,FALSE)</f>
        <v/>
      </c>
      <c r="Z82" s="126">
        <f>IF($Z$2=I82,1,0)</f>
        <v/>
      </c>
      <c r="AA82" s="126">
        <f>IF($AA$2=J82,1,0)</f>
        <v/>
      </c>
      <c r="AB82" s="126">
        <f>IF($AB$2=K82,1,0)</f>
        <v/>
      </c>
      <c r="AC82" s="126">
        <f>IF($AC$2=L82,1,0)</f>
        <v/>
      </c>
      <c r="AD82" s="126">
        <f>IF($AD$2=M82,1,0)</f>
        <v/>
      </c>
      <c r="AE82" s="126">
        <f>IF($AE$2=O82,1,0)</f>
        <v/>
      </c>
      <c r="AF82" s="53">
        <f>IF($H$1&lt;&gt;0,IF($H$1&lt;&gt;I82,IF($H$1&lt;&gt;J82,IF($H$1&lt;&gt;K82,IF($H$1&lt;&gt;L82,IF($H$1&lt;&gt;M82,IF($H$1&lt;&gt;N82,IF($H$1&lt;&gt;O82,TRUE,FALSE))))))))</f>
        <v/>
      </c>
      <c r="AG82" s="54">
        <f>IF(AH82=TRUE,TRUE,FALSE)</f>
        <v/>
      </c>
      <c r="AH82" s="56">
        <f>IF(OR(AND($H$6="Medicaid",MID($A82,1,FIND(".",$A82,1)-1)="II"),AND($H$6="CHIP",MID($A82,1,FIND(".",$A82,1)-1)="I")),TRUE,FALSE)</f>
        <v/>
      </c>
      <c r="AP82" s="69">
        <f>IF(AO82=1,1,"")</f>
        <v/>
      </c>
      <c r="AX82" t="n">
        <v>1</v>
      </c>
    </row>
    <row r="83" ht="51" customHeight="1">
      <c r="A83" s="294" t="inlineStr">
        <is>
          <t>I.F.12.05</t>
        </is>
      </c>
      <c r="B83" s="295" t="inlineStr">
        <is>
          <t>42 CFR 438.910(b)(2)</t>
        </is>
      </c>
      <c r="C83" s="295" t="inlineStr">
        <is>
          <t>The contract specifies that if an MCO enrollee is provided mental health or substance use disorder benefits in any classification of benefits (inpatient, outpatient, emergency care, or prescription drugs), mental health or substance use disorder benefits must be provided to the MCO enrollee in every classification in which medical/surgical benefits are provided.</t>
        </is>
      </c>
      <c r="D83" s="470" t="n">
        <v>19</v>
      </c>
      <c r="E83" s="297" t="n"/>
      <c r="F83" s="655" t="inlineStr">
        <is>
          <t>Source: CN-680000-FP122: 87, 21, 259, 318, 363, 84, 132 | Attachment - Core Contract Provisions 02012025: 21, 259, 68</t>
        </is>
      </c>
      <c r="G83" s="297" t="n"/>
      <c r="H83" s="640" t="inlineStr">
        <is>
          <t>Recommendation: UNCLEAR
Response:
The retrieved text does not provide explicit evidence that the contract specifies the requirement that if an MCO enrollee is provided mental health or substance use disorder benefits in any classification of benefits, these benefits must be provided in every classification in which medical/surgical benefits are provided. The text mentions the prioritization of mental health services and the provision of certain benefits, but it does not explicitly state the requirement in question. Specific information regarding the requirement is missing.</t>
        </is>
      </c>
      <c r="I83" s="92" t="inlineStr">
        <is>
          <t>MCO</t>
        </is>
      </c>
      <c r="J83" s="92" t="inlineStr">
        <is>
          <t>HIO</t>
        </is>
      </c>
      <c r="K83" s="92" t="inlineStr">
        <is>
          <t>PIHP</t>
        </is>
      </c>
      <c r="L83" s="71" t="inlineStr">
        <is>
          <t>PAHP</t>
        </is>
      </c>
      <c r="M83" s="71" t="n"/>
      <c r="N83" s="71" t="n"/>
      <c r="O83" s="71" t="n"/>
      <c r="P83" s="71" t="inlineStr">
        <is>
          <t>EXISTING</t>
        </is>
      </c>
      <c r="Q83" s="71">
        <f>IF(OR(AND($C$2="Base contract",$C$3="No, section requirements must be reviewed", $AF83=FALSE,$AG83=FALSE),AND($C$2="Contract amendment",$C$3="No, section requirements must be reviewed",$AF83=FALSE,$AG83=FALSE)),"MUNN")</f>
        <v/>
      </c>
      <c r="R83" s="64" t="n">
        <v>43010</v>
      </c>
      <c r="S83" s="64" t="n"/>
      <c r="T83" s="64" t="n"/>
      <c r="U83" s="97">
        <f>IF(OR($E$78="N/A",AND(AX83=0,'Cover Sheet'!$B$29="Streamlined Review"),AND(E83="Met",F83&lt;&gt;""),AND(E83="Not met",G83&lt;&gt;""),AND(E83="Unsure",G83&lt;&gt;""),AND(E83="N/A",H83&lt;&gt;""),AND(Y83=TRUE)),1,0)</f>
        <v/>
      </c>
      <c r="X83" s="126">
        <f>IF(OR(Y83=TRUE),TRUE,FALSE)</f>
        <v/>
      </c>
      <c r="Y83" s="126">
        <f>IF(SUM(Z83:AE83)&lt;1,TRUE,FALSE)</f>
        <v/>
      </c>
      <c r="Z83" s="126">
        <f>IF($Z$2=I83,1,0)</f>
        <v/>
      </c>
      <c r="AA83" s="126">
        <f>IF($AA$2=J83,1,0)</f>
        <v/>
      </c>
      <c r="AB83" s="126">
        <f>IF($AB$2=K83,1,0)</f>
        <v/>
      </c>
      <c r="AC83" s="126">
        <f>IF($AC$2=L83,1,0)</f>
        <v/>
      </c>
      <c r="AD83" s="126">
        <f>IF($AD$2=M83,1,0)</f>
        <v/>
      </c>
      <c r="AE83" s="126">
        <f>IF($AE$2=O83,1,0)</f>
        <v/>
      </c>
      <c r="AF83" s="53">
        <f>IF($H$1&lt;&gt;0,IF($H$1&lt;&gt;I83,IF($H$1&lt;&gt;J83,IF($H$1&lt;&gt;K83,IF($H$1&lt;&gt;L83,IF($H$1&lt;&gt;M83,IF($H$1&lt;&gt;N83,IF($H$1&lt;&gt;O83,TRUE,FALSE))))))))</f>
        <v/>
      </c>
      <c r="AG83" s="54">
        <f>IF(AH83=TRUE,TRUE,FALSE)</f>
        <v/>
      </c>
      <c r="AH83" s="56">
        <f>IF(OR(AND($H$6="Medicaid",MID($A83,1,FIND(".",$A83,1)-1)="II"),AND($H$6="CHIP",MID($A83,1,FIND(".",$A83,1)-1)="I")),TRUE,FALSE)</f>
        <v/>
      </c>
      <c r="AP83" s="69">
        <f>IF(AO83=1,1,"")</f>
        <v/>
      </c>
      <c r="AX83" t="n">
        <v>1</v>
      </c>
    </row>
    <row r="84" ht="56.25" customHeight="1">
      <c r="A84" s="294" t="inlineStr">
        <is>
          <t>I.F.12.06</t>
        </is>
      </c>
      <c r="B84" s="295" t="inlineStr">
        <is>
          <t>42 CFR 438.910(c)(3)</t>
        </is>
      </c>
      <c r="C84" s="295" t="inlineStr">
        <is>
          <t>The contract specifies that the MCP may not apply any cumulative financial requirements for mental health or substance use disorder benefits in a classification (inpatient, outpatient, emergency care, prescription drugs) that accumulates separately from any established for medical/surgical benefits in the same classification.</t>
        </is>
      </c>
      <c r="D84" s="470" t="n">
        <v>19</v>
      </c>
      <c r="E84" s="297" t="n"/>
      <c r="F84" s="655" t="inlineStr">
        <is>
          <t>Source: CN-680000-FP122: 134, 419, 446, 104, 131 | Attachment - Core Contract Provisions 02012025: 70, 67</t>
        </is>
      </c>
      <c r="G84" s="297" t="n"/>
      <c r="H84" s="640" t="inlineStr">
        <is>
          <t>Recommendation: UNCLEAR
Response:
The retrieved text does not provide explicit evidence that the contract specifies the requirement regarding cumulative financial requirements for mental health or substance use disorder benefits. The text discusses various provisions and requirements for the Managed Care Plan, but it does not specifically address the accumulation of financial requirements separately for mental health or substance use disorder benefits versus medical/surgical benefits.</t>
        </is>
      </c>
      <c r="I84" s="92" t="inlineStr">
        <is>
          <t>MCO</t>
        </is>
      </c>
      <c r="J84" s="92" t="inlineStr">
        <is>
          <t>HIO</t>
        </is>
      </c>
      <c r="K84" s="92" t="inlineStr">
        <is>
          <t>PIHP</t>
        </is>
      </c>
      <c r="L84" s="71" t="inlineStr">
        <is>
          <t>PAHP</t>
        </is>
      </c>
      <c r="M84" s="71" t="n"/>
      <c r="N84" s="71" t="n"/>
      <c r="O84" s="71" t="n"/>
      <c r="P84" s="71" t="inlineStr">
        <is>
          <t>EXISTING</t>
        </is>
      </c>
      <c r="Q84" s="71">
        <f>IF(OR(AND($C$2="Base contract",$C$3="No, section requirements must be reviewed", $AF84=FALSE,$AG84=FALSE),AND($C$2="Contract amendment",$C$3="No, section requirements must be reviewed",$AF84=FALSE,$AG84=FALSE)),"MUNN")</f>
        <v/>
      </c>
      <c r="R84" s="64" t="n">
        <v>43010</v>
      </c>
      <c r="S84" s="64" t="n"/>
      <c r="T84" s="64" t="n"/>
      <c r="U84" s="97">
        <f>IF(OR($E$78="N/A",AND(AX84=0,'Cover Sheet'!$B$29="Streamlined Review"),AND(E84="Met",F84&lt;&gt;""),AND(E84="Not met",G84&lt;&gt;""),AND(E84="Unsure",G84&lt;&gt;""),AND(E84="N/A",H84&lt;&gt;""),AND(Y84=TRUE)),1,0)</f>
        <v/>
      </c>
      <c r="X84" s="126">
        <f>IF(OR(Y84=TRUE),TRUE,FALSE)</f>
        <v/>
      </c>
      <c r="Y84" s="126">
        <f>IF(SUM(Z84:AE84)&lt;1,TRUE,FALSE)</f>
        <v/>
      </c>
      <c r="Z84" s="126">
        <f>IF($Z$2=I84,1,0)</f>
        <v/>
      </c>
      <c r="AA84" s="126">
        <f>IF($AA$2=J84,1,0)</f>
        <v/>
      </c>
      <c r="AB84" s="126">
        <f>IF($AB$2=K84,1,0)</f>
        <v/>
      </c>
      <c r="AC84" s="126">
        <f>IF($AC$2=L84,1,0)</f>
        <v/>
      </c>
      <c r="AD84" s="126">
        <f>IF($AD$2=M84,1,0)</f>
        <v/>
      </c>
      <c r="AE84" s="126">
        <f>IF($AE$2=O84,1,0)</f>
        <v/>
      </c>
      <c r="AF84" s="53">
        <f>IF($H$1&lt;&gt;0,IF($H$1&lt;&gt;I84,IF($H$1&lt;&gt;J84,IF($H$1&lt;&gt;K84,IF($H$1&lt;&gt;L84,IF($H$1&lt;&gt;M84,IF($H$1&lt;&gt;N84,IF($H$1&lt;&gt;O84,TRUE,FALSE))))))))</f>
        <v/>
      </c>
      <c r="AG84" s="54">
        <f>IF(AH84=TRUE,TRUE,FALSE)</f>
        <v/>
      </c>
      <c r="AH84" s="56">
        <f>IF(OR(AND($H$6="Medicaid",MID($A84,1,FIND(".",$A84,1)-1)="II"),AND($H$6="CHIP",MID($A84,1,FIND(".",$A84,1)-1)="I")),TRUE,FALSE)</f>
        <v/>
      </c>
      <c r="AP84" s="69">
        <f>IF(AO84=1,1,"")</f>
        <v/>
      </c>
      <c r="AX84" t="n">
        <v>1</v>
      </c>
    </row>
    <row r="85" ht="97.5" customHeight="1">
      <c r="A85" s="294" t="inlineStr">
        <is>
          <t>I.F.12.07</t>
        </is>
      </c>
      <c r="B85" s="295" t="inlineStr">
        <is>
          <t>42 CFR 438.910(d)</t>
        </is>
      </c>
      <c r="C85" s="295" t="inlineStr">
        <is>
          <t>The contract specifies that the MCP may not impose NQTLs for mental health or substance use disorder benefits in any classification unless, under the policies and procedures of the MCP as written and in operation, any processes, strategies, evidentiary standards, or other factors used in applying the NQTL to mental health or substance use disorder benefits in the classification are comparable to, and are applied no more stringently than, the processes, strategies, evidentiary standards, or other factors used in applying the limitation for medical/surgical benefits in the classification.</t>
        </is>
      </c>
      <c r="D85" s="470" t="inlineStr">
        <is>
          <t>9,19</t>
        </is>
      </c>
      <c r="E85" s="297" t="n"/>
      <c r="F85" s="655" t="inlineStr">
        <is>
          <t>Source: Attachment - Core Contract Provisions 02012025: 75, 70, 226, 115 | CN-680000-FP122: 134, 286, 363, 131</t>
        </is>
      </c>
      <c r="G85" s="297" t="n"/>
      <c r="H85" s="640" t="inlineStr">
        <is>
          <t>Recommendation: UNCLEAR
Response:
The retrieved text does not provide explicit evidence that the Managed Care Plan (MCP) may not impose Non-Quantitative Treatment Limitations (NQTLs) for mental health or substance use disorder benefits unless the processes, strategies, evidentiary standards, or other factors used are comparable to and applied no more stringently than those used for medical/surgical benefits. The text discusses general requirements for utilization management, service-specific requirements, and other contractual provisions, but it does not specifically address the comparability and application of NQTLs for mental health or substance use disorder benefits versus medical/surgical benefits. Therefore, the requirement is UNCLEAR based on the provided context.</t>
        </is>
      </c>
      <c r="I85" s="92" t="inlineStr">
        <is>
          <t>MCO</t>
        </is>
      </c>
      <c r="J85" s="92" t="inlineStr">
        <is>
          <t>HIO</t>
        </is>
      </c>
      <c r="K85" s="92" t="inlineStr">
        <is>
          <t>PIHP</t>
        </is>
      </c>
      <c r="L85" s="71" t="inlineStr">
        <is>
          <t>PAHP</t>
        </is>
      </c>
      <c r="M85" s="71" t="n"/>
      <c r="N85" s="71" t="n"/>
      <c r="O85" s="71" t="n"/>
      <c r="P85" s="71" t="inlineStr">
        <is>
          <t>EXISTING</t>
        </is>
      </c>
      <c r="Q85" s="71">
        <f>IF(OR(AND($C$2="Base contract",$C$3="No, section requirements must be reviewed", $AF85=FALSE,$AG85=FALSE),AND($C$2="Contract amendment",$C$3="No, section requirements must be reviewed",$AF85=FALSE,$AG85=FALSE)),"MUNN")</f>
        <v/>
      </c>
      <c r="R85" s="64" t="n">
        <v>43010</v>
      </c>
      <c r="S85" s="64" t="n"/>
      <c r="T85" s="64" t="n"/>
      <c r="U85" s="97">
        <f>IF(OR($E$78="N/A",AND(AX85=0,'Cover Sheet'!$B$29="Streamlined Review"),AND(E85="Met",F85&lt;&gt;""),AND(E85="Not met",G85&lt;&gt;""),AND(E85="Unsure",G85&lt;&gt;""),AND(E85="N/A",H85&lt;&gt;""),AND(Y85=TRUE)),1,0)</f>
        <v/>
      </c>
      <c r="X85" s="126">
        <f>IF(OR(Y85=TRUE),TRUE,FALSE)</f>
        <v/>
      </c>
      <c r="Y85" s="126">
        <f>IF(SUM(Z85:AE85)&lt;1,TRUE,FALSE)</f>
        <v/>
      </c>
      <c r="Z85" s="126">
        <f>IF($Z$2=I85,1,0)</f>
        <v/>
      </c>
      <c r="AA85" s="126">
        <f>IF($AA$2=J85,1,0)</f>
        <v/>
      </c>
      <c r="AB85" s="126">
        <f>IF($AB$2=K85,1,0)</f>
        <v/>
      </c>
      <c r="AC85" s="126">
        <f>IF($AC$2=L85,1,0)</f>
        <v/>
      </c>
      <c r="AD85" s="126">
        <f>IF($AD$2=M85,1,0)</f>
        <v/>
      </c>
      <c r="AE85" s="126">
        <f>IF($AE$2=O85,1,0)</f>
        <v/>
      </c>
      <c r="AF85" s="53">
        <f>IF($H$1&lt;&gt;0,IF($H$1&lt;&gt;I85,IF($H$1&lt;&gt;J85,IF($H$1&lt;&gt;K85,IF($H$1&lt;&gt;L85,IF($H$1&lt;&gt;M85,IF($H$1&lt;&gt;N85,IF($H$1&lt;&gt;O85,TRUE,FALSE))))))))</f>
        <v/>
      </c>
      <c r="AG85" s="54">
        <f>IF(AH85=TRUE,TRUE,FALSE)</f>
        <v/>
      </c>
      <c r="AH85" s="56">
        <f>IF(OR(AND($H$6="Medicaid",MID($A85,1,FIND(".",$A85,1)-1)="II"),AND($H$6="CHIP",MID($A85,1,FIND(".",$A85,1)-1)="I")),TRUE,FALSE)</f>
        <v/>
      </c>
      <c r="AP85" s="69">
        <f>IF(AO85=1,1,"")</f>
        <v/>
      </c>
      <c r="AX85" t="n">
        <v>1</v>
      </c>
    </row>
    <row r="86" ht="45" customHeight="1" thickBot="1">
      <c r="A86" s="294" t="inlineStr">
        <is>
          <t>I.F.12.08</t>
        </is>
      </c>
      <c r="B86" s="295" t="inlineStr">
        <is>
          <t>61 Fed. Reg. 18413, 18414, and 18417 (March 30, 2016)</t>
        </is>
      </c>
      <c r="C86" s="295" t="inlineStr">
        <is>
          <t xml:space="preserve">The contract specifies the necessary documentation and reporting required from the MCP to the state to establish and demonstrate compliance with 42 CFR Part 438 Subpart K regarding parity in mental health and substance use disorder benefits. </t>
        </is>
      </c>
      <c r="D86" s="470" t="n">
        <v>19</v>
      </c>
      <c r="E86" s="340" t="n"/>
      <c r="F86" s="657" t="inlineStr">
        <is>
          <t>Source: CN-680000-FP122: 463: 463</t>
        </is>
      </c>
      <c r="G86" s="340" t="n"/>
      <c r="H86" s="642" t="inlineStr">
        <is>
          <t>Recommendation: MET
Response:
The contract explicitly states that the Managed Care Plan (MCP) must comply with 42 CFR Part 438 Subpart K and the Mental Health Parity and Addiction Equity Act (MHPAEA). It also requires the MCP to conduct an annual review of its practices to assess compliance with the MHPAEA and submit an attestation of compliance to the Agency by November 1 of each year. These requirements indicate that the contract specifies the necessary documentation and reporting to establish and demonstrate compliance with 42 CFR Part 438 Subpart K regarding parity in mental health and substance use disorder benefits.
Evidence:
- "The Managed Care Plan shall comply with all applicable federal and State laws, rules and regulations including 42 CFR part 438, Subpart K, and the MHPAEA." [CN-680000-FP122: 463]
- "The Managed Care Plan shall conduct an annual review of its administrative, clinical, and utilization management practices to assess its compliance with the MHPAEA under this Contract." [CN-680000-FP122: 463]
- "The Managed Care Plan shall submit to the Agency an attestation of the Managed Care Plan's compliance with the MHPAEA no later than November 1 of each year, in a manner and format to be specified by the Agency," [CN-680000-FP122: 463]</t>
        </is>
      </c>
      <c r="I86" s="92" t="inlineStr">
        <is>
          <t>MCO</t>
        </is>
      </c>
      <c r="J86" s="92" t="inlineStr">
        <is>
          <t>HIO</t>
        </is>
      </c>
      <c r="K86" s="92" t="inlineStr">
        <is>
          <t>PIHP</t>
        </is>
      </c>
      <c r="L86" s="71" t="inlineStr">
        <is>
          <t>PAHP</t>
        </is>
      </c>
      <c r="M86" s="71" t="n"/>
      <c r="N86" s="71" t="n"/>
      <c r="O86" s="71" t="n"/>
      <c r="P86" s="71" t="inlineStr">
        <is>
          <t>EXISTING</t>
        </is>
      </c>
      <c r="Q86" s="71">
        <f>IF(OR(AND($C$2="Base contract",$C$3="No, section requirements must be reviewed", $AF86=FALSE,$AG86=FALSE),AND($C$2="Contract amendment",$C$3="No, section requirements must be reviewed",$AF86=FALSE,$AG86=FALSE)),"MUNN")</f>
        <v/>
      </c>
      <c r="R86" s="64" t="n">
        <v>43010</v>
      </c>
      <c r="S86" s="64" t="n"/>
      <c r="T86" s="64" t="n"/>
      <c r="U86" s="97">
        <f>IF(OR($E$78="N/A",AND(AX86=0,'Cover Sheet'!$B$29="Streamlined Review"),AND(E86="Met",F86&lt;&gt;""),AND(E86="Not met",G86&lt;&gt;""),AND(E86="Unsure",G86&lt;&gt;""),AND(E86="N/A",H86&lt;&gt;""),AND(Y86=TRUE)),1,0)</f>
        <v/>
      </c>
      <c r="X86" s="126">
        <f>IF(OR(Y86=TRUE),TRUE,FALSE)</f>
        <v/>
      </c>
      <c r="Y86" s="126">
        <f>IF(SUM(Z86:AE86)&lt;1,TRUE,FALSE)</f>
        <v/>
      </c>
      <c r="Z86" s="126">
        <f>IF($Z$2=I86,1,0)</f>
        <v/>
      </c>
      <c r="AA86" s="126">
        <f>IF($AA$2=J86,1,0)</f>
        <v/>
      </c>
      <c r="AB86" s="126">
        <f>IF($AB$2=K86,1,0)</f>
        <v/>
      </c>
      <c r="AC86" s="126">
        <f>IF($AC$2=L86,1,0)</f>
        <v/>
      </c>
      <c r="AD86" s="126">
        <f>IF($AD$2=M86,1,0)</f>
        <v/>
      </c>
      <c r="AE86" s="126">
        <f>IF($AE$2=O86,1,0)</f>
        <v/>
      </c>
      <c r="AF86" s="53">
        <f>IF($H$1&lt;&gt;0,IF($H$1&lt;&gt;I86,IF($H$1&lt;&gt;J86,IF($H$1&lt;&gt;K86,IF($H$1&lt;&gt;L86,IF($H$1&lt;&gt;M86,IF($H$1&lt;&gt;N86,IF($H$1&lt;&gt;O86,TRUE,FALSE))))))))</f>
        <v/>
      </c>
      <c r="AG86" s="54">
        <f>IF(AH86=TRUE,TRUE,FALSE)</f>
        <v/>
      </c>
      <c r="AH86" s="56">
        <f>IF(OR(AND($H$6="Medicaid",MID($A86,1,FIND(".",$A86,1)-1)="II"),AND($H$6="CHIP",MID($A86,1,FIND(".",$A86,1)-1)="I")),TRUE,FALSE)</f>
        <v/>
      </c>
      <c r="AP86" s="69">
        <f>IF(AO86=1,1,"")</f>
        <v/>
      </c>
      <c r="AX86" t="n">
        <v>1</v>
      </c>
    </row>
    <row r="87" ht="15.75" customHeight="1" thickBot="1">
      <c r="A87" s="450" t="n"/>
      <c r="B87" s="451" t="n"/>
      <c r="C87" s="452" t="inlineStr">
        <is>
          <t>I.F.13 Long-Term Services and Supports (LTSS)</t>
        </is>
      </c>
      <c r="D87" s="491" t="n"/>
      <c r="E87" s="443" t="n"/>
      <c r="F87" s="492" t="n"/>
      <c r="G87" s="492" t="n"/>
      <c r="H87" s="493" t="n"/>
      <c r="I87" s="74" t="n"/>
      <c r="J87" s="74" t="n"/>
      <c r="K87" s="74" t="n"/>
      <c r="L87" s="87" t="n"/>
      <c r="M87" s="87" t="n"/>
      <c r="R87" s="116" t="n"/>
      <c r="S87" s="116" t="n"/>
      <c r="T87" s="116" t="n"/>
      <c r="U87" s="126" t="n"/>
      <c r="AH87" s="68" t="n"/>
    </row>
    <row r="88" ht="25.5" customHeight="1">
      <c r="A88" s="294" t="inlineStr">
        <is>
          <t>I.F.13.01</t>
        </is>
      </c>
      <c r="B88" s="295" t="inlineStr">
        <is>
          <t>42 CFR 438.110(a)</t>
        </is>
      </c>
      <c r="C88" s="295" t="inlineStr">
        <is>
          <t xml:space="preserve">If LTSS are covered under a risk contract between the state and the MCP, the contract must provide that the MCP establish and maintain a member advisory committee. </t>
        </is>
      </c>
      <c r="D88" s="473" t="n"/>
      <c r="E88" s="297" t="n"/>
      <c r="F88" s="645" t="inlineStr">
        <is>
          <t>Source: CN-680000-FP122: 506: 506</t>
        </is>
      </c>
      <c r="G88" s="313" t="n"/>
      <c r="H88" s="644" t="inlineStr">
        <is>
          <t>Recommendation: MET
Response:
The contract explicitly states that the Managed Care Plan (MCP) shall establish and maintain an enrollee advisory committee to consider issues for Long-Term Services and Supports (LTSS) enrollees. This is evidenced by the following quote: "The Managed Care Plan shall establish and maintain an enrollee advisory committee to consider issues for LTC enrollees, and obtain periodic feedback from LTC enrollees on satisfaction with care, problem identification, and suggestions for improving the service delivery system (42 CFR 438.110(a))." [1]</t>
        </is>
      </c>
      <c r="I88" s="92" t="inlineStr">
        <is>
          <t>MCO</t>
        </is>
      </c>
      <c r="J88" s="92" t="inlineStr">
        <is>
          <t>HIO</t>
        </is>
      </c>
      <c r="K88" s="92" t="inlineStr">
        <is>
          <t>PIHP</t>
        </is>
      </c>
      <c r="L88" s="71" t="inlineStr">
        <is>
          <t>PAHP</t>
        </is>
      </c>
      <c r="M88" s="71" t="n"/>
      <c r="N88" s="71" t="n"/>
      <c r="O88" s="71" t="n"/>
      <c r="P88" s="71" t="inlineStr">
        <is>
          <t>EXISTING</t>
        </is>
      </c>
      <c r="Q88" s="71">
        <f>IF(OR(AND($C$2="Base contract",$C$3="No, section requirements must be reviewed", $AF88=FALSE,$AG88=FALSE),AND($C$2="Contract amendment",$C$3="No, section requirements must be reviewed",$AF88=FALSE,$AG88=FALSE)),"MUNN")</f>
        <v/>
      </c>
      <c r="R88" s="64" t="n">
        <v>42917</v>
      </c>
      <c r="S88" s="64" t="n"/>
      <c r="T88" s="64" t="n"/>
      <c r="U88" s="97">
        <f>IF(OR($E$87="N/A",AND(AX88=0,'Cover Sheet'!$B$29="Streamlined Review"),AND(E88="Met",F88&lt;&gt;""),AND(E88="Not met",G88&lt;&gt;""),AND(E88="Unsure",G88&lt;&gt;""),AND(E88="N/A",H88&lt;&gt;""),AND(Y88=TRUE)),1,0)</f>
        <v/>
      </c>
      <c r="X88" s="126">
        <f>IF(OR(Y88=TRUE),TRUE,FALSE)</f>
        <v/>
      </c>
      <c r="Y88" s="126">
        <f>IF(SUM(Z88:AE88)&lt;1,TRUE,FALSE)</f>
        <v/>
      </c>
      <c r="Z88" s="126">
        <f>IF($Z$2=I88,1,0)</f>
        <v/>
      </c>
      <c r="AA88" s="126">
        <f>IF($AA$2=J88,1,0)</f>
        <v/>
      </c>
      <c r="AB88" s="126">
        <f>IF($AB$2=K88,1,0)</f>
        <v/>
      </c>
      <c r="AC88" s="126">
        <f>IF($AC$2=L88,1,0)</f>
        <v/>
      </c>
      <c r="AD88" s="126">
        <f>IF($AD$2=M88,1,0)</f>
        <v/>
      </c>
      <c r="AE88" s="126">
        <f>IF($AE$2=O88,1,0)</f>
        <v/>
      </c>
      <c r="AF88" s="53">
        <f>IF($H$1&lt;&gt;0,IF($H$1&lt;&gt;I88,IF($H$1&lt;&gt;J88,IF($H$1&lt;&gt;K88,IF($H$1&lt;&gt;L88,IF($H$1&lt;&gt;M88,IF($H$1&lt;&gt;N88,IF($H$1&lt;&gt;O88,TRUE,FALSE))))))))</f>
        <v/>
      </c>
      <c r="AG88" s="54">
        <f>IF(AH88=TRUE,TRUE,FALSE)</f>
        <v/>
      </c>
      <c r="AH88" s="56">
        <f>IF(OR(AND($H$6="Medicaid",MID($A88,1,FIND(".",$A88,1)-1)="II"),AND($H$6="CHIP",MID($A88,1,FIND(".",$A88,1)-1)="I")),TRUE,FALSE)</f>
        <v/>
      </c>
      <c r="AO88" s="69" t="n">
        <v>1</v>
      </c>
      <c r="AP88" s="69">
        <f>IF(AO88=1,1,"")</f>
        <v/>
      </c>
      <c r="AX88" t="n">
        <v>0</v>
      </c>
    </row>
    <row r="89" ht="51" customHeight="1">
      <c r="A89" s="294" t="inlineStr">
        <is>
          <t>I.F.13.02</t>
        </is>
      </c>
      <c r="B89" s="295" t="inlineStr">
        <is>
          <t>42 CFR 438.110(b)</t>
        </is>
      </c>
      <c r="C89" s="295" t="inlineStr">
        <is>
          <t>If LTSS are covered under a risk contract between the state and the MCP, the contract requires that the member advisory committee include at least a reasonably representative sample of the LTSS populations, or other individuals representing those enrollees, covered under the contract with the MCP.</t>
        </is>
      </c>
      <c r="D89" s="446" t="n"/>
      <c r="E89" s="297" t="n"/>
      <c r="F89" s="655" t="inlineStr">
        <is>
          <t>Source: CN-680000-FP122: 506: 506</t>
        </is>
      </c>
      <c r="G89" s="297" t="n"/>
      <c r="H89" s="640" t="inlineStr">
        <is>
          <t>Recommendation: MET
Response:
The contract explicitly requires the establishment and maintenance of an enrollee advisory committee to consider issues for LTC enrollees, which implies that the committee should include representatives from the LTSS populations. This is evidenced by the text: "The Managed Care Plan shall establish and maintain an enrollee advisory committee to consider issues for LTC enrollees, and obtain periodic feedback from LTC enrollees on satisfaction with care, problem identification, and suggestions for improving the service delivery system (42 CFR 438.110(a))." [CN-680000-FP122: 506]</t>
        </is>
      </c>
      <c r="I89" s="92" t="inlineStr">
        <is>
          <t>MCO</t>
        </is>
      </c>
      <c r="J89" s="92" t="inlineStr">
        <is>
          <t>HIO</t>
        </is>
      </c>
      <c r="K89" s="92" t="inlineStr">
        <is>
          <t>PIHP</t>
        </is>
      </c>
      <c r="L89" s="71" t="inlineStr">
        <is>
          <t>PAHP</t>
        </is>
      </c>
      <c r="M89" s="71" t="n"/>
      <c r="N89" s="71" t="n"/>
      <c r="O89" s="71" t="n"/>
      <c r="P89" s="71" t="inlineStr">
        <is>
          <t>EXISTING</t>
        </is>
      </c>
      <c r="Q89" s="71">
        <f>IF(OR(AND($C$2="Base contract",$C$3="No, section requirements must be reviewed", $AF89=FALSE,$AG89=FALSE),AND($C$2="Contract amendment",$C$3="No, section requirements must be reviewed",$AF89=FALSE,$AG89=FALSE)),"MUNN")</f>
        <v/>
      </c>
      <c r="R89" s="64" t="n">
        <v>42917</v>
      </c>
      <c r="S89" s="64" t="n"/>
      <c r="T89" s="64" t="n"/>
      <c r="U89" s="97">
        <f>IF(OR($E$87="N/A",AND(AX89=0,'Cover Sheet'!$B$29="Streamlined Review"),AND(E89="Met",F89&lt;&gt;""),AND(E89="Not met",G89&lt;&gt;""),AND(E89="Unsure",G89&lt;&gt;""),AND(E89="N/A",H89&lt;&gt;""),AND(Y89=TRUE)),1,0)</f>
        <v/>
      </c>
      <c r="X89" s="126">
        <f>IF(OR(Y89=TRUE),TRUE,FALSE)</f>
        <v/>
      </c>
      <c r="Y89" s="126">
        <f>IF(SUM(Z89:AE89)&lt;1,TRUE,FALSE)</f>
        <v/>
      </c>
      <c r="Z89" s="126">
        <f>IF($Z$2=I89,1,0)</f>
        <v/>
      </c>
      <c r="AA89" s="126">
        <f>IF($AA$2=J89,1,0)</f>
        <v/>
      </c>
      <c r="AB89" s="126">
        <f>IF($AB$2=K89,1,0)</f>
        <v/>
      </c>
      <c r="AC89" s="126">
        <f>IF($AC$2=L89,1,0)</f>
        <v/>
      </c>
      <c r="AD89" s="126">
        <f>IF($AD$2=M89,1,0)</f>
        <v/>
      </c>
      <c r="AE89" s="126">
        <f>IF($AE$2=O89,1,0)</f>
        <v/>
      </c>
      <c r="AF89" s="53">
        <f>IF($H$1&lt;&gt;0,IF($H$1&lt;&gt;I89,IF($H$1&lt;&gt;J89,IF($H$1&lt;&gt;K89,IF($H$1&lt;&gt;L89,IF($H$1&lt;&gt;M89,IF($H$1&lt;&gt;N89,IF($H$1&lt;&gt;O89,TRUE,FALSE))))))))</f>
        <v/>
      </c>
      <c r="AG89" s="54">
        <f>IF(AH89=TRUE,TRUE,FALSE)</f>
        <v/>
      </c>
      <c r="AH89" s="56">
        <f>IF(OR(AND($H$6="Medicaid",MID($A89,1,FIND(".",$A89,1)-1)="II"),AND($H$6="CHIP",MID($A89,1,FIND(".",$A89,1)-1)="I")),TRUE,FALSE)</f>
        <v/>
      </c>
      <c r="AO89" s="69" t="n">
        <v>1</v>
      </c>
      <c r="AP89" s="69">
        <f>IF(AO89=1,1,"")</f>
        <v/>
      </c>
      <c r="AX89" t="n">
        <v>0</v>
      </c>
    </row>
    <row r="90" ht="51" customHeight="1">
      <c r="A90" s="294" t="inlineStr">
        <is>
          <t>I.F.13.03</t>
        </is>
      </c>
      <c r="B90" s="295" t="inlineStr">
        <is>
          <t>Sections 1915(c), 1915(i), and 1915(k) of the Act; 42 CFR 438.3(o); 42 CFR 441.301(c)(4)</t>
        </is>
      </c>
      <c r="C90" s="295" t="inlineStr">
        <is>
          <t>If the MCP is required to provide LTSS in a community-based setting that could be authorized through a Section 1915(c) waiver, 1915(i) SPA, or 1915(k) SPA, the contract specifies that LTSS must be provided in a setting which complies with the 42 CFR 441.301(c)(4) requirements for home and community-based settings.</t>
        </is>
      </c>
      <c r="D90" s="496" t="inlineStr">
        <is>
          <t>23,24, 25,26</t>
        </is>
      </c>
      <c r="E90" s="340" t="n"/>
      <c r="F90" s="657" t="inlineStr">
        <is>
          <t>Source: Attachment - Core Contract Provisions 02012025: 255 | CN-680000-FP122: 314</t>
        </is>
      </c>
      <c r="G90" s="340" t="n"/>
      <c r="H90" s="642" t="inlineStr">
        <is>
          <t>Recommendation: MET
Response:
The contract explicitly mentions compliance with 42 CFR 441.301(c)(4) in the context of home and community-based settings requirements. This indicates that the contract specifies that LTSS must be provided in a setting which complies with these requirements. [1][2]</t>
        </is>
      </c>
      <c r="I90" s="92" t="inlineStr">
        <is>
          <t>MCO</t>
        </is>
      </c>
      <c r="J90" s="92" t="inlineStr">
        <is>
          <t>HIO</t>
        </is>
      </c>
      <c r="K90" s="92" t="inlineStr">
        <is>
          <t>PIHP</t>
        </is>
      </c>
      <c r="L90" s="71" t="inlineStr">
        <is>
          <t>PAHP</t>
        </is>
      </c>
      <c r="M90" s="71" t="n"/>
      <c r="N90" s="71" t="n"/>
      <c r="O90" s="71" t="n"/>
      <c r="P90" s="71" t="inlineStr">
        <is>
          <t>EXISTING</t>
        </is>
      </c>
      <c r="Q90" s="71">
        <f>IF(OR(AND($C$2="Base contract",$C$3="No, section requirements must be reviewed", $AF90=FALSE,$AG90=FALSE),AND($C$2="Contract amendment",$C$3="No, section requirements must be reviewed",$AF90=FALSE,$AG90=FALSE)),"MUNN")</f>
        <v/>
      </c>
      <c r="R90" s="64" t="n">
        <v>42556</v>
      </c>
      <c r="S90" s="64" t="n"/>
      <c r="T90" s="64" t="n"/>
      <c r="U90" s="97">
        <f>IF(OR($E$87="N/A",AND(AX90=0,'Cover Sheet'!$B$29="Streamlined Review"),AND(E90="Met",F90&lt;&gt;""),AND(E90="Not met",G90&lt;&gt;""),AND(E90="Unsure",G90&lt;&gt;""),AND(E90="N/A",H90&lt;&gt;""),AND(Y90=TRUE)),1,0)</f>
        <v/>
      </c>
      <c r="X90" s="126">
        <f>IF(OR(Y90=TRUE),TRUE,FALSE)</f>
        <v/>
      </c>
      <c r="Y90" s="126">
        <f>IF(SUM(Z90:AE90)&lt;1,TRUE,FALSE)</f>
        <v/>
      </c>
      <c r="Z90" s="126">
        <f>IF($Z$2=I90,1,0)</f>
        <v/>
      </c>
      <c r="AA90" s="126">
        <f>IF($AA$2=J90,1,0)</f>
        <v/>
      </c>
      <c r="AB90" s="126">
        <f>IF($AB$2=K90,1,0)</f>
        <v/>
      </c>
      <c r="AC90" s="126">
        <f>IF($AC$2=L90,1,0)</f>
        <v/>
      </c>
      <c r="AD90" s="126">
        <f>IF($AD$2=M90,1,0)</f>
        <v/>
      </c>
      <c r="AE90" s="126">
        <f>IF($AE$2=O90,1,0)</f>
        <v/>
      </c>
      <c r="AF90" s="53">
        <f>IF($H$1&lt;&gt;0,IF($H$1&lt;&gt;I90,IF($H$1&lt;&gt;J90,IF($H$1&lt;&gt;K90,IF($H$1&lt;&gt;L90,IF($H$1&lt;&gt;M90,IF($H$1&lt;&gt;N90,IF($H$1&lt;&gt;O90,TRUE,FALSE))))))))</f>
        <v/>
      </c>
      <c r="AG90" s="54">
        <f>IF(AH90=TRUE,TRUE,FALSE)</f>
        <v/>
      </c>
      <c r="AH90" s="56">
        <f>IF(OR(AND($H$6="Medicaid",MID($A90,1,FIND(".",$A90,1)-1)="II"),AND($H$6="CHIP",MID($A90,1,FIND(".",$A90,1)-1)="I")),TRUE,FALSE)</f>
        <v/>
      </c>
      <c r="AO90" s="69" t="n">
        <v>1</v>
      </c>
      <c r="AP90" s="69">
        <f>IF(AO90=1,1,"")</f>
        <v/>
      </c>
      <c r="AX90" t="n">
        <v>1</v>
      </c>
    </row>
    <row r="91" ht="15.75" customHeight="1" thickBot="1">
      <c r="A91" s="450" t="n"/>
      <c r="B91" s="451" t="n"/>
      <c r="C91" s="452" t="inlineStr">
        <is>
          <t>I.F.14 Advance Directives</t>
        </is>
      </c>
      <c r="D91" s="491" t="n"/>
      <c r="E91" s="443" t="n"/>
      <c r="F91" s="492" t="n"/>
      <c r="G91" s="492" t="n"/>
      <c r="H91" s="493" t="n"/>
      <c r="I91" s="74" t="n"/>
      <c r="J91" s="74" t="n"/>
      <c r="K91" s="74" t="n"/>
      <c r="L91" s="87" t="n"/>
      <c r="M91" s="87" t="n"/>
      <c r="R91" s="116" t="n"/>
      <c r="S91" s="116" t="n"/>
      <c r="T91" s="116" t="n"/>
      <c r="U91" s="126" t="n"/>
      <c r="AH91" s="68" t="n"/>
    </row>
    <row r="92" ht="39" customHeight="1">
      <c r="A92" s="294" t="inlineStr">
        <is>
          <t>I.F.14.01</t>
        </is>
      </c>
      <c r="B92" s="295" t="inlineStr">
        <is>
          <t>42 CFR 438.3(j)(1)–(2); 42 CFR 422.128(a); 42 CFR 422.128(b); 42 CFR 489.102(a)</t>
        </is>
      </c>
      <c r="C92" s="295" t="inlineStr">
        <is>
          <t>The contract requires that each MCP maintain written policies and procedures on advance directives for all adults receiving medical care by or through the MCP.</t>
        </is>
      </c>
      <c r="D92" s="470" t="n">
        <v>27</v>
      </c>
      <c r="E92" s="297" t="n"/>
      <c r="F92" s="655" t="inlineStr">
        <is>
          <t>Source: Attachment - Core Contract Provisions 02012025: 129 | CN-680000-FP122: 191</t>
        </is>
      </c>
      <c r="G92" s="297" t="n"/>
      <c r="H92" s="640" t="inlineStr">
        <is>
          <t>Recommendation: MET
Response:
The contract explicitly states that the Managed Care Plan (MCP) shall maintain written procedures for enrollee advance directives. This is evidenced by the following quote: 'The Managed Care Plan shall maintain written procedures for enrollee advance directives that address how the Managed Care Plan shall access copies of any advance directives executed by the enrollee.' [1] This requirement is further supported by the statement that 'All enrollee records shall contain documentation that the enrollee was provided with written information concerning the enrollee's rights regarding advance directives.' [2]</t>
        </is>
      </c>
      <c r="I92" s="92" t="inlineStr">
        <is>
          <t>MCO</t>
        </is>
      </c>
      <c r="J92" s="92" t="inlineStr">
        <is>
          <t>HIO</t>
        </is>
      </c>
      <c r="K92" s="92" t="inlineStr">
        <is>
          <t>PIHP</t>
        </is>
      </c>
      <c r="L92" s="71" t="inlineStr">
        <is>
          <t>PAHP</t>
        </is>
      </c>
      <c r="M92" s="71" t="n"/>
      <c r="N92" s="71" t="n"/>
      <c r="O92" s="71" t="n"/>
      <c r="P92" s="71" t="inlineStr">
        <is>
          <t>EXISTING</t>
        </is>
      </c>
      <c r="Q92" s="71">
        <f>IF(OR(AND($C$2="Base contract",$C$3="No, section requirements must be reviewed", $AF92=FALSE,$AG92=FALSE),AND($C$2="Contract amendment",$C$3="No, section requirements must be reviewed",$AF92=FALSE,$AG92=FALSE)),"MUNN")</f>
        <v/>
      </c>
      <c r="R92" s="64" t="n"/>
      <c r="S92" s="64" t="n"/>
      <c r="T92" s="64" t="n"/>
      <c r="U92" s="97">
        <f>IF(OR($E$91="N/A",AND(AX92=0,'Cover Sheet'!$B$29="Streamlined Review"),AND(E92="Met",F92&lt;&gt;""),AND(E92="Not met",G92&lt;&gt;""),AND(E92="Unsure",G92&lt;&gt;""),AND(E92="N/A",H92&lt;&gt;""),AND(Y92=TRUE)),1,0)</f>
        <v/>
      </c>
      <c r="X92" s="126">
        <f>IF(OR(Y92=TRUE),TRUE,FALSE)</f>
        <v/>
      </c>
      <c r="Y92" s="126">
        <f>IF(SUM(Z92:AE92)&lt;1,TRUE,FALSE)</f>
        <v/>
      </c>
      <c r="Z92" s="126">
        <f>IF($Z$2=I92,1,0)</f>
        <v/>
      </c>
      <c r="AA92" s="126">
        <f>IF($AA$2=J92,1,0)</f>
        <v/>
      </c>
      <c r="AB92" s="126">
        <f>IF($AB$2=K92,1,0)</f>
        <v/>
      </c>
      <c r="AC92" s="126">
        <f>IF($AC$2=L92,1,0)</f>
        <v/>
      </c>
      <c r="AD92" s="126">
        <f>IF($AD$2=M92,1,0)</f>
        <v/>
      </c>
      <c r="AE92" s="126">
        <f>IF($AE$2=O92,1,0)</f>
        <v/>
      </c>
      <c r="AF92" s="53">
        <f>IF($H$1&lt;&gt;0,IF($H$1&lt;&gt;I92,IF($H$1&lt;&gt;J92,IF($H$1&lt;&gt;K92,IF($H$1&lt;&gt;L92,IF($H$1&lt;&gt;M92,IF($H$1&lt;&gt;N92,IF($H$1&lt;&gt;O92,TRUE,FALSE))))))))</f>
        <v/>
      </c>
      <c r="AG92" s="54">
        <f>IF(AH92=TRUE,TRUE,FALSE)</f>
        <v/>
      </c>
      <c r="AH92" s="56">
        <f>IF(OR(AND($H$6="Medicaid",MID($A92,1,FIND(".",$A92,1)-1)="II"),AND($H$6="CHIP",MID($A92,1,FIND(".",$A92,1)-1)="I")),TRUE,FALSE)</f>
        <v/>
      </c>
      <c r="AO92" s="69" t="n">
        <v>1</v>
      </c>
      <c r="AP92" s="69">
        <f>IF(AO92=1,1,"")</f>
        <v/>
      </c>
      <c r="AX92" t="n">
        <v>0</v>
      </c>
    </row>
    <row r="93" ht="39" customHeight="1">
      <c r="A93" s="294" t="inlineStr">
        <is>
          <t>I.F.14.02</t>
        </is>
      </c>
      <c r="B93" s="295" t="inlineStr">
        <is>
          <t>42 CFR 438.3(j)(1)–(2); 42 CFR 422.128(b)(1)(ii)(F); 42 CFR 489.102(a)(3)</t>
        </is>
      </c>
      <c r="C93" s="295" t="inlineStr">
        <is>
          <t xml:space="preserve">The contract prohibits the MCP from conditioning the provision of care or otherwise discriminating against an individual based on whether or not the individual has executed an advance directive. </t>
        </is>
      </c>
      <c r="D93" s="470" t="n">
        <v>27</v>
      </c>
      <c r="E93" s="297" t="n"/>
      <c r="F93" s="655" t="inlineStr">
        <is>
          <t>Source: CN-680000-FP122: 191: 191</t>
        </is>
      </c>
      <c r="G93" s="297" t="n"/>
      <c r="H93" s="640" t="inlineStr">
        <is>
          <t>Recommendation: MET
Response:
The contract explicitly states that 'Neither the Managed Care Plan, nor any of its providers shall, as a condition of treatment, require the enrollee to execute or waive an advance directive' (CN-680000-FP122: 191).</t>
        </is>
      </c>
      <c r="I93" s="92" t="inlineStr">
        <is>
          <t>MCO</t>
        </is>
      </c>
      <c r="J93" s="92" t="inlineStr">
        <is>
          <t>HIO</t>
        </is>
      </c>
      <c r="K93" s="92" t="inlineStr">
        <is>
          <t>PIHP</t>
        </is>
      </c>
      <c r="L93" s="71" t="inlineStr">
        <is>
          <t>PAHP</t>
        </is>
      </c>
      <c r="M93" s="71" t="n"/>
      <c r="N93" s="71" t="n"/>
      <c r="O93" s="71" t="n"/>
      <c r="P93" s="71" t="inlineStr">
        <is>
          <t>EXISTING</t>
        </is>
      </c>
      <c r="Q93" s="71">
        <f>IF(OR(AND($C$2="Base contract",$C$3="No, section requirements must be reviewed", $AF93=FALSE,$AG93=FALSE),AND($C$2="Contract amendment",$C$3="No, section requirements must be reviewed",$AF93=FALSE,$AG93=FALSE)),"MUNN")</f>
        <v/>
      </c>
      <c r="R93" s="64" t="n"/>
      <c r="S93" s="64" t="n"/>
      <c r="T93" s="64" t="n"/>
      <c r="U93" s="97">
        <f>IF(OR($E$91="N/A",AND(AX93=0,'Cover Sheet'!$B$29="Streamlined Review"),AND(E93="Met",F93&lt;&gt;""),AND(E93="Not met",G93&lt;&gt;""),AND(E93="Unsure",G93&lt;&gt;""),AND(E93="N/A",H93&lt;&gt;""),AND(Y93=TRUE)),1,0)</f>
        <v/>
      </c>
      <c r="X93" s="126">
        <f>IF(OR(Y93=TRUE),TRUE,FALSE)</f>
        <v/>
      </c>
      <c r="Y93" s="126">
        <f>IF(SUM(Z93:AE93)&lt;1,TRUE,FALSE)</f>
        <v/>
      </c>
      <c r="Z93" s="126">
        <f>IF($Z$2=I93,1,0)</f>
        <v/>
      </c>
      <c r="AA93" s="126">
        <f>IF($AA$2=J93,1,0)</f>
        <v/>
      </c>
      <c r="AB93" s="126">
        <f>IF($AB$2=K93,1,0)</f>
        <v/>
      </c>
      <c r="AC93" s="126">
        <f>IF($AC$2=L93,1,0)</f>
        <v/>
      </c>
      <c r="AD93" s="126">
        <f>IF($AD$2=M93,1,0)</f>
        <v/>
      </c>
      <c r="AE93" s="126">
        <f>IF($AE$2=O93,1,0)</f>
        <v/>
      </c>
      <c r="AF93" s="53">
        <f>IF($H$1&lt;&gt;0,IF($H$1&lt;&gt;I93,IF($H$1&lt;&gt;J93,IF($H$1&lt;&gt;K93,IF($H$1&lt;&gt;L93,IF($H$1&lt;&gt;M93,IF($H$1&lt;&gt;N93,IF($H$1&lt;&gt;O93,TRUE,FALSE))))))))</f>
        <v/>
      </c>
      <c r="AG93" s="54">
        <f>IF(AH93=TRUE,TRUE,FALSE)</f>
        <v/>
      </c>
      <c r="AH93" s="56">
        <f>IF(OR(AND($H$6="Medicaid",MID($A93,1,FIND(".",$A93,1)-1)="II"),AND($H$6="CHIP",MID($A93,1,FIND(".",$A93,1)-1)="I")),TRUE,FALSE)</f>
        <v/>
      </c>
      <c r="AO93" s="69" t="n">
        <v>1</v>
      </c>
      <c r="AP93" s="69">
        <f>IF(AO93=1,1,"")</f>
        <v/>
      </c>
      <c r="AX93" t="n">
        <v>0</v>
      </c>
    </row>
    <row r="94" ht="39" customHeight="1">
      <c r="A94" s="294" t="inlineStr">
        <is>
          <t>I.F.14.03</t>
        </is>
      </c>
      <c r="B94" s="295" t="inlineStr">
        <is>
          <t>42 CFR 438.3(j)(1)–(2); 42 CFR 422.128(b)(1)(ii)(H); 42 CFR 489.102(a)(5)</t>
        </is>
      </c>
      <c r="C94" s="295" t="inlineStr">
        <is>
          <t>The contract requires the MCP to educate staff concerning their policies and procedures on advance directives.</t>
        </is>
      </c>
      <c r="D94" s="470" t="n">
        <v>27</v>
      </c>
      <c r="E94" s="340" t="n"/>
      <c r="F94" s="657" t="inlineStr">
        <is>
          <t>Source: Attachment - Core Contract Provisions 02012025: 137: 137</t>
        </is>
      </c>
      <c r="G94" s="340" t="n"/>
      <c r="H94" s="642" t="inlineStr">
        <is>
          <t>Recommendation: MET
Response:
The contract explicitly states that the Managed Care Plan shall educate its staff about its procedures and all applicable provisions of the Contract, which includes advance directives. This is evidenced by the text: 'The Managed Care Plan shall educate its staff about its procedures and all applicable provisions of this Contract (42 CFR 438.3(j)(1)-(2); 42 CFR 422.128(b)(1)(i)(H); 42 CFR 489.102(a)(5)).' [1]
[1] Attachment - Core Contract Provisions 02012025: 137</t>
        </is>
      </c>
      <c r="I94" s="92" t="inlineStr">
        <is>
          <t>MCO</t>
        </is>
      </c>
      <c r="J94" s="92" t="inlineStr">
        <is>
          <t>HIO</t>
        </is>
      </c>
      <c r="K94" s="92" t="inlineStr">
        <is>
          <t>PIHP</t>
        </is>
      </c>
      <c r="L94" s="71" t="inlineStr">
        <is>
          <t>PAHP</t>
        </is>
      </c>
      <c r="M94" s="71" t="n"/>
      <c r="N94" s="71" t="n"/>
      <c r="O94" s="71" t="n"/>
      <c r="P94" s="71" t="inlineStr">
        <is>
          <t>EXISTING</t>
        </is>
      </c>
      <c r="Q94" s="71">
        <f>IF(OR(AND($C$2="Base contract",$C$3="No, section requirements must be reviewed", $AF94=FALSE,$AG94=FALSE),AND($C$2="Contract amendment",$C$3="No, section requirements must be reviewed",$AF94=FALSE,$AG94=FALSE)),"MUNN")</f>
        <v/>
      </c>
      <c r="R94" s="64" t="n"/>
      <c r="S94" s="64" t="n"/>
      <c r="T94" s="64" t="n"/>
      <c r="U94" s="97">
        <f>IF(OR($E$91="N/A",AND(AX94=0,'Cover Sheet'!$B$29="Streamlined Review"),AND(E94="Met",F94&lt;&gt;""),AND(E94="Not met",G94&lt;&gt;""),AND(E94="Unsure",G94&lt;&gt;""),AND(E94="N/A",H94&lt;&gt;""),AND(Y94=TRUE)),1,0)</f>
        <v/>
      </c>
      <c r="X94" s="126">
        <f>IF(OR(Y94=TRUE),TRUE,FALSE)</f>
        <v/>
      </c>
      <c r="Y94" s="126">
        <f>IF(SUM(Z94:AE94)&lt;1,TRUE,FALSE)</f>
        <v/>
      </c>
      <c r="Z94" s="126">
        <f>IF($Z$2=I94,1,0)</f>
        <v/>
      </c>
      <c r="AA94" s="126">
        <f>IF($AA$2=J94,1,0)</f>
        <v/>
      </c>
      <c r="AB94" s="126">
        <f>IF($AB$2=K94,1,0)</f>
        <v/>
      </c>
      <c r="AC94" s="126">
        <f>IF($AC$2=L94,1,0)</f>
        <v/>
      </c>
      <c r="AD94" s="126">
        <f>IF($AD$2=M94,1,0)</f>
        <v/>
      </c>
      <c r="AE94" s="126">
        <f>IF($AE$2=O94,1,0)</f>
        <v/>
      </c>
      <c r="AF94" s="53">
        <f>IF($H$1&lt;&gt;0,IF($H$1&lt;&gt;I94,IF($H$1&lt;&gt;J94,IF($H$1&lt;&gt;K94,IF($H$1&lt;&gt;L94,IF($H$1&lt;&gt;M94,IF($H$1&lt;&gt;N94,IF($H$1&lt;&gt;O94,TRUE,FALSE))))))))</f>
        <v/>
      </c>
      <c r="AG94" s="54">
        <f>IF(AH94=TRUE,TRUE,FALSE)</f>
        <v/>
      </c>
      <c r="AH94" s="56">
        <f>IF(OR(AND($H$6="Medicaid",MID($A94,1,FIND(".",$A94,1)-1)="II"),AND($H$6="CHIP",MID($A94,1,FIND(".",$A94,1)-1)="I")),TRUE,FALSE)</f>
        <v/>
      </c>
      <c r="AO94" s="69" t="n">
        <v>1</v>
      </c>
      <c r="AP94" s="69">
        <f>IF(AO94=1,1,"")</f>
        <v/>
      </c>
      <c r="AX94" t="n">
        <v>0</v>
      </c>
    </row>
    <row r="95" ht="15.75" customHeight="1" thickBot="1">
      <c r="A95" s="450" t="n"/>
      <c r="B95" s="451" t="n"/>
      <c r="C95" s="452" t="inlineStr">
        <is>
          <t>I.F.15 Moral Objections</t>
        </is>
      </c>
      <c r="D95" s="491" t="n"/>
      <c r="E95" s="443" t="n"/>
      <c r="F95" s="492" t="n"/>
      <c r="G95" s="492" t="n"/>
      <c r="H95" s="493" t="n"/>
      <c r="I95" s="74" t="n"/>
      <c r="J95" s="74" t="n"/>
      <c r="K95" s="74" t="n"/>
      <c r="L95" s="87" t="n"/>
      <c r="M95" s="87" t="n"/>
      <c r="R95" s="116" t="n"/>
      <c r="S95" s="116" t="n"/>
      <c r="T95" s="116" t="n"/>
      <c r="U95" s="126" t="n"/>
      <c r="AH95" s="68" t="n"/>
    </row>
    <row r="96" ht="38.25" customHeight="1">
      <c r="A96" s="294" t="inlineStr">
        <is>
          <t>I.F.15.01</t>
        </is>
      </c>
      <c r="B96" s="295" t="inlineStr">
        <is>
          <t>Section 1932(b)(3)(B)(i) of the Act; 42 CFR 438.102(a)(2)</t>
        </is>
      </c>
      <c r="C96" s="295" t="inlineStr">
        <is>
          <t>The contract specifies that an MCP that would otherwise be required to provide, reimburse for, or provide coverage of a counseling or referral service is not required to do so if the MCP objects to the service on moral or religious grounds.</t>
        </is>
      </c>
      <c r="D96" s="495" t="n"/>
      <c r="E96" s="318" t="n"/>
      <c r="F96" s="661" t="inlineStr">
        <is>
          <t>Source: Attachment - Core Contract Provisions 02012025: 70, 69, 70, 63 | CN-680000-FP122: 134, 133, 134, 127</t>
        </is>
      </c>
      <c r="G96" s="342" t="n"/>
      <c r="H96" s="647" t="inlineStr">
        <is>
          <t>Recommendation: MET
Response:
The contract explicitly states that if the Managed Care Plan (MCP) chooses not to cover or furnish counseling or referral service information to enrollees due to moral or religious objections, the Agency shall be responsible for providing information on how and where to obtain the service. This indicates that the MCP is not required to provide, reimburse for, or cover such services if they object on moral or religious grounds. [1][2][3][4][5][6][7]</t>
        </is>
      </c>
      <c r="I96" s="92" t="inlineStr">
        <is>
          <t>MCO</t>
        </is>
      </c>
      <c r="J96" s="92" t="inlineStr">
        <is>
          <t>HIO</t>
        </is>
      </c>
      <c r="K96" s="92" t="inlineStr">
        <is>
          <t>PIHP</t>
        </is>
      </c>
      <c r="L96" s="71" t="inlineStr">
        <is>
          <t>PAHP</t>
        </is>
      </c>
      <c r="M96" s="71" t="n"/>
      <c r="N96" s="71" t="n"/>
      <c r="O96" s="71" t="n"/>
      <c r="P96" s="71" t="inlineStr">
        <is>
          <t>EXISTING</t>
        </is>
      </c>
      <c r="Q96" s="71">
        <f>IF(OR(AND($C$2="Base contract",$C$3="No, section requirements must be reviewed", $AF96=FALSE,$AG96=FALSE),AND($C$2="Contract amendment",$C$3="No, section requirements must be reviewed",$AF96=FALSE,$AG96=FALSE)),"MUNN")</f>
        <v/>
      </c>
      <c r="R96" s="64" t="n"/>
      <c r="S96" s="64" t="n"/>
      <c r="T96" s="64" t="n"/>
      <c r="U96" s="97">
        <f>IF(OR($E$95="N/A",AND(AX96=0,'Cover Sheet'!$B$29="Streamlined Review"),AND(E96="Met",F96&lt;&gt;""),AND(E96="Not met",G96&lt;&gt;""),AND(E96="Unsure",G96&lt;&gt;""),AND(E96="N/A",H96&lt;&gt;""),AND(Y96=TRUE)),1,0)</f>
        <v/>
      </c>
      <c r="X96" s="126">
        <f>IF(OR(Y96=TRUE),TRUE,FALSE)</f>
        <v/>
      </c>
      <c r="Y96" s="126">
        <f>IF(SUM(Z96:AE96)&lt;1,TRUE,FALSE)</f>
        <v/>
      </c>
      <c r="Z96" s="126">
        <f>IF($Z$2=I96,1,0)</f>
        <v/>
      </c>
      <c r="AA96" s="126">
        <f>IF($AA$2=J96,1,0)</f>
        <v/>
      </c>
      <c r="AB96" s="126">
        <f>IF($AB$2=K96,1,0)</f>
        <v/>
      </c>
      <c r="AC96" s="126">
        <f>IF($AC$2=L96,1,0)</f>
        <v/>
      </c>
      <c r="AD96" s="126">
        <f>IF($AD$2=M96,1,0)</f>
        <v/>
      </c>
      <c r="AE96" s="126">
        <f>IF($AE$2=O96,1,0)</f>
        <v/>
      </c>
      <c r="AF96" s="53">
        <f>IF($H$1&lt;&gt;0,IF($H$1&lt;&gt;I96,IF($H$1&lt;&gt;J96,IF($H$1&lt;&gt;K96,IF($H$1&lt;&gt;L96,IF($H$1&lt;&gt;M96,IF($H$1&lt;&gt;N96,IF($H$1&lt;&gt;O96,TRUE,FALSE))))))))</f>
        <v/>
      </c>
      <c r="AG96" s="54">
        <f>IF(AH96=TRUE,TRUE,FALSE)</f>
        <v/>
      </c>
      <c r="AH96" s="56">
        <f>IF(OR(AND($H$6="Medicaid",MID($A96,1,FIND(".",$A96,1)-1)="II"),AND($H$6="CHIP",MID($A96,1,FIND(".",$A96,1)-1)="I")),TRUE,FALSE)</f>
        <v/>
      </c>
      <c r="AP96" s="69">
        <f>IF(AO96=1,1,"")</f>
        <v/>
      </c>
      <c r="AX96" t="n">
        <v>0</v>
      </c>
    </row>
    <row r="97" ht="15.75" customHeight="1" thickBot="1">
      <c r="A97" s="450" t="n"/>
      <c r="B97" s="451" t="n"/>
      <c r="C97" s="452" t="inlineStr">
        <is>
          <t>I.F.16 Enrollee Rights</t>
        </is>
      </c>
      <c r="D97" s="491" t="n"/>
      <c r="E97" s="443" t="n"/>
      <c r="F97" s="492" t="n"/>
      <c r="G97" s="492" t="n"/>
      <c r="H97" s="493" t="n"/>
      <c r="I97" s="74" t="n"/>
      <c r="J97" s="74" t="n"/>
      <c r="K97" s="74" t="n"/>
      <c r="L97" s="87" t="n"/>
      <c r="M97" s="87" t="n"/>
      <c r="R97" s="116" t="n"/>
      <c r="S97" s="116" t="n"/>
      <c r="T97" s="116" t="n"/>
      <c r="U97" s="126" t="n"/>
      <c r="AH97" s="68" t="n"/>
    </row>
    <row r="98" ht="38.25" customHeight="1">
      <c r="A98" s="294" t="inlineStr">
        <is>
          <t xml:space="preserve">I.F.16.01 </t>
        </is>
      </c>
      <c r="B98" s="295" t="inlineStr">
        <is>
          <t>42 CFR 438.100(a)(1); 42 CFR 438.100(b)(2)(i)</t>
        </is>
      </c>
      <c r="C98" s="295" t="inlineStr">
        <is>
          <t xml:space="preserve">The contract requires the MCP to have written policies guaranteeing each enrollee’s right to receive information on the managed care program and MCP into which he or she is enrolled. </t>
        </is>
      </c>
      <c r="D98" s="473" t="n"/>
      <c r="E98" s="297" t="n"/>
      <c r="F98" s="645" t="inlineStr">
        <is>
          <t>Source: Attachment - Core Contract Provisions 02012025: 57, 121 | CN-680000-FP122: 57, 121</t>
        </is>
      </c>
      <c r="G98" s="313" t="n"/>
      <c r="H98" s="644" t="inlineStr">
        <is>
          <t>Recommendation: MET
Response:
The contract explicitly states that the Managed Care Plan (MCP) shall have the capability to answer enrollee inquiries through written materials, which implies the existence of written policies. Additionally, the MCP is required to provide written notice of changes affecting enrollees, further supporting the requirement for written policies.
Evidence:
- "The Managed Care Plan shall have the capability to answer enrollee inquiries through written materials, telephone, electronic transmission, and face-to-face communication." (Attachment - Core Contract Provisions 02012025: 57, 121 | CN-680000-FP122: 57, 121)
- "The Managed Care Plan shall provide written notice of changes affecting enrollees to those enrollees at least thirty (30) days before the effective date of change, unless otherwise specified in this Contract." (Attachment - Core Contract Provisions 02012025: 57, 121 | CN-680000-FP122: 57, 121)</t>
        </is>
      </c>
      <c r="I98" s="92" t="inlineStr">
        <is>
          <t>MCO</t>
        </is>
      </c>
      <c r="J98" s="92" t="inlineStr">
        <is>
          <t>HIO</t>
        </is>
      </c>
      <c r="K98" s="92" t="inlineStr">
        <is>
          <t>PIHP</t>
        </is>
      </c>
      <c r="L98" s="71" t="inlineStr">
        <is>
          <t>PAHP</t>
        </is>
      </c>
      <c r="M98" s="71" t="inlineStr">
        <is>
          <t>NEMT PAHP</t>
        </is>
      </c>
      <c r="N98" s="71" t="n"/>
      <c r="O98" s="71" t="n"/>
      <c r="P98" s="71" t="inlineStr">
        <is>
          <t>EXISTING</t>
        </is>
      </c>
      <c r="Q98" s="71">
        <f>IF(OR(AND($C$2="Base contract",$C$3="No, section requirements must be reviewed", $AF98=FALSE,$AG98=FALSE),AND($C$2="Contract amendment",$C$3="No, section requirements must be reviewed",$AF98=FALSE,$AG98=FALSE)),"MUNN")</f>
        <v/>
      </c>
      <c r="R98" s="64" t="n"/>
      <c r="S98" s="64" t="n"/>
      <c r="T98" s="64" t="n"/>
      <c r="U98" s="97">
        <f>IF(OR($E$97="N/A",AND(AX98=0,'Cover Sheet'!$B$29="Streamlined Review"),AND(E98="Met",F98&lt;&gt;""),AND(E98="Not met",G98&lt;&gt;""),AND(E98="Unsure",G98&lt;&gt;""),AND(E98="N/A",H98&lt;&gt;""),AND(Y98=TRUE)),1,0)</f>
        <v/>
      </c>
      <c r="X98" s="126">
        <f>IF(OR(Y98=TRUE),TRUE,FALSE)</f>
        <v/>
      </c>
      <c r="Y98" s="126">
        <f>IF(SUM(Z98:AE98)&lt;1,TRUE,FALSE)</f>
        <v/>
      </c>
      <c r="Z98" s="126">
        <f>IF($Z$2=I98,1,0)</f>
        <v/>
      </c>
      <c r="AA98" s="126">
        <f>IF($AA$2=J98,1,0)</f>
        <v/>
      </c>
      <c r="AB98" s="126">
        <f>IF($AB$2=K98,1,0)</f>
        <v/>
      </c>
      <c r="AC98" s="126">
        <f>IF($AC$2=L98,1,0)</f>
        <v/>
      </c>
      <c r="AD98" s="126">
        <f>IF($AD$2=M98,1,0)</f>
        <v/>
      </c>
      <c r="AE98" s="126">
        <f>IF($AE$2=O98,1,0)</f>
        <v/>
      </c>
      <c r="AF98" s="53">
        <f>IF($H$1&lt;&gt;0,IF($H$1&lt;&gt;I98,IF($H$1&lt;&gt;J98,IF($H$1&lt;&gt;K98,IF($H$1&lt;&gt;L98,IF($H$1&lt;&gt;M98,IF($H$1&lt;&gt;N98,IF($H$1&lt;&gt;O98,TRUE,FALSE))))))))</f>
        <v/>
      </c>
      <c r="AG98" s="54">
        <f>IF(AH98=TRUE,TRUE,FALSE)</f>
        <v/>
      </c>
      <c r="AH98" s="56">
        <f>IF(OR(AND($H$6="Medicaid",MID($A98,1,FIND(".",$A98,1)-1)="II"),AND($H$6="CHIP",MID($A98,1,FIND(".",$A98,1)-1)="I")),TRUE,FALSE)</f>
        <v/>
      </c>
      <c r="AP98" s="69">
        <f>IF(AO98=1,1,"")</f>
        <v/>
      </c>
      <c r="AX98" t="n">
        <v>0</v>
      </c>
    </row>
    <row r="99" ht="25.5" customHeight="1">
      <c r="A99" s="294" t="inlineStr">
        <is>
          <t>I.F.16.02</t>
        </is>
      </c>
      <c r="B99" s="295" t="inlineStr">
        <is>
          <t>42 CFR 438.100(a)(1); 42 CFR 438.100(b)(2)(ii)</t>
        </is>
      </c>
      <c r="C99" s="295" t="inlineStr">
        <is>
          <t xml:space="preserve">The contract requires the MCP to have written policies guaranteeing each enrollee’s right to be treated with respect and with due consideration for his or her dignity and privacy. </t>
        </is>
      </c>
      <c r="D99" s="446" t="n"/>
      <c r="E99" s="297" t="n"/>
      <c r="F99" s="655" t="inlineStr">
        <is>
          <t>Source: CN-680000-FP122: 503: 503</t>
        </is>
      </c>
      <c r="G99" s="297" t="n"/>
      <c r="H99" s="640" t="inlineStr">
        <is>
          <t>Recommendation: MET
Response:
The contract explicitly states that the Managed Care Plan (MCP) must have written policies that guarantee each enrollee’s right to be treated with respect and with due consideration for his or her dignity and privacy. This is evidenced by the following excerpt: 
"*Enrollees accessing adult day health services in (insert ADCC identifier) shall be offered services with the following options unless medical, physical, or cognitive impairments restrict or limit exercise of these options.* 
*Choice of:* 
*Daily activities* 
*Physical environment* 
*With whom to interact* 
*Access to telephone and unlimited length of use* 
*Eating schedule* 
*Activities schedule* 
*Participation in facility and community activities* 
*Ability to have:* 
*Right to privacy* 
*Right to dignity and respect* 
*Freedom from coercion and restraint* 
*Opportunities to express self through individual initiative, autonomy, and independence*" [CN-680000-FP122: 503]</t>
        </is>
      </c>
      <c r="I99" s="92" t="inlineStr">
        <is>
          <t>MCO</t>
        </is>
      </c>
      <c r="J99" s="92" t="inlineStr">
        <is>
          <t>HIO</t>
        </is>
      </c>
      <c r="K99" s="92" t="inlineStr">
        <is>
          <t>PIHP</t>
        </is>
      </c>
      <c r="L99" s="71" t="inlineStr">
        <is>
          <t>PAHP</t>
        </is>
      </c>
      <c r="M99" s="71" t="inlineStr">
        <is>
          <t>NEMT PAHP</t>
        </is>
      </c>
      <c r="N99" s="71" t="n"/>
      <c r="O99" s="71" t="n"/>
      <c r="P99" s="71" t="inlineStr">
        <is>
          <t>EXISTING</t>
        </is>
      </c>
      <c r="Q99" s="71">
        <f>IF(OR(AND($C$2="Base contract",$C$3="No, section requirements must be reviewed", $AF99=FALSE,$AG99=FALSE),AND($C$2="Contract amendment",$C$3="No, section requirements must be reviewed",$AF99=FALSE,$AG99=FALSE)),"MUNN")</f>
        <v/>
      </c>
      <c r="R99" s="64" t="n"/>
      <c r="S99" s="64" t="n"/>
      <c r="T99" s="64" t="n"/>
      <c r="U99" s="97">
        <f>IF(OR($E$97="N/A",AND(AX99=0,'Cover Sheet'!$B$29="Streamlined Review"),AND(E99="Met",F99&lt;&gt;""),AND(E99="Not met",G99&lt;&gt;""),AND(E99="Unsure",G99&lt;&gt;""),AND(E99="N/A",H99&lt;&gt;""),AND(Y99=TRUE)),1,0)</f>
        <v/>
      </c>
      <c r="X99" s="126">
        <f>IF(OR(Y99=TRUE),TRUE,FALSE)</f>
        <v/>
      </c>
      <c r="Y99" s="126">
        <f>IF(SUM(Z99:AE99)&lt;1,TRUE,FALSE)</f>
        <v/>
      </c>
      <c r="Z99" s="126">
        <f>IF($Z$2=I99,1,0)</f>
        <v/>
      </c>
      <c r="AA99" s="126">
        <f>IF($AA$2=J99,1,0)</f>
        <v/>
      </c>
      <c r="AB99" s="126">
        <f>IF($AB$2=K99,1,0)</f>
        <v/>
      </c>
      <c r="AC99" s="126">
        <f>IF($AC$2=L99,1,0)</f>
        <v/>
      </c>
      <c r="AD99" s="126">
        <f>IF($AD$2=M99,1,0)</f>
        <v/>
      </c>
      <c r="AE99" s="126">
        <f>IF($AE$2=O99,1,0)</f>
        <v/>
      </c>
      <c r="AF99" s="53">
        <f>IF($H$1&lt;&gt;0,IF($H$1&lt;&gt;I99,IF($H$1&lt;&gt;J99,IF($H$1&lt;&gt;K99,IF($H$1&lt;&gt;L99,IF($H$1&lt;&gt;M99,IF($H$1&lt;&gt;N99,IF($H$1&lt;&gt;O99,TRUE,FALSE))))))))</f>
        <v/>
      </c>
      <c r="AG99" s="54">
        <f>IF(AH99=TRUE,TRUE,FALSE)</f>
        <v/>
      </c>
      <c r="AH99" s="56">
        <f>IF(OR(AND($H$6="Medicaid",MID($A99,1,FIND(".",$A99,1)-1)="II"),AND($H$6="CHIP",MID($A99,1,FIND(".",$A99,1)-1)="I")),TRUE,FALSE)</f>
        <v/>
      </c>
      <c r="AP99" s="69">
        <f>IF(AO99=1,1,"")</f>
        <v/>
      </c>
      <c r="AX99" t="n">
        <v>0</v>
      </c>
    </row>
    <row r="100" ht="38.25" customHeight="1">
      <c r="A100" s="294" t="inlineStr">
        <is>
          <t>I.F.16.03</t>
        </is>
      </c>
      <c r="B100" s="295" t="inlineStr">
        <is>
          <t>42 CFR 438.100(a)(1); 42 CFR 438.100(b)(2)(iii)</t>
        </is>
      </c>
      <c r="C100" s="295" t="inlineStr">
        <is>
          <t>The contract requires the MCP to have written policies guaranteeing each enrollee’s right to receive information on available treatment options and alternatives, presented in a manner appropriate to the enrollee’s condition and ability to understand.</t>
        </is>
      </c>
      <c r="D100" s="446" t="n"/>
      <c r="E100" s="297" t="n"/>
      <c r="F100" s="655" t="inlineStr">
        <is>
          <t>Source: Attachment - Core Contract Provisions 02012025: 101 | CN-680000-FP122: 113</t>
        </is>
      </c>
      <c r="G100" s="297" t="n"/>
      <c r="H100" s="640" t="inlineStr">
        <is>
          <t>Recommendation: MET
Response:
The contract explicitly states that the Managed Care Plan (MCP) must have written policies that guarantee each enrollee’s right to receive information on available treatment options and alternatives. Specifically, it mentions that provider agreements must not prohibit or restrict a provider from advising or advocating on behalf of an enrollee regarding 'The enrollee's health status, medical care, or treatment options, including any alternative treatment that may be self-administered.' and 'Any information the enrollee needs to decide among all relevant treatment options.' [1]. Additionally, the contract requires that information be presented in a manner appropriate to the enrollee’s condition and ability to understand, as indicated by the requirement to provide information in alternative formats upon request [2].</t>
        </is>
      </c>
      <c r="I100" s="92" t="inlineStr">
        <is>
          <t>MCO</t>
        </is>
      </c>
      <c r="J100" s="92" t="inlineStr">
        <is>
          <t>HIO</t>
        </is>
      </c>
      <c r="K100" s="92" t="inlineStr">
        <is>
          <t>PIHP</t>
        </is>
      </c>
      <c r="L100" s="71" t="inlineStr">
        <is>
          <t>PAHP</t>
        </is>
      </c>
      <c r="M100" s="71" t="inlineStr">
        <is>
          <t>NEMT PAHP</t>
        </is>
      </c>
      <c r="N100" s="71" t="n"/>
      <c r="O100" s="71" t="n"/>
      <c r="P100" s="71" t="inlineStr">
        <is>
          <t>EXISTING</t>
        </is>
      </c>
      <c r="Q100" s="71">
        <f>IF(OR(AND($C$2="Base contract",$C$3="No, section requirements must be reviewed", $AF100=FALSE,$AG100=FALSE),AND($C$2="Contract amendment",$C$3="No, section requirements must be reviewed",$AF100=FALSE,$AG100=FALSE)),"MUNN")</f>
        <v/>
      </c>
      <c r="R100" s="64" t="n"/>
      <c r="S100" s="64" t="n"/>
      <c r="T100" s="64" t="n"/>
      <c r="U100" s="97">
        <f>IF(OR($E$97="N/A",AND(AX100=0,'Cover Sheet'!$B$29="Streamlined Review"),AND(E100="Met",F100&lt;&gt;""),AND(E100="Not met",G100&lt;&gt;""),AND(E100="Unsure",G100&lt;&gt;""),AND(E100="N/A",H100&lt;&gt;""),AND(Y100=TRUE)),1,0)</f>
        <v/>
      </c>
      <c r="X100" s="126">
        <f>IF(OR(Y100=TRUE),TRUE,FALSE)</f>
        <v/>
      </c>
      <c r="Y100" s="126">
        <f>IF(SUM(Z100:AE100)&lt;1,TRUE,FALSE)</f>
        <v/>
      </c>
      <c r="Z100" s="126">
        <f>IF($Z$2=I100,1,0)</f>
        <v/>
      </c>
      <c r="AA100" s="126">
        <f>IF($AA$2=J100,1,0)</f>
        <v/>
      </c>
      <c r="AB100" s="126">
        <f>IF($AB$2=K100,1,0)</f>
        <v/>
      </c>
      <c r="AC100" s="126">
        <f>IF($AC$2=L100,1,0)</f>
        <v/>
      </c>
      <c r="AD100" s="126">
        <f>IF($AD$2=M100,1,0)</f>
        <v/>
      </c>
      <c r="AE100" s="126">
        <f>IF($AE$2=O100,1,0)</f>
        <v/>
      </c>
      <c r="AF100" s="53">
        <f>IF($H$1&lt;&gt;0,IF($H$1&lt;&gt;I100,IF($H$1&lt;&gt;J100,IF($H$1&lt;&gt;K100,IF($H$1&lt;&gt;L100,IF($H$1&lt;&gt;M100,IF($H$1&lt;&gt;N100,IF($H$1&lt;&gt;O100,TRUE,FALSE))))))))</f>
        <v/>
      </c>
      <c r="AG100" s="54">
        <f>IF(AH100=TRUE,TRUE,FALSE)</f>
        <v/>
      </c>
      <c r="AH100" s="56">
        <f>IF(OR(AND($H$6="Medicaid",MID($A100,1,FIND(".",$A100,1)-1)="II"),AND($H$6="CHIP",MID($A100,1,FIND(".",$A100,1)-1)="I")),TRUE,FALSE)</f>
        <v/>
      </c>
      <c r="AP100" s="69">
        <f>IF(AO100=1,1,"")</f>
        <v/>
      </c>
      <c r="AX100" t="n">
        <v>0</v>
      </c>
    </row>
    <row r="101" ht="38.25" customHeight="1">
      <c r="A101" s="294" t="inlineStr">
        <is>
          <t>I.F.16.04</t>
        </is>
      </c>
      <c r="B101" s="295" t="inlineStr">
        <is>
          <t>42 CFR 438.100(a)(1); 42 CFR 438.100(b)(2)(iv)</t>
        </is>
      </c>
      <c r="C101" s="295" t="inlineStr">
        <is>
          <t xml:space="preserve">The contract requires the MCP to have written policies guaranteeing each enrollee’s right to participate in decisions regarding his or her health care, including the right to refuse treatment. </t>
        </is>
      </c>
      <c r="D101" s="446" t="n"/>
      <c r="E101" s="297" t="n"/>
      <c r="F101" s="655" t="inlineStr">
        <is>
          <t>Source: Attachment - Core Contract Provisions 02012025: 101: 101</t>
        </is>
      </c>
      <c r="G101" s="297" t="n"/>
      <c r="H101" s="640" t="inlineStr">
        <is>
          <t>Recommendation: MET
Response:
The contract explicitly states that the Managed Care Plan (MCP) must have written policies that guarantee each enrollee’s right to participate in decisions regarding his or her health care, including the right to refuse treatment. This is evidenced by the following quote: "(1) Not prohibit or restrict a provider acting within the lawful scope of practice, from advising or advocating on behalf of an enrollee who is his or her patient regarding: (a) The enrollee's health status, medical care, or treatment options, including any alternative treatment that may be self-administered. (b) Any information the enrollee needs to decide among all relevant treatment options. (c) The risks, benefits, and consequences of treatment or non-treatment. (d) The enrollee's right to participate in decisions regarding his or her health care, including the right to refuse treatment, and to express preferences about future treatment decisions (42 CFR 438.102(a)(1))" [Attachment - Core Contract Provisions 02012025: 101].</t>
        </is>
      </c>
      <c r="I101" s="92" t="inlineStr">
        <is>
          <t>MCO</t>
        </is>
      </c>
      <c r="J101" s="92" t="inlineStr">
        <is>
          <t>HIO</t>
        </is>
      </c>
      <c r="K101" s="92" t="inlineStr">
        <is>
          <t>PIHP</t>
        </is>
      </c>
      <c r="L101" s="71" t="inlineStr">
        <is>
          <t>PAHP</t>
        </is>
      </c>
      <c r="M101" s="71" t="inlineStr">
        <is>
          <t>NEMT PAHP</t>
        </is>
      </c>
      <c r="N101" s="71" t="n"/>
      <c r="O101" s="71" t="n"/>
      <c r="P101" s="71" t="inlineStr">
        <is>
          <t>EXISTING</t>
        </is>
      </c>
      <c r="Q101" s="71">
        <f>IF(OR(AND($C$2="Base contract",$C$3="No, section requirements must be reviewed", $AF101=FALSE,$AG101=FALSE),AND($C$2="Contract amendment",$C$3="No, section requirements must be reviewed",$AF101=FALSE,$AG101=FALSE)),"MUNN")</f>
        <v/>
      </c>
      <c r="R101" s="64" t="n"/>
      <c r="S101" s="64" t="n"/>
      <c r="T101" s="64" t="n"/>
      <c r="U101" s="97">
        <f>IF(OR($E$97="N/A",AND(AX101=0,'Cover Sheet'!$B$29="Streamlined Review"),AND(E101="Met",F101&lt;&gt;""),AND(E101="Not met",G101&lt;&gt;""),AND(E101="Unsure",G101&lt;&gt;""),AND(E101="N/A",H101&lt;&gt;""),AND(Y101=TRUE)),1,0)</f>
        <v/>
      </c>
      <c r="X101" s="126">
        <f>IF(OR(Y101=TRUE),TRUE,FALSE)</f>
        <v/>
      </c>
      <c r="Y101" s="126">
        <f>IF(SUM(Z101:AE101)&lt;1,TRUE,FALSE)</f>
        <v/>
      </c>
      <c r="Z101" s="126">
        <f>IF($Z$2=I101,1,0)</f>
        <v/>
      </c>
      <c r="AA101" s="126">
        <f>IF($AA$2=J101,1,0)</f>
        <v/>
      </c>
      <c r="AB101" s="126">
        <f>IF($AB$2=K101,1,0)</f>
        <v/>
      </c>
      <c r="AC101" s="126">
        <f>IF($AC$2=L101,1,0)</f>
        <v/>
      </c>
      <c r="AD101" s="126">
        <f>IF($AD$2=M101,1,0)</f>
        <v/>
      </c>
      <c r="AE101" s="126">
        <f>IF($AE$2=O101,1,0)</f>
        <v/>
      </c>
      <c r="AF101" s="53">
        <f>IF($H$1&lt;&gt;0,IF($H$1&lt;&gt;I101,IF($H$1&lt;&gt;J101,IF($H$1&lt;&gt;K101,IF($H$1&lt;&gt;L101,IF($H$1&lt;&gt;M101,IF($H$1&lt;&gt;N101,IF($H$1&lt;&gt;O101,TRUE,FALSE))))))))</f>
        <v/>
      </c>
      <c r="AG101" s="54">
        <f>IF(AH101=TRUE,TRUE,FALSE)</f>
        <v/>
      </c>
      <c r="AH101" s="56">
        <f>IF(OR(AND($H$6="Medicaid",MID($A101,1,FIND(".",$A101,1)-1)="II"),AND($H$6="CHIP",MID($A101,1,FIND(".",$A101,1)-1)="I")),TRUE,FALSE)</f>
        <v/>
      </c>
      <c r="AP101" s="69">
        <f>IF(AO101=1,1,"")</f>
        <v/>
      </c>
      <c r="AX101" t="n">
        <v>0</v>
      </c>
    </row>
    <row r="102" ht="38.25" customHeight="1">
      <c r="A102" s="294" t="inlineStr">
        <is>
          <t>I.F.16.05</t>
        </is>
      </c>
      <c r="B102" s="295" t="inlineStr">
        <is>
          <t>42 CFR 438.100(a)(1); 42 CFR 438.100(b)(2)(v)</t>
        </is>
      </c>
      <c r="C102" s="295" t="inlineStr">
        <is>
          <t>The contract requires the MCP to have written policies guaranteeing each enrollee’s right to be free from any form of restraint or seclusion used as a means of coercion, discipline, convenience, or retaliation.</t>
        </is>
      </c>
      <c r="D102" s="446" t="n"/>
      <c r="E102" s="297" t="n"/>
      <c r="F102" s="655" t="inlineStr">
        <is>
          <t>Source: CN-680000-FP122: 503: 503</t>
        </is>
      </c>
      <c r="G102" s="297" t="n"/>
      <c r="H102" s="640" t="inlineStr">
        <is>
          <t>Recommendation: MET
Response:
The contract explicitly states that enrollees have the 'Freedom from coercion and restraint' (CN-680000-FP122: 503). This indicates that the Managed Care Plan (MCP) is required to have written policies guaranteeing each enrollee’s right to be free from any form of restraint or seclusion used as a means of coercion, discipline, convenience, or retaliation.</t>
        </is>
      </c>
      <c r="I102" s="92" t="inlineStr">
        <is>
          <t>MCO</t>
        </is>
      </c>
      <c r="J102" s="92" t="inlineStr">
        <is>
          <t>HIO</t>
        </is>
      </c>
      <c r="K102" s="92" t="inlineStr">
        <is>
          <t>PIHP</t>
        </is>
      </c>
      <c r="L102" s="71" t="inlineStr">
        <is>
          <t>PAHP</t>
        </is>
      </c>
      <c r="M102" s="71" t="inlineStr">
        <is>
          <t>NEMT PAHP</t>
        </is>
      </c>
      <c r="N102" s="71" t="n"/>
      <c r="O102" s="71" t="n"/>
      <c r="P102" s="71" t="inlineStr">
        <is>
          <t>EXISTING</t>
        </is>
      </c>
      <c r="Q102" s="71">
        <f>IF(OR(AND($C$2="Base contract",$C$3="No, section requirements must be reviewed", $AF102=FALSE,$AG102=FALSE),AND($C$2="Contract amendment",$C$3="No, section requirements must be reviewed",$AF102=FALSE,$AG102=FALSE)),"MUNN")</f>
        <v/>
      </c>
      <c r="R102" s="64" t="n"/>
      <c r="S102" s="64" t="n"/>
      <c r="T102" s="64" t="n"/>
      <c r="U102" s="97">
        <f>IF(OR($E$97="N/A",AND(AX102=0,'Cover Sheet'!$B$29="Streamlined Review"),AND(E102="Met",F102&lt;&gt;""),AND(E102="Not met",G102&lt;&gt;""),AND(E102="Unsure",G102&lt;&gt;""),AND(E102="N/A",H102&lt;&gt;""),AND(Y102=TRUE)),1,0)</f>
        <v/>
      </c>
      <c r="X102" s="126">
        <f>IF(OR(Y102=TRUE),TRUE,FALSE)</f>
        <v/>
      </c>
      <c r="Y102" s="126">
        <f>IF(SUM(Z102:AE102)&lt;1,TRUE,FALSE)</f>
        <v/>
      </c>
      <c r="Z102" s="126">
        <f>IF($Z$2=I102,1,0)</f>
        <v/>
      </c>
      <c r="AA102" s="126">
        <f>IF($AA$2=J102,1,0)</f>
        <v/>
      </c>
      <c r="AB102" s="126">
        <f>IF($AB$2=K102,1,0)</f>
        <v/>
      </c>
      <c r="AC102" s="126">
        <f>IF($AC$2=L102,1,0)</f>
        <v/>
      </c>
      <c r="AD102" s="126">
        <f>IF($AD$2=M102,1,0)</f>
        <v/>
      </c>
      <c r="AE102" s="126">
        <f>IF($AE$2=O102,1,0)</f>
        <v/>
      </c>
      <c r="AF102" s="53">
        <f>IF($H$1&lt;&gt;0,IF($H$1&lt;&gt;I102,IF($H$1&lt;&gt;J102,IF($H$1&lt;&gt;K102,IF($H$1&lt;&gt;L102,IF($H$1&lt;&gt;M102,IF($H$1&lt;&gt;N102,IF($H$1&lt;&gt;O102,TRUE,FALSE))))))))</f>
        <v/>
      </c>
      <c r="AG102" s="54">
        <f>IF(AH102=TRUE,TRUE,FALSE)</f>
        <v/>
      </c>
      <c r="AH102" s="56">
        <f>IF(OR(AND($H$6="Medicaid",MID($A102,1,FIND(".",$A102,1)-1)="II"),AND($H$6="CHIP",MID($A102,1,FIND(".",$A102,1)-1)="I")),TRUE,FALSE)</f>
        <v/>
      </c>
      <c r="AP102" s="69">
        <f>IF(AO102=1,1,"")</f>
        <v/>
      </c>
      <c r="AX102" t="n">
        <v>0</v>
      </c>
    </row>
    <row r="103" ht="38.25" customHeight="1">
      <c r="A103" s="294" t="inlineStr">
        <is>
          <t>I.F.16.06</t>
        </is>
      </c>
      <c r="B103" s="295" t="inlineStr">
        <is>
          <t>42 CFR 438.100(a)(1); 42 CFR 438.100(b)(2)(vi)</t>
        </is>
      </c>
      <c r="C103" s="295" t="inlineStr">
        <is>
          <t>The contract requires the MCP to have written policies guaranteeing each enrollee's right to request and receive a copy of his or her medical records, and to request that they be amended or corrected.</t>
        </is>
      </c>
      <c r="D103" s="470" t="n">
        <v>28</v>
      </c>
      <c r="E103" s="297" t="n"/>
      <c r="F103" s="655" t="inlineStr">
        <is>
          <t>Source: Attachment - Core Contract Provisions 02012025: 121, 57, 61, 234 | CN-680000-FP122: 121, 57, 125, 294, 513</t>
        </is>
      </c>
      <c r="G103" s="297" t="n"/>
      <c r="H103" s="640" t="inlineStr">
        <is>
          <t>Recommendation: UNCLEAR
Response:
The retrieved text does not provide explicit evidence that the contract requires the MCP to have written policies guaranteeing each enrollee's right to request and receive a copy of their medical records, and to request that they be amended or corrected. While there are provisions related to record-keeping and confidentiality, there is no clear statement that specifically addresses the requirement for written policies on enrollees' rights to access and amend their medical records.</t>
        </is>
      </c>
      <c r="I103" s="92" t="inlineStr">
        <is>
          <t>MCO</t>
        </is>
      </c>
      <c r="J103" s="92" t="inlineStr">
        <is>
          <t>HIO</t>
        </is>
      </c>
      <c r="K103" s="92" t="inlineStr">
        <is>
          <t>PIHP</t>
        </is>
      </c>
      <c r="L103" s="71" t="inlineStr">
        <is>
          <t>PAHP</t>
        </is>
      </c>
      <c r="M103" s="71" t="inlineStr">
        <is>
          <t>NEMT PAHP</t>
        </is>
      </c>
      <c r="N103" s="71" t="n"/>
      <c r="O103" s="71" t="n"/>
      <c r="P103" s="71" t="inlineStr">
        <is>
          <t>EXISTING</t>
        </is>
      </c>
      <c r="Q103" s="71">
        <f>IF(OR(AND($C$2="Base contract",$C$3="No, section requirements must be reviewed", $AF103=FALSE,$AG103=FALSE),AND($C$2="Contract amendment",$C$3="No, section requirements must be reviewed",$AF103=FALSE,$AG103=FALSE)),"MUNN")</f>
        <v/>
      </c>
      <c r="R103" s="64" t="n"/>
      <c r="S103" s="64" t="n"/>
      <c r="T103" s="64" t="n"/>
      <c r="U103" s="97">
        <f>IF(OR($E$97="N/A",AND(AX103=0,'Cover Sheet'!$B$29="Streamlined Review"),AND(E103="Met",F103&lt;&gt;""),AND(E103="Not met",G103&lt;&gt;""),AND(E103="Unsure",G103&lt;&gt;""),AND(E103="N/A",H103&lt;&gt;""),AND(Y103=TRUE)),1,0)</f>
        <v/>
      </c>
      <c r="X103" s="126">
        <f>IF(OR(Y103=TRUE),TRUE,FALSE)</f>
        <v/>
      </c>
      <c r="Y103" s="126">
        <f>IF(SUM(Z103:AE103)&lt;1,TRUE,FALSE)</f>
        <v/>
      </c>
      <c r="Z103" s="126">
        <f>IF($Z$2=I103,1,0)</f>
        <v/>
      </c>
      <c r="AA103" s="126">
        <f>IF($AA$2=J103,1,0)</f>
        <v/>
      </c>
      <c r="AB103" s="126">
        <f>IF($AB$2=K103,1,0)</f>
        <v/>
      </c>
      <c r="AC103" s="126">
        <f>IF($AC$2=L103,1,0)</f>
        <v/>
      </c>
      <c r="AD103" s="126">
        <f>IF($AD$2=M103,1,0)</f>
        <v/>
      </c>
      <c r="AE103" s="126">
        <f>IF($AE$2=O103,1,0)</f>
        <v/>
      </c>
      <c r="AF103" s="53">
        <f>IF($H$1&lt;&gt;0,IF($H$1&lt;&gt;I103,IF($H$1&lt;&gt;J103,IF($H$1&lt;&gt;K103,IF($H$1&lt;&gt;L103,IF($H$1&lt;&gt;M103,IF($H$1&lt;&gt;N103,IF($H$1&lt;&gt;O103,TRUE,FALSE))))))))</f>
        <v/>
      </c>
      <c r="AG103" s="54">
        <f>IF(AH103=TRUE,TRUE,FALSE)</f>
        <v/>
      </c>
      <c r="AH103" s="56">
        <f>IF(OR(AND($H$6="Medicaid",MID($A103,1,FIND(".",$A103,1)-1)="II"),AND($H$6="CHIP",MID($A103,1,FIND(".",$A103,1)-1)="I")),TRUE,FALSE)</f>
        <v/>
      </c>
      <c r="AP103" s="69">
        <f>IF(AO103=1,1,"")</f>
        <v/>
      </c>
      <c r="AX103" t="n">
        <v>0</v>
      </c>
    </row>
    <row r="104" ht="26.25" customHeight="1" thickBot="1">
      <c r="A104" s="294" t="inlineStr">
        <is>
          <t>I.F.16.07</t>
        </is>
      </c>
      <c r="B104" s="295" t="inlineStr">
        <is>
          <t>42 CFR 438.100(a)(1); 42 CFR 438.100(c)</t>
        </is>
      </c>
      <c r="C104" s="295" t="inlineStr">
        <is>
          <t xml:space="preserve">The contract requires that each enrollee is free to exercise his or her rights without the MCP or its network providers treating the enrollee adversely. </t>
        </is>
      </c>
      <c r="D104" s="449" t="n"/>
      <c r="E104" s="340" t="n"/>
      <c r="F104" s="657" t="inlineStr">
        <is>
          <t>Source: FP122 Attachment: 18, 43 | CN-680000-FP122: 411, 167, 153, 118, 201 | Attachment - Core Contract Provisions 02012025: 104</t>
        </is>
      </c>
      <c r="G104" s="340" t="n"/>
      <c r="H104" s="642" t="inlineStr">
        <is>
          <t>Recommendation: UNCLEAR
Response:
The retrieved text does not provide explicit evidence that the contract requires enrollees to be free from adverse treatment by the MCP or its network providers. While there are provisions related to enrollee rights and responsibilities of the MCP and providers, there is no direct statement that enrollees will not be treated adversely for exercising their rights. Additional specific clauses or sections addressing this requirement are needed to make a determination.</t>
        </is>
      </c>
      <c r="I104" s="92" t="inlineStr">
        <is>
          <t>MCO</t>
        </is>
      </c>
      <c r="J104" s="92" t="inlineStr">
        <is>
          <t>HIO</t>
        </is>
      </c>
      <c r="K104" s="92" t="inlineStr">
        <is>
          <t>PIHP</t>
        </is>
      </c>
      <c r="L104" s="71" t="inlineStr">
        <is>
          <t>PAHP</t>
        </is>
      </c>
      <c r="M104" s="71" t="inlineStr">
        <is>
          <t>NEMT PAHP</t>
        </is>
      </c>
      <c r="N104" s="71" t="n"/>
      <c r="O104" s="71" t="n"/>
      <c r="P104" s="71" t="inlineStr">
        <is>
          <t>EXISTING</t>
        </is>
      </c>
      <c r="Q104" s="71">
        <f>IF(OR(AND($C$2="Base contract",$C$3="No, section requirements must be reviewed", $AF104=FALSE,$AG104=FALSE),AND($C$2="Contract amendment",$C$3="No, section requirements must be reviewed",$AF104=FALSE,$AG104=FALSE)),"MUNN")</f>
        <v/>
      </c>
      <c r="R104" s="64" t="n"/>
      <c r="S104" s="64" t="n"/>
      <c r="T104" s="64" t="n"/>
      <c r="U104" s="97">
        <f>IF(OR($E$97="N/A",AND(AX104=0,'Cover Sheet'!$B$29="Streamlined Review"),AND(E104="Met",F104&lt;&gt;""),AND(E104="Not met",G104&lt;&gt;""),AND(E104="Unsure",G104&lt;&gt;""),AND(E104="N/A",H104&lt;&gt;""),AND(Y104=TRUE)),1,0)</f>
        <v/>
      </c>
      <c r="X104" s="126">
        <f>IF(OR(Y104=TRUE),TRUE,FALSE)</f>
        <v/>
      </c>
      <c r="Y104" s="126">
        <f>IF(SUM(Z104:AE104)&lt;1,TRUE,FALSE)</f>
        <v/>
      </c>
      <c r="Z104" s="126">
        <f>IF($Z$2=I104,1,0)</f>
        <v/>
      </c>
      <c r="AA104" s="126">
        <f>IF($AA$2=J104,1,0)</f>
        <v/>
      </c>
      <c r="AB104" s="126">
        <f>IF($AB$2=K104,1,0)</f>
        <v/>
      </c>
      <c r="AC104" s="126">
        <f>IF($AC$2=L104,1,0)</f>
        <v/>
      </c>
      <c r="AD104" s="126">
        <f>IF($AD$2=M104,1,0)</f>
        <v/>
      </c>
      <c r="AE104" s="126">
        <f>IF($AE$2=O104,1,0)</f>
        <v/>
      </c>
      <c r="AF104" s="53">
        <f>IF($H$1&lt;&gt;0,IF($H$1&lt;&gt;I104,IF($H$1&lt;&gt;J104,IF($H$1&lt;&gt;K104,IF($H$1&lt;&gt;L104,IF($H$1&lt;&gt;M104,IF($H$1&lt;&gt;N104,IF($H$1&lt;&gt;O104,TRUE,FALSE))))))))</f>
        <v/>
      </c>
      <c r="AG104" s="54">
        <f>IF(AH104=TRUE,TRUE,FALSE)</f>
        <v/>
      </c>
      <c r="AH104" s="56">
        <f>IF(OR(AND($H$6="Medicaid",MID($A104,1,FIND(".",$A104,1)-1)="II"),AND($H$6="CHIP",MID($A104,1,FIND(".",$A104,1)-1)="I")),TRUE,FALSE)</f>
        <v/>
      </c>
      <c r="AP104" s="69">
        <f>IF(AO104=1,1,"")</f>
        <v/>
      </c>
      <c r="AX104" t="n">
        <v>0</v>
      </c>
    </row>
    <row r="105">
      <c r="A105" s="302" t="inlineStr">
        <is>
          <t>Tips and Additional Guidance</t>
        </is>
      </c>
      <c r="B105" s="345" t="n"/>
      <c r="C105" s="346" t="n"/>
      <c r="D105" s="347" t="n"/>
      <c r="E105" s="269" t="n"/>
      <c r="F105" s="348" t="n"/>
      <c r="G105" s="349" t="n"/>
      <c r="H105" s="349" t="n"/>
    </row>
    <row r="106" ht="32.25" customHeight="1">
      <c r="A106" s="419" t="n">
        <v>1</v>
      </c>
      <c r="B106" s="571" t="inlineStr">
        <is>
          <t>In accordance with 42 CFR 438.114, this provision applies to the extent that services required to treat an emergency medical condition, such as dental and behavioral health services, fall within the scope of the services for which the PIHP or PAHP is responsible.</t>
        </is>
      </c>
    </row>
    <row r="107" ht="38.25" customHeight="1">
      <c r="A107" s="419" t="n">
        <v>2</v>
      </c>
      <c r="B107" s="571" t="inlineStr">
        <is>
          <t>Pursuant to SMD #06-010, for services provided by non-contracted hospitals, this amount must be less any payments for indirect costs of medical education and direct costs of graduate medical education that would have been included in FFS payments. In states where Medicaid rates paid to hospitals are negotiated and not publicly released, the applicable payment amount would be the average contract rate that would apply for tertiary hospitals.</t>
        </is>
      </c>
    </row>
    <row r="108" ht="21.75" customHeight="1">
      <c r="A108" s="419" t="n">
        <v>3</v>
      </c>
      <c r="B108" s="571" t="inlineStr">
        <is>
          <t xml:space="preserve">Starting with Item I.F.1.07 through the remainder of subsection 1, requirement numbering has changed since the initial State Guide was released. </t>
        </is>
      </c>
    </row>
    <row r="109" ht="17.25" customHeight="1">
      <c r="A109" s="419" t="n">
        <v>4</v>
      </c>
      <c r="B109" s="571" t="inlineStr">
        <is>
          <t>Under Section 1902(a)(23) of the Act and 42 CFR 431.51(b)(2), this provision applies to the extent that family planning services fall within the scope of the services for which the PIHP or PAHP is responsible.</t>
        </is>
      </c>
    </row>
    <row r="110" ht="18" customHeight="1">
      <c r="A110" s="419" t="n">
        <v>5</v>
      </c>
      <c r="B110" s="571" t="inlineStr">
        <is>
          <t>Pursuant to 42 CFR 438.206(b)(2), this requirement applies in addition to the enrollee’s designated source of primary care if that source is not the women’s health specialist.</t>
        </is>
      </c>
    </row>
    <row r="111" ht="32.25" customHeight="1">
      <c r="A111" s="419" t="n">
        <v>6</v>
      </c>
      <c r="B111" s="571" t="inlineStr">
        <is>
          <t>This requirement at 42 CFR 438.910(d)(3) applies to any MCO, PIHP, or PAHP providing access to out-of-network providers for medical/surgical benefits, in states covering medical/surgical and mental health or substance use disorder services under the state plan.</t>
        </is>
      </c>
    </row>
    <row r="112" ht="30" customHeight="1">
      <c r="A112" s="419" t="n">
        <v>7</v>
      </c>
      <c r="B112" s="571" t="inlineStr">
        <is>
          <t>This requirement at 42 CFR 438.910(d)(3) applies to MCOs or a PIHP or PAHP providing services to an MCO enrollee, in states covering medical/surgical and mental health or substance use disorder services under the state plan.</t>
        </is>
      </c>
    </row>
    <row r="113" ht="26.25" customHeight="1">
      <c r="A113" s="419" t="n">
        <v>8</v>
      </c>
      <c r="B113" s="571" t="inlineStr">
        <is>
          <t>States have the option to provide Alternative Benefit Plans (ABPs) specifically tailored to meet the needs of certain Medicaid population groups. For those populations, this requirement under 42 CFR 438.210(a)(2) is met if the contract requires the MCP to furnish services in an amount, duration and scope that is no less than the amount, duration and scope described in the approved ABP state plan.</t>
        </is>
      </c>
    </row>
    <row r="114" ht="132" customHeight="1">
      <c r="A114" s="419" t="n">
        <v>9</v>
      </c>
      <c r="B114" s="571" t="inlineStr">
        <is>
          <t>Per 42 CFR 438.910(d) NQTLs include, but are not limited to:
• Medical management standards limiting or excluding benefits based on medical necessity or medical appropriateness, or based on whether the treatment is experimental or investigative;
• Formulary design for prescription drugs;
• For MCOs, PIHPs, or PAHPs with multiple network tiers (such as preferred providers and participating providers), network tier design;
• Standards for provider admission to participate in a network, including reimbursement rates;
• MCO, PIHP, or PAHP methods for determining usual, customary, and reasonable charges;
• Refusal to pay for higher-cost therapies until it can be shown that a lower-cost therapy is not effective (also known as fail-first policies or step therapy protocols);
• Exclusions based on failure to complete a course of treatment;
• Restrictions based on geographic location, facility type, provider specialty, and other criteria that limit the scope or duration of benefits for services provided under the MCO, PIHP, or PAHP; and
• Standards for providing access to out-of-network providers.</t>
        </is>
      </c>
    </row>
    <row r="115" ht="42.6" customHeight="1">
      <c r="A115" s="419" t="n">
        <v>10</v>
      </c>
      <c r="B115" s="571" t="inlineStr">
        <is>
          <t xml:space="preserve">Pursuant to 42 CFR 438.210(a)(5), the contract should be clear as to whether the MCP is responsible for providing the full range of EPSDT services, including necessary health care, diagnostic services, treatment and other measures described in Section 1905(a) of the Act to correct or ameliorate defects and physical and mental illnesses and conditions discovered during screening, whether or not such services are covered under the state plan. </t>
        </is>
      </c>
    </row>
    <row r="116" ht="15.95" customHeight="1">
      <c r="A116" s="419" t="n">
        <v>11</v>
      </c>
      <c r="B116" s="571" t="inlineStr">
        <is>
          <t>If the contract specifies services are necessary beyond what is included in the state plan to ensure compliance with 42 CFR Part 438 Subpart K, the analyst must verify that those services are reflected in the capitation rates.</t>
        </is>
      </c>
    </row>
    <row r="117" ht="29.45" customHeight="1">
      <c r="A117" s="419" t="n">
        <v>12</v>
      </c>
      <c r="B117" s="570" t="inlineStr">
        <is>
          <t>The state must confirm that the ILOS is a coverable service in the state plan or section 1915(c) waiver. An example for the clinically oriented definition for the target population(s) could include specific Healthcare Common Procedure Coding System (HCPCS) or Current Procedure Terminology (CPT) costs that identify each ILOS.</t>
        </is>
      </c>
    </row>
    <row r="118" ht="57.95" customHeight="1">
      <c r="A118" s="419" t="n"/>
      <c r="B118" s="570" t="inlineStr">
        <is>
          <t>Analysts may use the following resources as reference for approvable services and definitions –
For 1905(a): Mandatory and Optional State Plan Services; Approved State Plan (Section 3) - Access via Laserfiche link from DMCO’s SharePoint site 
For 1915(c), (i), and (k): HCBS Taxonomy Category and Subcategory Definitions
For HRSNs approvable under ILOS: November 16, 2023 CIB - Coverage of Services and Supports to Address Health-Related Social Needs in Medicaid and the Children’s Health Insurance Program</t>
        </is>
      </c>
    </row>
    <row r="119" ht="21.95" customHeight="1">
      <c r="A119" s="419" t="n"/>
      <c r="B119" s="596" t="inlineStr">
        <is>
          <t>Mandatory and Optional State Plan Services</t>
        </is>
      </c>
    </row>
    <row r="120" ht="17.25" customHeight="1">
      <c r="A120" s="419" t="n">
        <v>13</v>
      </c>
      <c r="B120" s="600" t="inlineStr">
        <is>
          <t>HCBS Taxonomy Category and Subcategory Definitions</t>
        </is>
      </c>
    </row>
    <row r="121" ht="17.25" customHeight="1">
      <c r="A121" s="419" t="n"/>
      <c r="B121" s="600" t="inlineStr">
        <is>
          <t>November 16, 2023 CIB: Coverage of Services and Supports to Address Health-Related Social Needs in Medicaid and the Children’s Health Insurance Program</t>
        </is>
      </c>
    </row>
    <row r="122" ht="48.6" customHeight="1">
      <c r="A122" s="419" t="n"/>
      <c r="B122" s="570" t="inlineStr">
        <is>
          <t>Certain services/settings are not approvable as an ILOS, such as yoga and childcare services. These should be flagged for the state as not approvable as soon as they are identified in contracts. For nutrition-related services, the definition of the service must not violate room and board provisions (i.e., not more than 2 meals per day). For examples of HRSNs approvable as ILOSs, reference the HRSN Coverage Table in the November 16, 2023 CIB “Coverage of Services and Supports to Address Health-Related Social Needs in Medicaid and the Children’s Health Insurance Program"</t>
        </is>
      </c>
    </row>
    <row r="123" ht="17.1" customHeight="1">
      <c r="A123" s="419" t="n"/>
      <c r="B123" s="600" t="inlineStr">
        <is>
          <t>November 16, 2023 CIB: Coverage of Services and Supports to Address Health-Related Social Needs in Medicaid and the Children’s Health Insurance Program</t>
        </is>
      </c>
    </row>
    <row r="124" ht="46.5" customHeight="1">
      <c r="A124" s="419" t="n">
        <v>14</v>
      </c>
      <c r="B124" s="571" t="inlineStr">
        <is>
          <t>Pursuant to 42 CFR 447.26(c), no reduction in payment for a provider preventable condition is imposed when the condition defined as a provider preventable condition for a particular patient existed prior to the initiation of treatment for that patient by that provider. Reductions in provider payment may be limited to the extent that the identified provider-preventable conditions would otherwise result in an increase in payment; and the MCP can reasonably isolate for nonpayment the portion of the payment directly related to treatment for, and related to, the provider-preventable conditions.</t>
        </is>
      </c>
    </row>
    <row r="125" ht="24" customHeight="1">
      <c r="A125" s="419" t="n">
        <v>15</v>
      </c>
      <c r="B125" s="571" t="inlineStr">
        <is>
          <t>This prohibition under Section 1903(i) of the Act (final sentence) and Section 1903(i)(1) of the Act is only applicable when the contract requires the MCP to cover organ transplants.</t>
        </is>
      </c>
    </row>
    <row r="126" ht="29.45" customHeight="1">
      <c r="A126" s="419" t="n">
        <v>16</v>
      </c>
      <c r="B126" s="571" t="inlineStr">
        <is>
          <t xml:space="preserve">For states where pharmacy benefits are carved out of MCO or PCCM entity benefits, if the MCO or PCCM entity still handles physician administered drugs or hospital dispensed drugs (i.e., partial benefits for covered outpatient drugs), the contract must include this provision. </t>
        </is>
      </c>
    </row>
    <row r="127" ht="33.95" customHeight="1">
      <c r="A127" s="419" t="n">
        <v>17</v>
      </c>
      <c r="B127" s="571" t="inlineStr">
        <is>
          <t>Until the CMS Drug Utilization Review (DUR) final rule is published, this provision may be addressed either through a MCO or PCCM entity program or a state-wide program that accomplishes these reviews for all MCO or PCCM entity beneficiaries. If accomplished through a state-wide program, mark this item as “N/A” and include a comment to explain that the requirement is met through a state-wide program.</t>
        </is>
      </c>
    </row>
    <row r="128" ht="42" customHeight="1">
      <c r="A128" s="419" t="n">
        <v>18</v>
      </c>
      <c r="B128" s="571" t="inlineStr">
        <is>
          <t>CMS is using enforcement discretion to work with states on the inclusion of SUPPORT Act DUR requirements; approval of contract actions will not be withheld when a contract action effective on or after 10/01/19 does not meet the SUPPORT Act DUR requirements; however, CMS will notify the state that the SUPPORT Act DUR requirements should be incorporated into the MCO or PCCM entity contract via an upcoming contract action.</t>
        </is>
      </c>
    </row>
    <row r="129" ht="18.6" customHeight="1">
      <c r="A129" s="419" t="n">
        <v>19</v>
      </c>
      <c r="B129" s="571" t="inlineStr">
        <is>
          <t>Applies to MCOs or a PIHP or PAHP providing services to an MCO enrollee in states covering medical/surgical and mental health or substance use disorder services under the state plan.</t>
        </is>
      </c>
    </row>
    <row r="130" ht="29.45" customHeight="1">
      <c r="A130" s="419" t="n">
        <v>20</v>
      </c>
      <c r="B130" s="571" t="inlineStr">
        <is>
          <t>The contract would also meet this requirement if, instead of including the regulatory text, the contract specifies that the MCP must comply with parity requirements for aggregate lifetime and annual dollar limits in 42 CFR 438.905 or specifies that the MCP cannot impose an aggregate lifetime or annual dollar limit on mental health or substance use disorder benefits.</t>
        </is>
      </c>
    </row>
    <row r="131" ht="17.1" customHeight="1">
      <c r="A131" s="419" t="n">
        <v>21</v>
      </c>
      <c r="B131" s="571" t="inlineStr">
        <is>
          <t>42 CFR Part 438 Subpart K neither sanctions nor prohibits aggregate lifetime and annual dollar limits; the rule merely provides the standards for applying parity requirements to such limits if the limits are otherwise authorized.</t>
        </is>
      </c>
    </row>
    <row r="132" ht="18.95" customHeight="1">
      <c r="A132" s="419" t="n">
        <v>22</v>
      </c>
      <c r="B132" s="571" t="inlineStr">
        <is>
          <t>Applies where the full scope of medical/surgical and mental health and substance use disorder services are provided through the MCO.</t>
        </is>
      </c>
    </row>
    <row r="133" ht="28.5" customHeight="1">
      <c r="A133" s="419" t="n">
        <v>23</v>
      </c>
      <c r="B133" s="571" t="inlineStr">
        <is>
          <t>If the MCP is not required to provide services that could be authorized through Sections 1915(c), 1915(i), or 1915(k) of the Act, mark the status column as “N/A” and include a comment that the MCP is not required to provide LTSS.</t>
        </is>
      </c>
    </row>
    <row r="134" ht="45" customHeight="1">
      <c r="A134" s="419" t="n">
        <v>24</v>
      </c>
      <c r="B134" s="570" t="inlineStr">
        <is>
          <t xml:space="preserve">If the MCP is required to provide services that could be authorized through Sections 1915(c), 1915(i), or 1915(k) of the Act, but the 42 CFR 441.301(c)(4) settings requirements do not apply to the contract period under review, mark the “status” column as “N/A” and include a comment that the settings requirements do not apply to the contract period under review. See Tip 21 for information on the applicability of the settings requirements. It may be necessary to coordinate with the DMCO HCBS analyst to confirm whether or not the settings requirements apply to the contract period under review. </t>
        </is>
      </c>
    </row>
    <row r="135" ht="42.6" customHeight="1">
      <c r="A135" s="419" t="n">
        <v>25</v>
      </c>
      <c r="B135" s="570" t="inlineStr">
        <is>
          <t>If the MCP is required to provide services that could be authorized through Sections 1915(c), 1915(i), or 1915(k) of the Act, but the 42 CFR 441.301(c)(4) settings requirements do apply to the MCP contract period under review, the contract must specify that the LTSS are provided in a setting which complies with the 42 CFR 441.301(c)(4) requirements for home and community-based settings. See Tip 21 for information on the applicability of the settings requirements. It may be necessary to coordinate with the DMCO HCBS analyst to confirm whether or not the settings requirements apply to the contract period under review.</t>
        </is>
      </c>
    </row>
    <row r="136" ht="84.95" customHeight="1">
      <c r="A136" s="419" t="n">
        <v>26</v>
      </c>
      <c r="B136" s="571" t="inlineStr">
        <is>
          <t>If the MCP contract provides for the delivery of services that could be authorized through Sections 1915(c), 1915(i), or 1915(k) of the Act and were initially approved by CMS, under any federal authority on or after 3/17/14, the MCP contract must comply with the settings requirements. If the MCP contract provides for the delivery of services that could be authorized through Sections 1915(c), 1915(i), or 1915(k) of the Act and were initially approved by CMS, under any federal authority, prior to 3/17/14, the MCP contract must comply with settings requirements based on the timeframe described in the state’s settings transition plan approved by CMS. 
The status of CMS review of state transition plans is available at:</t>
        </is>
      </c>
    </row>
    <row r="137" ht="18.95" customHeight="1">
      <c r="A137" s="419" t="n"/>
      <c r="B137" s="596" t="inlineStr">
        <is>
          <t xml:space="preserve">https://www.medicaid.gov/medicaid-chip-program-information/by-topics/long-term-services-and-supports/home-and-community-based-services/statewide-transition-plans.html. </t>
        </is>
      </c>
    </row>
    <row r="138" ht="43.5" customHeight="1">
      <c r="A138" s="419" t="n"/>
      <c r="B138" s="571" t="inlineStr">
        <is>
          <t>The HCBS settings requirements apply to services that are authorized through a 1915(c) waiver, a 1915(i) SPA, or a 1915(k) SPA. The settings requirements also apply to services authorized under any federal authority that “could be” authorized through a 1915(c) waiver, a 1915(i) SPA, or a 1915(k) SPA. For instance, a service authorized under an 1115 waiver or 1915(b)(3) authority must meet the settings requirements when the service is of a nature that “could be” authorized under 1915(c), 1915(i), or 1915(k).</t>
        </is>
      </c>
    </row>
    <row r="139" ht="32.45" customHeight="1">
      <c r="A139" s="419" t="n">
        <v>27</v>
      </c>
      <c r="B139" s="570" t="inlineStr">
        <is>
          <t>This requirement only applies to PAHP contracts if the PAHP's provider network includes the provider types outlined at 42 CFR 489.102(a), including: home health agencies, providers of home health care (and for Medicaid purposes, providers of personal care services), hospices, and religious nonmedical institutions.</t>
        </is>
      </c>
    </row>
    <row r="140" ht="48" customHeight="1">
      <c r="A140" s="419" t="n">
        <v>28</v>
      </c>
      <c r="B140" s="570" t="inlineStr">
        <is>
          <t>According to 42 CFR 438.100(a)(1), the state must ensure that each MCO, PIHP, PAHP, PCCM, and PCCM entity has written policies regarding the enrollee rights specified in 42 CFR 438.100. According to 438.100(b)(2)(vi), the state must ensure that each enrollee of an MCO, PIHP, PAHP, PCCM or PCCM entity has the right to—if the privacy rule, as set forth in 45 CFR Parts 160 and 164, Subparts A and E, applies—request and receive a copy of his or her medical records, and request that they be amended or corrected, as specified in 45 CFR 164.524 and 164.526.</t>
        </is>
      </c>
    </row>
    <row r="141">
      <c r="A141" s="409" t="n"/>
    </row>
  </sheetData>
  <sheetProtection selectLockedCells="0" selectUnlockedCells="0" algorithmName="SHA-512" sheet="1" objects="0" insertRows="1" insertHyperlinks="1" autoFilter="1" scenarios="0" formatColumns="0" deleteColumns="1" insertColumns="1" pivotTables="1" deleteRows="1" formatCells="1" saltValue="XMgx2qPjnI6bUkNYMTE+Pg==" formatRows="0" sort="1" spinCount="100000" hashValue="wYv5WNskK6W2MLc+3ZgFHjmC/qWqSdTm360yEWLUwAPDZh2aDZvinz+ByZboS7a2YMCMZ5izQQnhvISU39d+4A=="/>
  <mergeCells count="38">
    <mergeCell ref="B137:H137"/>
    <mergeCell ref="B127:H127"/>
    <mergeCell ref="B118:H118"/>
    <mergeCell ref="B139:H139"/>
    <mergeCell ref="B133:H133"/>
    <mergeCell ref="B124:H124"/>
    <mergeCell ref="B114:H114"/>
    <mergeCell ref="B123:H123"/>
    <mergeCell ref="B110:H110"/>
    <mergeCell ref="B135:H135"/>
    <mergeCell ref="B126:H126"/>
    <mergeCell ref="B106:H106"/>
    <mergeCell ref="B113:H113"/>
    <mergeCell ref="B129:H129"/>
    <mergeCell ref="B109:H109"/>
    <mergeCell ref="B138:H138"/>
    <mergeCell ref="B125:H125"/>
    <mergeCell ref="B134:H134"/>
    <mergeCell ref="B121:H121"/>
    <mergeCell ref="B122:H122"/>
    <mergeCell ref="B115:H115"/>
    <mergeCell ref="B131:H131"/>
    <mergeCell ref="A2:B2"/>
    <mergeCell ref="Z1:AE1"/>
    <mergeCell ref="B140:H140"/>
    <mergeCell ref="B117:H117"/>
    <mergeCell ref="B130:H130"/>
    <mergeCell ref="B111:H111"/>
    <mergeCell ref="B120:H120"/>
    <mergeCell ref="B136:H136"/>
    <mergeCell ref="B107:H107"/>
    <mergeCell ref="B119:H119"/>
    <mergeCell ref="B132:H132"/>
    <mergeCell ref="A1:F1"/>
    <mergeCell ref="B116:H116"/>
    <mergeCell ref="B112:H112"/>
    <mergeCell ref="B128:H128"/>
    <mergeCell ref="B108:H108"/>
  </mergeCells>
  <conditionalFormatting sqref="A8:D8 A9:H28 A29:D29 A30:H30 A31:D31 A32:H32 A33:D33 A34:H37 A38:D38 A39:H51 A52:D52 A53:H55 A56:D56 A57:H59 A60:D60 A61:H66 A67:D67 A68:H68 A69:D69 A70:H77 A78:D78 A79:H86 A87:D87 A88:H90 A91:D91 A92:H94 A95:D95 A96:H96 A97:D97 A98:H104 F8:H8 F29:H29 F31:H31 F33:H33 F38:H38 F52:H52 F56:H56 F60:H60 F67:H67 F69:H69 F78:H78 F87:H87 F91:H91 F95:H95 F97:H97">
    <cfRule type="expression" priority="3877" dxfId="0">
      <formula>$C$3="Yes, section requirements are not applicable"</formula>
    </cfRule>
  </conditionalFormatting>
  <conditionalFormatting sqref="E8">
    <cfRule type="expression" priority="62" dxfId="5">
      <formula>$AN8=1</formula>
    </cfRule>
    <cfRule type="expression" priority="63" dxfId="0">
      <formula>$C$3="Yes, section requirements are not included in the contract amendment"</formula>
    </cfRule>
    <cfRule type="expression" priority="64" dxfId="0">
      <formula>OR($AG8=TRUE,$AF8=TRUE)</formula>
    </cfRule>
  </conditionalFormatting>
  <conditionalFormatting sqref="E29">
    <cfRule type="expression" priority="59" dxfId="5">
      <formula>$AN29=1</formula>
    </cfRule>
    <cfRule type="expression" priority="60" dxfId="0">
      <formula>$C$3="Yes, section requirements are not included in the contract amendment"</formula>
    </cfRule>
    <cfRule type="expression" priority="61" dxfId="0">
      <formula>OR($AG29=TRUE,$AF29=TRUE)</formula>
    </cfRule>
  </conditionalFormatting>
  <conditionalFormatting sqref="E31">
    <cfRule type="expression" priority="56" dxfId="5">
      <formula>$AN31=1</formula>
    </cfRule>
    <cfRule type="expression" priority="57" dxfId="0">
      <formula>$C$3="Yes, section requirements are not included in the contract amendment"</formula>
    </cfRule>
    <cfRule type="expression" priority="58" dxfId="0">
      <formula>OR($AG31=TRUE,$AF31=TRUE)</formula>
    </cfRule>
  </conditionalFormatting>
  <conditionalFormatting sqref="E33">
    <cfRule type="expression" priority="53" dxfId="5">
      <formula>$AN33=1</formula>
    </cfRule>
    <cfRule type="expression" priority="54" dxfId="0">
      <formula>$C$3="Yes, section requirements are not included in the contract amendment"</formula>
    </cfRule>
    <cfRule type="expression" priority="55" dxfId="0">
      <formula>OR($AG33=TRUE,$AF33=TRUE)</formula>
    </cfRule>
  </conditionalFormatting>
  <conditionalFormatting sqref="E38">
    <cfRule type="expression" priority="50" dxfId="5">
      <formula>$AN38=1</formula>
    </cfRule>
    <cfRule type="expression" priority="51" dxfId="0">
      <formula>$C$3="Yes, section requirements are not included in the contract amendment"</formula>
    </cfRule>
    <cfRule type="expression" priority="52" dxfId="0">
      <formula>OR($AG38=TRUE,$AF38=TRUE)</formula>
    </cfRule>
  </conditionalFormatting>
  <conditionalFormatting sqref="E52">
    <cfRule type="expression" priority="47" dxfId="5">
      <formula>$AN52=1</formula>
    </cfRule>
    <cfRule type="expression" priority="48" dxfId="0">
      <formula>$C$3="Yes, section requirements are not included in the contract amendment"</formula>
    </cfRule>
    <cfRule type="expression" priority="49" dxfId="0">
      <formula>OR($AG52=TRUE,$AF52=TRUE)</formula>
    </cfRule>
  </conditionalFormatting>
  <conditionalFormatting sqref="E56">
    <cfRule type="expression" priority="44" dxfId="5">
      <formula>$AN56=1</formula>
    </cfRule>
    <cfRule type="expression" priority="45" dxfId="0">
      <formula>$C$3="Yes, section requirements are not included in the contract amendment"</formula>
    </cfRule>
    <cfRule type="expression" priority="46" dxfId="0">
      <formula>OR($AG56=TRUE,$AF56=TRUE)</formula>
    </cfRule>
  </conditionalFormatting>
  <conditionalFormatting sqref="E60">
    <cfRule type="expression" priority="41" dxfId="5">
      <formula>$AN60=1</formula>
    </cfRule>
    <cfRule type="expression" priority="42" dxfId="0">
      <formula>$C$3="Yes, section requirements are not included in the contract amendment"</formula>
    </cfRule>
    <cfRule type="expression" priority="43" dxfId="0">
      <formula>OR($AG60=TRUE,$AF60=TRUE)</formula>
    </cfRule>
  </conditionalFormatting>
  <conditionalFormatting sqref="E67">
    <cfRule type="expression" priority="38" dxfId="5">
      <formula>$AN67=1</formula>
    </cfRule>
    <cfRule type="expression" priority="39" dxfId="0">
      <formula>$C$3="Yes, section requirements are not included in the contract amendment"</formula>
    </cfRule>
    <cfRule type="expression" priority="40" dxfId="0">
      <formula>OR($AG67=TRUE,$AF67=TRUE)</formula>
    </cfRule>
  </conditionalFormatting>
  <conditionalFormatting sqref="E69">
    <cfRule type="expression" priority="35" dxfId="5">
      <formula>$AN69=1</formula>
    </cfRule>
    <cfRule type="expression" priority="36" dxfId="0">
      <formula>$C$3="Yes, section requirements are not included in the contract amendment"</formula>
    </cfRule>
    <cfRule type="expression" priority="37" dxfId="0">
      <formula>OR($AG69=TRUE,$AF69=TRUE)</formula>
    </cfRule>
  </conditionalFormatting>
  <conditionalFormatting sqref="E78">
    <cfRule type="expression" priority="32" dxfId="5">
      <formula>$AN78=1</formula>
    </cfRule>
    <cfRule type="expression" priority="33" dxfId="0">
      <formula>$C$3="Yes, section requirements are not included in the contract amendment"</formula>
    </cfRule>
    <cfRule type="expression" priority="34" dxfId="0">
      <formula>OR($AG78=TRUE,$AF78=TRUE)</formula>
    </cfRule>
  </conditionalFormatting>
  <conditionalFormatting sqref="E87">
    <cfRule type="expression" priority="29" dxfId="5">
      <formula>$AN87=1</formula>
    </cfRule>
    <cfRule type="expression" priority="30" dxfId="0">
      <formula>$C$3="Yes, section requirements are not included in the contract amendment"</formula>
    </cfRule>
    <cfRule type="expression" priority="31" dxfId="0">
      <formula>OR($AG87=TRUE,$AF87=TRUE)</formula>
    </cfRule>
  </conditionalFormatting>
  <conditionalFormatting sqref="E91">
    <cfRule type="expression" priority="26" dxfId="5">
      <formula>$AN91=1</formula>
    </cfRule>
    <cfRule type="expression" priority="27" dxfId="0">
      <formula>$C$3="Yes, section requirements are not included in the contract amendment"</formula>
    </cfRule>
    <cfRule type="expression" priority="28" dxfId="0">
      <formula>OR($AG91=TRUE,$AF91=TRUE)</formula>
    </cfRule>
  </conditionalFormatting>
  <conditionalFormatting sqref="E95">
    <cfRule type="expression" priority="23" dxfId="5">
      <formula>$AN95=1</formula>
    </cfRule>
    <cfRule type="expression" priority="24" dxfId="0">
      <formula>$C$3="Yes, section requirements are not included in the contract amendment"</formula>
    </cfRule>
    <cfRule type="expression" priority="25" dxfId="0">
      <formula>OR($AG95=TRUE,$AF95=TRUE)</formula>
    </cfRule>
  </conditionalFormatting>
  <conditionalFormatting sqref="E97">
    <cfRule type="expression" priority="20" dxfId="5">
      <formula>$AN97=1</formula>
    </cfRule>
    <cfRule type="expression" priority="21" dxfId="0">
      <formula>$C$3="Yes, section requirements are not included in the contract amendment"</formula>
    </cfRule>
    <cfRule type="expression" priority="22" dxfId="0">
      <formula>OR($AG97=TRUE,$AF97=TRUE)</formula>
    </cfRule>
  </conditionalFormatting>
  <conditionalFormatting sqref="A9:H28">
    <cfRule type="expression" priority="19" dxfId="0">
      <formula>$E$8="N/A"</formula>
    </cfRule>
  </conditionalFormatting>
  <conditionalFormatting sqref="A30:H30">
    <cfRule type="expression" priority="18" dxfId="0">
      <formula>$E$29="N/A"</formula>
    </cfRule>
  </conditionalFormatting>
  <conditionalFormatting sqref="A32:H32">
    <cfRule type="expression" priority="17" dxfId="0">
      <formula>$E$31="N/A"</formula>
    </cfRule>
  </conditionalFormatting>
  <conditionalFormatting sqref="A34:H37">
    <cfRule type="expression" priority="16" dxfId="0">
      <formula>$E$33="N/A"</formula>
    </cfRule>
  </conditionalFormatting>
  <conditionalFormatting sqref="A39:H51">
    <cfRule type="expression" priority="15" dxfId="0">
      <formula>$E$38="N/A"</formula>
    </cfRule>
  </conditionalFormatting>
  <conditionalFormatting sqref="A53:H55">
    <cfRule type="expression" priority="14" dxfId="0">
      <formula>$E$52="N/A"</formula>
    </cfRule>
  </conditionalFormatting>
  <conditionalFormatting sqref="A57:H59">
    <cfRule type="expression" priority="13" dxfId="0">
      <formula>$E$56="N/A"</formula>
    </cfRule>
  </conditionalFormatting>
  <conditionalFormatting sqref="A61:H66">
    <cfRule type="expression" priority="12" dxfId="0">
      <formula>$E$60="N/A"</formula>
    </cfRule>
  </conditionalFormatting>
  <conditionalFormatting sqref="A68:H68">
    <cfRule type="expression" priority="11" dxfId="0">
      <formula>$E$67="N/A"</formula>
    </cfRule>
  </conditionalFormatting>
  <conditionalFormatting sqref="A70:H77">
    <cfRule type="expression" priority="10" dxfId="0">
      <formula>$E$69="N/A"</formula>
    </cfRule>
  </conditionalFormatting>
  <conditionalFormatting sqref="A79:H86">
    <cfRule type="expression" priority="9" dxfId="0">
      <formula>$E$78="N/A"</formula>
    </cfRule>
  </conditionalFormatting>
  <conditionalFormatting sqref="A88:H90">
    <cfRule type="expression" priority="8" dxfId="0">
      <formula>$E$87="N/A"</formula>
    </cfRule>
  </conditionalFormatting>
  <conditionalFormatting sqref="A92:H94">
    <cfRule type="expression" priority="7" dxfId="0">
      <formula>$E$91="N/A"</formula>
    </cfRule>
  </conditionalFormatting>
  <conditionalFormatting sqref="A96:H96">
    <cfRule type="expression" priority="6" dxfId="0">
      <formula>$E$95="N/A"</formula>
    </cfRule>
  </conditionalFormatting>
  <conditionalFormatting sqref="A98:H104">
    <cfRule type="expression" priority="5" dxfId="0">
      <formula>$E$97="N/A"</formula>
    </cfRule>
  </conditionalFormatting>
  <conditionalFormatting sqref="A9:H104">
    <cfRule type="expression" priority="2" dxfId="0">
      <formula>$X9=TRUE</formula>
    </cfRule>
  </conditionalFormatting>
  <dataValidations count="3">
    <dataValidation sqref="C3" showDropDown="0" showInputMessage="1" showErrorMessage="1" allowBlank="1" type="list">
      <formula1>$K$2:$K$3</formula1>
    </dataValidation>
    <dataValidation sqref="E9:E28 E30 E32 E34:E37 E39:E51 E53:E55 E57:E59 E61:E66 E68 E70:E77 E79:E86 E88:E90 E92:E94 E96 E98:E104" showDropDown="0" showInputMessage="1" showErrorMessage="1" allowBlank="1" type="list">
      <formula1>$J$1:$J$4</formula1>
    </dataValidation>
    <dataValidation sqref="E8 E29 E31 E33 E38 E52 E56 E60 E67 E69 E78 E87 E91 E95 E97" showDropDown="0" showInputMessage="1" showErrorMessage="1" allowBlank="1" type="list">
      <formula1>$AP$1</formula1>
    </dataValidation>
  </dataValidations>
  <hyperlinks>
    <hyperlink ref="D9" location="'F. Coverage'!A106" display="'F. Coverage'!A106"/>
    <hyperlink ref="D10" location="'F. Coverage'!A106" display="1,2"/>
    <hyperlink ref="D11" location="'F. Coverage'!A106" display="'F. Coverage'!A106"/>
    <hyperlink ref="D12" location="'F. Coverage'!A106" display="'F. Coverage'!A106"/>
    <hyperlink ref="D13" location="'F. Coverage'!A106" display="'F. Coverage'!A106"/>
    <hyperlink ref="D14" location="'F. Coverage'!A106" display="1,3"/>
    <hyperlink ref="D15" location="'F. Coverage'!A106" display="'F. Coverage'!A106"/>
    <hyperlink ref="D16" location="'F. Coverage'!A106" display="'F. Coverage'!A106"/>
    <hyperlink ref="D17" location="'F. Coverage'!A106" display="'F. Coverage'!A106"/>
    <hyperlink ref="D18" location="'F. Coverage'!A106" display="'F. Coverage'!A106"/>
    <hyperlink ref="D19" location="'F. Coverage'!A106" display="'F. Coverage'!A106"/>
    <hyperlink ref="D20" location="'F. Coverage'!A106" display="'F. Coverage'!A106"/>
    <hyperlink ref="D21" location="'F. Coverage'!A106" display="'F. Coverage'!A106"/>
    <hyperlink ref="D22" location="'F. Coverage'!A106" display="'F. Coverage'!A106"/>
    <hyperlink ref="D23" location="'F. Coverage'!A106" display="'F. Coverage'!A106"/>
    <hyperlink ref="D24" location="'F. Coverage'!A106" display="'F. Coverage'!A106"/>
    <hyperlink ref="D25" location="'F. Coverage'!A106" display="'F. Coverage'!A106"/>
    <hyperlink ref="D26" location="'F. Coverage'!A106" display="'F. Coverage'!A106"/>
    <hyperlink ref="D27" location="'F. Coverage'!A106" display="'F. Coverage'!A106"/>
    <hyperlink ref="D28" location="'F. Coverage'!A106" display="'F. Coverage'!A106"/>
    <hyperlink ref="D30" location="'F. Coverage'!A109" display="'F. Coverage'!A109"/>
    <hyperlink ref="D34" location="'F. Coverage'!A110" display="'F. Coverage'!A110"/>
    <hyperlink ref="D37" location="'F. Coverage'!A111" display="6,7"/>
    <hyperlink ref="D40" location="'F. Coverage'!A113" display="'F. Coverage'!A113"/>
    <hyperlink ref="D41" location="'F. Coverage'!A113" display="'F. Coverage'!A113"/>
    <hyperlink ref="D46" location="'F. Coverage'!A114" display="9,10"/>
    <hyperlink ref="D47" location="'F. Coverage'!A115" display="'F. Coverage'!A115"/>
    <hyperlink ref="D48" location="'F. Coverage'!A116" display="'F. Coverage'!A116"/>
    <hyperlink ref="D49" location="'F. Coverage'!A117" display="12,13"/>
    <hyperlink ref="D50" location="'F. Coverage'!A117" display="12,13"/>
    <hyperlink ref="D51" location="'F. Coverage'!A117" display="12,13"/>
    <hyperlink ref="D53" location="'F. Coverage'!A124" display="'F. Coverage'!A124"/>
    <hyperlink ref="D61" location="'F. Coverage'!A125" display="'F. Coverage'!A125"/>
    <hyperlink ref="D75" location="'F. Coverage'!A126" display="16,17"/>
    <hyperlink ref="D76" location="'F. Coverage'!A126" display="16,17, 18"/>
    <hyperlink ref="D77" location="'F. Coverage'!A126" display="16,17, 18"/>
    <hyperlink ref="D79" location="'F. Coverage'!A129" display="19,20, 21,22"/>
    <hyperlink ref="D80" location="'F. Coverage'!A129" display="19,20, 21,22"/>
    <hyperlink ref="D81" location="'F. Coverage'!A129" display="19,20, 21,22"/>
    <hyperlink ref="D82" location="'F. Coverage'!A129" display="19,22"/>
    <hyperlink ref="D83" location="'F. Coverage'!A129" display="'F. Coverage'!A129"/>
    <hyperlink ref="D84" location="'F. Coverage'!A129" display="'F. Coverage'!A129"/>
    <hyperlink ref="D85" location="'F. Coverage'!A114" display="9,19"/>
    <hyperlink ref="D86" location="'F. Coverage'!A129" display="'F. Coverage'!A129"/>
    <hyperlink ref="D90" location="'F. Coverage'!A133" display="23,24, 25,26"/>
    <hyperlink ref="D92" location="'F. Coverage'!A139" display="'F. Coverage'!A139"/>
    <hyperlink ref="D93" location="'F. Coverage'!A139" display="'F. Coverage'!A139"/>
    <hyperlink ref="D94" location="'F. Coverage'!A139" display="'F. Coverage'!A139"/>
    <hyperlink ref="D103" location="'F. Coverage'!A140" display="'F. Coverage'!A140"/>
    <hyperlink ref="A106" location="'F. Coverage'!D9" display="'F. Coverage'!D9"/>
    <hyperlink ref="A107" location="'F. Coverage'!D10" display="'F. Coverage'!D10"/>
    <hyperlink ref="A108" location="'F. Coverage'!D14" display="'F. Coverage'!D14"/>
    <hyperlink ref="A109" location="'F. Coverage'!D30" display="'F. Coverage'!D30"/>
    <hyperlink ref="A110" location="'F. Coverage'!D34" display="'F. Coverage'!D34"/>
    <hyperlink ref="A111" location="'F. Coverage'!D37" display="6a"/>
    <hyperlink ref="A112" location="'F. Coverage'!D37" display="'F. Coverage'!D37"/>
    <hyperlink ref="A113" location="'F. Coverage'!D40" display="'F. Coverage'!D40"/>
    <hyperlink ref="A114" location="'F. Coverage'!D46" display="9a"/>
    <hyperlink ref="A115" location="'F. Coverage'!D46" display="'F. Coverage'!D46"/>
    <hyperlink ref="A116" location="'F. Coverage'!D48" display="11a"/>
    <hyperlink ref="A117" location="'F. Coverage'!D49" display="'F. Coverage'!D49"/>
    <hyperlink xmlns:r="http://schemas.openxmlformats.org/officeDocument/2006/relationships" ref="B119" r:id="rId1"/>
    <hyperlink ref="A120" location="'F. Coverage'!D49" display="'F. Coverage'!D49"/>
    <hyperlink xmlns:r="http://schemas.openxmlformats.org/officeDocument/2006/relationships" ref="B120" display="https://urldefense.com/v3/__https:/wms-mmdl.cms.gov/WMS/help/TaxonomyCategoryDefinitions.pdf__;!!NwMct28-Ww!IP7MweADtqf4-zBzy0oUcjxJ7jJlI9YRV-m1lYrjkWBuRvrIbcXAOSbCWp2LM4iNUE4w-Mt0Gr4CsdE24sM2XJ-bXxCRHwQO3Sc$" r:id="rId2"/>
    <hyperlink xmlns:r="http://schemas.openxmlformats.org/officeDocument/2006/relationships" ref="B121" display="https://urldefense.com/v3/__https:/www.medicaid.gov/sites/default/files/2023-11/cib11162023.pdf__;!!NwMct28-Ww!IP7MweADtqf4-zBzy0oUcjxJ7jJlI9YRV-m1lYrjkWBuRvrIbcXAOSbCWp2LM4iNUE4w-Mt0Gr4CsdE24sM2XJ-bXxCRMdjNHhs$" r:id="rId3"/>
    <hyperlink xmlns:r="http://schemas.openxmlformats.org/officeDocument/2006/relationships" ref="B123" display="https://urldefense.com/v3/__https:/www.medicaid.gov/sites/default/files/2023-11/cib11162023.pdf__;!!NwMct28-Ww!IP7MweADtqf4-zBzy0oUcjxJ7jJlI9YRV-m1lYrjkWBuRvrIbcXAOSbCWp2LM4iNUE4w-Mt0Gr4CsdE24sM2XJ-bXxCRMdjNHhs$" r:id="rId4"/>
    <hyperlink ref="A124" location="'F. Coverage'!D53" display="'F. Coverage'!D53"/>
    <hyperlink ref="A125" location="'F. Coverage'!D61" display="'F. Coverage'!D61"/>
    <hyperlink ref="A126" location="'F. Coverage'!D75" display="'F. Coverage'!D75"/>
    <hyperlink ref="A127" location="'F. Coverage'!D75" display="'F. Coverage'!D75"/>
    <hyperlink ref="A128" location="'F. Coverage'!D76" display="'F. Coverage'!D76"/>
    <hyperlink ref="A129" location="'F. Coverage'!D79" display="'F. Coverage'!D79"/>
    <hyperlink ref="A130" location="'F. Coverage'!D79" display="'F. Coverage'!D79"/>
    <hyperlink ref="A131" location="'F. Coverage'!D79" display="'F. Coverage'!D79"/>
    <hyperlink ref="A132" location="'F. Coverage'!D79" display="'F. Coverage'!D79"/>
    <hyperlink ref="A133" location="'F. Coverage'!D90" display="'F. Coverage'!D90"/>
    <hyperlink ref="A134" location="'F. Coverage'!D90" display="'F. Coverage'!D90"/>
    <hyperlink ref="A135" location="'F. Coverage'!D90" display="'F. Coverage'!D90"/>
    <hyperlink ref="A136" location="'F. Coverage'!D90" display="'F. Coverage'!D90"/>
    <hyperlink xmlns:r="http://schemas.openxmlformats.org/officeDocument/2006/relationships" ref="B137" r:id="rId5"/>
    <hyperlink ref="A139" location="'F. Coverage'!D92" display="'F. Coverage'!D92"/>
    <hyperlink ref="A140" location="'F. Coverage'!D103" display="'F. Coverage'!D103"/>
  </hyperlinks>
  <pageMargins left="0.25" right="0.25" top="0.75" bottom="0.75" header="0.3" footer="0.3"/>
  <pageSetup orientation="landscape" scale="78" fitToHeight="0" horizontalDpi="4294967293" verticalDpi="4294967293"/>
</worksheet>
</file>

<file path=xl/worksheets/sheet10.xml><?xml version="1.0" encoding="utf-8"?>
<worksheet xmlns="http://schemas.openxmlformats.org/spreadsheetml/2006/main">
  <sheetPr codeName="Sheet10">
    <outlinePr summaryBelow="1" summaryRight="1"/>
    <pageSetUpPr fitToPage="1"/>
  </sheetPr>
  <dimension ref="A1:AY108"/>
  <sheetViews>
    <sheetView zoomScale="85" zoomScaleNormal="85" workbookViewId="0">
      <pane ySplit="7" topLeftCell="A8" activePane="bottomLeft" state="frozen"/>
      <selection pane="bottomLeft" activeCell="A2" sqref="A2:B2"/>
    </sheetView>
  </sheetViews>
  <sheetFormatPr baseColWidth="8" defaultColWidth="9.28515625" defaultRowHeight="15" outlineLevelCol="0"/>
  <cols>
    <col width="10.5703125" customWidth="1" min="1" max="1"/>
    <col width="18.5703125" customWidth="1" style="7" min="2" max="2"/>
    <col width="77.5703125" customWidth="1" style="152" min="3" max="3"/>
    <col width="7.5703125" customWidth="1" style="8" min="4" max="4"/>
    <col width="8.5703125" customWidth="1" style="5" min="5" max="5"/>
    <col width="8.5703125" customWidth="1" min="6" max="6"/>
    <col width="22.42578125" customWidth="1" min="7" max="7"/>
    <col width="26.42578125" customWidth="1" min="8" max="8"/>
    <col hidden="1" width="10.7109375" customWidth="1" style="598" min="9" max="9"/>
    <col hidden="1" width="9.5703125" customWidth="1" style="139" min="10" max="10"/>
    <col hidden="1" width="6.28515625" customWidth="1" style="139" min="11" max="12"/>
    <col hidden="1" width="11.5703125" customWidth="1" style="138" min="13" max="13"/>
    <col hidden="1" width="6.28515625" customWidth="1" style="116" min="14" max="14"/>
    <col hidden="1" width="8.5703125" customWidth="1" style="116" min="15" max="15"/>
    <col hidden="1" width="9.28515625" customWidth="1" style="116" min="16" max="16"/>
    <col hidden="1" width="8.42578125" customWidth="1" style="116" min="17" max="17"/>
    <col hidden="1" width="12.42578125" customWidth="1" style="117" min="18" max="20"/>
    <col hidden="1" width="21" customWidth="1" style="122" min="21" max="21"/>
    <col hidden="1" width="23.5703125" customWidth="1" style="116" min="22" max="31"/>
    <col hidden="1" width="18.42578125" customWidth="1" style="116" min="32" max="32"/>
    <col hidden="1" width="32.42578125" customWidth="1" style="121" min="33" max="33"/>
    <col hidden="1" width="26.5703125" customWidth="1" style="88" min="34" max="34"/>
    <col hidden="1" width="65" customWidth="1" style="69" min="35" max="35"/>
    <col hidden="1" width="33.28515625" customWidth="1" style="100" min="36" max="36"/>
    <col hidden="1" width="9.28515625" customWidth="1" style="69" min="37" max="37"/>
    <col hidden="1" width="67.7109375" customWidth="1" style="84" min="38" max="38"/>
    <col hidden="1" width="9.28515625" customWidth="1" style="69" min="39" max="42"/>
    <col hidden="1" width="15" customWidth="1" style="69" min="43" max="46"/>
    <col hidden="1" width="9.28515625" customWidth="1" style="69" min="47" max="49"/>
    <col hidden="1" width="11" customWidth="1" style="5" min="50" max="50"/>
    <col hidden="1" width="9.28515625" customWidth="1" min="51" max="51"/>
    <col width="9.28515625" customWidth="1" min="52" max="59"/>
  </cols>
  <sheetData>
    <row r="1" ht="25.5" customHeight="1" thickBot="1">
      <c r="A1" s="573" t="inlineStr">
        <is>
          <t>Subpart G - Quality and Utilization Management</t>
        </is>
      </c>
      <c r="B1" s="626" t="n"/>
      <c r="C1" s="626" t="n"/>
      <c r="D1" s="626" t="n"/>
      <c r="E1" s="626" t="n"/>
      <c r="F1" s="626" t="n"/>
      <c r="G1" s="584" t="n"/>
      <c r="H1" s="280" t="n"/>
      <c r="I1" s="25" t="n"/>
      <c r="J1" s="26" t="inlineStr">
        <is>
          <t>Met</t>
        </is>
      </c>
      <c r="K1" s="27" t="n"/>
      <c r="L1" s="51" t="n"/>
      <c r="M1" s="52">
        <f>IF($C$2="Base contract","Blist",IF($C$2="Contract Amendment","Alist"))</f>
        <v/>
      </c>
      <c r="N1" s="53" t="n"/>
      <c r="O1" s="29" t="n"/>
      <c r="P1" s="53" t="n"/>
      <c r="Q1" s="53" t="n"/>
      <c r="R1" s="53" t="n"/>
      <c r="S1" s="53" t="n"/>
      <c r="T1" s="53" t="n"/>
      <c r="U1" s="38" t="n"/>
      <c r="V1" s="112" t="n"/>
      <c r="W1" s="112" t="n"/>
      <c r="X1" s="581" t="n"/>
      <c r="Y1" s="581" t="n"/>
      <c r="Z1" s="581" t="inlineStr">
        <is>
          <t>This contract applies to the following entity types</t>
        </is>
      </c>
      <c r="AA1" s="69" t="n"/>
      <c r="AB1" s="69" t="n"/>
      <c r="AC1" s="69" t="n"/>
      <c r="AD1" s="69" t="n"/>
      <c r="AE1" s="69" t="n"/>
      <c r="AF1" s="54" t="n"/>
      <c r="AG1" s="65" t="n"/>
      <c r="AH1" s="582" t="n"/>
      <c r="AI1" s="57" t="n"/>
      <c r="AJ1" s="46" t="inlineStr">
        <is>
          <t>Does the review include Medicaid and CHIP?</t>
        </is>
      </c>
      <c r="AK1" s="56" t="n"/>
      <c r="AL1" s="56" t="n"/>
      <c r="AM1" s="56" t="n"/>
      <c r="AN1" s="56" t="n"/>
      <c r="AP1" s="69" t="inlineStr">
        <is>
          <t>N/A</t>
        </is>
      </c>
    </row>
    <row r="2" ht="24.6" customHeight="1">
      <c r="A2" s="588" t="inlineStr">
        <is>
          <t>Type of Review:</t>
        </is>
      </c>
      <c r="B2" s="623" t="n"/>
      <c r="C2" s="589">
        <f>'Cover Sheet'!B6</f>
        <v/>
      </c>
      <c r="D2" s="218" t="n"/>
      <c r="E2" s="281" t="n"/>
      <c r="F2" s="282" t="n"/>
      <c r="G2" s="283" t="inlineStr">
        <is>
          <t>Status of Medicaid Section:</t>
        </is>
      </c>
      <c r="H2" s="284">
        <f>I2</f>
        <v/>
      </c>
      <c r="I2" s="25">
        <f>IF(OR($C$3="Yes, section requirements are not applicable",$C$3="Yes, all requirements on the sheet are crosshatched",AND(E8="N/A",E10="N/A",E21="N/A",E32="N/A",E38="N/A",E56="N/A",E58="N/A",E73="N/A")),"Section Review N/A",IF((COUNTA(A8:A77)+COUNTBLANK(A8:A77)=COUNTBLANK(E8:E77)),"Not Started",IF((COUNTA(A8:A77)&gt;SUM(U8:U77)),"In Progress","Section Review Complete")))</f>
        <v/>
      </c>
      <c r="J2" s="25" t="inlineStr">
        <is>
          <t>Unsure</t>
        </is>
      </c>
      <c r="K2" s="27" t="inlineStr">
        <is>
          <t>Yes, section requirements are not applicable</t>
        </is>
      </c>
      <c r="L2" s="27" t="n"/>
      <c r="M2" s="28" t="n"/>
      <c r="N2" s="53" t="n"/>
      <c r="O2" s="29" t="n"/>
      <c r="P2" s="53" t="n"/>
      <c r="Q2" s="53" t="n"/>
      <c r="R2" s="53" t="n"/>
      <c r="S2" s="53" t="n"/>
      <c r="T2" s="53" t="n"/>
      <c r="U2" s="38" t="n"/>
      <c r="V2" s="59" t="n"/>
      <c r="W2" s="59" t="n"/>
      <c r="X2" s="59" t="n"/>
      <c r="Y2" s="59" t="n"/>
      <c r="Z2" s="54">
        <f>IF('Cover Sheet'!$B$13="Yes","MCO","--")</f>
        <v/>
      </c>
      <c r="AA2" s="54">
        <f>IF('Cover Sheet'!$B$14="Yes","HIO","--")</f>
        <v/>
      </c>
      <c r="AB2" s="54">
        <f>IF('Cover Sheet'!$B$15="Yes","PIHP","--")</f>
        <v/>
      </c>
      <c r="AC2" s="54">
        <f>IF('Cover Sheet'!$B$16="Yes","PAHP","--")</f>
        <v/>
      </c>
      <c r="AD2" s="54">
        <f>IF('Cover Sheet'!$B$17="Yes","NEMT PAHP","--")</f>
        <v/>
      </c>
      <c r="AE2" s="54">
        <f>IF('Cover Sheet'!$B$18="Yes","PCCME","--")</f>
        <v/>
      </c>
      <c r="AF2" s="54" t="n"/>
      <c r="AG2" s="53" t="n"/>
      <c r="AH2" s="29" t="n"/>
      <c r="AI2" s="57" t="n"/>
      <c r="AJ2" s="627">
        <f>IF('Cover Sheet'!$B$4="BOTH",1,0)</f>
        <v/>
      </c>
      <c r="AK2" s="56" t="n"/>
      <c r="AL2" s="56" t="inlineStr">
        <is>
          <t> </t>
        </is>
      </c>
      <c r="AM2" s="56" t="n"/>
      <c r="AN2" s="56" t="n"/>
    </row>
    <row r="3" ht="15.75" customHeight="1" thickBot="1">
      <c r="A3" s="305" t="inlineStr">
        <is>
          <t>Mark all requirements as "N/A"?</t>
        </is>
      </c>
      <c r="B3" s="306" t="n"/>
      <c r="C3" s="307" t="inlineStr">
        <is>
          <t>No, section requirements must be reviewed</t>
        </is>
      </c>
      <c r="D3" s="226" t="n"/>
      <c r="E3" s="285" t="n"/>
      <c r="F3" s="286" t="n"/>
      <c r="G3" s="287" t="inlineStr">
        <is>
          <t>Medicaid Decision:</t>
        </is>
      </c>
      <c r="H3" s="288">
        <f>I3</f>
        <v/>
      </c>
      <c r="I3" s="25">
        <f>IF(OR($C$3="Yes, section requirements are not applicable",$C$3="Yes, all requirements on the sheet are crosshatched",AND(E8="N/A",E10="N/A",E21="N/A",E32="N/A",E38="N/A",E56="N/A",E58="N/A",E73="N/A")),"Section Review N/A",IF((COUNTA(A8:A77)+COUNTBLANK(A8:A77))=COUNTBLANK(E8:E77),"Not Started",IF(OR(COUNTA(A8:A77)+COUNTBLANK(A8:A77)&lt;&gt;COUNTIF(E8:E77,"Yes")+COUNTIF(E8:E77,"Met")+COUNTIF(E8:E77,"N/A")+COUNTBLANK(E8:E77),COUNTA(A8:A77)&lt;&gt;SUM(U8:U77)),"Revisions Needed","Approved")))</f>
        <v/>
      </c>
      <c r="J3" s="25" t="inlineStr">
        <is>
          <t>Not met</t>
        </is>
      </c>
      <c r="K3" s="27" t="inlineStr">
        <is>
          <t>No, section requirements must be reviewed</t>
        </is>
      </c>
      <c r="L3" s="27" t="n"/>
      <c r="M3" s="28" t="n"/>
      <c r="N3" s="53" t="n"/>
      <c r="O3" s="29" t="n"/>
      <c r="P3" s="53" t="n"/>
      <c r="Q3" s="53" t="n"/>
      <c r="R3" s="53" t="n"/>
      <c r="S3" s="53" t="n"/>
      <c r="T3" s="53" t="n"/>
      <c r="U3" s="38" t="n"/>
      <c r="V3" s="54" t="n"/>
      <c r="W3" s="54" t="n"/>
      <c r="X3" s="56" t="n"/>
      <c r="Y3" s="56" t="n"/>
      <c r="Z3" s="56" t="n"/>
      <c r="AA3" s="56" t="n"/>
      <c r="AB3" s="56" t="n"/>
      <c r="AC3" s="56" t="n"/>
      <c r="AD3" s="56" t="n"/>
      <c r="AE3" s="56" t="n"/>
      <c r="AF3" s="54" t="n"/>
      <c r="AG3" s="54" t="n"/>
      <c r="AH3" s="54" t="n"/>
      <c r="AI3" s="57" t="n"/>
      <c r="AJ3" s="53" t="n"/>
      <c r="AK3" s="56" t="n"/>
      <c r="AL3" s="56" t="n"/>
      <c r="AM3" s="56" t="n"/>
      <c r="AN3" s="56" t="n"/>
    </row>
    <row r="4" hidden="1" ht="18" customHeight="1">
      <c r="A4" s="231" t="n"/>
      <c r="B4" s="232" t="n"/>
      <c r="C4" s="289" t="n"/>
      <c r="D4" s="234" t="n"/>
      <c r="E4" s="231" t="n"/>
      <c r="F4" s="290" t="n"/>
      <c r="G4" s="290" t="n"/>
      <c r="H4" s="290" t="n"/>
      <c r="I4" s="25" t="n"/>
      <c r="J4" s="25" t="inlineStr">
        <is>
          <t>N/A</t>
        </is>
      </c>
      <c r="K4" s="27" t="n"/>
      <c r="L4" s="27" t="n"/>
      <c r="M4" s="28" t="n"/>
      <c r="N4" s="53" t="n"/>
      <c r="O4" s="29" t="n"/>
      <c r="P4" s="53" t="n"/>
      <c r="Q4" s="53" t="n"/>
      <c r="R4" s="53" t="n"/>
      <c r="S4" s="53" t="n"/>
      <c r="T4" s="53" t="n"/>
      <c r="U4" s="38" t="n"/>
      <c r="V4" s="54" t="n"/>
      <c r="W4" s="54" t="n"/>
      <c r="X4" s="56" t="n"/>
      <c r="Y4" s="56" t="n"/>
      <c r="Z4" s="56" t="n"/>
      <c r="AA4" s="56" t="n"/>
      <c r="AB4" s="56" t="n"/>
      <c r="AC4" s="56" t="n"/>
      <c r="AD4" s="56" t="n"/>
      <c r="AE4" s="56" t="n"/>
      <c r="AF4" s="54" t="n"/>
      <c r="AG4" s="54" t="n"/>
      <c r="AH4" s="54" t="n"/>
      <c r="AI4" s="57" t="n"/>
      <c r="AJ4" s="53" t="n"/>
      <c r="AK4" s="56" t="n"/>
      <c r="AL4" s="56" t="n"/>
      <c r="AM4" s="56" t="n"/>
      <c r="AN4" s="56" t="n"/>
    </row>
    <row r="5" hidden="1" ht="18" customHeight="1">
      <c r="A5" s="237" t="n"/>
      <c r="B5" s="238" t="n"/>
      <c r="C5" s="291" t="n"/>
      <c r="D5" s="239" t="n"/>
      <c r="E5" s="237" t="n"/>
      <c r="F5" s="292" t="n"/>
      <c r="G5" s="292" t="n"/>
      <c r="H5" s="292" t="n"/>
      <c r="I5" s="25" t="n"/>
      <c r="J5" s="25" t="n"/>
      <c r="K5" s="27" t="n"/>
      <c r="L5" s="27" t="n"/>
      <c r="M5" s="28" t="n"/>
      <c r="N5" s="53" t="n"/>
      <c r="O5" s="29" t="n"/>
      <c r="P5" s="53" t="n"/>
      <c r="Q5" s="53" t="n"/>
      <c r="R5" s="53" t="inlineStr">
        <is>
          <t>_EFFECTIVE</t>
        </is>
      </c>
      <c r="S5" s="53" t="n"/>
      <c r="T5" s="53" t="n"/>
      <c r="U5" s="38" t="n"/>
      <c r="V5" s="54" t="n"/>
      <c r="W5" s="54" t="n"/>
      <c r="X5" s="56" t="n"/>
      <c r="Y5" s="56" t="n"/>
      <c r="Z5" s="56" t="n"/>
      <c r="AA5" s="56" t="n"/>
      <c r="AB5" s="56" t="n"/>
      <c r="AC5" s="56" t="n"/>
      <c r="AD5" s="56" t="n"/>
      <c r="AE5" s="56" t="n"/>
      <c r="AF5" s="54" t="n"/>
      <c r="AG5" s="54" t="n"/>
      <c r="AH5" s="54" t="n"/>
      <c r="AI5" s="57" t="n"/>
      <c r="AJ5" s="53" t="n"/>
      <c r="AK5" s="56" t="n"/>
      <c r="AL5" s="56" t="n"/>
      <c r="AM5" s="56" t="n"/>
      <c r="AN5" s="56" t="n"/>
      <c r="AP5" s="69" t="inlineStr">
        <is>
          <t>Medicaid_Only</t>
        </is>
      </c>
    </row>
    <row r="6" hidden="1" ht="18" customHeight="1" thickBot="1">
      <c r="A6" s="242" t="n"/>
      <c r="B6" s="243" t="n"/>
      <c r="C6" s="244" t="n"/>
      <c r="D6" s="245" t="n"/>
      <c r="E6" s="246" t="n"/>
      <c r="F6" s="247" t="n"/>
      <c r="G6" s="247" t="n"/>
      <c r="H6" s="247" t="n"/>
      <c r="I6" s="26" t="inlineStr">
        <is>
          <t>Applies to:</t>
        </is>
      </c>
      <c r="J6" s="25" t="n"/>
      <c r="K6" s="32" t="n"/>
      <c r="L6" s="25" t="n"/>
      <c r="M6" s="53" t="n"/>
      <c r="N6" s="53" t="n"/>
      <c r="O6" s="53" t="n"/>
      <c r="P6" s="33" t="inlineStr">
        <is>
          <t>Std type (EXISTING or NEW)</t>
        </is>
      </c>
      <c r="Q6" s="33" t="inlineStr">
        <is>
          <t>List</t>
        </is>
      </c>
      <c r="R6" s="63" t="n"/>
      <c r="S6" s="63" t="n"/>
      <c r="T6" s="63" t="n"/>
      <c r="U6" s="38" t="n"/>
      <c r="V6" s="54" t="n"/>
      <c r="W6" s="54" t="n"/>
      <c r="X6" s="101" t="inlineStr">
        <is>
          <t>Shaded</t>
        </is>
      </c>
      <c r="Y6" s="101" t="inlineStr">
        <is>
          <t>Entity Not Applied</t>
        </is>
      </c>
      <c r="Z6" s="101" t="n"/>
      <c r="AA6" s="101" t="n"/>
      <c r="AB6" s="101" t="n"/>
      <c r="AC6" s="101" t="n"/>
      <c r="AD6" s="101" t="n"/>
      <c r="AE6" s="101" t="n"/>
      <c r="AF6" s="54" t="n"/>
      <c r="AG6" s="54" t="n"/>
      <c r="AH6" s="57" t="n"/>
      <c r="AI6" s="57" t="n"/>
      <c r="AJ6" s="53" t="n"/>
      <c r="AK6" s="56" t="n"/>
      <c r="AL6" s="56" t="n"/>
      <c r="AM6" s="56" t="inlineStr">
        <is>
          <t>For logic check only:</t>
        </is>
      </c>
      <c r="AN6" s="56" t="n"/>
    </row>
    <row r="7" ht="39.6" customHeight="1" thickBot="1">
      <c r="A7" s="249" t="inlineStr">
        <is>
          <t>Item</t>
        </is>
      </c>
      <c r="B7" s="250" t="inlineStr">
        <is>
          <t>Legal Cite</t>
        </is>
      </c>
      <c r="C7" s="251" t="inlineStr">
        <is>
          <t>Requirement</t>
        </is>
      </c>
      <c r="D7" s="251" t="inlineStr">
        <is>
          <t>Tip</t>
        </is>
      </c>
      <c r="E7" s="251" t="inlineStr">
        <is>
          <t>Status</t>
        </is>
      </c>
      <c r="F7" s="251" t="inlineStr">
        <is>
          <t>Where Found</t>
        </is>
      </c>
      <c r="G7" s="251" t="inlineStr">
        <is>
          <t>Follow-up Required</t>
        </is>
      </c>
      <c r="H7" s="293" t="inlineStr">
        <is>
          <t>General Comments</t>
        </is>
      </c>
      <c r="I7" s="34" t="inlineStr">
        <is>
          <t>MCO</t>
        </is>
      </c>
      <c r="J7" s="34" t="inlineStr">
        <is>
          <t>HIO</t>
        </is>
      </c>
      <c r="K7" s="34" t="inlineStr">
        <is>
          <t>PIHP</t>
        </is>
      </c>
      <c r="L7" s="35" t="inlineStr">
        <is>
          <t>PAHP</t>
        </is>
      </c>
      <c r="M7" s="36" t="inlineStr">
        <is>
          <t>NEMT PAHP</t>
        </is>
      </c>
      <c r="N7" s="37" t="inlineStr">
        <is>
          <t>PCCM</t>
        </is>
      </c>
      <c r="O7" s="37" t="inlineStr">
        <is>
          <t>PCCME</t>
        </is>
      </c>
      <c r="P7" s="38" t="n"/>
      <c r="Q7" s="38" t="n"/>
      <c r="R7" s="39" t="inlineStr">
        <is>
          <t>Effective</t>
        </is>
      </c>
      <c r="S7" s="39" t="n"/>
      <c r="T7" s="39" t="n"/>
      <c r="U7" s="50" t="inlineStr">
        <is>
          <t>Row Completed? (1 if status = Unsure; status = Met and column G &lt;&gt;blank; or status = Not Met and column I&lt;&gt;not blank)</t>
        </is>
      </c>
      <c r="V7" s="101" t="inlineStr">
        <is>
          <t>If CHIP linking and no information in rows with gray shading in columns E through H; code as complete. If rows with gray shading have information in one or more cells, the status of the row will be counted as if gray shading did not appear. (See Column Descriptions for more information)</t>
        </is>
      </c>
      <c r="W7" s="582" t="n"/>
      <c r="X7" s="158" t="n"/>
      <c r="Y7" s="158" t="n"/>
      <c r="Z7" s="158" t="inlineStr">
        <is>
          <t>MCO</t>
        </is>
      </c>
      <c r="AA7" s="158" t="inlineStr">
        <is>
          <t>HIO</t>
        </is>
      </c>
      <c r="AB7" s="158" t="inlineStr">
        <is>
          <t>PIHP</t>
        </is>
      </c>
      <c r="AC7" s="158" t="inlineStr">
        <is>
          <t>PAHP</t>
        </is>
      </c>
      <c r="AD7" s="158" t="inlineStr">
        <is>
          <t>NEMT PAHP</t>
        </is>
      </c>
      <c r="AE7" s="158" t="inlineStr">
        <is>
          <t>PCCME</t>
        </is>
      </c>
      <c r="AF7" s="101" t="inlineStr">
        <is>
          <t>(a) Crosshatch b/c entity type not applicable? (True=Yes,False=No)</t>
        </is>
      </c>
      <c r="AG7" s="101" t="inlineStr">
        <is>
          <t>(b1) Crosshatch b/c requirement not in effect? Default is DO NOT crosshatch; if values in the following columns = TRUE, apply crosshatching</t>
        </is>
      </c>
      <c r="AH7" s="70" t="inlineStr">
        <is>
          <t>(b4c) Section I vs II</t>
        </is>
      </c>
      <c r="AI7" s="70" t="inlineStr">
        <is>
          <t>CHIP Requirement</t>
        </is>
      </c>
      <c r="AJ7" s="104" t="inlineStr">
        <is>
          <t>Does the CHIP section have a corresponding Medicaid section (Yes=1)</t>
        </is>
      </c>
      <c r="AK7" s="70" t="inlineStr">
        <is>
          <t>If yes, link the Medicaid section item:</t>
        </is>
      </c>
      <c r="AL7" s="70" t="inlineStr">
        <is>
          <t>If yes, link the Medicaid Requirement:</t>
        </is>
      </c>
      <c r="AM7" s="56" t="inlineStr">
        <is>
          <t>Is the text the exact same?</t>
        </is>
      </c>
      <c r="AN7" s="56" t="inlineStr">
        <is>
          <t>Shading code</t>
        </is>
      </c>
      <c r="AO7" s="69" t="inlineStr">
        <is>
          <t>section1_no_link</t>
        </is>
      </c>
      <c r="AP7" s="69" t="inlineStr">
        <is>
          <t>Medicaid_Only</t>
        </is>
      </c>
      <c r="AQ7" s="80" t="inlineStr">
        <is>
          <t>Linked Medicaid Requirement Status</t>
        </is>
      </c>
      <c r="AR7" s="80" t="inlineStr">
        <is>
          <t>Linked Medicaid Requirement Where Found</t>
        </is>
      </c>
      <c r="AS7" s="80" t="inlineStr">
        <is>
          <t>Linked Medicaid Requirement Followup Required</t>
        </is>
      </c>
      <c r="AT7" s="80" t="inlineStr">
        <is>
          <t>Linked Medicaid General Comments</t>
        </is>
      </c>
      <c r="AU7" s="81" t="inlineStr">
        <is>
          <t>Row Started (1 if row has been started)</t>
        </is>
      </c>
      <c r="AV7" s="82" t="inlineStr">
        <is>
          <t>Requirement Met</t>
        </is>
      </c>
      <c r="AW7" s="83" t="inlineStr">
        <is>
          <t>All Required Medicaid Cols Filled (1=True)</t>
        </is>
      </c>
      <c r="AX7" s="5" t="inlineStr">
        <is>
          <t>Streamlined</t>
        </is>
      </c>
    </row>
    <row r="8" ht="16.15" customHeight="1" thickBot="1">
      <c r="A8" s="450" t="n"/>
      <c r="B8" s="451" t="n"/>
      <c r="C8" s="452" t="inlineStr">
        <is>
          <t>I.G.1 External Quality Review (EQR)</t>
        </is>
      </c>
      <c r="D8" s="442" t="n"/>
      <c r="E8" s="443" t="n"/>
      <c r="F8" s="444" t="n"/>
      <c r="G8" s="444" t="n"/>
      <c r="H8" s="445" t="n"/>
      <c r="I8" s="74" t="n"/>
      <c r="J8" s="74" t="n"/>
      <c r="K8" s="74" t="n"/>
      <c r="L8" s="87" t="n"/>
      <c r="M8" s="87" t="n"/>
      <c r="R8" s="116" t="n"/>
      <c r="S8" s="116" t="n"/>
      <c r="T8" s="116" t="n"/>
      <c r="AF8" s="86" t="n"/>
      <c r="AI8" s="89" t="n"/>
      <c r="AJ8" s="89" t="n"/>
      <c r="AK8" s="89" t="n"/>
      <c r="AL8" s="89" t="n"/>
      <c r="AM8" s="68" t="n"/>
      <c r="AN8" s="68" t="n"/>
    </row>
    <row r="9" ht="44.25" customHeight="1">
      <c r="A9" s="294" t="inlineStr">
        <is>
          <t>I.G.1.01</t>
        </is>
      </c>
      <c r="B9" s="295" t="inlineStr">
        <is>
          <t>42 CFR 438.350</t>
        </is>
      </c>
      <c r="C9" s="295" t="inlineStr">
        <is>
          <t xml:space="preserve">The contract requires the MCP to undergo annual, external independent reviews of the quality, timeliness, and access to the services covered under the contract. </t>
        </is>
      </c>
      <c r="D9" s="446" t="n"/>
      <c r="E9" s="297" t="n"/>
      <c r="F9" s="655" t="inlineStr">
        <is>
          <t>Source: Attachment - Core Contract Provisions 02012025: 252 | CN-680000-FP122: 311</t>
        </is>
      </c>
      <c r="G9" s="297" t="n"/>
      <c r="H9" s="640" t="inlineStr">
        <is>
          <t>Recommendation: MET
Response:
The contract explicitly mentions the requirement for annual, external independent reviews of the quality, timeliness, and access to the services covered under the contract. The text states: "**External Quality Review (EQR)** - The analysis and evaluation by an external quality review organization (EQRO) of aggregated information on quality, timeliness, and access to the health care services that are furnished to Medicaid recipients by a Managed Care Plan." (Attachment - Core Contract Provisions 02012025: 252, CN-680000-FP122: 311)</t>
        </is>
      </c>
      <c r="I9" s="92" t="inlineStr">
        <is>
          <t>MCO</t>
        </is>
      </c>
      <c r="J9" s="92" t="inlineStr">
        <is>
          <t>HIO</t>
        </is>
      </c>
      <c r="K9" s="92" t="inlineStr">
        <is>
          <t>PIHP</t>
        </is>
      </c>
      <c r="L9" s="166" t="inlineStr">
        <is>
          <t>PAHP</t>
        </is>
      </c>
      <c r="M9" s="71" t="n"/>
      <c r="N9" s="71" t="n"/>
      <c r="O9" s="166" t="inlineStr">
        <is>
          <t>PCCME</t>
        </is>
      </c>
      <c r="P9" s="71" t="inlineStr">
        <is>
          <t>EXISTING</t>
        </is>
      </c>
      <c r="Q9" s="71">
        <f>IF(OR(AND($C$2="Base contract",$C$3="No, section requirements must be reviewed", $AF9=FALSE,$AG9=FALSE),AND($C$2="Contract amendment",$C$3="No, section requirements must be reviewed",$AF9=FALSE,$AG9=FALSE)),"MUNN")</f>
        <v/>
      </c>
      <c r="R9" s="72" t="n"/>
      <c r="S9" s="72" t="n"/>
      <c r="T9" s="72" t="n"/>
      <c r="U9" s="97">
        <f>IF(OR($E$8="N/A",AND(AX9=0,'Cover Sheet'!$B$29="Streamlined Review"),AND(E9="Met",F9&lt;&gt;""),AND(E9="Not met",G9&lt;&gt;""),AND(E9="Unsure",G9&lt;&gt;""),AND(E9="N/A",H9&lt;&gt;""),AND(Y9=TRUE)),1,0)</f>
        <v/>
      </c>
      <c r="X9" s="126">
        <f>IF(OR(Y9=TRUE,V9=TRUE,AM9=TRUE),TRUE,FALSE)</f>
        <v/>
      </c>
      <c r="Y9" s="126">
        <f>IF(SUM(Z9:AE9)&lt;1,TRUE,FALSE)</f>
        <v/>
      </c>
      <c r="Z9" s="126">
        <f>IF($Z$2=I9,1,0)</f>
        <v/>
      </c>
      <c r="AA9" s="126">
        <f>IF($AA$2=J9,1,0)</f>
        <v/>
      </c>
      <c r="AB9" s="126">
        <f>IF($AB$2=K9,1,0)</f>
        <v/>
      </c>
      <c r="AC9" s="126">
        <f>IF($AC$2=L9,1,0)</f>
        <v/>
      </c>
      <c r="AD9" s="126">
        <f>IF($AD$2=M9,1,0)</f>
        <v/>
      </c>
      <c r="AE9" s="126">
        <f>IF($AE$2=O9,1,0)</f>
        <v/>
      </c>
      <c r="AF9" s="53">
        <f>IF($H$1&lt;&gt;0,IF($H$1&lt;&gt;I9,IF($H$1&lt;&gt;J9,IF($H$1&lt;&gt;K9,IF($H$1&lt;&gt;L9,IF($H$1&lt;&gt;M9,IF($H$1&lt;&gt;N9,IF($H$1&lt;&gt;O9,TRUE,FALSE))))))))</f>
        <v/>
      </c>
      <c r="AG9" s="54">
        <f>IF(AH9=TRUE,TRUE,FALSE)</f>
        <v/>
      </c>
      <c r="AH9" s="56">
        <f>IF(OR(AND($H$6="Medicaid",MID($A9,1,FIND(".",$A9,1)-1)="II"),AND($H$6="CHIP",MID($A9,1,FIND(".",$A9,1)-1)="I")),TRUE,FALSE)</f>
        <v/>
      </c>
      <c r="AP9" s="69">
        <f>IF(AO9=1,1,"")</f>
        <v/>
      </c>
      <c r="AX9" s="5" t="n">
        <v>0</v>
      </c>
    </row>
    <row r="10" ht="15.75" customHeight="1" thickBot="1">
      <c r="A10" s="450" t="n"/>
      <c r="B10" s="451" t="n"/>
      <c r="C10" s="452" t="inlineStr">
        <is>
          <t>I.G.2 Care Coordination</t>
        </is>
      </c>
      <c r="D10" s="442" t="n"/>
      <c r="E10" s="443" t="n"/>
      <c r="F10" s="444" t="n"/>
      <c r="G10" s="444" t="n"/>
      <c r="H10" s="445" t="n"/>
      <c r="I10" s="74" t="n"/>
      <c r="J10" s="74" t="n"/>
      <c r="K10" s="74" t="n"/>
      <c r="L10" s="87" t="n"/>
      <c r="M10" s="87" t="n"/>
      <c r="R10" s="116" t="n"/>
      <c r="S10" s="116" t="n"/>
      <c r="T10" s="116" t="n"/>
      <c r="U10" s="126" t="n"/>
      <c r="AH10" s="68" t="n"/>
    </row>
    <row r="11" ht="35.25" customHeight="1">
      <c r="A11" s="294" t="inlineStr">
        <is>
          <t>I.G.2.01</t>
        </is>
      </c>
      <c r="B11" s="295" t="inlineStr">
        <is>
          <t>42 CFR 438.208(b)(1)</t>
        </is>
      </c>
      <c r="C11" s="295" t="inlineStr">
        <is>
          <t>The contract requires that the MCP implement procedures to ensure that each enrollee has an ongoing source of care appropriate to their needs.</t>
        </is>
      </c>
      <c r="D11" s="446" t="n"/>
      <c r="E11" s="297" t="n"/>
      <c r="F11" s="655" t="inlineStr">
        <is>
          <t>Source: CN-680000-FP122: 156, 93, 128, 190 | Attachment - Core Contract Provisions 02012025: 128, 190</t>
        </is>
      </c>
      <c r="G11" s="297" t="n"/>
      <c r="H11" s="640" t="inlineStr">
        <is>
          <t>Recommendation: MET
Response:
The contract explicitly requires the Managed Care Plan (MCP) to develop and maintain procedures to evaluate the provider network to ensure that covered services are available and accessible, in accordance with the access standards in the contract. This includes ensuring that each medically necessary covered service is accessible and provided to the enrollee with reasonable promptness. Additionally, the contract mandates that the MCP ensure maintenance of an enrollee record for each enrollee, which includes documents related to the quality, quantity, appropriateness, and timeliness of services performed under the contract. These provisions collectively support the requirement for the MCP to implement procedures ensuring each enrollee has an ongoing source of care appropriate to their needs.
Evidence:
- "The Managed Care Plan shall develop and maintain procedures to evaluate the Managed Care Plan's provider network to ensure that covered services are available and accessible, at a minimum, in accordance with the access standards in this Contract (42 CFR 438.207(b); 42 CFR 438.206)." [CN-680000-FP122: 156, 93]
- "The Managed Care Plan shall ensure maintenance of an enrollee record for each enrollee in accordance with this Section and with 42 CFR 431 and 42 CFR 456. Enrollee records shall include documents related to the quality, quantity, appropriateness, and timeliness of services performed under this Contract." [Attachment - Core Contract Provisions 02012025: 128, 190 | CN-680000-FP122: 128, 190]</t>
        </is>
      </c>
      <c r="I11" s="92" t="inlineStr">
        <is>
          <t>MCO</t>
        </is>
      </c>
      <c r="J11" s="92" t="inlineStr">
        <is>
          <t>HIO</t>
        </is>
      </c>
      <c r="K11" s="92" t="inlineStr">
        <is>
          <t>PIHP</t>
        </is>
      </c>
      <c r="L11" s="71" t="inlineStr">
        <is>
          <t>PAHP</t>
        </is>
      </c>
      <c r="M11" s="71" t="n"/>
      <c r="N11" s="71" t="n"/>
      <c r="O11" s="71" t="n"/>
      <c r="P11" s="71" t="inlineStr">
        <is>
          <t>EXISTING</t>
        </is>
      </c>
      <c r="Q11" s="71">
        <f>IF(OR(AND($C$2="Base contract",$C$3="No, section requirements must be reviewed", $AF11=FALSE,$AG11=FALSE),AND($C$2="Contract amendment",$C$3="No, section requirements must be reviewed",$AF11=FALSE,$AG11=FALSE)),"MUNN")</f>
        <v/>
      </c>
      <c r="R11" s="72" t="n"/>
      <c r="S11" s="72" t="n"/>
      <c r="T11" s="72" t="n"/>
      <c r="U11" s="97">
        <f>IF(OR($E$10="N/A",AND(AX11=0,'Cover Sheet'!$B$29="Streamlined Review"),AND(E11="Met",F11&lt;&gt;""),AND(E11="Not met",G11&lt;&gt;""),AND(E11="Unsure",G11&lt;&gt;""),AND(E11="N/A",H11&lt;&gt;""),AND(Y11=TRUE)),1,0)</f>
        <v/>
      </c>
      <c r="X11" s="126">
        <f>IF(OR(Y11=TRUE,V11=TRUE,AM11=TRUE),TRUE,FALSE)</f>
        <v/>
      </c>
      <c r="Y11" s="126">
        <f>IF(SUM(Z11:AE11)&lt;1,TRUE,FALSE)</f>
        <v/>
      </c>
      <c r="Z11" s="126">
        <f>IF($Z$2=I11,1,0)</f>
        <v/>
      </c>
      <c r="AA11" s="126">
        <f>IF($AA$2=J11,1,0)</f>
        <v/>
      </c>
      <c r="AB11" s="126">
        <f>IF($AB$2=K11,1,0)</f>
        <v/>
      </c>
      <c r="AC11" s="126">
        <f>IF($AC$2=L11,1,0)</f>
        <v/>
      </c>
      <c r="AD11" s="126">
        <f>IF($AD$2=M11,1,0)</f>
        <v/>
      </c>
      <c r="AE11" s="126">
        <f>IF($AE$2=O11,1,0)</f>
        <v/>
      </c>
      <c r="AF11" s="53">
        <f>IF($H$1&lt;&gt;0,IF($H$1&lt;&gt;I11,IF($H$1&lt;&gt;J11,IF($H$1&lt;&gt;K11,IF($H$1&lt;&gt;L11,IF($H$1&lt;&gt;M11,IF($H$1&lt;&gt;N11,IF($H$1&lt;&gt;O11,TRUE,FALSE))))))))</f>
        <v/>
      </c>
      <c r="AG11" s="54">
        <f>IF(AH11=TRUE,TRUE,FALSE)</f>
        <v/>
      </c>
      <c r="AH11" s="56">
        <f>IF(OR(AND($H$6="Medicaid",MID($A11,1,FIND(".",$A11,1)-1)="II"),AND($H$6="CHIP",MID($A11,1,FIND(".",$A11,1)-1)="I")),TRUE,FALSE)</f>
        <v/>
      </c>
      <c r="AP11" s="69">
        <f>IF(AO11=1,1,"")</f>
        <v/>
      </c>
      <c r="AX11" s="5" t="n">
        <v>0</v>
      </c>
    </row>
    <row r="12" ht="33" customHeight="1">
      <c r="A12" s="294" t="inlineStr">
        <is>
          <t>I.G.2.02</t>
        </is>
      </c>
      <c r="B12" s="295" t="inlineStr">
        <is>
          <t>42 CFR 438.208(b)(1)</t>
        </is>
      </c>
      <c r="C12" s="295" t="inlineStr">
        <is>
          <t xml:space="preserve">The contract requires that the MCP formally designate a person or entity as primarily responsible for coordinating services accessed by the enrollee. </t>
        </is>
      </c>
      <c r="D12" s="446" t="n"/>
      <c r="E12" s="297" t="n"/>
      <c r="F12" s="655" t="inlineStr">
        <is>
          <t>Source: Attachment - Core Contract Provisions 02012025: 71, CN-680000-FP122: 135: 71, 135</t>
        </is>
      </c>
      <c r="G12" s="297" t="n"/>
      <c r="H12" s="640" t="inlineStr">
        <is>
          <t>Recommendation: UNCLEAR
Response:
The retrieved text mentions that the Managed Care Plan (MCP) is responsible for care coordination/case management for enrollees, but it does not explicitly state that the MCP must formally designate a person or entity as primarily responsible for coordinating services accessed by the enrollee. The relevant text is: 'The Managed Care Plan shall be responsible for care coordination/case management for enrollees as specified in this Contract and the applicable Exhibit(s) (42 CFR 438.208(b)(2)(ii))' [Attachment - Core Contract Provisions 02012025: 71, CN-680000-FP122: 135]. Without explicit language requiring formal designation, the requirement is not clearly met.</t>
        </is>
      </c>
      <c r="I12" s="92" t="inlineStr">
        <is>
          <t>MCO</t>
        </is>
      </c>
      <c r="J12" s="92" t="inlineStr">
        <is>
          <t>HIO</t>
        </is>
      </c>
      <c r="K12" s="92" t="inlineStr">
        <is>
          <t>PIHP</t>
        </is>
      </c>
      <c r="L12" s="71" t="inlineStr">
        <is>
          <t>PAHP</t>
        </is>
      </c>
      <c r="M12" s="71" t="n"/>
      <c r="N12" s="71" t="n"/>
      <c r="O12" s="71" t="n"/>
      <c r="P12" s="71" t="inlineStr">
        <is>
          <t>EXISTING</t>
        </is>
      </c>
      <c r="Q12" s="71">
        <f>IF(OR(AND($C$2="Base contract",$C$3="No, section requirements must be reviewed", $AF12=FALSE,$AG12=FALSE),AND($C$2="Contract amendment",$C$3="No, section requirements must be reviewed",$AF12=FALSE,$AG12=FALSE)),"MUNN")</f>
        <v/>
      </c>
      <c r="R12" s="64" t="n"/>
      <c r="S12" s="64" t="n"/>
      <c r="T12" s="64" t="n"/>
      <c r="U12" s="97">
        <f>IF(OR($E$10="N/A",AND(AX12=0,'Cover Sheet'!$B$29="Streamlined Review"),AND(E12="Met",F12&lt;&gt;""),AND(E12="Not met",G12&lt;&gt;""),AND(E12="Unsure",G12&lt;&gt;""),AND(E12="N/A",H12&lt;&gt;""),AND(Y12=TRUE)),1,0)</f>
        <v/>
      </c>
      <c r="X12" s="126">
        <f>IF(OR(Y12=TRUE,V12=TRUE,AM12=TRUE),TRUE,FALSE)</f>
        <v/>
      </c>
      <c r="Y12" s="126">
        <f>IF(SUM(Z12:AE12)&lt;1,TRUE,FALSE)</f>
        <v/>
      </c>
      <c r="Z12" s="126">
        <f>IF($Z$2=I12,1,0)</f>
        <v/>
      </c>
      <c r="AA12" s="126">
        <f>IF($AA$2=J12,1,0)</f>
        <v/>
      </c>
      <c r="AB12" s="126">
        <f>IF($AB$2=K12,1,0)</f>
        <v/>
      </c>
      <c r="AC12" s="126">
        <f>IF($AC$2=L12,1,0)</f>
        <v/>
      </c>
      <c r="AD12" s="126">
        <f>IF($AD$2=M12,1,0)</f>
        <v/>
      </c>
      <c r="AE12" s="126">
        <f>IF($AE$2=O12,1,0)</f>
        <v/>
      </c>
      <c r="AF12" s="53">
        <f>IF($H$1&lt;&gt;0,IF($H$1&lt;&gt;I12,IF($H$1&lt;&gt;J12,IF($H$1&lt;&gt;K12,IF($H$1&lt;&gt;L12,IF($H$1&lt;&gt;M12,IF($H$1&lt;&gt;N12,IF($H$1&lt;&gt;O12,TRUE,FALSE))))))))</f>
        <v/>
      </c>
      <c r="AG12" s="54">
        <f>IF(AH12=TRUE,TRUE,FALSE)</f>
        <v/>
      </c>
      <c r="AH12" s="56">
        <f>IF(OR(AND($H$6="Medicaid",MID($A12,1,FIND(".",$A12,1)-1)="II"),AND($H$6="CHIP",MID($A12,1,FIND(".",$A12,1)-1)="I")),TRUE,FALSE)</f>
        <v/>
      </c>
      <c r="AP12" s="69">
        <f>IF(AO12=1,1,"")</f>
        <v/>
      </c>
      <c r="AX12" s="5" t="n">
        <v>0</v>
      </c>
    </row>
    <row r="13" ht="35.25" customHeight="1">
      <c r="A13" s="294" t="inlineStr">
        <is>
          <t>I.G.2.03</t>
        </is>
      </c>
      <c r="B13" s="295" t="inlineStr">
        <is>
          <t>42 CFR 438.208(b)(1)</t>
        </is>
      </c>
      <c r="C13" s="295" t="inlineStr">
        <is>
          <t xml:space="preserve">The contract requires that the enrollee be provided information on how to contact their designated person or entity. </t>
        </is>
      </c>
      <c r="D13" s="446" t="n"/>
      <c r="E13" s="297" t="n"/>
      <c r="F13" s="655" t="inlineStr">
        <is>
          <t>Source: CN-680000-FP122: 121, 57 | Attachment - Core Contract Provisions 02012025: 57</t>
        </is>
      </c>
      <c r="G13" s="297" t="n"/>
      <c r="H13" s="640" t="inlineStr">
        <is>
          <t>Recommendation: MET
Response:
The contract explicitly states that the Managed Care Plan shall have the capability to answer enrollee inquiries through various methods, including written materials, telephone, electronic transmission, and face-to-face communication. This indicates that the enrollee will be provided with information on how to contact their designated person or entity.
Evidence:
- "The Managed Care Plan shall have the capability to answer enrollee inquiries through written materials, telephone, electronic transmission, and face-to-face communication." [CN-680000-FP122: 121, 57]
- "The Managed Care Plan shall provide written notice of changes affecting enrollees to those enrollees at least thirty (30) days before the effective date of change, unless otherwise specified in this Contract." [CN-680000-FP122: 121, 57]</t>
        </is>
      </c>
      <c r="I13" s="92" t="inlineStr">
        <is>
          <t>MCO</t>
        </is>
      </c>
      <c r="J13" s="92" t="inlineStr">
        <is>
          <t>HIO</t>
        </is>
      </c>
      <c r="K13" s="92" t="inlineStr">
        <is>
          <t>PIHP</t>
        </is>
      </c>
      <c r="L13" s="71" t="inlineStr">
        <is>
          <t>PAHP</t>
        </is>
      </c>
      <c r="M13" s="71" t="n"/>
      <c r="N13" s="71" t="n"/>
      <c r="O13" s="71" t="n"/>
      <c r="P13" s="71" t="inlineStr">
        <is>
          <t>EXISTING</t>
        </is>
      </c>
      <c r="Q13" s="71">
        <f>IF(OR(AND($C$2="Base contract",$C$3="No, section requirements must be reviewed", $AF13=FALSE,$AG13=FALSE),AND($C$2="Contract amendment",$C$3="No, section requirements must be reviewed",$AF13=FALSE,$AG13=FALSE)),"MUNN")</f>
        <v/>
      </c>
      <c r="R13" s="64" t="n">
        <v>42917</v>
      </c>
      <c r="S13" s="64" t="n"/>
      <c r="T13" s="64" t="n"/>
      <c r="U13" s="97">
        <f>IF(OR($E$10="N/A",AND(AX13=0,'Cover Sheet'!$B$29="Streamlined Review"),AND(E13="Met",F13&lt;&gt;""),AND(E13="Not met",G13&lt;&gt;""),AND(E13="Unsure",G13&lt;&gt;""),AND(E13="N/A",H13&lt;&gt;""),AND(Y13=TRUE)),1,0)</f>
        <v/>
      </c>
      <c r="X13" s="126">
        <f>IF(OR(Y13=TRUE,V13=TRUE,AM13=TRUE),TRUE,FALSE)</f>
        <v/>
      </c>
      <c r="Y13" s="126">
        <f>IF(SUM(Z13:AE13)&lt;1,TRUE,FALSE)</f>
        <v/>
      </c>
      <c r="Z13" s="126">
        <f>IF($Z$2=I13,1,0)</f>
        <v/>
      </c>
      <c r="AA13" s="126">
        <f>IF($AA$2=J13,1,0)</f>
        <v/>
      </c>
      <c r="AB13" s="126">
        <f>IF($AB$2=K13,1,0)</f>
        <v/>
      </c>
      <c r="AC13" s="126">
        <f>IF($AC$2=L13,1,0)</f>
        <v/>
      </c>
      <c r="AD13" s="126">
        <f>IF($AD$2=M13,1,0)</f>
        <v/>
      </c>
      <c r="AE13" s="126">
        <f>IF($AE$2=O13,1,0)</f>
        <v/>
      </c>
      <c r="AF13" s="53">
        <f>IF($H$1&lt;&gt;0,IF($H$1&lt;&gt;I13,IF($H$1&lt;&gt;J13,IF($H$1&lt;&gt;K13,IF($H$1&lt;&gt;L13,IF($H$1&lt;&gt;M13,IF($H$1&lt;&gt;N13,IF($H$1&lt;&gt;O13,TRUE,FALSE))))))))</f>
        <v/>
      </c>
      <c r="AG13" s="54">
        <f>IF(AH13=TRUE,TRUE,FALSE)</f>
        <v/>
      </c>
      <c r="AH13" s="56">
        <f>IF(OR(AND($H$6="Medicaid",MID($A13,1,FIND(".",$A13,1)-1)="II"),AND($H$6="CHIP",MID($A13,1,FIND(".",$A13,1)-1)="I")),TRUE,FALSE)</f>
        <v/>
      </c>
      <c r="AP13" s="69">
        <f>IF(AO13=1,1,"")</f>
        <v/>
      </c>
      <c r="AX13" s="5" t="n">
        <v>0</v>
      </c>
    </row>
    <row r="14" ht="70.5" customHeight="1">
      <c r="A14" s="294" t="inlineStr">
        <is>
          <t>I.G.2.04–07</t>
        </is>
      </c>
      <c r="B14" s="295" t="inlineStr">
        <is>
          <t>42 CFR 438.208(b)(2)(i)–(iv)</t>
        </is>
      </c>
      <c r="C14" s="295" t="inlineStr">
        <is>
          <t>The contract requires the MCP to implement procedures to coordinate the services the MCP furnishes to the enrollee between settings of care, including appropriate discharge planning for short-term and long-term hospital and institutional stays; with the services the enrollee receives from any other MCO, PIHP, or PAHP; the services the enrollee receives in FFS; and the services the enrollee receives from community and support providers.</t>
        </is>
      </c>
      <c r="D14" s="446" t="n"/>
      <c r="E14" s="297" t="n"/>
      <c r="F14" s="655" t="inlineStr">
        <is>
          <t>Source: CN-680000-FP122: 373, 74, 379, 373, 138, 538 | Attachment - Core Contract Provisions 02012025: 74, 138</t>
        </is>
      </c>
      <c r="G14" s="297" t="n"/>
      <c r="H14" s="640" t="inlineStr">
        <is>
          <t>Recommendation: MET
Response:
The contract explicitly requires the Managed Care Plan (MCP) to implement procedures for coordinating services across different settings and providers. Specifically, it mandates coordination of hospital/institutional discharge planning and post-discharge care, including contacting providers and enrollees within 48 hours of admission, ensuring post-discharge appointments are scheduled, and documenting coordination efforts [1]. Additionally, the contract requires the MCP to develop and maintain transition of care procedures that address all transitional care coordination/case management requirements, including referral and scheduling assistance, determination of the need for non-covered services, transfer of enrollee records, and documentation of referral services [2]. The contract also requires providers of transitioning enrollees to cooperate with providers of other Managed Care Plans to assure maximum health outcomes for enrollees [3].</t>
        </is>
      </c>
      <c r="I14" s="92" t="inlineStr">
        <is>
          <t>MCO</t>
        </is>
      </c>
      <c r="J14" s="92" t="inlineStr">
        <is>
          <t>HIO</t>
        </is>
      </c>
      <c r="K14" s="92" t="inlineStr">
        <is>
          <t>PIHP</t>
        </is>
      </c>
      <c r="L14" s="71" t="inlineStr">
        <is>
          <t>PAHP</t>
        </is>
      </c>
      <c r="M14" s="71" t="n"/>
      <c r="N14" s="71" t="n"/>
      <c r="O14" s="71" t="n"/>
      <c r="P14" s="71" t="inlineStr">
        <is>
          <t>EXISTING</t>
        </is>
      </c>
      <c r="Q14" s="71">
        <f>IF(OR(AND($C$2="Base contract",$C$3="No, section requirements must be reviewed", $AF14=FALSE,$AG14=FALSE),AND($C$2="Contract amendment",$C$3="No, section requirements must be reviewed",$AF14=FALSE,$AG14=FALSE)),"MUNN")</f>
        <v/>
      </c>
      <c r="R14" s="64" t="n">
        <v>42917</v>
      </c>
      <c r="S14" s="64" t="n"/>
      <c r="T14" s="64" t="n"/>
      <c r="U14" s="97">
        <f>IF(OR($E$10="N/A",AND(AX14=0,'Cover Sheet'!$B$29="Streamlined Review"),AND(E14="Met",F14&lt;&gt;""),AND(E14="Not met",G14&lt;&gt;""),AND(E14="Unsure",G14&lt;&gt;""),AND(E14="N/A",H14&lt;&gt;""),AND(Y14=TRUE)),1,0)</f>
        <v/>
      </c>
      <c r="X14" s="126">
        <f>IF(OR(Y14=TRUE,V14=TRUE,AM14=TRUE),TRUE,FALSE)</f>
        <v/>
      </c>
      <c r="Y14" s="126">
        <f>IF(SUM(Z14:AE14)&lt;1,TRUE,FALSE)</f>
        <v/>
      </c>
      <c r="Z14" s="126">
        <f>IF($Z$2=I14,1,0)</f>
        <v/>
      </c>
      <c r="AA14" s="126">
        <f>IF($AA$2=J14,1,0)</f>
        <v/>
      </c>
      <c r="AB14" s="126">
        <f>IF($AB$2=K14,1,0)</f>
        <v/>
      </c>
      <c r="AC14" s="126">
        <f>IF($AC$2=L14,1,0)</f>
        <v/>
      </c>
      <c r="AD14" s="126">
        <f>IF($AD$2=M14,1,0)</f>
        <v/>
      </c>
      <c r="AE14" s="126">
        <f>IF($AE$2=O14,1,0)</f>
        <v/>
      </c>
      <c r="AF14" s="53">
        <f>IF($H$1&lt;&gt;0,IF($H$1&lt;&gt;I14,IF($H$1&lt;&gt;J14,IF($H$1&lt;&gt;K14,IF($H$1&lt;&gt;L14,IF($H$1&lt;&gt;M14,IF($H$1&lt;&gt;N14,IF($H$1&lt;&gt;O14,TRUE,FALSE))))))))</f>
        <v/>
      </c>
      <c r="AG14" s="54">
        <f>IF(AH14=TRUE,TRUE,FALSE)</f>
        <v/>
      </c>
      <c r="AH14" s="56">
        <f>IF(OR(AND($H$6="Medicaid",MID($A14,1,FIND(".",$A14,1)-1)="II"),AND($H$6="CHIP",MID($A14,1,FIND(".",$A14,1)-1)="I")),TRUE,FALSE)</f>
        <v/>
      </c>
      <c r="AP14" s="69">
        <f>IF(AO14=1,1,"")</f>
        <v/>
      </c>
      <c r="AX14" s="5" t="n">
        <v>1</v>
      </c>
    </row>
    <row r="15" ht="38.25" customHeight="1">
      <c r="A15" s="294" t="inlineStr">
        <is>
          <t>I.G.2.08</t>
        </is>
      </c>
      <c r="B15" s="295" t="inlineStr">
        <is>
          <t>42 CFR 438.208(b)(3)</t>
        </is>
      </c>
      <c r="C15" s="295" t="inlineStr">
        <is>
          <t>The contract requires the MCP to make a best effort to conduct an initial screening of each enrollee's needs, within 90 days of the effective date of enrollment for all new enrollees.</t>
        </is>
      </c>
      <c r="D15" s="446" t="n"/>
      <c r="E15" s="297" t="n"/>
      <c r="F15" s="655" t="inlineStr">
        <is>
          <t>Source: Page(s): 365</t>
        </is>
      </c>
      <c r="G15" s="297" t="n"/>
      <c r="H15" s="640" t="inlineStr">
        <is>
          <t>Recommendation: MET
Response:
The contract explicitly states that the Managed Care Plan (MCP) shall contact each new enrollee at least twice, if necessary, within sixty (60) days of the enrollee's enrollment to offer to schedule the enrollee's initial appointment with the PCP and to complete an initial health risk assessment and Hope Florida screening. This indicates that the MCP is required to make a best effort to conduct an initial screening of each enrollee's needs within the specified timeframe. [1]
Source: "CN-680000-FP122: 365"</t>
        </is>
      </c>
      <c r="I15" s="92" t="inlineStr">
        <is>
          <t>MCO</t>
        </is>
      </c>
      <c r="J15" s="92" t="inlineStr">
        <is>
          <t>HIO</t>
        </is>
      </c>
      <c r="K15" s="92" t="inlineStr">
        <is>
          <t>PIHP</t>
        </is>
      </c>
      <c r="L15" s="71" t="inlineStr">
        <is>
          <t>PAHP</t>
        </is>
      </c>
      <c r="M15" s="71" t="n"/>
      <c r="N15" s="71" t="n"/>
      <c r="O15" s="71" t="n"/>
      <c r="P15" s="71" t="inlineStr">
        <is>
          <t>EXISTING</t>
        </is>
      </c>
      <c r="Q15" s="71">
        <f>IF(OR(AND($C$2="Base contract",$C$3="No, section requirements must be reviewed", $AF15=FALSE,$AG15=FALSE),AND($C$2="Contract amendment",$C$3="No, section requirements must be reviewed",$AF15=FALSE,$AG15=FALSE)),"MUNN")</f>
        <v/>
      </c>
      <c r="R15" s="64" t="n">
        <v>42917</v>
      </c>
      <c r="S15" s="64" t="n"/>
      <c r="T15" s="64" t="n"/>
      <c r="U15" s="97">
        <f>IF(OR($E$10="N/A",AND(AX15=0,'Cover Sheet'!$B$29="Streamlined Review"),AND(E15="Met",F15&lt;&gt;""),AND(E15="Not met",G15&lt;&gt;""),AND(E15="Unsure",G15&lt;&gt;""),AND(E15="N/A",H15&lt;&gt;""),AND(Y15=TRUE)),1,0)</f>
        <v/>
      </c>
      <c r="X15" s="126">
        <f>IF(OR(Y15=TRUE,V15=TRUE,AM15=TRUE),TRUE,FALSE)</f>
        <v/>
      </c>
      <c r="Y15" s="126">
        <f>IF(SUM(Z15:AE15)&lt;1,TRUE,FALSE)</f>
        <v/>
      </c>
      <c r="Z15" s="126">
        <f>IF($Z$2=I15,1,0)</f>
        <v/>
      </c>
      <c r="AA15" s="126">
        <f>IF($AA$2=J15,1,0)</f>
        <v/>
      </c>
      <c r="AB15" s="126">
        <f>IF($AB$2=K15,1,0)</f>
        <v/>
      </c>
      <c r="AC15" s="126">
        <f>IF($AC$2=L15,1,0)</f>
        <v/>
      </c>
      <c r="AD15" s="126">
        <f>IF($AD$2=M15,1,0)</f>
        <v/>
      </c>
      <c r="AE15" s="126">
        <f>IF($AE$2=O15,1,0)</f>
        <v/>
      </c>
      <c r="AF15" s="53">
        <f>IF($H$1&lt;&gt;0,IF($H$1&lt;&gt;I15,IF($H$1&lt;&gt;J15,IF($H$1&lt;&gt;K15,IF($H$1&lt;&gt;L15,IF($H$1&lt;&gt;M15,IF($H$1&lt;&gt;N15,IF($H$1&lt;&gt;O15,TRUE,FALSE))))))))</f>
        <v/>
      </c>
      <c r="AG15" s="54">
        <f>IF(AH15=TRUE,TRUE,FALSE)</f>
        <v/>
      </c>
      <c r="AH15" s="56">
        <f>IF(OR(AND($H$6="Medicaid",MID($A15,1,FIND(".",$A15,1)-1)="II"),AND($H$6="CHIP",MID($A15,1,FIND(".",$A15,1)-1)="I")),TRUE,FALSE)</f>
        <v/>
      </c>
      <c r="AP15" s="69">
        <f>IF(AO15=1,1,"")</f>
        <v/>
      </c>
      <c r="AX15" s="5" t="n">
        <v>0</v>
      </c>
    </row>
    <row r="16" ht="38.25" customHeight="1">
      <c r="A16" s="294" t="inlineStr">
        <is>
          <t>I.G.2.09</t>
        </is>
      </c>
      <c r="B16" s="295" t="inlineStr">
        <is>
          <t>42 CFR 438.208(b)(3)</t>
        </is>
      </c>
      <c r="C16" s="295" t="inlineStr">
        <is>
          <t xml:space="preserve">The contract requires the MCP to make subsequent attempts to conduct an initial screening of each enrollee's needs if the initial attempt to contact the enrollee is unsuccessful. </t>
        </is>
      </c>
      <c r="D16" s="446" t="n"/>
      <c r="E16" s="297" t="n"/>
      <c r="F16" s="655" t="inlineStr">
        <is>
          <t>Source: CN-680000-FP122: 365: 365</t>
        </is>
      </c>
      <c r="G16" s="297" t="n"/>
      <c r="H16" s="640" t="inlineStr">
        <is>
          <t>Recommendation: MET
Response:
The contract explicitly states that the Managed Care Plan (MCP) shall contact each new enrollee at least twice, if necessary, within sixty (60) days of the enrollee's enrollment to offer to schedule the enrollee's initial appointment with the PCP and to complete an initial health risk assessment and Hope Florida screening. This indicates that subsequent attempts are required if the initial attempt is unsuccessful. [1]</t>
        </is>
      </c>
      <c r="I16" s="92" t="inlineStr">
        <is>
          <t>MCO</t>
        </is>
      </c>
      <c r="J16" s="92" t="inlineStr">
        <is>
          <t>HIO</t>
        </is>
      </c>
      <c r="K16" s="92" t="inlineStr">
        <is>
          <t>PIHP</t>
        </is>
      </c>
      <c r="L16" s="71" t="inlineStr">
        <is>
          <t>PAHP</t>
        </is>
      </c>
      <c r="M16" s="71" t="n"/>
      <c r="N16" s="71" t="n"/>
      <c r="O16" s="71" t="n"/>
      <c r="P16" s="71" t="inlineStr">
        <is>
          <t>EXISTING</t>
        </is>
      </c>
      <c r="Q16" s="71">
        <f>IF(OR(AND($C$2="Base contract",$C$3="No, section requirements must be reviewed", $AF16=FALSE,$AG16=FALSE),AND($C$2="Contract amendment",$C$3="No, section requirements must be reviewed",$AF16=FALSE,$AG16=FALSE)),"MUNN")</f>
        <v/>
      </c>
      <c r="R16" s="64" t="n">
        <v>42917</v>
      </c>
      <c r="S16" s="64" t="n"/>
      <c r="T16" s="64" t="n"/>
      <c r="U16" s="97">
        <f>IF(OR($E$10="N/A",AND(AX16=0,'Cover Sheet'!$B$29="Streamlined Review"),AND(E16="Met",F16&lt;&gt;""),AND(E16="Not met",G16&lt;&gt;""),AND(E16="Unsure",G16&lt;&gt;""),AND(E16="N/A",H16&lt;&gt;""),AND(Y16=TRUE)),1,0)</f>
        <v/>
      </c>
      <c r="X16" s="126">
        <f>IF(OR(Y16=TRUE,V16=TRUE,AM16=TRUE),TRUE,FALSE)</f>
        <v/>
      </c>
      <c r="Y16" s="126">
        <f>IF(SUM(Z16:AE16)&lt;1,TRUE,FALSE)</f>
        <v/>
      </c>
      <c r="Z16" s="126">
        <f>IF($Z$2=I16,1,0)</f>
        <v/>
      </c>
      <c r="AA16" s="126">
        <f>IF($AA$2=J16,1,0)</f>
        <v/>
      </c>
      <c r="AB16" s="126">
        <f>IF($AB$2=K16,1,0)</f>
        <v/>
      </c>
      <c r="AC16" s="126">
        <f>IF($AC$2=L16,1,0)</f>
        <v/>
      </c>
      <c r="AD16" s="126">
        <f>IF($AD$2=M16,1,0)</f>
        <v/>
      </c>
      <c r="AE16" s="126">
        <f>IF($AE$2=O16,1,0)</f>
        <v/>
      </c>
      <c r="AF16" s="53">
        <f>IF($H$1&lt;&gt;0,IF($H$1&lt;&gt;I16,IF($H$1&lt;&gt;J16,IF($H$1&lt;&gt;K16,IF($H$1&lt;&gt;L16,IF($H$1&lt;&gt;M16,IF($H$1&lt;&gt;N16,IF($H$1&lt;&gt;O16,TRUE,FALSE))))))))</f>
        <v/>
      </c>
      <c r="AG16" s="54">
        <f>IF(AH16=TRUE,TRUE,FALSE)</f>
        <v/>
      </c>
      <c r="AH16" s="56">
        <f>IF(OR(AND($H$6="Medicaid",MID($A16,1,FIND(".",$A16,1)-1)="II"),AND($H$6="CHIP",MID($A16,1,FIND(".",$A16,1)-1)="I")),TRUE,FALSE)</f>
        <v/>
      </c>
      <c r="AP16" s="69">
        <f>IF(AO16=1,1,"")</f>
        <v/>
      </c>
      <c r="AX16" s="5" t="n">
        <v>0</v>
      </c>
    </row>
    <row r="17" ht="45.75" customHeight="1">
      <c r="A17" s="294" t="inlineStr">
        <is>
          <t>I.G.2.10</t>
        </is>
      </c>
      <c r="B17" s="295" t="inlineStr">
        <is>
          <t>42 CFR 438.208(b)(4)</t>
        </is>
      </c>
      <c r="C17" s="295" t="inlineStr">
        <is>
          <t>The contract requires the MCP to share with the state or other MCOs, PIHPs, and PAHPs serving the enrollee the results of any identification and assessment of that enrollee's needs to prevent duplication of those activities.</t>
        </is>
      </c>
      <c r="D17" s="446" t="n"/>
      <c r="E17" s="297" t="n"/>
      <c r="F17" s="655" t="inlineStr">
        <is>
          <t>Source: CN-680000-FP122: 513, 294, 19, 234, 234, 294 | Attachment - Core Contract Provisions 02012025: 234, 124, 412</t>
        </is>
      </c>
      <c r="G17" s="297" t="n"/>
      <c r="H17" s="640" t="inlineStr">
        <is>
          <t>Recommendation: UNCLEAR
Response:
The retrieved text does not provide explicit evidence that the Managed Care Plan (MCP) is required to share the results of any identification and assessment of an enrollee's needs with the state or other MCOs, PIHPs, and PAHPs to prevent duplication of those activities. The text discusses confidentiality, data sharing, and the use of patient-specific information, but it does not specifically address the requirement to share assessment results to prevent duplication.</t>
        </is>
      </c>
      <c r="I17" s="92" t="inlineStr">
        <is>
          <t>MCO</t>
        </is>
      </c>
      <c r="J17" s="92" t="inlineStr">
        <is>
          <t>HIO</t>
        </is>
      </c>
      <c r="K17" s="92" t="inlineStr">
        <is>
          <t>PIHP</t>
        </is>
      </c>
      <c r="L17" s="71" t="inlineStr">
        <is>
          <t>PAHP</t>
        </is>
      </c>
      <c r="M17" s="71" t="n"/>
      <c r="N17" s="71" t="n"/>
      <c r="O17" s="71" t="n"/>
      <c r="P17" s="71" t="inlineStr">
        <is>
          <t>EXISTING</t>
        </is>
      </c>
      <c r="Q17" s="71">
        <f>IF(OR(AND($C$2="Base contract",$C$3="No, section requirements must be reviewed", $AF17=FALSE,$AG17=FALSE),AND($C$2="Contract amendment",$C$3="No, section requirements must be reviewed",$AF17=FALSE,$AG17=FALSE)),"MUNN")</f>
        <v/>
      </c>
      <c r="R17" s="64" t="n">
        <v>42917</v>
      </c>
      <c r="S17" s="64" t="n"/>
      <c r="T17" s="64" t="n"/>
      <c r="U17" s="97">
        <f>IF(OR($E$10="N/A",AND(AX17=0,'Cover Sheet'!$B$29="Streamlined Review"),AND(E17="Met",F17&lt;&gt;""),AND(E17="Not met",G17&lt;&gt;""),AND(E17="Unsure",G17&lt;&gt;""),AND(E17="N/A",H17&lt;&gt;""),AND(Y17=TRUE)),1,0)</f>
        <v/>
      </c>
      <c r="X17" s="126">
        <f>IF(OR(Y17=TRUE,V17=TRUE,AM17=TRUE),TRUE,FALSE)</f>
        <v/>
      </c>
      <c r="Y17" s="126">
        <f>IF(SUM(Z17:AE17)&lt;1,TRUE,FALSE)</f>
        <v/>
      </c>
      <c r="Z17" s="126">
        <f>IF($Z$2=I17,1,0)</f>
        <v/>
      </c>
      <c r="AA17" s="126">
        <f>IF($AA$2=J17,1,0)</f>
        <v/>
      </c>
      <c r="AB17" s="126">
        <f>IF($AB$2=K17,1,0)</f>
        <v/>
      </c>
      <c r="AC17" s="126">
        <f>IF($AC$2=L17,1,0)</f>
        <v/>
      </c>
      <c r="AD17" s="126">
        <f>IF($AD$2=M17,1,0)</f>
        <v/>
      </c>
      <c r="AE17" s="126">
        <f>IF($AE$2=O17,1,0)</f>
        <v/>
      </c>
      <c r="AF17" s="53">
        <f>IF($H$1&lt;&gt;0,IF($H$1&lt;&gt;I17,IF($H$1&lt;&gt;J17,IF($H$1&lt;&gt;K17,IF($H$1&lt;&gt;L17,IF($H$1&lt;&gt;M17,IF($H$1&lt;&gt;N17,IF($H$1&lt;&gt;O17,TRUE,FALSE))))))))</f>
        <v/>
      </c>
      <c r="AG17" s="54">
        <f>IF(AH17=TRUE,TRUE,FALSE)</f>
        <v/>
      </c>
      <c r="AH17" s="56">
        <f>IF(OR(AND($H$6="Medicaid",MID($A17,1,FIND(".",$A17,1)-1)="II"),AND($H$6="CHIP",MID($A17,1,FIND(".",$A17,1)-1)="I")),TRUE,FALSE)</f>
        <v/>
      </c>
      <c r="AP17" s="69">
        <f>IF(AO17=1,1,"")</f>
        <v/>
      </c>
      <c r="AX17" s="5" t="n">
        <v>0</v>
      </c>
    </row>
    <row r="18" ht="38.25" customHeight="1">
      <c r="A18" s="294" t="inlineStr">
        <is>
          <t>I.G.2.11</t>
        </is>
      </c>
      <c r="B18" s="295" t="inlineStr">
        <is>
          <t>42 CFR 438.208(b)(5)</t>
        </is>
      </c>
      <c r="C18" s="295" t="inlineStr">
        <is>
          <t>The contract requires the MCP to ensure that each provider furnishing services to enrollees maintains and shares an enrollee health record in accordance with professional standards.</t>
        </is>
      </c>
      <c r="D18" s="446" t="n"/>
      <c r="E18" s="297" t="n"/>
      <c r="F18" s="655" t="inlineStr">
        <is>
          <t>Source: CN-680000-FP122: 190, 513, 191 | Attachment - Core Contract Provisions 02012025: 128, 129</t>
        </is>
      </c>
      <c r="G18" s="297" t="n"/>
      <c r="H18" s="640" t="inlineStr">
        <is>
          <t>Recommendation: MET
Response:
The contract explicitly states that the Managed Care Plan (MCP) shall ensure maintenance of an enrollee record for each enrollee in accordance with professional standards. Specifically, it mentions that enrollee records shall include documents related to the quality, quantity, appropriateness, and timeliness of services performed under the contract. Additionally, the MCP is required to distribute the standards, which must include all enrollee record documentation requirements addressed in the contract, to all providers. This indicates that the MCP is responsible for ensuring that providers maintain and share enrollee health records in accordance with professional standards. [1][2][3]</t>
        </is>
      </c>
      <c r="I18" s="92" t="inlineStr">
        <is>
          <t>MCO</t>
        </is>
      </c>
      <c r="J18" s="92" t="inlineStr">
        <is>
          <t>HIO</t>
        </is>
      </c>
      <c r="K18" s="92" t="inlineStr">
        <is>
          <t>PIHP</t>
        </is>
      </c>
      <c r="L18" s="71" t="inlineStr">
        <is>
          <t>PAHP</t>
        </is>
      </c>
      <c r="M18" s="71" t="n"/>
      <c r="N18" s="71" t="n"/>
      <c r="O18" s="71" t="n"/>
      <c r="P18" s="71" t="inlineStr">
        <is>
          <t>EXISTING</t>
        </is>
      </c>
      <c r="Q18" s="71">
        <f>IF(OR(AND($C$2="Base contract",$C$3="No, section requirements must be reviewed", $AF18=FALSE,$AG18=FALSE),AND($C$2="Contract amendment",$C$3="No, section requirements must be reviewed",$AF18=FALSE,$AG18=FALSE)),"MUNN")</f>
        <v/>
      </c>
      <c r="R18" s="64" t="n">
        <v>42917</v>
      </c>
      <c r="S18" s="64" t="n"/>
      <c r="T18" s="64" t="n"/>
      <c r="U18" s="97">
        <f>IF(OR($E$10="N/A",AND(AX18=0,'Cover Sheet'!$B$29="Streamlined Review"),AND(E18="Met",F18&lt;&gt;""),AND(E18="Not met",G18&lt;&gt;""),AND(E18="Unsure",G18&lt;&gt;""),AND(E18="N/A",H18&lt;&gt;""),AND(Y18=TRUE)),1,0)</f>
        <v/>
      </c>
      <c r="X18" s="126">
        <f>IF(OR(Y18=TRUE,V18=TRUE,AM18=TRUE),TRUE,FALSE)</f>
        <v/>
      </c>
      <c r="Y18" s="126">
        <f>IF(SUM(Z18:AE18)&lt;1,TRUE,FALSE)</f>
        <v/>
      </c>
      <c r="Z18" s="126">
        <f>IF($Z$2=I18,1,0)</f>
        <v/>
      </c>
      <c r="AA18" s="126">
        <f>IF($AA$2=J18,1,0)</f>
        <v/>
      </c>
      <c r="AB18" s="126">
        <f>IF($AB$2=K18,1,0)</f>
        <v/>
      </c>
      <c r="AC18" s="126">
        <f>IF($AC$2=L18,1,0)</f>
        <v/>
      </c>
      <c r="AD18" s="126">
        <f>IF($AD$2=M18,1,0)</f>
        <v/>
      </c>
      <c r="AE18" s="126">
        <f>IF($AE$2=O18,1,0)</f>
        <v/>
      </c>
      <c r="AF18" s="53">
        <f>IF($H$1&lt;&gt;0,IF($H$1&lt;&gt;I18,IF($H$1&lt;&gt;J18,IF($H$1&lt;&gt;K18,IF($H$1&lt;&gt;L18,IF($H$1&lt;&gt;M18,IF($H$1&lt;&gt;N18,IF($H$1&lt;&gt;O18,TRUE,FALSE))))))))</f>
        <v/>
      </c>
      <c r="AG18" s="54">
        <f>IF(AH18=TRUE,TRUE,FALSE)</f>
        <v/>
      </c>
      <c r="AH18" s="56">
        <f>IF(OR(AND($H$6="Medicaid",MID($A18,1,FIND(".",$A18,1)-1)="II"),AND($H$6="CHIP",MID($A18,1,FIND(".",$A18,1)-1)="I")),TRUE,FALSE)</f>
        <v/>
      </c>
      <c r="AP18" s="69">
        <f>IF(AO18=1,1,"")</f>
        <v/>
      </c>
      <c r="AX18" s="5" t="n">
        <v>0</v>
      </c>
    </row>
    <row r="19" ht="66" customHeight="1">
      <c r="A19" s="294" t="inlineStr">
        <is>
          <t>I.G.2.12</t>
        </is>
      </c>
      <c r="B19" s="295" t="inlineStr">
        <is>
          <t>42 CFR 438.208(b)(6); 42 CFR 438.224; 45 CFR Part 160; 45 CFR Part 164</t>
        </is>
      </c>
      <c r="C19" s="295" t="inlineStr">
        <is>
          <t>The contract requires the MCP to use and disclose individually identifiable health information, such as medical records and any other health or enrollment information that identifies a particular enrollee, in accordance with the confidentiality requirements in 45 CFR Parts 160 and 164.</t>
        </is>
      </c>
      <c r="D19" s="446" t="n"/>
      <c r="E19" s="297" t="n"/>
      <c r="F19" s="655" t="inlineStr">
        <is>
          <t>Source: Attachment - Core Contract Provisions 02012025: 234, 235: 234, 235</t>
        </is>
      </c>
      <c r="G19" s="297" t="n"/>
      <c r="H19" s="640" t="inlineStr">
        <is>
          <t>Recommendation: MET
Response:
The contract explicitly states that the Managed Care Plan (MCP) must comply with the confidentiality requirements in 45 CFR Parts 160 and 164. Specifically, it mentions that the MCP shall not use or disclose any information that is confidential by State or federal law, including individually identifiable health information, for any purpose not in conformity with State and federal laws, except upon written consent of the recipient, or his/her guardian [1]. Additionally, the contract requires the MCP to have a process that specifies that patient-specific information remains confidential, is used solely for the purposes of data analysis or other MCP responsibilities under the contract, and is exchanged in a manner compliant with HIPAA/HITECH [2].</t>
        </is>
      </c>
      <c r="I19" s="92" t="inlineStr">
        <is>
          <t>MCO</t>
        </is>
      </c>
      <c r="J19" s="92" t="inlineStr">
        <is>
          <t>HIO</t>
        </is>
      </c>
      <c r="K19" s="92" t="inlineStr">
        <is>
          <t>PIHP</t>
        </is>
      </c>
      <c r="L19" s="71" t="inlineStr">
        <is>
          <t>PAHP</t>
        </is>
      </c>
      <c r="M19" s="71" t="n"/>
      <c r="N19" s="71" t="n"/>
      <c r="O19" s="71" t="n"/>
      <c r="P19" s="71" t="inlineStr">
        <is>
          <t>EXISTING</t>
        </is>
      </c>
      <c r="Q19" s="71">
        <f>IF(OR(AND($C$2="Base contract",$C$3="No, section requirements must be reviewed", $AF19=FALSE,$AG19=FALSE),AND($C$2="Contract amendment",$C$3="No, section requirements must be reviewed",$AF19=FALSE,$AG19=FALSE)),"MUNN")</f>
        <v/>
      </c>
      <c r="R19" s="64" t="n"/>
      <c r="S19" s="64" t="n"/>
      <c r="T19" s="64" t="n"/>
      <c r="U19" s="97">
        <f>IF(OR($E$10="N/A",AND(AX19=0,'Cover Sheet'!$B$29="Streamlined Review"),AND(E19="Met",F19&lt;&gt;""),AND(E19="Not met",G19&lt;&gt;""),AND(E19="Unsure",G19&lt;&gt;""),AND(E19="N/A",H19&lt;&gt;""),AND(Y19=TRUE)),1,0)</f>
        <v/>
      </c>
      <c r="X19" s="126">
        <f>IF(OR(Y19=TRUE,V19=TRUE,AM19=TRUE),TRUE,FALSE)</f>
        <v/>
      </c>
      <c r="Y19" s="126">
        <f>IF(SUM(Z19:AE19)&lt;1,TRUE,FALSE)</f>
        <v/>
      </c>
      <c r="Z19" s="126">
        <f>IF($Z$2=I19,1,0)</f>
        <v/>
      </c>
      <c r="AA19" s="126">
        <f>IF($AA$2=J19,1,0)</f>
        <v/>
      </c>
      <c r="AB19" s="126">
        <f>IF($AB$2=K19,1,0)</f>
        <v/>
      </c>
      <c r="AC19" s="126">
        <f>IF($AC$2=L19,1,0)</f>
        <v/>
      </c>
      <c r="AD19" s="126">
        <f>IF($AD$2=M19,1,0)</f>
        <v/>
      </c>
      <c r="AE19" s="126">
        <f>IF($AE$2=O19,1,0)</f>
        <v/>
      </c>
      <c r="AF19" s="53">
        <f>IF($H$1&lt;&gt;0,IF($H$1&lt;&gt;I19,IF($H$1&lt;&gt;J19,IF($H$1&lt;&gt;K19,IF($H$1&lt;&gt;L19,IF($H$1&lt;&gt;M19,IF($H$1&lt;&gt;N19,IF($H$1&lt;&gt;O19,TRUE,FALSE))))))))</f>
        <v/>
      </c>
      <c r="AG19" s="54">
        <f>IF(AH19=TRUE,TRUE,FALSE)</f>
        <v/>
      </c>
      <c r="AH19" s="56">
        <f>IF(OR(AND($H$6="Medicaid",MID($A19,1,FIND(".",$A19,1)-1)="II"),AND($H$6="CHIP",MID($A19,1,FIND(".",$A19,1)-1)="I")),TRUE,FALSE)</f>
        <v/>
      </c>
      <c r="AP19" s="69">
        <f>IF(AO19=1,1,"")</f>
        <v/>
      </c>
      <c r="AX19" s="5" t="n">
        <v>0</v>
      </c>
    </row>
    <row r="20" ht="47.25" customHeight="1" thickBot="1">
      <c r="A20" s="294" t="inlineStr">
        <is>
          <t>I.G.2.13</t>
        </is>
      </c>
      <c r="B20" s="295" t="inlineStr">
        <is>
          <t>42 CFR 438.62(b)(1)–(2)</t>
        </is>
      </c>
      <c r="C20" s="295" t="inlineStr">
        <is>
          <t xml:space="preserve">The contract specifies that the MCP will implement a transition of care policy that is consistent with federal requirements and at least meets the state defined transition of care policy. </t>
        </is>
      </c>
      <c r="D20" s="496" t="inlineStr">
        <is>
          <t>1,2</t>
        </is>
      </c>
      <c r="E20" s="340" t="n"/>
      <c r="F20" s="657" t="inlineStr">
        <is>
          <t>Source: CN-680000-FP122: 137 | Attachment - Core Contract Provisions 02012025: 74</t>
        </is>
      </c>
      <c r="G20" s="340" t="n"/>
      <c r="H20" s="642" t="inlineStr">
        <is>
          <t>Recommendation: MET
Response:
The contract explicitly states that the Managed Care Plan (MCP) shall develop and maintain transition of care procedures that address all transitional care coordination/case management requirements and submit these procedures for review and approval to the Agency (42 CFR 438.62(b)(1)-(2)). This indicates that the MCP will implement a transition of care policy that is consistent with federal requirements. Additionally, the procedures must be submitted for review and approval to the Agency, suggesting that they must at least meet the state defined transition of care policy. [1] [2]</t>
        </is>
      </c>
      <c r="I20" s="92" t="inlineStr">
        <is>
          <t>MCO</t>
        </is>
      </c>
      <c r="J20" s="92" t="inlineStr">
        <is>
          <t>HIO</t>
        </is>
      </c>
      <c r="K20" s="92" t="inlineStr">
        <is>
          <t>PIHP</t>
        </is>
      </c>
      <c r="L20" s="71" t="inlineStr">
        <is>
          <t>PAHP</t>
        </is>
      </c>
      <c r="M20" s="71" t="n"/>
      <c r="N20" s="71" t="n"/>
      <c r="O20" s="71" t="n"/>
      <c r="P20" s="71" t="inlineStr">
        <is>
          <t>EXISTING</t>
        </is>
      </c>
      <c r="Q20" s="71">
        <f>IF(OR(AND($C$2="Base contract",$C$3="No, section requirements must be reviewed", $AF20=FALSE,$AG20=FALSE),AND($C$2="Contract amendment",$C$3="No, section requirements must be reviewed",$AF20=FALSE,$AG20=FALSE)),"MUNN")</f>
        <v/>
      </c>
      <c r="R20" s="64" t="n">
        <v>43282</v>
      </c>
      <c r="S20" s="64" t="n"/>
      <c r="T20" s="64" t="n"/>
      <c r="U20" s="97">
        <f>IF(OR($E$10="N/A",AND(AX20=0,'Cover Sheet'!$B$29="Streamlined Review"),AND(E20="Met",F20&lt;&gt;""),AND(E20="Not met",G20&lt;&gt;""),AND(E20="Unsure",G20&lt;&gt;""),AND(E20="N/A",H20&lt;&gt;""),AND(Y20=TRUE)),1,0)</f>
        <v/>
      </c>
      <c r="X20" s="126">
        <f>IF(OR(Y20=TRUE,V20=TRUE,AM20=TRUE),TRUE,FALSE)</f>
        <v/>
      </c>
      <c r="Y20" s="126">
        <f>IF(SUM(Z20:AE20)&lt;1,TRUE,FALSE)</f>
        <v/>
      </c>
      <c r="Z20" s="126">
        <f>IF($Z$2=I20,1,0)</f>
        <v/>
      </c>
      <c r="AA20" s="126">
        <f>IF($AA$2=J20,1,0)</f>
        <v/>
      </c>
      <c r="AB20" s="126">
        <f>IF($AB$2=K20,1,0)</f>
        <v/>
      </c>
      <c r="AC20" s="126">
        <f>IF($AC$2=L20,1,0)</f>
        <v/>
      </c>
      <c r="AD20" s="126">
        <f>IF($AD$2=M20,1,0)</f>
        <v/>
      </c>
      <c r="AE20" s="126">
        <f>IF($AE$2=O20,1,0)</f>
        <v/>
      </c>
      <c r="AF20" s="53">
        <f>IF($H$1&lt;&gt;0,IF($H$1&lt;&gt;I20,IF($H$1&lt;&gt;J20,IF($H$1&lt;&gt;K20,IF($H$1&lt;&gt;L20,IF($H$1&lt;&gt;M20,IF($H$1&lt;&gt;N20,IF($H$1&lt;&gt;O20,TRUE,FALSE))))))))</f>
        <v/>
      </c>
      <c r="AG20" s="54">
        <f>IF(AH20=TRUE,TRUE,FALSE)</f>
        <v/>
      </c>
      <c r="AH20" s="56">
        <f>IF(OR(AND($H$6="Medicaid",MID($A20,1,FIND(".",$A20,1)-1)="II"),AND($H$6="CHIP",MID($A20,1,FIND(".",$A20,1)-1)="I")),TRUE,FALSE)</f>
        <v/>
      </c>
      <c r="AP20" s="69">
        <f>IF(AO20=1,1,"")</f>
        <v/>
      </c>
      <c r="AX20" s="5" t="n">
        <v>0</v>
      </c>
    </row>
    <row r="21" ht="15.75" customHeight="1" thickBot="1">
      <c r="A21" s="450" t="n"/>
      <c r="B21" s="451" t="n"/>
      <c r="C21" s="452" t="inlineStr">
        <is>
          <t>I.G.3 Authorization and Utilization Management</t>
        </is>
      </c>
      <c r="D21" s="491" t="n"/>
      <c r="E21" s="443" t="n"/>
      <c r="F21" s="492" t="n"/>
      <c r="G21" s="492" t="n"/>
      <c r="H21" s="493" t="n"/>
      <c r="I21" s="74" t="n"/>
      <c r="J21" s="74" t="n"/>
      <c r="K21" s="74" t="n"/>
      <c r="L21" s="87" t="n"/>
      <c r="M21" s="87" t="n"/>
      <c r="R21" s="116" t="n"/>
      <c r="S21" s="116" t="n"/>
      <c r="T21" s="116" t="n"/>
      <c r="U21" s="126" t="n"/>
      <c r="AH21" s="68" t="n"/>
    </row>
    <row r="22" ht="45.75" customHeight="1">
      <c r="A22" s="294" t="inlineStr">
        <is>
          <t>I.G.3.01</t>
        </is>
      </c>
      <c r="B22" s="295" t="inlineStr">
        <is>
          <t>42 CFR 438.210(b)(1)</t>
        </is>
      </c>
      <c r="C22" s="295" t="inlineStr">
        <is>
          <t xml:space="preserve">The contract requires that the MCP and its subcontractors have in place and follow written policies and procedures for processing requests for initial and continuing authorizations of services. </t>
        </is>
      </c>
      <c r="D22" s="473" t="n"/>
      <c r="E22" s="297" t="n"/>
      <c r="F22" s="645" t="inlineStr">
        <is>
          <t>Source: CN-680000-FP122: 286 | Attachment - Core Contract Provisions 02012025: 226</t>
        </is>
      </c>
      <c r="G22" s="313" t="n"/>
      <c r="H22" s="644" t="inlineStr">
        <is>
          <t>Recommendation: MET
Response:
The contract explicitly requires the Managed Care Plan (MCP) to submit written procedures that include all contractually required provisions for processing service authorization requests. This indicates that the MCP and its subcontractors must have and follow written policies and procedures for processing requests for initial and continuing authorizations of services.
Evidence:
- "ubmit one (1) set of procedures that include all MMA and LTC contractually required provisions." [CN-680000-FP122: 286]
- "shall submit one (1) set of procedures that include all MMA and LTC contractually required provisions." [Attachment - Core Contract Provisions 02012025: 226]</t>
        </is>
      </c>
      <c r="I22" s="92" t="inlineStr">
        <is>
          <t>MCO</t>
        </is>
      </c>
      <c r="J22" s="92" t="inlineStr">
        <is>
          <t>HIO</t>
        </is>
      </c>
      <c r="K22" s="92" t="inlineStr">
        <is>
          <t>PIHP</t>
        </is>
      </c>
      <c r="L22" s="71" t="inlineStr">
        <is>
          <t>PAHP</t>
        </is>
      </c>
      <c r="M22" s="71" t="inlineStr">
        <is>
          <t>NEMT PAHP</t>
        </is>
      </c>
      <c r="N22" s="71" t="n"/>
      <c r="O22" s="71" t="n"/>
      <c r="P22" s="71" t="inlineStr">
        <is>
          <t>EXISTING</t>
        </is>
      </c>
      <c r="Q22" s="71">
        <f>IF(OR(AND($C$2="Base contract",$C$3="No, section requirements must be reviewed", $AF22=FALSE,$AG22=FALSE),AND($C$2="Contract amendment",$C$3="No, section requirements must be reviewed",$AF22=FALSE,$AG22=FALSE)),"MUNN")</f>
        <v/>
      </c>
      <c r="R22" s="64" t="n"/>
      <c r="S22" s="64" t="n"/>
      <c r="T22" s="64" t="n"/>
      <c r="U22" s="97">
        <f>IF(OR($E$21="N/A",AND(AX22=0,'Cover Sheet'!$B$29="Streamlined Review"),AND(E22="Met",F22&lt;&gt;""),AND(E22="Not met",G22&lt;&gt;""),AND(E22="Unsure",G22&lt;&gt;""),AND(E22="N/A",H22&lt;&gt;""),AND(Y22=TRUE)),1,0)</f>
        <v/>
      </c>
      <c r="X22" s="126">
        <f>IF(OR(Y22=TRUE,V22=TRUE,AM22=TRUE),TRUE,FALSE)</f>
        <v/>
      </c>
      <c r="Y22" s="126">
        <f>IF(SUM(Z22:AE22)&lt;1,TRUE,FALSE)</f>
        <v/>
      </c>
      <c r="Z22" s="126">
        <f>IF($Z$2=I22,1,0)</f>
        <v/>
      </c>
      <c r="AA22" s="126">
        <f>IF($AA$2=J22,1,0)</f>
        <v/>
      </c>
      <c r="AB22" s="126">
        <f>IF($AB$2=K22,1,0)</f>
        <v/>
      </c>
      <c r="AC22" s="126">
        <f>IF($AC$2=L22,1,0)</f>
        <v/>
      </c>
      <c r="AD22" s="126">
        <f>IF($AD$2=M22,1,0)</f>
        <v/>
      </c>
      <c r="AE22" s="126">
        <f>IF($AE$2=O22,1,0)</f>
        <v/>
      </c>
      <c r="AF22" s="53">
        <f>IF($H$1&lt;&gt;0,IF($H$1&lt;&gt;I22,IF($H$1&lt;&gt;J22,IF($H$1&lt;&gt;K22,IF($H$1&lt;&gt;L22,IF($H$1&lt;&gt;M22,IF($H$1&lt;&gt;N22,IF($H$1&lt;&gt;O22,TRUE,FALSE))))))))</f>
        <v/>
      </c>
      <c r="AG22" s="54">
        <f>IF(AH22=TRUE,TRUE,FALSE)</f>
        <v/>
      </c>
      <c r="AH22" s="56">
        <f>IF(OR(AND($H$6="Medicaid",MID($A22,1,FIND(".",$A22,1)-1)="II"),AND($H$6="CHIP",MID($A22,1,FIND(".",$A22,1)-1)="I")),TRUE,FALSE)</f>
        <v/>
      </c>
      <c r="AP22" s="69">
        <f>IF(AO22=1,1,"")</f>
        <v/>
      </c>
      <c r="AX22" s="5" t="n">
        <v>1</v>
      </c>
    </row>
    <row r="23" ht="33.75" customHeight="1">
      <c r="A23" s="294" t="inlineStr">
        <is>
          <t>I.G.3.02</t>
        </is>
      </c>
      <c r="B23" s="295" t="inlineStr">
        <is>
          <t>42 CFR 438.210(b)(2)(i)</t>
        </is>
      </c>
      <c r="C23" s="295" t="inlineStr">
        <is>
          <t xml:space="preserve">The contract requires the MCP to have in effect mechanisms to ensure consistent application of review criteria for authorization decisions. </t>
        </is>
      </c>
      <c r="D23" s="446" t="n"/>
      <c r="E23" s="297" t="n"/>
      <c r="F23" s="655" t="inlineStr">
        <is>
          <t>Source: Attachment - Core Contract Provisions 02012025: 76 | CN-680000-FP122: 140</t>
        </is>
      </c>
      <c r="G23" s="297" t="n"/>
      <c r="H23" s="640" t="inlineStr">
        <is>
          <t>Recommendation: MET
Response:
The contract explicitly states that the Managed Care Plan (MCP) shall have mechanisms to ensure consistent application of review criteria for authorization decisions. This is evidenced by the following quotes: 
- 'h. Mechanisms to ensure consistent application of review criteria for authorization decisions, including consultation with the requesting provider when appropriate.' [Attachment - Core Contract Provisions 02012025: 76]
- 'The Managed Care Plan shall be responsible for ensuring the consistent application of review criteria for authorization decisions and consulting with the requesting provider when appropriate (42 CFR 438.210(b)(1)-(2)(i)-(ii).' [CN-680000-FP122: 140]</t>
        </is>
      </c>
      <c r="I23" s="92" t="inlineStr">
        <is>
          <t>MCO</t>
        </is>
      </c>
      <c r="J23" s="92" t="inlineStr">
        <is>
          <t>HIO</t>
        </is>
      </c>
      <c r="K23" s="92" t="inlineStr">
        <is>
          <t>PIHP</t>
        </is>
      </c>
      <c r="L23" s="71" t="inlineStr">
        <is>
          <t>PAHP</t>
        </is>
      </c>
      <c r="M23" s="71" t="inlineStr">
        <is>
          <t>NEMT PAHP</t>
        </is>
      </c>
      <c r="N23" s="71" t="n"/>
      <c r="O23" s="71" t="n"/>
      <c r="P23" s="71" t="inlineStr">
        <is>
          <t>EXISTING</t>
        </is>
      </c>
      <c r="Q23" s="71">
        <f>IF(OR(AND($C$2="Base contract",$C$3="No, section requirements must be reviewed", $AF23=FALSE,$AG23=FALSE),AND($C$2="Contract amendment",$C$3="No, section requirements must be reviewed",$AF23=FALSE,$AG23=FALSE)),"MUNN")</f>
        <v/>
      </c>
      <c r="R23" s="64" t="n"/>
      <c r="S23" s="64" t="n"/>
      <c r="T23" s="64" t="n"/>
      <c r="U23" s="97">
        <f>IF(OR($E$21="N/A",AND(AX23=0,'Cover Sheet'!$B$29="Streamlined Review"),AND(E23="Met",F23&lt;&gt;""),AND(E23="Not met",G23&lt;&gt;""),AND(E23="Unsure",G23&lt;&gt;""),AND(E23="N/A",H23&lt;&gt;""),AND(Y23=TRUE)),1,0)</f>
        <v/>
      </c>
      <c r="X23" s="126">
        <f>IF(OR(Y23=TRUE,V23=TRUE,AM23=TRUE),TRUE,FALSE)</f>
        <v/>
      </c>
      <c r="Y23" s="126">
        <f>IF(SUM(Z23:AE23)&lt;1,TRUE,FALSE)</f>
        <v/>
      </c>
      <c r="Z23" s="126">
        <f>IF($Z$2=I23,1,0)</f>
        <v/>
      </c>
      <c r="AA23" s="126">
        <f>IF($AA$2=J23,1,0)</f>
        <v/>
      </c>
      <c r="AB23" s="126">
        <f>IF($AB$2=K23,1,0)</f>
        <v/>
      </c>
      <c r="AC23" s="126">
        <f>IF($AC$2=L23,1,0)</f>
        <v/>
      </c>
      <c r="AD23" s="126">
        <f>IF($AD$2=M23,1,0)</f>
        <v/>
      </c>
      <c r="AE23" s="126">
        <f>IF($AE$2=O23,1,0)</f>
        <v/>
      </c>
      <c r="AF23" s="53">
        <f>IF($H$1&lt;&gt;0,IF($H$1&lt;&gt;I23,IF($H$1&lt;&gt;J23,IF($H$1&lt;&gt;K23,IF($H$1&lt;&gt;L23,IF($H$1&lt;&gt;M23,IF($H$1&lt;&gt;N23,IF($H$1&lt;&gt;O23,TRUE,FALSE))))))))</f>
        <v/>
      </c>
      <c r="AG23" s="54">
        <f>IF(AH23=TRUE,TRUE,FALSE)</f>
        <v/>
      </c>
      <c r="AH23" s="56">
        <f>IF(OR(AND($H$6="Medicaid",MID($A23,1,FIND(".",$A23,1)-1)="II"),AND($H$6="CHIP",MID($A23,1,FIND(".",$A23,1)-1)="I")),TRUE,FALSE)</f>
        <v/>
      </c>
      <c r="AP23" s="69">
        <f>IF(AO23=1,1,"")</f>
        <v/>
      </c>
      <c r="AX23" s="5" t="n">
        <v>0</v>
      </c>
    </row>
    <row r="24" ht="35.25" customHeight="1">
      <c r="A24" s="294" t="inlineStr">
        <is>
          <t>I.G.3.03</t>
        </is>
      </c>
      <c r="B24" s="295" t="inlineStr">
        <is>
          <t>42 CFR 438.210(b)(2)(ii)</t>
        </is>
      </c>
      <c r="C24" s="295" t="inlineStr">
        <is>
          <t xml:space="preserve">The contract requires the MCP to consult with the requesting provider for medical services when appropriate. </t>
        </is>
      </c>
      <c r="D24" s="446" t="n"/>
      <c r="E24" s="297" t="n"/>
      <c r="F24" s="655" t="inlineStr">
        <is>
          <t>Source: CN-680000-FP122: 140: 140</t>
        </is>
      </c>
      <c r="G24" s="497" t="n"/>
      <c r="H24" s="640" t="inlineStr">
        <is>
          <t>Recommendation: MET
Response:
The contract explicitly states that the MCP must consult with the requesting provider when appropriate. The relevant text is: 'on of review criteria for authorization decisions and consulting with the requesting provider when appropriate (42 CFR 438.210(b)(1)-(2)(i)-(ii).' [CN-680000-FP122: 140]</t>
        </is>
      </c>
      <c r="I24" s="92" t="inlineStr">
        <is>
          <t>MCO</t>
        </is>
      </c>
      <c r="J24" s="92" t="inlineStr">
        <is>
          <t>HIO</t>
        </is>
      </c>
      <c r="K24" s="92" t="inlineStr">
        <is>
          <t>PIHP</t>
        </is>
      </c>
      <c r="L24" s="71" t="inlineStr">
        <is>
          <t>PAHP</t>
        </is>
      </c>
      <c r="M24" s="71" t="inlineStr">
        <is>
          <t>NEMT PAHP</t>
        </is>
      </c>
      <c r="N24" s="71" t="n"/>
      <c r="O24" s="71" t="n"/>
      <c r="P24" s="71" t="inlineStr">
        <is>
          <t>EXISTING</t>
        </is>
      </c>
      <c r="Q24" s="71">
        <f>IF(OR(AND($C$2="Base contract",$C$3="No, section requirements must be reviewed", $AF24=FALSE,$AG24=FALSE),AND($C$2="Contract amendment",$C$3="No, section requirements must be reviewed",$AF24=FALSE,$AG24=FALSE)),"MUNN")</f>
        <v/>
      </c>
      <c r="R24" s="64" t="n"/>
      <c r="S24" s="64" t="n"/>
      <c r="T24" s="64" t="n"/>
      <c r="U24" s="97">
        <f>IF(OR($E$21="N/A",AND(AX24=0,'Cover Sheet'!$B$29="Streamlined Review"),AND(E24="Met",F24&lt;&gt;""),AND(E24="Not met",G24&lt;&gt;""),AND(E24="Unsure",G24&lt;&gt;""),AND(E24="N/A",H24&lt;&gt;""),AND(Y24=TRUE)),1,0)</f>
        <v/>
      </c>
      <c r="X24" s="126">
        <f>IF(OR(Y24=TRUE,V24=TRUE,AM24=TRUE),TRUE,FALSE)</f>
        <v/>
      </c>
      <c r="Y24" s="126">
        <f>IF(SUM(Z24:AE24)&lt;1,TRUE,FALSE)</f>
        <v/>
      </c>
      <c r="Z24" s="126">
        <f>IF($Z$2=I24,1,0)</f>
        <v/>
      </c>
      <c r="AA24" s="126">
        <f>IF($AA$2=J24,1,0)</f>
        <v/>
      </c>
      <c r="AB24" s="126">
        <f>IF($AB$2=K24,1,0)</f>
        <v/>
      </c>
      <c r="AC24" s="126">
        <f>IF($AC$2=L24,1,0)</f>
        <v/>
      </c>
      <c r="AD24" s="126">
        <f>IF($AD$2=M24,1,0)</f>
        <v/>
      </c>
      <c r="AE24" s="126">
        <f>IF($AE$2=O24,1,0)</f>
        <v/>
      </c>
      <c r="AF24" s="53">
        <f>IF($H$1&lt;&gt;0,IF($H$1&lt;&gt;I24,IF($H$1&lt;&gt;J24,IF($H$1&lt;&gt;K24,IF($H$1&lt;&gt;L24,IF($H$1&lt;&gt;M24,IF($H$1&lt;&gt;N24,IF($H$1&lt;&gt;O24,TRUE,FALSE))))))))</f>
        <v/>
      </c>
      <c r="AG24" s="54">
        <f>IF(AH24=TRUE,TRUE,FALSE)</f>
        <v/>
      </c>
      <c r="AH24" s="56">
        <f>IF(OR(AND($H$6="Medicaid",MID($A24,1,FIND(".",$A24,1)-1)="II"),AND($H$6="CHIP",MID($A24,1,FIND(".",$A24,1)-1)="I")),TRUE,FALSE)</f>
        <v/>
      </c>
      <c r="AP24" s="69">
        <f>IF(AO24=1,1,"")</f>
        <v/>
      </c>
      <c r="AX24" s="5" t="n">
        <v>0</v>
      </c>
    </row>
    <row r="25" ht="45" customHeight="1">
      <c r="A25" s="294" t="inlineStr">
        <is>
          <t>I.G.3.04</t>
        </is>
      </c>
      <c r="B25" s="295" t="inlineStr">
        <is>
          <t>42 CFR 438.210(b)(2)(iii)</t>
        </is>
      </c>
      <c r="C25" s="295" t="inlineStr">
        <is>
          <t xml:space="preserve">The contract requires the MCP to authorize LTSS based on an enrollee’s current needs assessment and consistent with the person-centered service plan. </t>
        </is>
      </c>
      <c r="D25" s="446" t="n"/>
      <c r="E25" s="297" t="n"/>
      <c r="F25" s="655" t="inlineStr">
        <is>
          <t>Source: CN-680000-FP122: 485, 486, 493: 485, 486, 493</t>
        </is>
      </c>
      <c r="G25" s="297" t="n"/>
      <c r="H25" s="640" t="inlineStr">
        <is>
          <t>Recommendation: MET
Response:
The contract explicitly requires the Managed Care Plan (MCP) to authorize Long-Term Services and Supports (LTSS) based on an enrollee’s current needs assessment and consistent with the person-centered service plan. This is evidenced by the following excerpts:
- "The Managed Care Plan shall identify the LTC service needs of enrollees in an Agency-developed plan of care template. The Managed Care Plan shall use a person-centered approach regarding the enrollee assessment and needs..." [CN-680000-FP122: 485]
- "The Managed Care Plan shall ensure that the process:... Allows the enrollee to invite anyone of his or her choosing (family members, authorized representatives, friends, or others)." [CN-680000-FP122: 485]
- "The Managed Care Plan shall develop a person-centered plan of care in accordance with Rule 59G-4.192, F.A.C. and Title 42 of the Code of Federal Regulations (CFR) Part 441.301(c)(2), in the initial face-to-face visit, that is based upon, at a minimum, the results of the comprehensive assessment and LTC supplemental assessment of the enrollee and that is specific to the enrollee's needs." [CN-680000-FP122: 486]
- "Procedures for ensuring service authorization decisions are consistent with the goals documented on the plan of care." [CN-680000-FP122: 493]</t>
        </is>
      </c>
      <c r="I25" s="92" t="inlineStr">
        <is>
          <t>MCO</t>
        </is>
      </c>
      <c r="J25" s="92" t="inlineStr">
        <is>
          <t>HIO</t>
        </is>
      </c>
      <c r="K25" s="92" t="inlineStr">
        <is>
          <t>PIHP</t>
        </is>
      </c>
      <c r="L25" s="71" t="inlineStr">
        <is>
          <t>PAHP</t>
        </is>
      </c>
      <c r="M25" s="71" t="n"/>
      <c r="N25" s="71" t="n"/>
      <c r="O25" s="71" t="n"/>
      <c r="P25" s="71" t="inlineStr">
        <is>
          <t>EXISTING</t>
        </is>
      </c>
      <c r="Q25" s="71">
        <f>IF(OR(AND($C$2="Base contract",$C$3="No, section requirements must be reviewed", $AF25=FALSE,$AG25=FALSE),AND($C$2="Contract amendment",$C$3="No, section requirements must be reviewed",$AF25=FALSE,$AG25=FALSE)),"MUNN")</f>
        <v/>
      </c>
      <c r="R25" s="64" t="n">
        <v>42917</v>
      </c>
      <c r="S25" s="64" t="n"/>
      <c r="T25" s="64" t="n"/>
      <c r="U25" s="97">
        <f>IF(OR($E$21="N/A",AND(AX25=0,'Cover Sheet'!$B$29="Streamlined Review"),AND(E25="Met",F25&lt;&gt;""),AND(E25="Not met",G25&lt;&gt;""),AND(E25="Unsure",G25&lt;&gt;""),AND(E25="N/A",H25&lt;&gt;""),AND(Y25=TRUE)),1,0)</f>
        <v/>
      </c>
      <c r="X25" s="126">
        <f>IF(OR(Y25=TRUE,V25=TRUE,AM25=TRUE),TRUE,FALSE)</f>
        <v/>
      </c>
      <c r="Y25" s="126">
        <f>IF(SUM(Z25:AE25)&lt;1,TRUE,FALSE)</f>
        <v/>
      </c>
      <c r="Z25" s="126">
        <f>IF($Z$2=I25,1,0)</f>
        <v/>
      </c>
      <c r="AA25" s="126">
        <f>IF($AA$2=J25,1,0)</f>
        <v/>
      </c>
      <c r="AB25" s="126">
        <f>IF($AB$2=K25,1,0)</f>
        <v/>
      </c>
      <c r="AC25" s="126">
        <f>IF($AC$2=L25,1,0)</f>
        <v/>
      </c>
      <c r="AD25" s="126">
        <f>IF($AD$2=M25,1,0)</f>
        <v/>
      </c>
      <c r="AE25" s="126">
        <f>IF($AE$2=O25,1,0)</f>
        <v/>
      </c>
      <c r="AF25" s="53">
        <f>IF($H$1&lt;&gt;0,IF($H$1&lt;&gt;I25,IF($H$1&lt;&gt;J25,IF($H$1&lt;&gt;K25,IF($H$1&lt;&gt;L25,IF($H$1&lt;&gt;M25,IF($H$1&lt;&gt;N25,IF($H$1&lt;&gt;O25,TRUE,FALSE))))))))</f>
        <v/>
      </c>
      <c r="AG25" s="54">
        <f>IF(AH25=TRUE,TRUE,FALSE)</f>
        <v/>
      </c>
      <c r="AH25" s="56">
        <f>IF(OR(AND($H$6="Medicaid",MID($A25,1,FIND(".",$A25,1)-1)="II"),AND($H$6="CHIP",MID($A25,1,FIND(".",$A25,1)-1)="I")),TRUE,FALSE)</f>
        <v/>
      </c>
      <c r="AO25" s="69" t="n">
        <v>1</v>
      </c>
      <c r="AP25" s="69">
        <f>IF(AO25=1,1,"")</f>
        <v/>
      </c>
      <c r="AX25" s="5" t="n">
        <v>0</v>
      </c>
    </row>
    <row r="26" ht="62.25" customHeight="1">
      <c r="A26" s="294" t="inlineStr">
        <is>
          <t>I.G.3.05</t>
        </is>
      </c>
      <c r="B26" s="295" t="inlineStr">
        <is>
          <t>42 CFR 438.210(b)(3)</t>
        </is>
      </c>
      <c r="C26" s="295" t="inlineStr">
        <is>
          <t xml:space="preserve">The contract requires that any decision to deny a service authorization request or to authorize a service in an amount, duration, or scope that is less than requested, be made by an individual who has appropriate expertise in addressing the enrollee's medical, behavioral health, or LTSS needs. </t>
        </is>
      </c>
      <c r="D26" s="446" t="n"/>
      <c r="E26" s="297" t="n"/>
      <c r="F26" s="655" t="inlineStr">
        <is>
          <t>Source: CN-680000-FP122: 141: 141</t>
        </is>
      </c>
      <c r="G26" s="297" t="n"/>
      <c r="H26" s="640" t="inlineStr">
        <is>
          <t>Recommendation: MET
Response:
The contract explicitly states that decisions to deny a service authorization request or to authorize a service in a lesser amount, duration, or scope must be made by a licensed physician, psychiatrist, or dentist, as appropriate, or other professional as approved by the Agency, who has the appropriate clinical expertise in treating the enrollee's condition or disease. This is evidenced by the text: "Made by a licensed physician, psychiatrist, or dentist, as appropriate, or other professional as approved by the Agency, who has the appropriate clinical expertise in treating the enrollee's condition or disease (42 CFR 438.210(b)(3))" [CN-680000-FP122: 141].</t>
        </is>
      </c>
      <c r="I26" s="92" t="inlineStr">
        <is>
          <t>MCO</t>
        </is>
      </c>
      <c r="J26" s="92" t="inlineStr">
        <is>
          <t>HIO</t>
        </is>
      </c>
      <c r="K26" s="92" t="inlineStr">
        <is>
          <t>PIHP</t>
        </is>
      </c>
      <c r="L26" s="71" t="inlineStr">
        <is>
          <t>PAHP</t>
        </is>
      </c>
      <c r="M26" s="71" t="inlineStr">
        <is>
          <t>NEMT PAHP</t>
        </is>
      </c>
      <c r="N26" s="71" t="n"/>
      <c r="O26" s="71" t="n"/>
      <c r="P26" s="71" t="inlineStr">
        <is>
          <t>EXISTING</t>
        </is>
      </c>
      <c r="Q26" s="71">
        <f>IF(OR(AND($C$2="Base contract",$C$3="No, section requirements must be reviewed", $AF26=FALSE,$AG26=FALSE),AND($C$2="Contract amendment",$C$3="No, section requirements must be reviewed",$AF26=FALSE,$AG26=FALSE)),"MUNN")</f>
        <v/>
      </c>
      <c r="R26" s="64" t="n">
        <v>42917</v>
      </c>
      <c r="S26" s="64" t="n"/>
      <c r="T26" s="64" t="n"/>
      <c r="U26" s="97">
        <f>IF(OR($E$21="N/A",AND(AX26=0,'Cover Sheet'!$B$29="Streamlined Review"),AND(E26="Met",F26&lt;&gt;""),AND(E26="Not met",G26&lt;&gt;""),AND(E26="Unsure",G26&lt;&gt;""),AND(E26="N/A",H26&lt;&gt;""),AND(Y26=TRUE)),1,0)</f>
        <v/>
      </c>
      <c r="X26" s="126">
        <f>IF(OR(Y26=TRUE,V26=TRUE,AM26=TRUE),TRUE,FALSE)</f>
        <v/>
      </c>
      <c r="Y26" s="126">
        <f>IF(SUM(Z26:AE26)&lt;1,TRUE,FALSE)</f>
        <v/>
      </c>
      <c r="Z26" s="126">
        <f>IF($Z$2=I26,1,0)</f>
        <v/>
      </c>
      <c r="AA26" s="126">
        <f>IF($AA$2=J26,1,0)</f>
        <v/>
      </c>
      <c r="AB26" s="126">
        <f>IF($AB$2=K26,1,0)</f>
        <v/>
      </c>
      <c r="AC26" s="126">
        <f>IF($AC$2=L26,1,0)</f>
        <v/>
      </c>
      <c r="AD26" s="126">
        <f>IF($AD$2=M26,1,0)</f>
        <v/>
      </c>
      <c r="AE26" s="126">
        <f>IF($AE$2=O26,1,0)</f>
        <v/>
      </c>
      <c r="AF26" s="53">
        <f>IF($H$1&lt;&gt;0,IF($H$1&lt;&gt;I26,IF($H$1&lt;&gt;J26,IF($H$1&lt;&gt;K26,IF($H$1&lt;&gt;L26,IF($H$1&lt;&gt;M26,IF($H$1&lt;&gt;N26,IF($H$1&lt;&gt;O26,TRUE,FALSE))))))))</f>
        <v/>
      </c>
      <c r="AG26" s="54">
        <f>IF(AH26=TRUE,TRUE,FALSE)</f>
        <v/>
      </c>
      <c r="AH26" s="56">
        <f>IF(OR(AND($H$6="Medicaid",MID($A26,1,FIND(".",$A26,1)-1)="II"),AND($H$6="CHIP",MID($A26,1,FIND(".",$A26,1)-1)="I")),TRUE,FALSE)</f>
        <v/>
      </c>
      <c r="AP26" s="69">
        <f>IF(AO26=1,1,"")</f>
        <v/>
      </c>
      <c r="AX26" s="5" t="n">
        <v>0</v>
      </c>
    </row>
    <row r="27" ht="44.25" customHeight="1">
      <c r="A27" s="294" t="inlineStr">
        <is>
          <t>I.G.3.06</t>
        </is>
      </c>
      <c r="B27" s="295" t="inlineStr">
        <is>
          <t>42 CFR 438.910(d)</t>
        </is>
      </c>
      <c r="C27" s="295" t="inlineStr">
        <is>
          <t>The contract requires that the MCP's prior authorization requirements comply with the requirements for parity in mental health and substance use disorder benefits in 42 CFR 438.910(d).</t>
        </is>
      </c>
      <c r="D27" s="470" t="n">
        <v>3</v>
      </c>
      <c r="E27" s="297" t="n"/>
      <c r="F27" s="655" t="inlineStr">
        <is>
          <t>Source: CN-680000-FP122: 385: 385</t>
        </is>
      </c>
      <c r="G27" s="297" t="n"/>
      <c r="H27" s="640" t="inlineStr">
        <is>
          <t>Recommendation: MET
Response:
The retrieved text explicitly states that the Managed Care Plan (MCP) shall supplement the Utilization Management Program Description to include distinct procedures related to the authorization of services, including procedures to monitor for and assure parity in the application of quantitative and non-quantitative treatment limits for medical and behavioral health services in compliance with 42 CFR 438.910(d). This indicates that the MCP's prior authorization requirements are aligned with the parity requirements for mental health and substance use disorder benefits. [1]</t>
        </is>
      </c>
      <c r="I27" s="92" t="inlineStr">
        <is>
          <t>MCO</t>
        </is>
      </c>
      <c r="J27" s="92" t="inlineStr">
        <is>
          <t>HIO</t>
        </is>
      </c>
      <c r="K27" s="92" t="inlineStr">
        <is>
          <t>PIHP</t>
        </is>
      </c>
      <c r="L27" s="71" t="inlineStr">
        <is>
          <t>PAHP</t>
        </is>
      </c>
      <c r="M27" s="71" t="n"/>
      <c r="N27" s="71" t="n"/>
      <c r="O27" s="71" t="n"/>
      <c r="P27" s="71" t="inlineStr">
        <is>
          <t>EXISTING</t>
        </is>
      </c>
      <c r="Q27" s="71">
        <f>IF(OR(AND($C$2="Base contract",$C$3="No, section requirements must be reviewed", $AF27=FALSE,$AG27=FALSE),AND($C$2="Contract amendment",$C$3="No, section requirements must be reviewed",$AF27=FALSE,$AG27=FALSE)),"MUNN")</f>
        <v/>
      </c>
      <c r="R27" s="64" t="n">
        <v>43010</v>
      </c>
      <c r="S27" s="64" t="n"/>
      <c r="T27" s="64" t="n"/>
      <c r="U27" s="97">
        <f>IF(OR($E$21="N/A",AND(AX27=0,'Cover Sheet'!$B$29="Streamlined Review"),AND(E27="Met",F27&lt;&gt;""),AND(E27="Not met",G27&lt;&gt;""),AND(E27="Unsure",G27&lt;&gt;""),AND(E27="N/A",H27&lt;&gt;""),AND(Y27=TRUE)),1,0)</f>
        <v/>
      </c>
      <c r="X27" s="126">
        <f>IF(OR(Y27=TRUE,V27=TRUE,AM27=TRUE),TRUE,FALSE)</f>
        <v/>
      </c>
      <c r="Y27" s="126">
        <f>IF(SUM(Z27:AE27)&lt;1,TRUE,FALSE)</f>
        <v/>
      </c>
      <c r="Z27" s="126">
        <f>IF($Z$2=I27,1,0)</f>
        <v/>
      </c>
      <c r="AA27" s="126">
        <f>IF($AA$2=J27,1,0)</f>
        <v/>
      </c>
      <c r="AB27" s="126">
        <f>IF($AB$2=K27,1,0)</f>
        <v/>
      </c>
      <c r="AC27" s="126">
        <f>IF($AC$2=L27,1,0)</f>
        <v/>
      </c>
      <c r="AD27" s="126">
        <f>IF($AD$2=M27,1,0)</f>
        <v/>
      </c>
      <c r="AE27" s="126">
        <f>IF($AE$2=O27,1,0)</f>
        <v/>
      </c>
      <c r="AF27" s="53">
        <f>IF($H$1&lt;&gt;0,IF($H$1&lt;&gt;I27,IF($H$1&lt;&gt;J27,IF($H$1&lt;&gt;K27,IF($H$1&lt;&gt;L27,IF($H$1&lt;&gt;M27,IF($H$1&lt;&gt;N27,IF($H$1&lt;&gt;O27,TRUE,FALSE))))))))</f>
        <v/>
      </c>
      <c r="AG27" s="54">
        <f>IF(AH27=TRUE,TRUE,FALSE)</f>
        <v/>
      </c>
      <c r="AH27" s="56">
        <f>IF(OR(AND($H$6="Medicaid",MID($A27,1,FIND(".",$A27,1)-1)="II"),AND($H$6="CHIP",MID($A27,1,FIND(".",$A27,1)-1)="I")),TRUE,FALSE)</f>
        <v/>
      </c>
      <c r="AP27" s="69">
        <f>IF(AO27=1,1,"")</f>
        <v/>
      </c>
      <c r="AX27" s="5" t="n">
        <v>1</v>
      </c>
    </row>
    <row r="28" ht="63.75" customHeight="1">
      <c r="A28" s="294" t="inlineStr">
        <is>
          <t>I.G.3.07</t>
        </is>
      </c>
      <c r="B28" s="295" t="inlineStr">
        <is>
          <t>42 CFR 438.210(d)(1)</t>
        </is>
      </c>
      <c r="C28" s="295" t="inlineStr">
        <is>
          <t xml:space="preserve">The contract requires that for standard authorization decisions, the MCP provide notice as expeditiously as the enrollee’s condition requires and within state-established timeframes that may not exceed 14 calendar days after receipt of request for service, with a possible extension of 14 days if the enrollee or provider requests an extension or the MCP justifies the need for additional information and how the extension is in the enrollee’s interest. </t>
        </is>
      </c>
      <c r="D28" s="446" t="n"/>
      <c r="E28" s="297" t="n"/>
      <c r="F28" s="655" t="inlineStr">
        <is>
          <t>Source: Attachment - Core Contract Provisions 02012025: 79, 142 | CN-680000-FP122: 142</t>
        </is>
      </c>
      <c r="G28" s="297" t="n"/>
      <c r="H28" s="640" t="inlineStr">
        <is>
          <t>Recommendation: NOT MET
Response:
The retrieved text indicates that the Managed Care Plan (MCP) must provide standard authorization decisions within no more than seven (7) days following receipt of the request for service, with a possible extension of up to four (4) additional days under specific conditions ([1], [2]). This does not meet the requirement of providing notice within 14 calendar days with a possible extension of 14 days.
Evidence:
- "The Managed Care Plan shall provide standard authorization decisions within no more than seven (7) days following receipt of the request for service." (Attachment - Core Contract Provisions 02012025: 79, 142 | CN-680000-FP122: 142)
- "The Managed Care Plan may extend the timeframe for standard authorization decisions up to four (4) additional days, if the enrollee or the provider requests an extension, or the Managed Care Plan justifies the need for additional information and how the extension is in the enrollee's interest (42 CFR 438.210(d)(1))." (Attachment - Core Contract Provisions 02012025: 79, 142 | CN-680000-FP122: 142)</t>
        </is>
      </c>
      <c r="I28" s="92" t="inlineStr">
        <is>
          <t>MCO</t>
        </is>
      </c>
      <c r="J28" s="92" t="inlineStr">
        <is>
          <t>HIO</t>
        </is>
      </c>
      <c r="K28" s="92" t="inlineStr">
        <is>
          <t>PIHP</t>
        </is>
      </c>
      <c r="L28" s="71" t="inlineStr">
        <is>
          <t>PAHP</t>
        </is>
      </c>
      <c r="M28" s="71" t="inlineStr">
        <is>
          <t>NEMT PAHP</t>
        </is>
      </c>
      <c r="N28" s="71" t="n"/>
      <c r="O28" s="71" t="n"/>
      <c r="P28" s="71" t="inlineStr">
        <is>
          <t>EXISTING</t>
        </is>
      </c>
      <c r="Q28" s="71">
        <f>IF(OR(AND($C$2="Base contract",$C$3="No, section requirements must be reviewed", $AF28=FALSE,$AG28=FALSE),AND($C$2="Contract amendment",$C$3="No, section requirements must be reviewed",$AF28=FALSE,$AG28=FALSE)),"MUNN")</f>
        <v/>
      </c>
      <c r="R28" s="64" t="n"/>
      <c r="S28" s="64" t="n"/>
      <c r="T28" s="64" t="n"/>
      <c r="U28" s="97">
        <f>IF(OR($E$21="N/A",AND(AX28=0,'Cover Sheet'!$B$29="Streamlined Review"),AND(E28="Met",F28&lt;&gt;""),AND(E28="Not met",G28&lt;&gt;""),AND(E28="Unsure",G28&lt;&gt;""),AND(E28="N/A",H28&lt;&gt;""),AND(Y28=TRUE)),1,0)</f>
        <v/>
      </c>
      <c r="X28" s="126">
        <f>IF(OR(Y28=TRUE,V28=TRUE,AM28=TRUE),TRUE,FALSE)</f>
        <v/>
      </c>
      <c r="Y28" s="126">
        <f>IF(SUM(Z28:AE28)&lt;1,TRUE,FALSE)</f>
        <v/>
      </c>
      <c r="Z28" s="126">
        <f>IF($Z$2=I28,1,0)</f>
        <v/>
      </c>
      <c r="AA28" s="126">
        <f>IF($AA$2=J28,1,0)</f>
        <v/>
      </c>
      <c r="AB28" s="126">
        <f>IF($AB$2=K28,1,0)</f>
        <v/>
      </c>
      <c r="AC28" s="126">
        <f>IF($AC$2=L28,1,0)</f>
        <v/>
      </c>
      <c r="AD28" s="126">
        <f>IF($AD$2=M28,1,0)</f>
        <v/>
      </c>
      <c r="AE28" s="126">
        <f>IF($AE$2=O28,1,0)</f>
        <v/>
      </c>
      <c r="AF28" s="53">
        <f>IF($H$1&lt;&gt;0,IF($H$1&lt;&gt;I28,IF($H$1&lt;&gt;J28,IF($H$1&lt;&gt;K28,IF($H$1&lt;&gt;L28,IF($H$1&lt;&gt;M28,IF($H$1&lt;&gt;N28,IF($H$1&lt;&gt;O28,TRUE,FALSE))))))))</f>
        <v/>
      </c>
      <c r="AG28" s="54">
        <f>IF(AH28=TRUE,TRUE,FALSE)</f>
        <v/>
      </c>
      <c r="AH28" s="56">
        <f>IF(OR(AND($H$6="Medicaid",MID($A28,1,FIND(".",$A28,1)-1)="II"),AND($H$6="CHIP",MID($A28,1,FIND(".",$A28,1)-1)="I")),TRUE,FALSE)</f>
        <v/>
      </c>
      <c r="AP28" s="69">
        <f>IF(AO28=1,1,"")</f>
        <v/>
      </c>
      <c r="AX28" s="5" t="n">
        <v>1</v>
      </c>
    </row>
    <row r="29" ht="71.25" customHeight="1">
      <c r="A29" s="294" t="inlineStr">
        <is>
          <t>I.G.3.08</t>
        </is>
      </c>
      <c r="B29" s="295" t="inlineStr">
        <is>
          <t>42 CFR 438.210(d)(2)</t>
        </is>
      </c>
      <c r="C29" s="295" t="inlineStr">
        <is>
          <t xml:space="preserve">The contract requires that when a provider indicates, or the MCP determines, that following the standard timeframe could seriously jeopardize the enrollee's life or health or ability to attain, maintain, or regain maximum function, the MCP must make an expedited authorization decision and provide notice as expeditiously as the enrollee's health condition requires and no later than 72 hours after receipt of the request for service. </t>
        </is>
      </c>
      <c r="D29" s="446" t="n"/>
      <c r="E29" s="297" t="n"/>
      <c r="F29" s="655" t="inlineStr">
        <is>
          <t>Source: CN-680000-FP122: 149: 149</t>
        </is>
      </c>
      <c r="G29" s="297" t="n"/>
      <c r="H29" s="640" t="inlineStr">
        <is>
          <t>Recommendation: MET
Response:
The contract explicitly states that the Managed Care Plan (MCP) must have an expedited review process for plan appeals when taking the time for a standard resolution could seriously jeopardize the enrollee's life, health, or ability to attain, maintain, or regain maximum function. The MCP must resolve each expedited plan appeal and provide written notice to the enrollee as quickly as the enrollee's health condition requires, within State established timeframes not to exceed forty-eight (48) hours after the MCP receives the plan appeal request. This timeframe is within the 72-hour requirement specified in the user's query.
Evidence:
- "The Managed Care Plan shall have an expedited review process for plan appeals for use when taking the time for a standard resolution could seriously jeopardize the enrollee's life, health, or ability to attain, maintain or regain maximum function (42 CFR 438.410(a))." [CN-680000-FP122: 149]
- "The Managed Care Plan shall resolve each expedited plan appeal and provide written notice to the enrollee, as quickly as the enrollee's health condition requires, within State established timeframes not to exceed forty-eight (48) hours after the Managed Care Plan receives the plan appeal request..." [CN-680000-FP122: 149]</t>
        </is>
      </c>
      <c r="I29" s="92" t="inlineStr">
        <is>
          <t>MCO</t>
        </is>
      </c>
      <c r="J29" s="92" t="inlineStr">
        <is>
          <t>HIO</t>
        </is>
      </c>
      <c r="K29" s="92" t="inlineStr">
        <is>
          <t>PIHP</t>
        </is>
      </c>
      <c r="L29" s="71" t="inlineStr">
        <is>
          <t>PAHP</t>
        </is>
      </c>
      <c r="M29" s="71" t="inlineStr">
        <is>
          <t>NEMT PAHP</t>
        </is>
      </c>
      <c r="N29" s="71" t="n"/>
      <c r="O29" s="71" t="n"/>
      <c r="P29" s="71" t="inlineStr">
        <is>
          <t>EXISTING</t>
        </is>
      </c>
      <c r="Q29" s="71">
        <f>IF(OR(AND($C$2="Base contract",$C$3="No, section requirements must be reviewed", $AF29=FALSE,$AG29=FALSE),AND($C$2="Contract amendment",$C$3="No, section requirements must be reviewed",$AF29=FALSE,$AG29=FALSE)),"MUNN")</f>
        <v/>
      </c>
      <c r="R29" s="64" t="n">
        <v>42917</v>
      </c>
      <c r="S29" s="64" t="n"/>
      <c r="T29" s="64" t="n"/>
      <c r="U29" s="97">
        <f>IF(OR($E$21="N/A",AND(AX29=0,'Cover Sheet'!$B$29="Streamlined Review"),AND(E29="Met",F29&lt;&gt;""),AND(E29="Not met",G29&lt;&gt;""),AND(E29="Unsure",G29&lt;&gt;""),AND(E29="N/A",H29&lt;&gt;""),AND(Y29=TRUE)),1,0)</f>
        <v/>
      </c>
      <c r="X29" s="126">
        <f>IF(OR(Y29=TRUE,V29=TRUE,AM29=TRUE),TRUE,FALSE)</f>
        <v/>
      </c>
      <c r="Y29" s="126">
        <f>IF(SUM(Z29:AE29)&lt;1,TRUE,FALSE)</f>
        <v/>
      </c>
      <c r="Z29" s="126">
        <f>IF($Z$2=I29,1,0)</f>
        <v/>
      </c>
      <c r="AA29" s="126">
        <f>IF($AA$2=J29,1,0)</f>
        <v/>
      </c>
      <c r="AB29" s="126">
        <f>IF($AB$2=K29,1,0)</f>
        <v/>
      </c>
      <c r="AC29" s="126">
        <f>IF($AC$2=L29,1,0)</f>
        <v/>
      </c>
      <c r="AD29" s="126">
        <f>IF($AD$2=M29,1,0)</f>
        <v/>
      </c>
      <c r="AE29" s="126">
        <f>IF($AE$2=O29,1,0)</f>
        <v/>
      </c>
      <c r="AF29" s="53">
        <f>IF($H$1&lt;&gt;0,IF($H$1&lt;&gt;I29,IF($H$1&lt;&gt;J29,IF($H$1&lt;&gt;K29,IF($H$1&lt;&gt;L29,IF($H$1&lt;&gt;M29,IF($H$1&lt;&gt;N29,IF($H$1&lt;&gt;O29,TRUE,FALSE))))))))</f>
        <v/>
      </c>
      <c r="AG29" s="54">
        <f>IF(AH29=TRUE,TRUE,FALSE)</f>
        <v/>
      </c>
      <c r="AH29" s="56">
        <f>IF(OR(AND($H$6="Medicaid",MID($A29,1,FIND(".",$A29,1)-1)="II"),AND($H$6="CHIP",MID($A29,1,FIND(".",$A29,1)-1)="I")),TRUE,FALSE)</f>
        <v/>
      </c>
      <c r="AP29" s="69">
        <f>IF(AO29=1,1,"")</f>
        <v/>
      </c>
      <c r="AX29" s="5" t="n">
        <v>1</v>
      </c>
    </row>
    <row r="30" ht="97.5" customHeight="1">
      <c r="A30" s="294" t="inlineStr">
        <is>
          <t>I.G.3.09</t>
        </is>
      </c>
      <c r="B30" s="295" t="inlineStr">
        <is>
          <t>42 CFR 438.210(d)(3)</t>
        </is>
      </c>
      <c r="C30" s="295" t="inlineStr">
        <is>
          <t>The contract requires that for all covered outpatient drug authorization decisions, the MCP contract must provide notice as described in Section 1927(d)(5)(A) of the Act. The MCP may require as a condition of coverage or payment for a covered outpatient drug for which FFP is available the approval of the drug before its dispensing for any medically accepted indication only if the system providing for such approval provides response by telephone or other telecommunication device within 24 hours of a request for prior authorization.</t>
        </is>
      </c>
      <c r="D30" s="498" t="n"/>
      <c r="E30" s="297" t="n"/>
      <c r="F30" s="655" t="inlineStr">
        <is>
          <t>Source: CN-680000-FP122: 385, 386: 385, 386</t>
        </is>
      </c>
      <c r="G30" s="297" t="n"/>
      <c r="H30" s="640" t="inlineStr">
        <is>
          <t>Recommendation: MET
Response:
The contract explicitly states that it complies with the requirements of Section 1927(d)(5) of the SSA, which includes providing notice for all covered outpatient drug authorization decisions [CN-680000-FP122: 385]. Additionally, it mentions that the Managed Care Plan shall assure that the prior authorization process for prescribed drugs is readily accessible to health care providers, including providing timely responses to providers [CN-680000-FP122: 386]. The contract also specifies that the Managed Care Plan's prior authorization criteria and protocols for prescribed drugs shall not be more restrictive than those posted on the Agency website and used by the Agency [CN-680000-FP122: 386].</t>
        </is>
      </c>
      <c r="I30" s="92" t="inlineStr">
        <is>
          <t>MCO</t>
        </is>
      </c>
      <c r="J30" s="92" t="inlineStr">
        <is>
          <t>HIO</t>
        </is>
      </c>
      <c r="K30" s="92" t="inlineStr">
        <is>
          <t>PIHP</t>
        </is>
      </c>
      <c r="L30" s="71" t="inlineStr">
        <is>
          <t>PAHP</t>
        </is>
      </c>
      <c r="M30" s="71" t="n"/>
      <c r="N30" s="71" t="n"/>
      <c r="O30" s="71" t="n"/>
      <c r="P30" s="71" t="inlineStr">
        <is>
          <t>EXISTING</t>
        </is>
      </c>
      <c r="Q30" s="71">
        <f>IF(OR(AND($C$2="Base contract",$C$3="No, section requirements must be reviewed", $AF30=FALSE,$AG30=FALSE),AND($C$2="Contract amendment",$C$3="No, section requirements must be reviewed",$AF30=FALSE,$AG30=FALSE)),"MUNN")</f>
        <v/>
      </c>
      <c r="R30" s="64" t="n">
        <v>42917</v>
      </c>
      <c r="S30" s="64" t="n"/>
      <c r="T30" s="64" t="n"/>
      <c r="U30" s="97">
        <f>IF(OR($E$21="N/A",AND(AX30=0,'Cover Sheet'!$B$29="Streamlined Review"),AND(E30="Met",F30&lt;&gt;""),AND(E30="Not met",G30&lt;&gt;""),AND(E30="Unsure",G30&lt;&gt;""),AND(E30="N/A",H30&lt;&gt;""),AND(Y30=TRUE)),1,0)</f>
        <v/>
      </c>
      <c r="X30" s="126">
        <f>IF(OR(Y30=TRUE,V30=TRUE,AM30=TRUE),TRUE,FALSE)</f>
        <v/>
      </c>
      <c r="Y30" s="126">
        <f>IF(SUM(Z30:AE30)&lt;1,TRUE,FALSE)</f>
        <v/>
      </c>
      <c r="Z30" s="126">
        <f>IF($Z$2=I30,1,0)</f>
        <v/>
      </c>
      <c r="AA30" s="126">
        <f>IF($AA$2=J30,1,0)</f>
        <v/>
      </c>
      <c r="AB30" s="126">
        <f>IF($AB$2=K30,1,0)</f>
        <v/>
      </c>
      <c r="AC30" s="126">
        <f>IF($AC$2=L30,1,0)</f>
        <v/>
      </c>
      <c r="AD30" s="126">
        <f>IF($AD$2=M30,1,0)</f>
        <v/>
      </c>
      <c r="AE30" s="126">
        <f>IF($AE$2=O30,1,0)</f>
        <v/>
      </c>
      <c r="AF30" s="53">
        <f>IF($H$1&lt;&gt;0,IF($H$1&lt;&gt;I30,IF($H$1&lt;&gt;J30,IF($H$1&lt;&gt;K30,IF($H$1&lt;&gt;L30,IF($H$1&lt;&gt;M30,IF($H$1&lt;&gt;N30,IF($H$1&lt;&gt;O30,TRUE,FALSE))))))))</f>
        <v/>
      </c>
      <c r="AG30" s="54">
        <f>IF(AH30=TRUE,TRUE,FALSE)</f>
        <v/>
      </c>
      <c r="AH30" s="56">
        <f>IF(OR(AND($H$6="Medicaid",MID($A30,1,FIND(".",$A30,1)-1)="II"),AND($H$6="CHIP",MID($A30,1,FIND(".",$A30,1)-1)="I")),TRUE,FALSE)</f>
        <v/>
      </c>
      <c r="AP30" s="69">
        <f>IF(AO30=1,1,"")</f>
        <v/>
      </c>
      <c r="AX30" s="5" t="n">
        <v>1</v>
      </c>
    </row>
    <row r="31" ht="47.25" customHeight="1">
      <c r="A31" s="308" t="inlineStr">
        <is>
          <t>I.G.3.10</t>
        </is>
      </c>
      <c r="B31" s="309" t="inlineStr">
        <is>
          <t>42 CFR 438.210(e)</t>
        </is>
      </c>
      <c r="C31" s="309" t="inlineStr">
        <is>
          <t>The contract specifies that compensation to individuals or entities that conduct utilization management activities is not structured so as to provide incentives for denying, limiting, or discontinuing medically necessary services to any enrollee.</t>
        </is>
      </c>
      <c r="D31" s="471" t="n"/>
      <c r="E31" s="311" t="n"/>
      <c r="F31" s="658" t="inlineStr">
        <is>
          <t>Source: Attachment - Core Contract Provisions 02012025: 144, 205 | CN-680000-FP122: 139, 75</t>
        </is>
      </c>
      <c r="G31" s="311" t="n"/>
      <c r="H31" s="643" t="inlineStr">
        <is>
          <t>Recommendation: MET
Response:
The contract explicitly states that compensation to individuals or entities that conduct utilization management (UM) activities is not structured to provide incentives for denying, limiting, or discontinuing medically necessary services to any enrollee. This is evidenced by the following quotes:
- "Provide that compensation to individuals or entities that conduct UM activities is not structured so as to provide incentives for the individual or entity to deny, limit, or discontinue medically necessary services to any enrollee (42 CFR 438.210(e))." [Attachment - Core Contract Provisions 02012025: 144, 205]
- "The Managed Care Plan must provide that compensation to individuals or entities (including subcontractors) that conduct UM activities is not structured to provide incentives for the individual or entity to deny, limit, or discontinue medically necessary services to any enrollee, in accordance with 42 CFR 438.210(e)." [CN-680000-FP122: 139, 75]
These quotes directly support the requirement.</t>
        </is>
      </c>
      <c r="I31" s="92" t="inlineStr">
        <is>
          <t>MCO</t>
        </is>
      </c>
      <c r="J31" s="92" t="inlineStr">
        <is>
          <t>HIO</t>
        </is>
      </c>
      <c r="K31" s="92" t="inlineStr">
        <is>
          <t>PIHP</t>
        </is>
      </c>
      <c r="L31" s="71" t="inlineStr">
        <is>
          <t>PAHP</t>
        </is>
      </c>
      <c r="M31" s="71" t="inlineStr">
        <is>
          <t>NEMT PAHP</t>
        </is>
      </c>
      <c r="N31" s="71" t="n"/>
      <c r="O31" s="71" t="n"/>
      <c r="P31" s="71" t="inlineStr">
        <is>
          <t>EXISTING</t>
        </is>
      </c>
      <c r="Q31" s="71">
        <f>IF(OR(AND($C$2="Base contract",$C$3="No, section requirements must be reviewed", $AF31=FALSE,$AG31=FALSE),AND($C$2="Contract amendment",$C$3="No, section requirements must be reviewed",$AF31=FALSE,$AG31=FALSE)),"MUNN")</f>
        <v/>
      </c>
      <c r="R31" s="64" t="n"/>
      <c r="S31" s="64" t="n"/>
      <c r="T31" s="64" t="n"/>
      <c r="U31" s="97">
        <f>IF(OR($E$21="N/A",AND(AX31=0,'Cover Sheet'!$B$29="Streamlined Review"),AND(E31="Met",F31&lt;&gt;""),AND(E31="Not met",G31&lt;&gt;""),AND(E31="Unsure",G31&lt;&gt;""),AND(E31="N/A",H31&lt;&gt;""),AND(Y31=TRUE)),1,0)</f>
        <v/>
      </c>
      <c r="X31" s="126">
        <f>IF(OR(Y31=TRUE,V31=TRUE,AM31=TRUE),TRUE,FALSE)</f>
        <v/>
      </c>
      <c r="Y31" s="126">
        <f>IF(SUM(Z31:AE31)&lt;1,TRUE,FALSE)</f>
        <v/>
      </c>
      <c r="Z31" s="126">
        <f>IF($Z$2=I31,1,0)</f>
        <v/>
      </c>
      <c r="AA31" s="126">
        <f>IF($AA$2=J31,1,0)</f>
        <v/>
      </c>
      <c r="AB31" s="126">
        <f>IF($AB$2=K31,1,0)</f>
        <v/>
      </c>
      <c r="AC31" s="126">
        <f>IF($AC$2=L31,1,0)</f>
        <v/>
      </c>
      <c r="AD31" s="126">
        <f>IF($AD$2=M31,1,0)</f>
        <v/>
      </c>
      <c r="AE31" s="126">
        <f>IF($AE$2=O31,1,0)</f>
        <v/>
      </c>
      <c r="AF31" s="53">
        <f>IF($H$1&lt;&gt;0,IF($H$1&lt;&gt;I31,IF($H$1&lt;&gt;J31,IF($H$1&lt;&gt;K31,IF($H$1&lt;&gt;L31,IF($H$1&lt;&gt;M31,IF($H$1&lt;&gt;N31,IF($H$1&lt;&gt;O31,TRUE,FALSE))))))))</f>
        <v/>
      </c>
      <c r="AG31" s="54">
        <f>IF(AH31=TRUE,TRUE,FALSE)</f>
        <v/>
      </c>
      <c r="AH31" s="56">
        <f>IF(OR(AND($H$6="Medicaid",MID($A31,1,FIND(".",$A31,1)-1)="II"),AND($H$6="CHIP",MID($A31,1,FIND(".",$A31,1)-1)="I")),TRUE,FALSE)</f>
        <v/>
      </c>
      <c r="AP31" s="69">
        <f>IF(AO31=1,1,"")</f>
        <v/>
      </c>
      <c r="AX31" s="5" t="n">
        <v>0</v>
      </c>
    </row>
    <row r="32" ht="15.75" customHeight="1" thickBot="1">
      <c r="A32" s="450" t="n"/>
      <c r="B32" s="451" t="n"/>
      <c r="C32" s="452" t="inlineStr">
        <is>
          <t>I.G.4 Practice Guidelines</t>
        </is>
      </c>
      <c r="D32" s="442" t="n"/>
      <c r="E32" s="443" t="n"/>
      <c r="F32" s="444" t="n"/>
      <c r="G32" s="444" t="n"/>
      <c r="H32" s="445" t="n"/>
      <c r="I32" s="74" t="n"/>
      <c r="J32" s="74" t="n"/>
      <c r="K32" s="74" t="n"/>
      <c r="L32" s="87" t="n"/>
      <c r="M32" s="87" t="n"/>
      <c r="R32" s="116" t="n"/>
      <c r="S32" s="116" t="n"/>
      <c r="T32" s="116" t="n"/>
      <c r="U32" s="126" t="n"/>
      <c r="AH32" s="68" t="n"/>
    </row>
    <row r="33" ht="33" customHeight="1">
      <c r="A33" s="294" t="inlineStr">
        <is>
          <t>I.G.4.01</t>
        </is>
      </c>
      <c r="B33" s="295" t="inlineStr">
        <is>
          <t>42 CFR 438.236(b)(1)</t>
        </is>
      </c>
      <c r="C33" s="295" t="inlineStr">
        <is>
          <t>The contract requires the MCP to adopt practice guidelines that are based on valid and reliable clinical evidence or a consensus of providers in the particular field.</t>
        </is>
      </c>
      <c r="D33" s="473" t="n"/>
      <c r="E33" s="297" t="n"/>
      <c r="F33" s="645" t="inlineStr">
        <is>
          <t>Source: Attachment - Core Contract Provisions 02012025: 77 | CN-680000-FP122: 141</t>
        </is>
      </c>
      <c r="G33" s="313" t="n"/>
      <c r="H33" s="644" t="inlineStr">
        <is>
          <t>Recommendation: MET
Response:
The contract explicitly states that the Managed Care Plan (MCP) shall adopt practice guidelines that are based on valid and reliable clinical evidence or a consensus of health care professionals in a particular field. This is evidenced by the following quote: "The Managed Care Plan shall adopt practice guidelines that meet the following requirements (42 CFR 438.236(c)): (1) Are based on valid and reliable clinical evidence or a consensus of health care professionals in a particular field (42 CFR 438.263(b)(1))" [1].</t>
        </is>
      </c>
      <c r="I33" s="92" t="inlineStr">
        <is>
          <t>MCO</t>
        </is>
      </c>
      <c r="J33" s="92" t="inlineStr">
        <is>
          <t>HIO</t>
        </is>
      </c>
      <c r="K33" s="92" t="inlineStr">
        <is>
          <t>PIHP</t>
        </is>
      </c>
      <c r="L33" s="71" t="inlineStr">
        <is>
          <t>PAHP</t>
        </is>
      </c>
      <c r="M33" s="71" t="n"/>
      <c r="N33" s="71" t="n"/>
      <c r="O33" s="71" t="n"/>
      <c r="P33" s="71" t="inlineStr">
        <is>
          <t>EXISTING</t>
        </is>
      </c>
      <c r="Q33" s="71">
        <f>IF(OR(AND($C$2="Base contract",$C$3="No, section requirements must be reviewed", $AF33=FALSE,$AG33=FALSE),AND($C$2="Contract amendment",$C$3="No, section requirements must be reviewed",$AF33=FALSE,$AG33=FALSE)),"MUNN")</f>
        <v/>
      </c>
      <c r="R33" s="64" t="n"/>
      <c r="S33" s="64" t="n"/>
      <c r="T33" s="64" t="n"/>
      <c r="U33" s="97">
        <f>IF(OR($E$32="N/A",AND(AX33=0,'Cover Sheet'!$B$29="Streamlined Review"),AND(E33="Met",F33&lt;&gt;""),AND(E33="Not met",G33&lt;&gt;""),AND(E33="Unsure",G33&lt;&gt;""),AND(E33="N/A",H33&lt;&gt;""),AND(Y33=TRUE)),1,0)</f>
        <v/>
      </c>
      <c r="X33" s="126">
        <f>IF(OR(Y33=TRUE,V33=TRUE,AM33=TRUE),TRUE,FALSE)</f>
        <v/>
      </c>
      <c r="Y33" s="126">
        <f>IF(SUM(Z33:AE33)&lt;1,TRUE,FALSE)</f>
        <v/>
      </c>
      <c r="Z33" s="126">
        <f>IF($Z$2=I33,1,0)</f>
        <v/>
      </c>
      <c r="AA33" s="126">
        <f>IF($AA$2=J33,1,0)</f>
        <v/>
      </c>
      <c r="AB33" s="126">
        <f>IF($AB$2=K33,1,0)</f>
        <v/>
      </c>
      <c r="AC33" s="126">
        <f>IF($AC$2=L33,1,0)</f>
        <v/>
      </c>
      <c r="AD33" s="126">
        <f>IF($AD$2=M33,1,0)</f>
        <v/>
      </c>
      <c r="AE33" s="126">
        <f>IF($AE$2=O33,1,0)</f>
        <v/>
      </c>
      <c r="AF33" s="53">
        <f>IF($H$1&lt;&gt;0,IF($H$1&lt;&gt;I33,IF($H$1&lt;&gt;J33,IF($H$1&lt;&gt;K33,IF($H$1&lt;&gt;L33,IF($H$1&lt;&gt;M33,IF($H$1&lt;&gt;N33,IF($H$1&lt;&gt;O33,TRUE,FALSE))))))))</f>
        <v/>
      </c>
      <c r="AG33" s="54">
        <f>IF(AH33=TRUE,TRUE,FALSE)</f>
        <v/>
      </c>
      <c r="AH33" s="56">
        <f>IF(OR(AND($H$6="Medicaid",MID($A33,1,FIND(".",$A33,1)-1)="II"),AND($H$6="CHIP",MID($A33,1,FIND(".",$A33,1)-1)="I")),TRUE,FALSE)</f>
        <v/>
      </c>
      <c r="AP33" s="69">
        <f>IF(AO33=1,1,"")</f>
        <v/>
      </c>
      <c r="AX33" s="5" t="n">
        <v>0</v>
      </c>
    </row>
    <row r="34" ht="34.5" customHeight="1">
      <c r="A34" s="294" t="inlineStr">
        <is>
          <t>I.G.4.02</t>
        </is>
      </c>
      <c r="B34" s="295" t="inlineStr">
        <is>
          <t>42 CFR 438.236(b)(2)</t>
        </is>
      </c>
      <c r="C34" s="295" t="inlineStr">
        <is>
          <t xml:space="preserve">The contract requires the MCP to adopt practice guidelines that consider the needs of the enrollees. </t>
        </is>
      </c>
      <c r="D34" s="446" t="n"/>
      <c r="E34" s="297" t="n"/>
      <c r="F34" s="655" t="inlineStr">
        <is>
          <t>Source: Attachment - Core Contract Provisions 02012025: 77 | CN-680000-FP122: 141</t>
        </is>
      </c>
      <c r="G34" s="297" t="n"/>
      <c r="H34" s="640" t="inlineStr">
        <is>
          <t>Recommendation: MET
Response:
The contract explicitly states that the Managed Care Plan (MCP) shall adopt practice guidelines that 'Consider the needs of the enrollees' (42 CFR 438.236(b)(2)) [1]. This requirement is clearly met as per the contract text.</t>
        </is>
      </c>
      <c r="I34" s="92" t="inlineStr">
        <is>
          <t>MCO</t>
        </is>
      </c>
      <c r="J34" s="92" t="inlineStr">
        <is>
          <t>HIO</t>
        </is>
      </c>
      <c r="K34" s="92" t="inlineStr">
        <is>
          <t>PIHP</t>
        </is>
      </c>
      <c r="L34" s="71" t="inlineStr">
        <is>
          <t>PAHP</t>
        </is>
      </c>
      <c r="M34" s="71" t="n"/>
      <c r="N34" s="71" t="n"/>
      <c r="O34" s="71" t="n"/>
      <c r="P34" s="71" t="inlineStr">
        <is>
          <t>EXISTING</t>
        </is>
      </c>
      <c r="Q34" s="71">
        <f>IF(OR(AND($C$2="Base contract",$C$3="No, section requirements must be reviewed", $AF34=FALSE,$AG34=FALSE),AND($C$2="Contract amendment",$C$3="No, section requirements must be reviewed",$AF34=FALSE,$AG34=FALSE)),"MUNN")</f>
        <v/>
      </c>
      <c r="R34" s="64" t="n"/>
      <c r="S34" s="64" t="n"/>
      <c r="T34" s="64" t="n"/>
      <c r="U34" s="97">
        <f>IF(OR($E$32="N/A",AND(AX34=0,'Cover Sheet'!$B$29="Streamlined Review"),AND(E34="Met",F34&lt;&gt;""),AND(E34="Not met",G34&lt;&gt;""),AND(E34="Unsure",G34&lt;&gt;""),AND(E34="N/A",H34&lt;&gt;""),AND(Y34=TRUE)),1,0)</f>
        <v/>
      </c>
      <c r="X34" s="126">
        <f>IF(OR(Y34=TRUE,V34=TRUE,AM34=TRUE),TRUE,FALSE)</f>
        <v/>
      </c>
      <c r="Y34" s="126">
        <f>IF(SUM(Z34:AE34)&lt;1,TRUE,FALSE)</f>
        <v/>
      </c>
      <c r="Z34" s="126">
        <f>IF($Z$2=I34,1,0)</f>
        <v/>
      </c>
      <c r="AA34" s="126">
        <f>IF($AA$2=J34,1,0)</f>
        <v/>
      </c>
      <c r="AB34" s="126">
        <f>IF($AB$2=K34,1,0)</f>
        <v/>
      </c>
      <c r="AC34" s="126">
        <f>IF($AC$2=L34,1,0)</f>
        <v/>
      </c>
      <c r="AD34" s="126">
        <f>IF($AD$2=M34,1,0)</f>
        <v/>
      </c>
      <c r="AE34" s="126">
        <f>IF($AE$2=O34,1,0)</f>
        <v/>
      </c>
      <c r="AF34" s="53">
        <f>IF($H$1&lt;&gt;0,IF($H$1&lt;&gt;I34,IF($H$1&lt;&gt;J34,IF($H$1&lt;&gt;K34,IF($H$1&lt;&gt;L34,IF($H$1&lt;&gt;M34,IF($H$1&lt;&gt;N34,IF($H$1&lt;&gt;O34,TRUE,FALSE))))))))</f>
        <v/>
      </c>
      <c r="AG34" s="54">
        <f>IF(AH34=TRUE,TRUE,FALSE)</f>
        <v/>
      </c>
      <c r="AH34" s="56">
        <f>IF(OR(AND($H$6="Medicaid",MID($A34,1,FIND(".",$A34,1)-1)="II"),AND($H$6="CHIP",MID($A34,1,FIND(".",$A34,1)-1)="I")),TRUE,FALSE)</f>
        <v/>
      </c>
      <c r="AP34" s="69">
        <f>IF(AO34=1,1,"")</f>
        <v/>
      </c>
      <c r="AX34" s="5" t="n">
        <v>0</v>
      </c>
    </row>
    <row r="35" ht="39" customHeight="1">
      <c r="A35" s="294" t="inlineStr">
        <is>
          <t>I.G.4.03</t>
        </is>
      </c>
      <c r="B35" s="295" t="inlineStr">
        <is>
          <t>42 CFR 438.236(b)(3)</t>
        </is>
      </c>
      <c r="C35" s="263" t="inlineStr">
        <is>
          <t>The contract requires the MCP to adopt practice guidelines in consultation with network providers.</t>
        </is>
      </c>
      <c r="D35" s="446" t="n"/>
      <c r="E35" s="297" t="n"/>
      <c r="F35" s="655" t="inlineStr">
        <is>
          <t>Source: Attachment - Core Contract Provisions 02012025: 77 | CN-680000-FP122: 77</t>
        </is>
      </c>
      <c r="G35" s="297" t="n"/>
      <c r="H35" s="640" t="inlineStr">
        <is>
          <t>Recommendation: MET
Response:
The contract explicitly states that the Managed Care Plan (MCP) shall adopt practice guidelines that are 'adopted in consultation with providers' (42 CFR 438.236(b)(3)). This indicates that the requirement to consult with network providers when adopting practice guidelines is met.
Evidence:
- "Are adopted in consultation with providers (42 CFR 438.236(b)(3))." [Attachment - Core Contract Provisions 02012025: 77]
- "Are adopted in consultation with providers (42 CFR 438.236(b)(3))." [CN-680000-FP122: 77]</t>
        </is>
      </c>
      <c r="I35" s="92" t="inlineStr">
        <is>
          <t>MCO</t>
        </is>
      </c>
      <c r="J35" s="92" t="inlineStr">
        <is>
          <t>HIO</t>
        </is>
      </c>
      <c r="K35" s="92" t="inlineStr">
        <is>
          <t>PIHP</t>
        </is>
      </c>
      <c r="L35" s="71" t="inlineStr">
        <is>
          <t>PAHP</t>
        </is>
      </c>
      <c r="M35" s="71" t="n"/>
      <c r="N35" s="71" t="n"/>
      <c r="O35" s="71" t="n"/>
      <c r="P35" s="71" t="inlineStr">
        <is>
          <t>EXISTING</t>
        </is>
      </c>
      <c r="Q35" s="71">
        <f>IF(OR(AND($C$2="Base contract",$C$3="No, section requirements must be reviewed", $AF35=FALSE,$AG35=FALSE),AND($C$2="Contract amendment",$C$3="No, section requirements must be reviewed",$AF35=FALSE,$AG35=FALSE)),"MUNN")</f>
        <v/>
      </c>
      <c r="R35" s="64" t="n">
        <v>44179</v>
      </c>
      <c r="S35" s="64" t="n"/>
      <c r="T35" s="64" t="n"/>
      <c r="U35" s="97">
        <f>IF(OR($E$32="N/A",AND(AX35=0,'Cover Sheet'!$B$29="Streamlined Review"),AND(E35="Met",F35&lt;&gt;""),AND(E35="Not met",G35&lt;&gt;""),AND(E35="Unsure",G35&lt;&gt;""),AND(E35="N/A",H35&lt;&gt;""),AND(Y35=TRUE)),1,0)</f>
        <v/>
      </c>
      <c r="X35" s="126">
        <f>IF(OR(Y35=TRUE,V35=TRUE,AM35=TRUE),TRUE,FALSE)</f>
        <v/>
      </c>
      <c r="Y35" s="126">
        <f>IF(SUM(Z35:AE35)&lt;1,TRUE,FALSE)</f>
        <v/>
      </c>
      <c r="Z35" s="126">
        <f>IF($Z$2=I35,1,0)</f>
        <v/>
      </c>
      <c r="AA35" s="126">
        <f>IF($AA$2=J35,1,0)</f>
        <v/>
      </c>
      <c r="AB35" s="126">
        <f>IF($AB$2=K35,1,0)</f>
        <v/>
      </c>
      <c r="AC35" s="126">
        <f>IF($AC$2=L35,1,0)</f>
        <v/>
      </c>
      <c r="AD35" s="126">
        <f>IF($AD$2=M35,1,0)</f>
        <v/>
      </c>
      <c r="AE35" s="126">
        <f>IF($AE$2=O35,1,0)</f>
        <v/>
      </c>
      <c r="AF35" s="53">
        <f>IF($H$1&lt;&gt;0,IF($H$1&lt;&gt;I35,IF($H$1&lt;&gt;J35,IF($H$1&lt;&gt;K35,IF($H$1&lt;&gt;L35,IF($H$1&lt;&gt;M35,IF($H$1&lt;&gt;N35,IF($H$1&lt;&gt;O35,TRUE,FALSE))))))))</f>
        <v/>
      </c>
      <c r="AG35" s="54">
        <f>IF(AH35=TRUE,TRUE,FALSE)</f>
        <v/>
      </c>
      <c r="AH35" s="56">
        <f>IF(OR(AND($H$6="Medicaid",MID($A35,1,FIND(".",$A35,1)-1)="II"),AND($H$6="CHIP",MID($A35,1,FIND(".",$A35,1)-1)="I")),TRUE,FALSE)</f>
        <v/>
      </c>
      <c r="AP35" s="69">
        <f>IF(AO35=1,1,"")</f>
        <v/>
      </c>
      <c r="AX35" s="5" t="n">
        <v>0</v>
      </c>
    </row>
    <row r="36" ht="32.25" customHeight="1">
      <c r="A36" s="294" t="inlineStr">
        <is>
          <t>I.G.4.04</t>
        </is>
      </c>
      <c r="B36" s="295" t="inlineStr">
        <is>
          <t>42 CFR 438.236(b)(4)</t>
        </is>
      </c>
      <c r="C36" s="295" t="inlineStr">
        <is>
          <t xml:space="preserve">The contract requires the MCP to review and update practice guidelines periodically as appropriate. </t>
        </is>
      </c>
      <c r="D36" s="446" t="n"/>
      <c r="E36" s="297" t="n"/>
      <c r="F36" s="655" t="inlineStr">
        <is>
          <t>Source: Attachment - Core Contract Provisions 02012025: 77 | CN-680000-FP122: 141</t>
        </is>
      </c>
      <c r="G36" s="297" t="n"/>
      <c r="H36" s="640" t="inlineStr">
        <is>
          <t>Recommendation: MET
Response:
The contract explicitly states that the Managed Care Plan (MCP) shall review and update practice guidelines periodically, as appropriate. This is evidenced by the text: "Are reviewed and updated periodically, as appropriate (42 CFR 438.236(b)(4))" [1] [2].</t>
        </is>
      </c>
      <c r="I36" s="92" t="inlineStr">
        <is>
          <t>MCO</t>
        </is>
      </c>
      <c r="J36" s="92" t="inlineStr">
        <is>
          <t>HIO</t>
        </is>
      </c>
      <c r="K36" s="92" t="inlineStr">
        <is>
          <t>PIHP</t>
        </is>
      </c>
      <c r="L36" s="71" t="inlineStr">
        <is>
          <t>PAHP</t>
        </is>
      </c>
      <c r="M36" s="71" t="n"/>
      <c r="N36" s="71" t="n"/>
      <c r="O36" s="71" t="n"/>
      <c r="P36" s="71" t="inlineStr">
        <is>
          <t>EXISTING</t>
        </is>
      </c>
      <c r="Q36" s="71">
        <f>IF(OR(AND($C$2="Base contract",$C$3="No, section requirements must be reviewed", $AF36=FALSE,$AG36=FALSE),AND($C$2="Contract amendment",$C$3="No, section requirements must be reviewed",$AF36=FALSE,$AG36=FALSE)),"MUNN")</f>
        <v/>
      </c>
      <c r="R36" s="64" t="n"/>
      <c r="S36" s="64" t="n"/>
      <c r="T36" s="64" t="n"/>
      <c r="U36" s="97">
        <f>IF(OR($E$32="N/A",AND(AX36=0,'Cover Sheet'!$B$29="Streamlined Review"),AND(E36="Met",F36&lt;&gt;""),AND(E36="Not met",G36&lt;&gt;""),AND(E36="Unsure",G36&lt;&gt;""),AND(E36="N/A",H36&lt;&gt;""),AND(Y36=TRUE)),1,0)</f>
        <v/>
      </c>
      <c r="X36" s="126">
        <f>IF(OR(Y36=TRUE,V36=TRUE,AM36=TRUE),TRUE,FALSE)</f>
        <v/>
      </c>
      <c r="Y36" s="126">
        <f>IF(SUM(Z36:AE36)&lt;1,TRUE,FALSE)</f>
        <v/>
      </c>
      <c r="Z36" s="126">
        <f>IF($Z$2=I36,1,0)</f>
        <v/>
      </c>
      <c r="AA36" s="126">
        <f>IF($AA$2=J36,1,0)</f>
        <v/>
      </c>
      <c r="AB36" s="126">
        <f>IF($AB$2=K36,1,0)</f>
        <v/>
      </c>
      <c r="AC36" s="126">
        <f>IF($AC$2=L36,1,0)</f>
        <v/>
      </c>
      <c r="AD36" s="126">
        <f>IF($AD$2=M36,1,0)</f>
        <v/>
      </c>
      <c r="AE36" s="126">
        <f>IF($AE$2=O36,1,0)</f>
        <v/>
      </c>
      <c r="AF36" s="53">
        <f>IF($H$1&lt;&gt;0,IF($H$1&lt;&gt;I36,IF($H$1&lt;&gt;J36,IF($H$1&lt;&gt;K36,IF($H$1&lt;&gt;L36,IF($H$1&lt;&gt;M36,IF($H$1&lt;&gt;N36,IF($H$1&lt;&gt;O36,TRUE,FALSE))))))))</f>
        <v/>
      </c>
      <c r="AG36" s="54">
        <f>IF(AH36=TRUE,TRUE,FALSE)</f>
        <v/>
      </c>
      <c r="AH36" s="56">
        <f>IF(OR(AND($H$6="Medicaid",MID($A36,1,FIND(".",$A36,1)-1)="II"),AND($H$6="CHIP",MID($A36,1,FIND(".",$A36,1)-1)="I")),TRUE,FALSE)</f>
        <v/>
      </c>
      <c r="AP36" s="69">
        <f>IF(AO36=1,1,"")</f>
        <v/>
      </c>
      <c r="AX36" s="5" t="n">
        <v>0</v>
      </c>
    </row>
    <row r="37" ht="47.25" customHeight="1" thickBot="1">
      <c r="A37" s="308" t="inlineStr">
        <is>
          <t>I.G.4.05</t>
        </is>
      </c>
      <c r="B37" s="309" t="inlineStr">
        <is>
          <t>42 CFR 438.236(d)</t>
        </is>
      </c>
      <c r="C37" s="309" t="inlineStr">
        <is>
          <t xml:space="preserve">The contract requires that decisions regarding utilization management, enrollee education, coverage of services, and other areas to which practice guidelines apply should be consistent with such practice guidelines. </t>
        </is>
      </c>
      <c r="D37" s="471" t="n"/>
      <c r="E37" s="311" t="n"/>
      <c r="F37" s="658" t="inlineStr">
        <is>
          <t>Source: CN-680000-FP122: 141 | Attachment - Core Contract Provisions 02012025: 78</t>
        </is>
      </c>
      <c r="G37" s="311" t="n"/>
      <c r="H37" s="643" t="inlineStr">
        <is>
          <t>Recommendation: MET
Response:
The contract explicitly states that the Managed Care Plan shall ensure consistency with regard to all decisions relating to utilization management, enrollee education, covered services, and other areas to which the practice guidelines apply. This is evidenced by the text: 'The Managed Care Plan shall ensure consistency with regard to all decisions relating to UM, enrollee education, covered services, and other areas to which the practice guidelines apply (42 CFR 438.236(d)).' [1] [2]</t>
        </is>
      </c>
      <c r="I37" s="92" t="inlineStr">
        <is>
          <t>MCO</t>
        </is>
      </c>
      <c r="J37" s="92" t="inlineStr">
        <is>
          <t>HIO</t>
        </is>
      </c>
      <c r="K37" s="92" t="inlineStr">
        <is>
          <t>PIHP</t>
        </is>
      </c>
      <c r="L37" s="71" t="inlineStr">
        <is>
          <t>PAHP</t>
        </is>
      </c>
      <c r="M37" s="71" t="n"/>
      <c r="N37" s="71" t="n"/>
      <c r="O37" s="71" t="n"/>
      <c r="P37" s="71" t="inlineStr">
        <is>
          <t>EXISTING</t>
        </is>
      </c>
      <c r="Q37" s="71">
        <f>IF(OR(AND($C$2="Base contract",$C$3="No, section requirements must be reviewed", $AF37=FALSE,$AG37=FALSE),AND($C$2="Contract amendment",$C$3="No, section requirements must be reviewed",$AF37=FALSE,$AG37=FALSE)),"MUNN")</f>
        <v/>
      </c>
      <c r="R37" s="64" t="n"/>
      <c r="S37" s="64" t="n"/>
      <c r="T37" s="64" t="n"/>
      <c r="U37" s="97">
        <f>IF(OR($E$32="N/A",AND(AX37=0,'Cover Sheet'!$B$29="Streamlined Review"),AND(E37="Met",F37&lt;&gt;""),AND(E37="Not met",G37&lt;&gt;""),AND(E37="Unsure",G37&lt;&gt;""),AND(E37="N/A",H37&lt;&gt;""),AND(Y37=TRUE)),1,0)</f>
        <v/>
      </c>
      <c r="X37" s="126">
        <f>IF(OR(Y37=TRUE,V37=TRUE,AM37=TRUE),TRUE,FALSE)</f>
        <v/>
      </c>
      <c r="Y37" s="126">
        <f>IF(SUM(Z37:AE37)&lt;1,TRUE,FALSE)</f>
        <v/>
      </c>
      <c r="Z37" s="126">
        <f>IF($Z$2=I37,1,0)</f>
        <v/>
      </c>
      <c r="AA37" s="126">
        <f>IF($AA$2=J37,1,0)</f>
        <v/>
      </c>
      <c r="AB37" s="126">
        <f>IF($AB$2=K37,1,0)</f>
        <v/>
      </c>
      <c r="AC37" s="126">
        <f>IF($AC$2=L37,1,0)</f>
        <v/>
      </c>
      <c r="AD37" s="126">
        <f>IF($AD$2=M37,1,0)</f>
        <v/>
      </c>
      <c r="AE37" s="126">
        <f>IF($AE$2=O37,1,0)</f>
        <v/>
      </c>
      <c r="AF37" s="53">
        <f>IF($H$1&lt;&gt;0,IF($H$1&lt;&gt;I37,IF($H$1&lt;&gt;J37,IF($H$1&lt;&gt;K37,IF($H$1&lt;&gt;L37,IF($H$1&lt;&gt;M37,IF($H$1&lt;&gt;N37,IF($H$1&lt;&gt;O37,TRUE,FALSE))))))))</f>
        <v/>
      </c>
      <c r="AG37" s="54">
        <f>IF(AH37=TRUE,TRUE,FALSE)</f>
        <v/>
      </c>
      <c r="AH37" s="56">
        <f>IF(OR(AND($H$6="Medicaid",MID($A37,1,FIND(".",$A37,1)-1)="II"),AND($H$6="CHIP",MID($A37,1,FIND(".",$A37,1)-1)="I")),TRUE,FALSE)</f>
        <v/>
      </c>
      <c r="AP37" s="69">
        <f>IF(AO37=1,1,"")</f>
        <v/>
      </c>
      <c r="AX37" s="5" t="n">
        <v>0</v>
      </c>
    </row>
    <row r="38" ht="15.75" customHeight="1" thickBot="1">
      <c r="A38" s="450" t="n"/>
      <c r="B38" s="451" t="n"/>
      <c r="C38" s="452" t="inlineStr">
        <is>
          <t>I.G.5 Quality</t>
        </is>
      </c>
      <c r="D38" s="442" t="n"/>
      <c r="E38" s="443" t="n"/>
      <c r="F38" s="444" t="n"/>
      <c r="G38" s="444" t="n"/>
      <c r="H38" s="445" t="n"/>
      <c r="I38" s="74" t="n"/>
      <c r="J38" s="74" t="n"/>
      <c r="K38" s="74" t="n"/>
      <c r="L38" s="87" t="n"/>
      <c r="M38" s="87" t="n"/>
      <c r="R38" s="116" t="n"/>
      <c r="S38" s="116" t="n"/>
      <c r="T38" s="116" t="n"/>
      <c r="U38" s="126" t="n"/>
      <c r="AH38" s="68" t="n"/>
    </row>
    <row r="39" ht="43.5" customHeight="1">
      <c r="A39" s="294" t="inlineStr">
        <is>
          <t>I.G.5.01</t>
        </is>
      </c>
      <c r="B39" s="295" t="inlineStr">
        <is>
          <t>42 CFR 438.330(a)(1); 42 CFR 438.330(a)(3)</t>
        </is>
      </c>
      <c r="C39" s="295" t="inlineStr">
        <is>
          <t>The contract requires that the MCP establish and implement an ongoing comprehensive Quality Assessment and Performance Improvement (QAPI) program for the services it furnishes to its enrollees.</t>
        </is>
      </c>
      <c r="D39" s="470" t="n">
        <v>4</v>
      </c>
      <c r="E39" s="297" t="n"/>
      <c r="F39" s="645" t="inlineStr">
        <is>
          <t>Source: Attachment - Core Contract Provisions 02012025: 124 | CN-680000-FP122: 182</t>
        </is>
      </c>
      <c r="G39" s="313" t="n"/>
      <c r="H39" s="644" t="inlineStr">
        <is>
          <t>Recommendation: MET
Response:
The contract explicitly requires the Managed Care Plan (MCP) to have an ongoing Quality Improvement (QI) program that monitors and evaluates the quality and appropriateness of care and service delivery to enrollees. This aligns with the requirement for a comprehensive QAPI program.
Evidence:
- "The Managed Care Plan shall have an ongoing QI program that objectively and systematically monitors and evaluates access to care and the quality and appropriateness of care and service delivery (or the failure to provide care or deliver services) to enrollees, thereby promoting quality of care and quality patient outcomes in service performance to its enrollees (42 CFR 438.330(a)(1) and (3); 42 CFR 438.330(b)(4); 42 CFR 438.340)." [CN-680000-FP122: 182]
- "The Managed Care Plan shall develop, implement, and monitor PIPs in accordance with 42 CFR 438.240(d)(1). The Managed Care Plan shall achieve significant improvement to the quality of care and service delivery, through ongoing measurement of performance using objective quality indicators and ongoing interventions, sustained over time." [Attachment - Core Contract Provisions 02012025: 124]</t>
        </is>
      </c>
      <c r="I39" s="92" t="inlineStr">
        <is>
          <t>MCO</t>
        </is>
      </c>
      <c r="J39" s="92" t="inlineStr">
        <is>
          <t>HIO</t>
        </is>
      </c>
      <c r="K39" s="92" t="inlineStr">
        <is>
          <t>PIHP</t>
        </is>
      </c>
      <c r="L39" s="166" t="inlineStr">
        <is>
          <t>PAHP</t>
        </is>
      </c>
      <c r="M39" s="71" t="n"/>
      <c r="N39" s="71" t="n"/>
      <c r="O39" s="166" t="inlineStr">
        <is>
          <t>PCCME</t>
        </is>
      </c>
      <c r="P39" s="71" t="inlineStr">
        <is>
          <t>EXISTING</t>
        </is>
      </c>
      <c r="Q39" s="71">
        <f>IF(OR(AND($C$2="Base contract",$C$3="No, section requirements must be reviewed", $AF39=FALSE,$AG39=FALSE),AND($C$2="Contract amendment",$C$3="No, section requirements must be reviewed",$AF39=FALSE,$AG39=FALSE)),"MUNN")</f>
        <v/>
      </c>
      <c r="R39" s="64" t="n"/>
      <c r="S39" s="64" t="n"/>
      <c r="T39" s="64" t="n"/>
      <c r="U39" s="97">
        <f>IF(OR($E$38="N/A",AND(AX39=0,'Cover Sheet'!$B$29="Streamlined Review"),AND(E39="Met",F39&lt;&gt;""),AND(E39="Not met",G39&lt;&gt;""),AND(E39="Unsure",G39&lt;&gt;""),AND(E39="N/A",H39&lt;&gt;""),AND(Y39=TRUE)),1,0)</f>
        <v/>
      </c>
      <c r="X39" s="126">
        <f>IF(OR(Y39=TRUE,V39=TRUE,AM39=TRUE),TRUE,FALSE)</f>
        <v/>
      </c>
      <c r="Y39" s="126">
        <f>IF(SUM(Z39:AE39)&lt;1,TRUE,FALSE)</f>
        <v/>
      </c>
      <c r="Z39" s="126">
        <f>IF($Z$2=I39,1,0)</f>
        <v/>
      </c>
      <c r="AA39" s="126">
        <f>IF($AA$2=J39,1,0)</f>
        <v/>
      </c>
      <c r="AB39" s="126">
        <f>IF($AB$2=K39,1,0)</f>
        <v/>
      </c>
      <c r="AC39" s="126">
        <f>IF($AC$2=L39,1,0)</f>
        <v/>
      </c>
      <c r="AD39" s="126">
        <f>IF($AD$2=M39,1,0)</f>
        <v/>
      </c>
      <c r="AE39" s="126">
        <f>IF($AE$2=O39,1,0)</f>
        <v/>
      </c>
      <c r="AF39" s="53">
        <f>IF($H$1&lt;&gt;0,IF($H$1&lt;&gt;I39,IF($H$1&lt;&gt;J39,IF($H$1&lt;&gt;K39,IF($H$1&lt;&gt;L39,IF($H$1&lt;&gt;M39,IF($H$1&lt;&gt;N39,IF($H$1&lt;&gt;O39,TRUE,FALSE))))))))</f>
        <v/>
      </c>
      <c r="AG39" s="54">
        <f>IF(AH39=TRUE,TRUE,FALSE)</f>
        <v/>
      </c>
      <c r="AH39" s="56">
        <f>IF(OR(AND($H$6="Medicaid",MID($A39,1,FIND(".",$A39,1)-1)="II"),AND($H$6="CHIP",MID($A39,1,FIND(".",$A39,1)-1)="I")),TRUE,FALSE)</f>
        <v/>
      </c>
      <c r="AP39" s="69">
        <f>IF(AO39=1,1,"")</f>
        <v/>
      </c>
      <c r="AX39" s="5" t="n">
        <v>0</v>
      </c>
    </row>
    <row r="40" ht="68.25" customHeight="1">
      <c r="A40" s="294" t="inlineStr">
        <is>
          <t>I.G.5.02</t>
        </is>
      </c>
      <c r="B40" s="295" t="inlineStr">
        <is>
          <t>42 CFR 438.330(b)(1); 42 CFR 438.330(d)(1); 42 CFR 438.330(a)(2)</t>
        </is>
      </c>
      <c r="C40" s="295" t="inlineStr">
        <is>
          <t xml:space="preserve">The contract requires that the comprehensive QAPI program includes performance improvement projects (PIPs), including any required by the state or CMS, that focus on clinical and non-clinical areas. </t>
        </is>
      </c>
      <c r="D40" s="446" t="n"/>
      <c r="E40" s="297" t="n"/>
      <c r="F40" s="655" t="inlineStr">
        <is>
          <t>Source: CN-680000-FP122: 510, 427, 125, 187, 186, 185, 123 | Attachment - Core Contract Provisions 02012025: 123, 125</t>
        </is>
      </c>
      <c r="G40" s="297" t="n"/>
      <c r="H40" s="640" t="inlineStr">
        <is>
          <t>Recommendation: MET
Response:
The contract explicitly requires the Managed Care Plan to perform multiple Agency-approved statewide performance improvement projects (PIPs) that focus on both clinical and non-clinical areas. For example, it mandates one PIP focused on maximizing home and community-based placement and services (non-clinical) and another on improving mental health in adults (clinical). Additionally, it requires the inclusion of the LTC population in these PIPs, with one being a non-clinical PIP focusing on Pathways to Purpose.
Evidence:
- "The Managed Care Plan shall perform one (1) Agency-approved statewide performance improvement project (PIP) focused on maximizing home and community-based placement and services to improve independence, well-being, and safety." [CN-680000-FP122: 510]
- "The Managed Care Plan shall perform one (1) Agency-approved statewide PIP focused on improving mental health in adults." [CN-680000-FP122: 510]
- "One (1) of the PIPs shall be a non-clinical PIP focusing on Pathways to Purpose." [CN-680000-FP122: 510]</t>
        </is>
      </c>
      <c r="I40" s="92" t="inlineStr">
        <is>
          <t>MCO</t>
        </is>
      </c>
      <c r="J40" s="92" t="inlineStr">
        <is>
          <t>HIO</t>
        </is>
      </c>
      <c r="K40" s="92" t="inlineStr">
        <is>
          <t>PIHP</t>
        </is>
      </c>
      <c r="L40" s="71" t="inlineStr">
        <is>
          <t>PAHP</t>
        </is>
      </c>
      <c r="M40" s="71" t="n"/>
      <c r="N40" s="71" t="n"/>
      <c r="O40" s="71" t="n"/>
      <c r="P40" s="71" t="inlineStr">
        <is>
          <t>EXISTING</t>
        </is>
      </c>
      <c r="Q40" s="71">
        <f>IF(OR(AND($C$2="Base contract",$C$3="No, section requirements must be reviewed", $AF40=FALSE,$AG40=FALSE),AND($C$2="Contract amendment",$C$3="No, section requirements must be reviewed",$AF40=FALSE,$AG40=FALSE)),"MUNN")</f>
        <v/>
      </c>
      <c r="R40" s="64" t="n">
        <v>42917</v>
      </c>
      <c r="S40" s="64" t="n"/>
      <c r="T40" s="64" t="n"/>
      <c r="U40" s="97">
        <f>IF(OR($E$38="N/A",AND(AX40=0,'Cover Sheet'!$B$29="Streamlined Review"),AND(E40="Met",F40&lt;&gt;""),AND(E40="Not met",G40&lt;&gt;""),AND(E40="Unsure",G40&lt;&gt;""),AND(E40="N/A",H40&lt;&gt;""),AND(Y40=TRUE)),1,0)</f>
        <v/>
      </c>
      <c r="X40" s="126">
        <f>IF(OR(Y40=TRUE,V40=TRUE,AM40=TRUE),TRUE,FALSE)</f>
        <v/>
      </c>
      <c r="Y40" s="126">
        <f>IF(SUM(Z40:AE40)&lt;1,TRUE,FALSE)</f>
        <v/>
      </c>
      <c r="Z40" s="126">
        <f>IF($Z$2=I40,1,0)</f>
        <v/>
      </c>
      <c r="AA40" s="126">
        <f>IF($AA$2=J40,1,0)</f>
        <v/>
      </c>
      <c r="AB40" s="126">
        <f>IF($AB$2=K40,1,0)</f>
        <v/>
      </c>
      <c r="AC40" s="126">
        <f>IF($AC$2=L40,1,0)</f>
        <v/>
      </c>
      <c r="AD40" s="126">
        <f>IF($AD$2=M40,1,0)</f>
        <v/>
      </c>
      <c r="AE40" s="126">
        <f>IF($AE$2=O40,1,0)</f>
        <v/>
      </c>
      <c r="AF40" s="53">
        <f>IF($H$1&lt;&gt;0,IF($H$1&lt;&gt;I40,IF($H$1&lt;&gt;J40,IF($H$1&lt;&gt;K40,IF($H$1&lt;&gt;L40,IF($H$1&lt;&gt;M40,IF($H$1&lt;&gt;N40,IF($H$1&lt;&gt;O40,TRUE,FALSE))))))))</f>
        <v/>
      </c>
      <c r="AG40" s="54">
        <f>IF(AH40=TRUE,TRUE,FALSE)</f>
        <v/>
      </c>
      <c r="AH40" s="56">
        <f>IF(OR(AND($H$6="Medicaid",MID($A40,1,FIND(".",$A40,1)-1)="II"),AND($H$6="CHIP",MID($A40,1,FIND(".",$A40,1)-1)="I")),TRUE,FALSE)</f>
        <v/>
      </c>
      <c r="AP40" s="69">
        <f>IF(AO40=1,1,"")</f>
        <v/>
      </c>
      <c r="AX40" s="5" t="n">
        <v>0</v>
      </c>
    </row>
    <row r="41" ht="51" customHeight="1">
      <c r="A41" s="294" t="inlineStr">
        <is>
          <t>I.G.5.03</t>
        </is>
      </c>
      <c r="B41" s="295" t="inlineStr">
        <is>
          <t>42 CFR 438.330(b)(2); 42 CFR 438.330(c); 42 CFR 438.330(a)(2)</t>
        </is>
      </c>
      <c r="C41" s="295" t="inlineStr">
        <is>
          <t xml:space="preserve">The contract requires that the comprehensive QAPI program includes collection and submission of performance measurement data, including any required by the state or CMS. </t>
        </is>
      </c>
      <c r="D41" s="470" t="n">
        <v>4</v>
      </c>
      <c r="E41" s="297" t="n"/>
      <c r="F41" s="655" t="inlineStr">
        <is>
          <t>Source: Attachment - Core Contract Provisions 02012025: 123, 185 | CN-680000-FP122: 123, 185</t>
        </is>
      </c>
      <c r="G41" s="297" t="n"/>
      <c r="H41" s="640" t="inlineStr">
        <is>
          <t>Recommendation: MET
Response:
The contract explicitly states that the Managed Care Plan shall collect statewide data on enrollee performance measures (PMs) and report results to the Agency as specified in Section XV, Accountability, the Managed Care Plan Report Guide, and Performance Measures Specifications Manual. This includes the requirement to deliver a report on performance measure data by July 1 of each Contract year and obtain certification by a NCQA certified HEDIS auditor.
Evidence:
- "The Managed Care Plan shall collect statewide data on enrollee PMs, as defined by the Agency and as specified in the SMMC Performance Measure Tables in the applicable Exhibits, the Managed Care Plan Report Guide, and Performance Measures Specifications Manual." [1]
- "The Managed Care Plan shall report results of PMs to the Agency as specified in Section XV, Accountability, the Managed Care Plan Report Guide, and Performance Measures Specifications Manual." [1]
- "By July 1 of each Contract year, the Managed Care Plan shall deliver to the Agency a report on performance measure data and a certification by a NCQA certified HEDIS auditor that the performance measure data reported for the previous year are fairly and accurately presented." [1]</t>
        </is>
      </c>
      <c r="I41" s="92" t="inlineStr">
        <is>
          <t>MCO</t>
        </is>
      </c>
      <c r="J41" s="92" t="inlineStr">
        <is>
          <t>HIO</t>
        </is>
      </c>
      <c r="K41" s="92" t="inlineStr">
        <is>
          <t>PIHP</t>
        </is>
      </c>
      <c r="L41" s="166" t="inlineStr">
        <is>
          <t>PAHP</t>
        </is>
      </c>
      <c r="M41" s="71" t="n"/>
      <c r="N41" s="71" t="n"/>
      <c r="O41" s="166" t="inlineStr">
        <is>
          <t>PCCME</t>
        </is>
      </c>
      <c r="P41" s="71" t="inlineStr">
        <is>
          <t>EXISTING</t>
        </is>
      </c>
      <c r="Q41" s="71">
        <f>IF(OR(AND($C$2="Base contract",$C$3="No, section requirements must be reviewed", $AF41=FALSE,$AG41=FALSE),AND($C$2="Contract amendment",$C$3="No, section requirements must be reviewed",$AF41=FALSE,$AG41=FALSE)),"MUNN")</f>
        <v/>
      </c>
      <c r="R41" s="64" t="n"/>
      <c r="S41" s="64" t="n"/>
      <c r="T41" s="64" t="n"/>
      <c r="U41" s="97">
        <f>IF(OR($E$38="N/A",AND(AX41=0,'Cover Sheet'!$B$29="Streamlined Review"),AND(E41="Met",F41&lt;&gt;""),AND(E41="Not met",G41&lt;&gt;""),AND(E41="Unsure",G41&lt;&gt;""),AND(E41="N/A",H41&lt;&gt;""),AND(Y41=TRUE)),1,0)</f>
        <v/>
      </c>
      <c r="X41" s="126">
        <f>IF(OR(Y41=TRUE,V41=TRUE,AM41=TRUE),TRUE,FALSE)</f>
        <v/>
      </c>
      <c r="Y41" s="126">
        <f>IF(SUM(Z41:AE41)&lt;1,TRUE,FALSE)</f>
        <v/>
      </c>
      <c r="Z41" s="126">
        <f>IF($Z$2=I41,1,0)</f>
        <v/>
      </c>
      <c r="AA41" s="126">
        <f>IF($AA$2=J41,1,0)</f>
        <v/>
      </c>
      <c r="AB41" s="126">
        <f>IF($AB$2=K41,1,0)</f>
        <v/>
      </c>
      <c r="AC41" s="126">
        <f>IF($AC$2=L41,1,0)</f>
        <v/>
      </c>
      <c r="AD41" s="126">
        <f>IF($AD$2=M41,1,0)</f>
        <v/>
      </c>
      <c r="AE41" s="126">
        <f>IF($AE$2=O41,1,0)</f>
        <v/>
      </c>
      <c r="AF41" s="53">
        <f>IF($H$1&lt;&gt;0,IF($H$1&lt;&gt;I41,IF($H$1&lt;&gt;J41,IF($H$1&lt;&gt;K41,IF($H$1&lt;&gt;L41,IF($H$1&lt;&gt;M41,IF($H$1&lt;&gt;N41,IF($H$1&lt;&gt;O41,TRUE,FALSE))))))))</f>
        <v/>
      </c>
      <c r="AG41" s="54">
        <f>IF(AH41=TRUE,TRUE,FALSE)</f>
        <v/>
      </c>
      <c r="AH41" s="56">
        <f>IF(OR(AND($H$6="Medicaid",MID($A41,1,FIND(".",$A41,1)-1)="II"),AND($H$6="CHIP",MID($A41,1,FIND(".",$A41,1)-1)="I")),TRUE,FALSE)</f>
        <v/>
      </c>
      <c r="AP41" s="69">
        <f>IF(AO41=1,1,"")</f>
        <v/>
      </c>
      <c r="AX41" s="5" t="n">
        <v>0</v>
      </c>
    </row>
    <row r="42" ht="31.5" customHeight="1">
      <c r="A42" s="294" t="inlineStr">
        <is>
          <t>I.G.5.04</t>
        </is>
      </c>
      <c r="B42" s="295" t="inlineStr">
        <is>
          <t>42 CFR 438.330(b)(3)</t>
        </is>
      </c>
      <c r="C42" s="295" t="inlineStr">
        <is>
          <t xml:space="preserve">The contract requires that the comprehensive QAPI program includes mechanisms to detect both underutilization and overutilization of services. </t>
        </is>
      </c>
      <c r="D42" s="470" t="n">
        <v>4</v>
      </c>
      <c r="E42" s="297" t="n"/>
      <c r="F42" s="655" t="inlineStr">
        <is>
          <t>Source: Attachment - Core Contract Provisions 02012025: 122 | CN-680000-FP122: 184</t>
        </is>
      </c>
      <c r="G42" s="297" t="n"/>
      <c r="H42" s="640" t="inlineStr">
        <is>
          <t>Recommendation: MET
Response:
The retrieved text explicitly states that the QAPI program includes mechanisms to detect both underutilization and overutilization of services. The text mentions 'detection of underutilization and overutilization of services' as part of the QAPI program requirements (42 CFR 438.330(b)(3)).</t>
        </is>
      </c>
      <c r="I42" s="92" t="inlineStr">
        <is>
          <t>MCO</t>
        </is>
      </c>
      <c r="J42" s="92" t="inlineStr">
        <is>
          <t>HIO</t>
        </is>
      </c>
      <c r="K42" s="92" t="inlineStr">
        <is>
          <t>PIHP</t>
        </is>
      </c>
      <c r="L42" s="166" t="inlineStr">
        <is>
          <t>PAHP</t>
        </is>
      </c>
      <c r="M42" s="71" t="n"/>
      <c r="N42" s="71" t="n"/>
      <c r="O42" s="166" t="inlineStr">
        <is>
          <t>PCCME</t>
        </is>
      </c>
      <c r="P42" s="71" t="inlineStr">
        <is>
          <t>EXISTING</t>
        </is>
      </c>
      <c r="Q42" s="71">
        <f>IF(OR(AND($C$2="Base contract",$C$3="No, section requirements must be reviewed", $AF42=FALSE,$AG42=FALSE),AND($C$2="Contract amendment",$C$3="No, section requirements must be reviewed",$AF42=FALSE,$AG42=FALSE)),"MUNN")</f>
        <v/>
      </c>
      <c r="R42" s="64" t="n"/>
      <c r="S42" s="64" t="n"/>
      <c r="T42" s="64" t="n"/>
      <c r="U42" s="97">
        <f>IF(OR($E$38="N/A",AND(AX42=0,'Cover Sheet'!$B$29="Streamlined Review"),AND(E42="Met",F42&lt;&gt;""),AND(E42="Not met",G42&lt;&gt;""),AND(E42="Unsure",G42&lt;&gt;""),AND(E42="N/A",H42&lt;&gt;""),AND(Y42=TRUE)),1,0)</f>
        <v/>
      </c>
      <c r="X42" s="126">
        <f>IF(OR(Y42=TRUE,V42=TRUE,AM42=TRUE),TRUE,FALSE)</f>
        <v/>
      </c>
      <c r="Y42" s="126">
        <f>IF(SUM(Z42:AE42)&lt;1,TRUE,FALSE)</f>
        <v/>
      </c>
      <c r="Z42" s="126">
        <f>IF($Z$2=I42,1,0)</f>
        <v/>
      </c>
      <c r="AA42" s="126">
        <f>IF($AA$2=J42,1,0)</f>
        <v/>
      </c>
      <c r="AB42" s="126">
        <f>IF($AB$2=K42,1,0)</f>
        <v/>
      </c>
      <c r="AC42" s="126">
        <f>IF($AC$2=L42,1,0)</f>
        <v/>
      </c>
      <c r="AD42" s="126">
        <f>IF($AD$2=M42,1,0)</f>
        <v/>
      </c>
      <c r="AE42" s="126">
        <f>IF($AE$2=O42,1,0)</f>
        <v/>
      </c>
      <c r="AF42" s="53">
        <f>IF($H$1&lt;&gt;0,IF($H$1&lt;&gt;I42,IF($H$1&lt;&gt;J42,IF($H$1&lt;&gt;K42,IF($H$1&lt;&gt;L42,IF($H$1&lt;&gt;M42,IF($H$1&lt;&gt;N42,IF($H$1&lt;&gt;O42,TRUE,FALSE))))))))</f>
        <v/>
      </c>
      <c r="AG42" s="54">
        <f>IF(AH42=TRUE,TRUE,FALSE)</f>
        <v/>
      </c>
      <c r="AH42" s="56">
        <f>IF(OR(AND($H$6="Medicaid",MID($A42,1,FIND(".",$A42,1)-1)="II"),AND($H$6="CHIP",MID($A42,1,FIND(".",$A42,1)-1)="I")),TRUE,FALSE)</f>
        <v/>
      </c>
      <c r="AP42" s="69">
        <f>IF(AO42=1,1,"")</f>
        <v/>
      </c>
      <c r="AX42" s="5" t="n">
        <v>0</v>
      </c>
    </row>
    <row r="43" ht="44.25" customHeight="1">
      <c r="A43" s="294" t="inlineStr">
        <is>
          <t>I.G.5.05</t>
        </is>
      </c>
      <c r="B43" s="295" t="inlineStr">
        <is>
          <t>42 CFR 438.330(b)(4); 42 CFR 438.340</t>
        </is>
      </c>
      <c r="C43" s="295" t="inlineStr">
        <is>
          <t xml:space="preserve">The contract requires that the comprehensive QAPI program includes mechanisms to assess the quality and appropriateness of care furnished to enrollees with special health care needs, as defined by the state in the quality strategy. </t>
        </is>
      </c>
      <c r="D43" s="446" t="n"/>
      <c r="E43" s="297" t="n"/>
      <c r="F43" s="655" t="inlineStr">
        <is>
          <t>Source: Attachment - Core Contract Provisions 02012025: 120, 121, 122 | CN-680000-FP122: 182, 183, 184</t>
        </is>
      </c>
      <c r="G43" s="297" t="n"/>
      <c r="H43" s="640" t="inlineStr">
        <is>
          <t>Recommendation: MET
Response:
The contract explicitly states that the Managed Care Plan's QI plan must include mechanisms to assess the quality and appropriateness of care provided to enrollees. This is evidenced by the following quote: "The Managed Care Plan's QI plan must include mechanisms to assess the quality and appropriateness of care furnished to enrollees (42 CFR 438.330(b)(5)(i))." Additionally, the QI plan must include methods for assessment of the quality and appropriateness of care provided to enrollees, as detailed in the contract text. [1][2]</t>
        </is>
      </c>
      <c r="I43" s="92" t="inlineStr">
        <is>
          <t>MCO</t>
        </is>
      </c>
      <c r="J43" s="92" t="inlineStr">
        <is>
          <t>HIO</t>
        </is>
      </c>
      <c r="K43" s="92" t="inlineStr">
        <is>
          <t>PIHP</t>
        </is>
      </c>
      <c r="L43" s="166" t="inlineStr">
        <is>
          <t>PAHP</t>
        </is>
      </c>
      <c r="M43" s="71" t="n"/>
      <c r="N43" s="71" t="n"/>
      <c r="O43" s="71" t="n"/>
      <c r="P43" s="71" t="inlineStr">
        <is>
          <t>EXISTING</t>
        </is>
      </c>
      <c r="Q43" s="71">
        <f>IF(OR(AND($C$2="Base contract",$C$3="No, section requirements must be reviewed", $AF43=FALSE,$AG43=FALSE),AND($C$2="Contract amendment",$C$3="No, section requirements must be reviewed",$AF43=FALSE,$AG43=FALSE)),"MUNN")</f>
        <v/>
      </c>
      <c r="R43" s="64" t="n"/>
      <c r="S43" s="64" t="n"/>
      <c r="T43" s="64" t="n"/>
      <c r="U43" s="97">
        <f>IF(OR($E$38="N/A",AND(AX43=0,'Cover Sheet'!$B$29="Streamlined Review"),AND(E43="Met",F43&lt;&gt;""),AND(E43="Not met",G43&lt;&gt;""),AND(E43="Unsure",G43&lt;&gt;""),AND(E43="N/A",H43&lt;&gt;""),AND(Y43=TRUE)),1,0)</f>
        <v/>
      </c>
      <c r="X43" s="126">
        <f>IF(OR(Y43=TRUE,V43=TRUE,AM43=TRUE),TRUE,FALSE)</f>
        <v/>
      </c>
      <c r="Y43" s="126">
        <f>IF(SUM(Z43:AE43)&lt;1,TRUE,FALSE)</f>
        <v/>
      </c>
      <c r="Z43" s="126">
        <f>IF($Z$2=I43,1,0)</f>
        <v/>
      </c>
      <c r="AA43" s="126">
        <f>IF($AA$2=J43,1,0)</f>
        <v/>
      </c>
      <c r="AB43" s="126">
        <f>IF($AB$2=K43,1,0)</f>
        <v/>
      </c>
      <c r="AC43" s="126">
        <f>IF($AC$2=L43,1,0)</f>
        <v/>
      </c>
      <c r="AD43" s="126">
        <f>IF($AD$2=M43,1,0)</f>
        <v/>
      </c>
      <c r="AE43" s="126">
        <f>IF($AE$2=O43,1,0)</f>
        <v/>
      </c>
      <c r="AF43" s="53">
        <f>IF($H$1&lt;&gt;0,IF($H$1&lt;&gt;I43,IF($H$1&lt;&gt;J43,IF($H$1&lt;&gt;K43,IF($H$1&lt;&gt;L43,IF($H$1&lt;&gt;M43,IF($H$1&lt;&gt;N43,IF($H$1&lt;&gt;O43,TRUE,FALSE))))))))</f>
        <v/>
      </c>
      <c r="AG43" s="54">
        <f>IF(AH43=TRUE,TRUE,FALSE)</f>
        <v/>
      </c>
      <c r="AH43" s="56">
        <f>IF(OR(AND($H$6="Medicaid",MID($A43,1,FIND(".",$A43,1)-1)="II"),AND($H$6="CHIP",MID($A43,1,FIND(".",$A43,1)-1)="I")),TRUE,FALSE)</f>
        <v/>
      </c>
      <c r="AP43" s="69">
        <f>IF(AO43=1,1,"")</f>
        <v/>
      </c>
      <c r="AX43" s="5" t="n">
        <v>0</v>
      </c>
    </row>
    <row r="44" ht="45" customHeight="1">
      <c r="A44" s="294" t="inlineStr">
        <is>
          <t>I.G.5.06</t>
        </is>
      </c>
      <c r="B44" s="295" t="inlineStr">
        <is>
          <t>42 CFR 438.330(b)(5)(i)</t>
        </is>
      </c>
      <c r="C44" s="295" t="inlineStr">
        <is>
          <t>The contract requires that for MCPs providing LTSS, the comprehensive QAPI program includes mechanisms to assess the quality and appropriateness of care furnished to enrollees using LTSS, including an assessment of care between care settings.</t>
        </is>
      </c>
      <c r="D44" s="446" t="n"/>
      <c r="E44" s="297" t="n"/>
      <c r="F44" s="655" t="inlineStr">
        <is>
          <t>Source: Attachment - Core Contract Provisions 02012025: 120, 182 | CN-680000-FP122: 120, 182, 515</t>
        </is>
      </c>
      <c r="G44" s="297" t="n"/>
      <c r="H44" s="640" t="inlineStr">
        <is>
          <t>Recommendation: MET
Response:
The contract explicitly requires that the Managed Care Plan's QI plan must include mechanisms to assess the quality and appropriateness of care furnished to enrollees, as stated in Section 5. Quality Improvement Plan: "In addition to the requirement specified in Attachment II, Section VIII., Quality, Sub- Section 6., the Managed Care Plan's QI plan must include mechanisms to assess the quality and appropriateness of care furnished to enrollees (42 CFR 438.330(b)(5)(i))." [1] Additionally, Section 3. Monitoring Activities states that the Managed Care Plan shall develop an organized quality assurance and quality improvement program to enhance delivery of services, including conducting quarterly enrollee record audits and quarterly reviews of the consistency of enrollee assessments/service authorizations. [2] These provisions indicate that the contract requires a comprehensive QAPI program that includes mechanisms to assess the quality and appropriateness of care, including between care settings.
[1] Attachment - Core Contract Provisions 02012025: 120, 182 | CN-680000-FP122: 120, 182
[2] CN-680000-FP122: 515</t>
        </is>
      </c>
      <c r="I44" s="92" t="inlineStr">
        <is>
          <t>MCO</t>
        </is>
      </c>
      <c r="J44" s="92" t="inlineStr">
        <is>
          <t>HIO</t>
        </is>
      </c>
      <c r="K44" s="92" t="inlineStr">
        <is>
          <t>PIHP</t>
        </is>
      </c>
      <c r="L44" s="71" t="inlineStr">
        <is>
          <t>PAHP</t>
        </is>
      </c>
      <c r="M44" s="71" t="n"/>
      <c r="N44" s="71" t="n"/>
      <c r="O44" s="71" t="n"/>
      <c r="P44" s="71" t="inlineStr">
        <is>
          <t>EXISTING</t>
        </is>
      </c>
      <c r="Q44" s="71">
        <f>IF(OR(AND($C$2="Base contract",$C$3="No, section requirements must be reviewed", $AF44=FALSE,$AG44=FALSE),AND($C$2="Contract amendment",$C$3="No, section requirements must be reviewed",$AF44=FALSE,$AG44=FALSE)),"MUNN")</f>
        <v/>
      </c>
      <c r="R44" s="64" t="n">
        <v>42917</v>
      </c>
      <c r="S44" s="64" t="n"/>
      <c r="T44" s="64" t="n"/>
      <c r="U44" s="97">
        <f>IF(OR($E$38="N/A",AND(AX44=0,'Cover Sheet'!$B$29="Streamlined Review"),AND(E44="Met",F44&lt;&gt;""),AND(E44="Not met",G44&lt;&gt;""),AND(E44="Unsure",G44&lt;&gt;""),AND(E44="N/A",H44&lt;&gt;""),AND(Y44=TRUE)),1,0)</f>
        <v/>
      </c>
      <c r="X44" s="126">
        <f>IF(OR(Y44=TRUE,V44=TRUE,AM44=TRUE),TRUE,FALSE)</f>
        <v/>
      </c>
      <c r="Y44" s="126">
        <f>IF(SUM(Z44:AE44)&lt;1,TRUE,FALSE)</f>
        <v/>
      </c>
      <c r="Z44" s="126">
        <f>IF($Z$2=I44,1,0)</f>
        <v/>
      </c>
      <c r="AA44" s="126">
        <f>IF($AA$2=J44,1,0)</f>
        <v/>
      </c>
      <c r="AB44" s="126">
        <f>IF($AB$2=K44,1,0)</f>
        <v/>
      </c>
      <c r="AC44" s="126">
        <f>IF($AC$2=L44,1,0)</f>
        <v/>
      </c>
      <c r="AD44" s="126">
        <f>IF($AD$2=M44,1,0)</f>
        <v/>
      </c>
      <c r="AE44" s="126">
        <f>IF($AE$2=O44,1,0)</f>
        <v/>
      </c>
      <c r="AF44" s="53">
        <f>IF($H$1&lt;&gt;0,IF($H$1&lt;&gt;I44,IF($H$1&lt;&gt;J44,IF($H$1&lt;&gt;K44,IF($H$1&lt;&gt;L44,IF($H$1&lt;&gt;M44,IF($H$1&lt;&gt;N44,IF($H$1&lt;&gt;O44,TRUE,FALSE))))))))</f>
        <v/>
      </c>
      <c r="AG44" s="54">
        <f>IF(AH44=TRUE,TRUE,FALSE)</f>
        <v/>
      </c>
      <c r="AH44" s="56">
        <f>IF(OR(AND($H$6="Medicaid",MID($A44,1,FIND(".",$A44,1)-1)="II"),AND($H$6="CHIP",MID($A44,1,FIND(".",$A44,1)-1)="I")),TRUE,FALSE)</f>
        <v/>
      </c>
      <c r="AO44" s="69" t="n">
        <v>1</v>
      </c>
      <c r="AP44" s="69">
        <f>IF(AO44=1,1,"")</f>
        <v/>
      </c>
      <c r="AX44" s="5" t="n">
        <v>0</v>
      </c>
    </row>
    <row r="45" ht="57.75" customHeight="1">
      <c r="A45" s="294" t="inlineStr">
        <is>
          <t>I.G.5.07</t>
        </is>
      </c>
      <c r="B45" s="295" t="inlineStr">
        <is>
          <t>42 CFR 438.330(b)(5)(i)</t>
        </is>
      </c>
      <c r="C45" s="295" t="inlineStr">
        <is>
          <t>The contract requires that for MCPs providing LTSS, the comprehensive QAPI program includes mechanisms to assess the quality and appropriateness of care furnished to enrollees using LTSS, including a comparison of services and supports received with those set forth in the enrollee’s treatment/service plan.</t>
        </is>
      </c>
      <c r="D45" s="446" t="n"/>
      <c r="E45" s="297" t="n"/>
      <c r="F45" s="655" t="inlineStr">
        <is>
          <t>Source: CN-680000-FP122: 507 | Attachment - Core Contract Provisions 02012025: 120</t>
        </is>
      </c>
      <c r="G45" s="297" t="n"/>
      <c r="H45" s="640" t="inlineStr">
        <is>
          <t>Recommendation: MET
Response:
The contract explicitly states that the Managed Care Plan's QI plan must include mechanisms to assess the quality and appropriateness of care furnished to enrollees (42 CFR 438.330(b)(5)(i)) [1]. Additionally, the contract requires that the Managed Care Plan shall have an ongoing QI program that objectively and systematically monitors and evaluates access to care and the quality and appropriateness of care and service delivery to enrollees [2]. These provisions indicate that the requirement is met.
[1] CN-680000-FP122: 507
[2] Attachment - Core Contract Provisions 02012025: 120</t>
        </is>
      </c>
      <c r="I45" s="92" t="inlineStr">
        <is>
          <t>MCO</t>
        </is>
      </c>
      <c r="J45" s="92" t="inlineStr">
        <is>
          <t>HIO</t>
        </is>
      </c>
      <c r="K45" s="92" t="inlineStr">
        <is>
          <t>PIHP</t>
        </is>
      </c>
      <c r="L45" s="71" t="inlineStr">
        <is>
          <t>PAHP</t>
        </is>
      </c>
      <c r="M45" s="71" t="n"/>
      <c r="N45" s="71" t="n"/>
      <c r="O45" s="71" t="n"/>
      <c r="P45" s="71" t="inlineStr">
        <is>
          <t>EXISTING</t>
        </is>
      </c>
      <c r="Q45" s="71">
        <f>IF(OR(AND($C$2="Base contract",$C$3="No, section requirements must be reviewed", $AF45=FALSE,$AG45=FALSE),AND($C$2="Contract amendment",$C$3="No, section requirements must be reviewed",$AF45=FALSE,$AG45=FALSE)),"MUNN")</f>
        <v/>
      </c>
      <c r="R45" s="64" t="n">
        <v>42917</v>
      </c>
      <c r="S45" s="64" t="n"/>
      <c r="T45" s="64" t="n"/>
      <c r="U45" s="97">
        <f>IF(OR($E$38="N/A",AND(AX45=0,'Cover Sheet'!$B$29="Streamlined Review"),AND(E45="Met",F45&lt;&gt;""),AND(E45="Not met",G45&lt;&gt;""),AND(E45="Unsure",G45&lt;&gt;""),AND(E45="N/A",H45&lt;&gt;""),AND(Y45=TRUE)),1,0)</f>
        <v/>
      </c>
      <c r="X45" s="126">
        <f>IF(OR(Y45=TRUE,V45=TRUE,AM45=TRUE),TRUE,FALSE)</f>
        <v/>
      </c>
      <c r="Y45" s="126">
        <f>IF(SUM(Z45:AE45)&lt;1,TRUE,FALSE)</f>
        <v/>
      </c>
      <c r="Z45" s="126">
        <f>IF($Z$2=I45,1,0)</f>
        <v/>
      </c>
      <c r="AA45" s="126">
        <f>IF($AA$2=J45,1,0)</f>
        <v/>
      </c>
      <c r="AB45" s="126">
        <f>IF($AB$2=K45,1,0)</f>
        <v/>
      </c>
      <c r="AC45" s="126">
        <f>IF($AC$2=L45,1,0)</f>
        <v/>
      </c>
      <c r="AD45" s="126">
        <f>IF($AD$2=M45,1,0)</f>
        <v/>
      </c>
      <c r="AE45" s="126">
        <f>IF($AE$2=O45,1,0)</f>
        <v/>
      </c>
      <c r="AF45" s="53">
        <f>IF($H$1&lt;&gt;0,IF($H$1&lt;&gt;I45,IF($H$1&lt;&gt;J45,IF($H$1&lt;&gt;K45,IF($H$1&lt;&gt;L45,IF($H$1&lt;&gt;M45,IF($H$1&lt;&gt;N45,IF($H$1&lt;&gt;O45,TRUE,FALSE))))))))</f>
        <v/>
      </c>
      <c r="AG45" s="54">
        <f>IF(AH45=TRUE,TRUE,FALSE)</f>
        <v/>
      </c>
      <c r="AH45" s="56">
        <f>IF(OR(AND($H$6="Medicaid",MID($A45,1,FIND(".",$A45,1)-1)="II"),AND($H$6="CHIP",MID($A45,1,FIND(".",$A45,1)-1)="I")),TRUE,FALSE)</f>
        <v/>
      </c>
      <c r="AO45" s="69" t="n">
        <v>1</v>
      </c>
      <c r="AP45" s="69">
        <f>IF(AO45=1,1,"")</f>
        <v/>
      </c>
      <c r="AX45" s="5" t="n">
        <v>0</v>
      </c>
    </row>
    <row r="46" ht="69" customHeight="1">
      <c r="A46" s="294" t="inlineStr">
        <is>
          <t>I.G.5.08</t>
        </is>
      </c>
      <c r="B46" s="295" t="inlineStr">
        <is>
          <t>42 CFR 438.330(b)(5)(ii); 42 CFR 441.302; 42 CFR 441.730(a); 42 CFR 441.302(h)</t>
        </is>
      </c>
      <c r="C46" s="295" t="inlineStr">
        <is>
          <t xml:space="preserve">The contract requires that for MCPs providing LTSS, the comprehensive QAPI program includes participation in efforts by the state to prevent, detect, and remediate critical incidents (consistent with assuring beneficiary health and welfare that are based, at a minimum, on the requirements on the state for home and community-based waiver programs). </t>
        </is>
      </c>
      <c r="D46" s="446" t="n"/>
      <c r="E46" s="297" t="n"/>
      <c r="F46" s="655" t="inlineStr">
        <is>
          <t>Source: CN-680000-FP122: 193 | Attachment - Core Contract Provisions 02012025: 131</t>
        </is>
      </c>
      <c r="G46" s="297" t="n"/>
      <c r="H46" s="640" t="inlineStr">
        <is>
          <t>Recommendation: MET
Response:
The retrieved text explicitly states that the Managed Care Plan shall develop and implement an incident reporting and management system for adverse or critical incidents, and shall require participating service providers and direct service providers to report such incidents to the Managed Care Plan. This indicates participation in state efforts to prevent, detect, and remediate critical incidents. [1][2]</t>
        </is>
      </c>
      <c r="I46" s="92" t="inlineStr">
        <is>
          <t>MCO</t>
        </is>
      </c>
      <c r="J46" s="92" t="inlineStr">
        <is>
          <t>HIO</t>
        </is>
      </c>
      <c r="K46" s="92" t="inlineStr">
        <is>
          <t>PIHP</t>
        </is>
      </c>
      <c r="L46" s="71" t="inlineStr">
        <is>
          <t>PAHP</t>
        </is>
      </c>
      <c r="M46" s="71" t="n"/>
      <c r="N46" s="71" t="n"/>
      <c r="O46" s="71" t="n"/>
      <c r="P46" s="71" t="inlineStr">
        <is>
          <t>EXISTING</t>
        </is>
      </c>
      <c r="Q46" s="71">
        <f>IF(OR(AND($C$2="Base contract",$C$3="No, section requirements must be reviewed", $AF46=FALSE,$AG46=FALSE),AND($C$2="Contract amendment",$C$3="No, section requirements must be reviewed",$AF46=FALSE,$AG46=FALSE)),"MUNN")</f>
        <v/>
      </c>
      <c r="R46" s="64" t="n">
        <v>42917</v>
      </c>
      <c r="S46" s="64" t="n"/>
      <c r="T46" s="64" t="n"/>
      <c r="U46" s="97">
        <f>IF(OR($E$38="N/A",AND(AX46=0,'Cover Sheet'!$B$29="Streamlined Review"),AND(E46="Met",F46&lt;&gt;""),AND(E46="Not met",G46&lt;&gt;""),AND(E46="Unsure",G46&lt;&gt;""),AND(E46="N/A",H46&lt;&gt;""),AND(Y46=TRUE)),1,0)</f>
        <v/>
      </c>
      <c r="X46" s="126">
        <f>IF(OR(Y46=TRUE,V46=TRUE,AM46=TRUE),TRUE,FALSE)</f>
        <v/>
      </c>
      <c r="Y46" s="126">
        <f>IF(SUM(Z46:AE46)&lt;1,TRUE,FALSE)</f>
        <v/>
      </c>
      <c r="Z46" s="126">
        <f>IF($Z$2=I46,1,0)</f>
        <v/>
      </c>
      <c r="AA46" s="126">
        <f>IF($AA$2=J46,1,0)</f>
        <v/>
      </c>
      <c r="AB46" s="126">
        <f>IF($AB$2=K46,1,0)</f>
        <v/>
      </c>
      <c r="AC46" s="126">
        <f>IF($AC$2=L46,1,0)</f>
        <v/>
      </c>
      <c r="AD46" s="126">
        <f>IF($AD$2=M46,1,0)</f>
        <v/>
      </c>
      <c r="AE46" s="126">
        <f>IF($AE$2=O46,1,0)</f>
        <v/>
      </c>
      <c r="AF46" s="53">
        <f>IF($H$1&lt;&gt;0,IF($H$1&lt;&gt;I46,IF($H$1&lt;&gt;J46,IF($H$1&lt;&gt;K46,IF($H$1&lt;&gt;L46,IF($H$1&lt;&gt;M46,IF($H$1&lt;&gt;N46,IF($H$1&lt;&gt;O46,TRUE,FALSE))))))))</f>
        <v/>
      </c>
      <c r="AG46" s="54">
        <f>IF(AH46=TRUE,TRUE,FALSE)</f>
        <v/>
      </c>
      <c r="AH46" s="56">
        <f>IF(OR(AND($H$6="Medicaid",MID($A46,1,FIND(".",$A46,1)-1)="II"),AND($H$6="CHIP",MID($A46,1,FIND(".",$A46,1)-1)="I")),TRUE,FALSE)</f>
        <v/>
      </c>
      <c r="AO46" s="69" t="n">
        <v>1</v>
      </c>
      <c r="AP46" s="69">
        <f>IF(AO46=1,1,"")</f>
        <v/>
      </c>
      <c r="AX46" s="5" t="n">
        <v>0</v>
      </c>
    </row>
    <row r="47" ht="70.5" customHeight="1">
      <c r="A47" s="294" t="inlineStr">
        <is>
          <t>I.G.5.09</t>
        </is>
      </c>
      <c r="B47" s="295" t="inlineStr">
        <is>
          <t>42 CFR 438.330(c)(1)–(2)</t>
        </is>
      </c>
      <c r="C47" s="295" t="inlineStr">
        <is>
          <t xml:space="preserve">The contract requires that each MCP annually measure and report to the state on its performance, using the standard measures required by the state; submit to the state data, specified by the state, which enables the state to calculate the MCP’s performance using the standard measures identified by the state under 42 CFR 438.330(c)(1); or perform a combination of these activities. </t>
        </is>
      </c>
      <c r="D47" s="470" t="n">
        <v>4</v>
      </c>
      <c r="E47" s="297" t="n"/>
      <c r="F47" s="655" t="inlineStr">
        <is>
          <t>Source: Attachment - Core Contract Provisions 02012025: 123 | CN-680000-FP122: 510</t>
        </is>
      </c>
      <c r="G47" s="297" t="n"/>
      <c r="H47" s="640" t="inlineStr">
        <is>
          <t>Recommendation: MET
Response:
The contract explicitly requires the Managed Care Plan (MCP) to annually measure and report its performance to the state using the standard measures required by the state. This is evidenced by the following excerpts:
- 'The Managed Care Plan shall collect statewide data on enrollee PMs, as defined by the Agency and as specified in the SMMC Performance Measure Tables in the applicable Exhibits, the Managed Care Plan Report Guide, and Performance Measures Specifications Manual.' [Attachment - Core Contract Provisions 02012025: 123]
- 'The Managed Care Plan shall report results of PMs to the Agency as specified in Section XV., Accountability, the Managed Care Plan Report Guide, and Performance Measures Specifications Manual.' [Attachment - Core Contract Provisions 02012025: 123]
- 'By July 1 of each Contract year, the Managed Care Plan shall deliver to the Agency a report on performance measure data and a certification by a NCQA certified HEDIS auditor that the performance measure data reported for the previous year are fairly and accurately presented.' [Attachment - Core Contract Provisions 02012025: 123]
Additionally, the contract specifies that the MCP must submit data to the state, which enables the state to calculate the MCP’s performance using the standard measures:
- 'In addition to the requirements specified in Attachment II, Section VIII., Quality, Sub- Section B., Performance Measures (PMs), Item 2., Required Performance Measures, the Managed Care Plan shall report information as specified in 42 CFR 438.330(b)(5)(i) and (ii) in its annual quality assessment and performance improvement program report.' [CN-680000-FP122: 510]
These excerpts clearly indicate that the contract meets the requirement for annual measurement, reporting, and data submission as specified.</t>
        </is>
      </c>
      <c r="I47" s="92" t="inlineStr">
        <is>
          <t>MCO</t>
        </is>
      </c>
      <c r="J47" s="92" t="inlineStr">
        <is>
          <t>HIO</t>
        </is>
      </c>
      <c r="K47" s="92" t="inlineStr">
        <is>
          <t>PIHP</t>
        </is>
      </c>
      <c r="L47" s="166" t="inlineStr">
        <is>
          <t>PAHP</t>
        </is>
      </c>
      <c r="M47" s="71" t="n"/>
      <c r="N47" s="71" t="n"/>
      <c r="O47" s="166" t="inlineStr">
        <is>
          <t>PCCME</t>
        </is>
      </c>
      <c r="P47" s="71" t="inlineStr">
        <is>
          <t>EXISTING</t>
        </is>
      </c>
      <c r="Q47" s="71">
        <f>IF(OR(AND($C$2="Base contract",$C$3="No, section requirements must be reviewed", $AF47=FALSE,$AG47=FALSE),AND($C$2="Contract amendment",$C$3="No, section requirements must be reviewed",$AF47=FALSE,$AG47=FALSE)),"MUNN")</f>
        <v/>
      </c>
      <c r="R47" s="64" t="n"/>
      <c r="S47" s="64" t="n"/>
      <c r="T47" s="64" t="n"/>
      <c r="U47" s="97">
        <f>IF(OR($E$38="N/A",AND(AX47=0,'Cover Sheet'!$B$29="Streamlined Review"),AND(E47="Met",F47&lt;&gt;""),AND(E47="Not met",G47&lt;&gt;""),AND(E47="Unsure",G47&lt;&gt;""),AND(E47="N/A",H47&lt;&gt;""),AND(Y47=TRUE)),1,0)</f>
        <v/>
      </c>
      <c r="X47" s="126">
        <f>IF(OR(Y47=TRUE,V47=TRUE,AM47=TRUE),TRUE,FALSE)</f>
        <v/>
      </c>
      <c r="Y47" s="126">
        <f>IF(SUM(Z47:AE47)&lt;1,TRUE,FALSE)</f>
        <v/>
      </c>
      <c r="Z47" s="126">
        <f>IF($Z$2=I47,1,0)</f>
        <v/>
      </c>
      <c r="AA47" s="126">
        <f>IF($AA$2=J47,1,0)</f>
        <v/>
      </c>
      <c r="AB47" s="126">
        <f>IF($AB$2=K47,1,0)</f>
        <v/>
      </c>
      <c r="AC47" s="126">
        <f>IF($AC$2=L47,1,0)</f>
        <v/>
      </c>
      <c r="AD47" s="126">
        <f>IF($AD$2=M47,1,0)</f>
        <v/>
      </c>
      <c r="AE47" s="126">
        <f>IF($AE$2=O47,1,0)</f>
        <v/>
      </c>
      <c r="AF47" s="53">
        <f>IF($H$1&lt;&gt;0,IF($H$1&lt;&gt;I47,IF($H$1&lt;&gt;J47,IF($H$1&lt;&gt;K47,IF($H$1&lt;&gt;L47,IF($H$1&lt;&gt;M47,IF($H$1&lt;&gt;N47,IF($H$1&lt;&gt;O47,TRUE,FALSE))))))))</f>
        <v/>
      </c>
      <c r="AG47" s="54">
        <f>IF(AH47=TRUE,TRUE,FALSE)</f>
        <v/>
      </c>
      <c r="AH47" s="56">
        <f>IF(OR(AND($H$6="Medicaid",MID($A47,1,FIND(".",$A47,1)-1)="II"),AND($H$6="CHIP",MID($A47,1,FIND(".",$A47,1)-1)="I")),TRUE,FALSE)</f>
        <v/>
      </c>
      <c r="AP47" s="69">
        <f>IF(AO47=1,1,"")</f>
        <v/>
      </c>
      <c r="AX47" s="5" t="n">
        <v>0</v>
      </c>
    </row>
    <row r="48" ht="32.25" customHeight="1">
      <c r="A48" s="294" t="inlineStr">
        <is>
          <t>I.G.5.10</t>
        </is>
      </c>
      <c r="B48" s="295" t="inlineStr">
        <is>
          <t>42 CFR 438.330(d)(2)</t>
        </is>
      </c>
      <c r="C48" s="295" t="inlineStr">
        <is>
          <t xml:space="preserve">The contract requires that each PIP be designed to achieve significant improvement, sustained over time, in health outcomes and enrollee satisfaction. </t>
        </is>
      </c>
      <c r="D48" s="446" t="n"/>
      <c r="E48" s="297" t="n"/>
      <c r="F48" s="655" t="inlineStr">
        <is>
          <t>Source: Attachment - Core Contract Provisions 02012025: 124, 186 | CN-680000-FP122: 186</t>
        </is>
      </c>
      <c r="G48" s="297" t="n"/>
      <c r="H48" s="640" t="inlineStr">
        <is>
          <t>Recommendation: MET
Response:
The contract explicitly states that the Managed Care Plan shall achieve significant improvement to the quality of care and service delivery, through ongoing measurement of performance using objective quality indicators and ongoing interventions, sustained over time. This indicates that each PIP is designed to achieve significant improvement in health outcomes and enrollee satisfaction.
Evidence:
- "The Managed Care Plan shall achieve significant improvement to the quality of care and service delivery, through ongoing measurement of performance using objective quality indicators and ongoing interventions, sustained over time." [Attachment - Core Contract Provisions 02012025: 124, 186 | CN-680000-FP122: 186]</t>
        </is>
      </c>
      <c r="I48" s="92" t="inlineStr">
        <is>
          <t>MCO</t>
        </is>
      </c>
      <c r="J48" s="92" t="inlineStr">
        <is>
          <t>HIO</t>
        </is>
      </c>
      <c r="K48" s="92" t="inlineStr">
        <is>
          <t>PIHP</t>
        </is>
      </c>
      <c r="L48" s="166" t="inlineStr">
        <is>
          <t>PAHP</t>
        </is>
      </c>
      <c r="M48" s="71" t="n"/>
      <c r="N48" s="71" t="n"/>
      <c r="O48" s="71" t="n"/>
      <c r="P48" s="71" t="inlineStr">
        <is>
          <t>EXISTING</t>
        </is>
      </c>
      <c r="Q48" s="71">
        <f>IF(OR(AND($C$2="Base contract",$C$3="No, section requirements must be reviewed", $AF48=FALSE,$AG48=FALSE),AND($C$2="Contract amendment",$C$3="No, section requirements must be reviewed",$AF48=FALSE,$AG48=FALSE)),"MUNN")</f>
        <v/>
      </c>
      <c r="R48" s="64" t="n"/>
      <c r="S48" s="64" t="n"/>
      <c r="T48" s="64" t="n"/>
      <c r="U48" s="97">
        <f>IF(OR($E$38="N/A",AND(AX48=0,'Cover Sheet'!$B$29="Streamlined Review"),AND(E48="Met",F48&lt;&gt;""),AND(E48="Not met",G48&lt;&gt;""),AND(E48="Unsure",G48&lt;&gt;""),AND(E48="N/A",H48&lt;&gt;""),AND(Y48=TRUE)),1,0)</f>
        <v/>
      </c>
      <c r="X48" s="126">
        <f>IF(OR(Y48=TRUE,V48=TRUE,AM48=TRUE),TRUE,FALSE)</f>
        <v/>
      </c>
      <c r="Y48" s="126">
        <f>IF(SUM(Z48:AE48)&lt;1,TRUE,FALSE)</f>
        <v/>
      </c>
      <c r="Z48" s="126">
        <f>IF($Z$2=I48,1,0)</f>
        <v/>
      </c>
      <c r="AA48" s="126">
        <f>IF($AA$2=J48,1,0)</f>
        <v/>
      </c>
      <c r="AB48" s="126">
        <f>IF($AB$2=K48,1,0)</f>
        <v/>
      </c>
      <c r="AC48" s="126">
        <f>IF($AC$2=L48,1,0)</f>
        <v/>
      </c>
      <c r="AD48" s="126">
        <f>IF($AD$2=M48,1,0)</f>
        <v/>
      </c>
      <c r="AE48" s="126">
        <f>IF($AE$2=O48,1,0)</f>
        <v/>
      </c>
      <c r="AF48" s="53">
        <f>IF($H$1&lt;&gt;0,IF($H$1&lt;&gt;I48,IF($H$1&lt;&gt;J48,IF($H$1&lt;&gt;K48,IF($H$1&lt;&gt;L48,IF($H$1&lt;&gt;M48,IF($H$1&lt;&gt;N48,IF($H$1&lt;&gt;O48,TRUE,FALSE))))))))</f>
        <v/>
      </c>
      <c r="AG48" s="54">
        <f>IF(AH48=TRUE,TRUE,FALSE)</f>
        <v/>
      </c>
      <c r="AH48" s="56">
        <f>IF(OR(AND($H$6="Medicaid",MID($A48,1,FIND(".",$A48,1)-1)="II"),AND($H$6="CHIP",MID($A48,1,FIND(".",$A48,1)-1)="I")),TRUE,FALSE)</f>
        <v/>
      </c>
      <c r="AP48" s="69">
        <f>IF(AO48=1,1,"")</f>
        <v/>
      </c>
      <c r="AX48" s="5" t="n">
        <v>0</v>
      </c>
    </row>
    <row r="49" ht="31.5" customHeight="1">
      <c r="A49" s="294" t="inlineStr">
        <is>
          <t>I.G.5.11</t>
        </is>
      </c>
      <c r="B49" s="295" t="inlineStr">
        <is>
          <t>42 CFR 438.330(d)(2)(i)</t>
        </is>
      </c>
      <c r="C49" s="295" t="inlineStr">
        <is>
          <t>The contract requires that each PIP include measurement of performance using objective quality indicators.</t>
        </is>
      </c>
      <c r="D49" s="446" t="n"/>
      <c r="E49" s="297" t="n"/>
      <c r="F49" s="655" t="inlineStr">
        <is>
          <t>Source: Attachment - Core Contract Provisions 02012025: 124, 186 | CN-680000-FP122: 186</t>
        </is>
      </c>
      <c r="G49" s="297" t="n"/>
      <c r="H49" s="640" t="inlineStr">
        <is>
          <t>Recommendation: MET
Response:
The contract explicitly states that the Managed Care Plan shall achieve significant improvement to the quality of care and service delivery, through ongoing measurement of performance using objective quality indicators and ongoing interventions, sustained over time. This is found in the text: 'The Managed Care Plan shall achieve significant improvement to the quality of care and service delivery, through ongoing measurement of performance using objective quality indicators and ongoing interventions, sustained over time.' (Attachment - Core Contract Provisions 02012025: 124, 186)</t>
        </is>
      </c>
      <c r="I49" s="92" t="inlineStr">
        <is>
          <t>MCO</t>
        </is>
      </c>
      <c r="J49" s="92" t="inlineStr">
        <is>
          <t>HIO</t>
        </is>
      </c>
      <c r="K49" s="92" t="inlineStr">
        <is>
          <t>PIHP</t>
        </is>
      </c>
      <c r="L49" s="166" t="inlineStr">
        <is>
          <t>PAHP</t>
        </is>
      </c>
      <c r="M49" s="71" t="n"/>
      <c r="N49" s="71" t="n"/>
      <c r="O49" s="71" t="n"/>
      <c r="P49" s="71" t="inlineStr">
        <is>
          <t>EXISTING</t>
        </is>
      </c>
      <c r="Q49" s="71">
        <f>IF(OR(AND($C$2="Base contract",$C$3="No, section requirements must be reviewed", $AF49=FALSE,$AG49=FALSE),AND($C$2="Contract amendment",$C$3="No, section requirements must be reviewed",$AF49=FALSE,$AG49=FALSE)),"MUNN")</f>
        <v/>
      </c>
      <c r="R49" s="64" t="n"/>
      <c r="S49" s="64" t="n"/>
      <c r="T49" s="64" t="n"/>
      <c r="U49" s="97">
        <f>IF(OR($E$38="N/A",AND(AX49=0,'Cover Sheet'!$B$29="Streamlined Review"),AND(E49="Met",F49&lt;&gt;""),AND(E49="Not met",G49&lt;&gt;""),AND(E49="Unsure",G49&lt;&gt;""),AND(E49="N/A",H49&lt;&gt;""),AND(Y49=TRUE)),1,0)</f>
        <v/>
      </c>
      <c r="X49" s="126">
        <f>IF(OR(Y49=TRUE,V49=TRUE,AM49=TRUE),TRUE,FALSE)</f>
        <v/>
      </c>
      <c r="Y49" s="126">
        <f>IF(SUM(Z49:AE49)&lt;1,TRUE,FALSE)</f>
        <v/>
      </c>
      <c r="Z49" s="126">
        <f>IF($Z$2=I49,1,0)</f>
        <v/>
      </c>
      <c r="AA49" s="126">
        <f>IF($AA$2=J49,1,0)</f>
        <v/>
      </c>
      <c r="AB49" s="126">
        <f>IF($AB$2=K49,1,0)</f>
        <v/>
      </c>
      <c r="AC49" s="126">
        <f>IF($AC$2=L49,1,0)</f>
        <v/>
      </c>
      <c r="AD49" s="126">
        <f>IF($AD$2=M49,1,0)</f>
        <v/>
      </c>
      <c r="AE49" s="126">
        <f>IF($AE$2=O49,1,0)</f>
        <v/>
      </c>
      <c r="AF49" s="53">
        <f>IF($H$1&lt;&gt;0,IF($H$1&lt;&gt;I49,IF($H$1&lt;&gt;J49,IF($H$1&lt;&gt;K49,IF($H$1&lt;&gt;L49,IF($H$1&lt;&gt;M49,IF($H$1&lt;&gt;N49,IF($H$1&lt;&gt;O49,TRUE,FALSE))))))))</f>
        <v/>
      </c>
      <c r="AG49" s="54">
        <f>IF(AH49=TRUE,TRUE,FALSE)</f>
        <v/>
      </c>
      <c r="AH49" s="56">
        <f>IF(OR(AND($H$6="Medicaid",MID($A49,1,FIND(".",$A49,1)-1)="II"),AND($H$6="CHIP",MID($A49,1,FIND(".",$A49,1)-1)="I")),TRUE,FALSE)</f>
        <v/>
      </c>
      <c r="AI49" s="117" t="n"/>
      <c r="AP49" s="69">
        <f>IF(AO49=1,1,"")</f>
        <v/>
      </c>
      <c r="AX49" s="5" t="n">
        <v>0</v>
      </c>
    </row>
    <row r="50" ht="30.75" customHeight="1">
      <c r="A50" s="294" t="inlineStr">
        <is>
          <t>I.G.5.12</t>
        </is>
      </c>
      <c r="B50" s="295" t="inlineStr">
        <is>
          <t>42 CFR 438.330(d)(2)(ii)</t>
        </is>
      </c>
      <c r="C50" s="295" t="inlineStr">
        <is>
          <t>The contract requires that each PIP include implementation of interventions to achieve improvement in the access to and quality of care.</t>
        </is>
      </c>
      <c r="D50" s="446" t="n"/>
      <c r="E50" s="297" t="n"/>
      <c r="F50" s="655" t="inlineStr">
        <is>
          <t>Source: Attachment - Core Contract Provisions 02012025: 124: 124</t>
        </is>
      </c>
      <c r="G50" s="297" t="n"/>
      <c r="H50" s="640" t="inlineStr">
        <is>
          <t>Recommendation: MET
Response:
The contract explicitly states that the Managed Care Plan shall develop, implement, and monitor PIPs to achieve significant improvement to the quality of care and service delivery through ongoing measurement of performance using objective quality indicators and ongoing interventions, sustained over time. This is evidenced by the following quote: 'The Managed Care Plan shall achieve significant improvement to the quality of care and service delivery, through ongoing measurement of performance using objective quality indicators and ongoing interventions, sustained over time.' (Attachment - Core Contract Provisions 02012025: 124)</t>
        </is>
      </c>
      <c r="I50" s="92" t="inlineStr">
        <is>
          <t>MCO</t>
        </is>
      </c>
      <c r="J50" s="92" t="inlineStr">
        <is>
          <t>HIO</t>
        </is>
      </c>
      <c r="K50" s="92" t="inlineStr">
        <is>
          <t>PIHP</t>
        </is>
      </c>
      <c r="L50" s="71" t="inlineStr">
        <is>
          <t>PAHP</t>
        </is>
      </c>
      <c r="M50" s="71" t="n"/>
      <c r="N50" s="71" t="n"/>
      <c r="O50" s="71" t="n"/>
      <c r="P50" s="71" t="inlineStr">
        <is>
          <t>EXISTING</t>
        </is>
      </c>
      <c r="Q50" s="71">
        <f>IF(OR(AND($C$2="Base contract",$C$3="No, section requirements must be reviewed", $AF50=FALSE,$AG50=FALSE),AND($C$2="Contract amendment",$C$3="No, section requirements must be reviewed",$AF50=FALSE,$AG50=FALSE)),"MUNN")</f>
        <v/>
      </c>
      <c r="R50" s="64" t="n">
        <v>42917</v>
      </c>
      <c r="S50" s="64" t="n"/>
      <c r="T50" s="64" t="n"/>
      <c r="U50" s="97">
        <f>IF(OR($E$38="N/A",AND(AX50=0,'Cover Sheet'!$B$29="Streamlined Review"),AND(E50="Met",F50&lt;&gt;""),AND(E50="Not met",G50&lt;&gt;""),AND(E50="Unsure",G50&lt;&gt;""),AND(E50="N/A",H50&lt;&gt;""),AND(Y50=TRUE)),1,0)</f>
        <v/>
      </c>
      <c r="X50" s="126">
        <f>IF(OR(Y50=TRUE,V50=TRUE,AM50=TRUE),TRUE,FALSE)</f>
        <v/>
      </c>
      <c r="Y50" s="126">
        <f>IF(SUM(Z50:AE50)&lt;1,TRUE,FALSE)</f>
        <v/>
      </c>
      <c r="Z50" s="126">
        <f>IF($Z$2=I50,1,0)</f>
        <v/>
      </c>
      <c r="AA50" s="126">
        <f>IF($AA$2=J50,1,0)</f>
        <v/>
      </c>
      <c r="AB50" s="126">
        <f>IF($AB$2=K50,1,0)</f>
        <v/>
      </c>
      <c r="AC50" s="126">
        <f>IF($AC$2=L50,1,0)</f>
        <v/>
      </c>
      <c r="AD50" s="126">
        <f>IF($AD$2=M50,1,0)</f>
        <v/>
      </c>
      <c r="AE50" s="126">
        <f>IF($AE$2=O50,1,0)</f>
        <v/>
      </c>
      <c r="AF50" s="53">
        <f>IF($H$1&lt;&gt;0,IF($H$1&lt;&gt;I50,IF($H$1&lt;&gt;J50,IF($H$1&lt;&gt;K50,IF($H$1&lt;&gt;L50,IF($H$1&lt;&gt;M50,IF($H$1&lt;&gt;N50,IF($H$1&lt;&gt;O50,TRUE,FALSE))))))))</f>
        <v/>
      </c>
      <c r="AG50" s="54">
        <f>IF(AH50=TRUE,TRUE,FALSE)</f>
        <v/>
      </c>
      <c r="AH50" s="56">
        <f>IF(OR(AND($H$6="Medicaid",MID($A50,1,FIND(".",$A50,1)-1)="II"),AND($H$6="CHIP",MID($A50,1,FIND(".",$A50,1)-1)="I")),TRUE,FALSE)</f>
        <v/>
      </c>
      <c r="AI50" s="117" t="n"/>
      <c r="AP50" s="69">
        <f>IF(AO50=1,1,"")</f>
        <v/>
      </c>
      <c r="AX50" s="5" t="n">
        <v>0</v>
      </c>
    </row>
    <row r="51" ht="33" customHeight="1">
      <c r="A51" s="294" t="inlineStr">
        <is>
          <t>I.G.5.13</t>
        </is>
      </c>
      <c r="B51" s="295" t="inlineStr">
        <is>
          <t>42 CFR 438.330(d)(2)(iii)</t>
        </is>
      </c>
      <c r="C51" s="295" t="inlineStr">
        <is>
          <t>The contract requires that each PIP include an evaluation of the effectiveness of the interventions based on the performance measures collected as part of the PIP.</t>
        </is>
      </c>
      <c r="D51" s="446" t="n"/>
      <c r="E51" s="297" t="n"/>
      <c r="F51" s="655" t="inlineStr">
        <is>
          <t>Source: Attachment - Core Contract Provisions 02012025: 125 | CN-680000-FP122: 125</t>
        </is>
      </c>
      <c r="G51" s="297" t="n"/>
      <c r="H51" s="640" t="inlineStr">
        <is>
          <t>Recommendation: MET
Response:
The contract explicitly requires that each PIP include an evaluation of the effectiveness of the interventions based on the performance measures collected. This is evidenced by the text: 'Improvement must be measured through comparison of a baseline measurement and an initial re-measurement following application of an intervention.' [1] [2]</t>
        </is>
      </c>
      <c r="I51" s="92" t="inlineStr">
        <is>
          <t>MCO</t>
        </is>
      </c>
      <c r="J51" s="92" t="inlineStr">
        <is>
          <t>HIO</t>
        </is>
      </c>
      <c r="K51" s="92" t="inlineStr">
        <is>
          <t>PIHP</t>
        </is>
      </c>
      <c r="L51" s="71" t="inlineStr">
        <is>
          <t>PAHP</t>
        </is>
      </c>
      <c r="M51" s="71" t="n"/>
      <c r="N51" s="71" t="n"/>
      <c r="O51" s="71" t="n"/>
      <c r="P51" s="71" t="inlineStr">
        <is>
          <t>EXISTING</t>
        </is>
      </c>
      <c r="Q51" s="71">
        <f>IF(OR(AND($C$2="Base contract",$C$3="No, section requirements must be reviewed", $AF51=FALSE,$AG51=FALSE),AND($C$2="Contract amendment",$C$3="No, section requirements must be reviewed",$AF51=FALSE,$AG51=FALSE)),"MUNN")</f>
        <v/>
      </c>
      <c r="R51" s="64" t="n">
        <v>42917</v>
      </c>
      <c r="S51" s="64" t="n"/>
      <c r="T51" s="64" t="n"/>
      <c r="U51" s="97">
        <f>IF(OR($E$38="N/A",AND(AX51=0,'Cover Sheet'!$B$29="Streamlined Review"),AND(E51="Met",F51&lt;&gt;""),AND(E51="Not met",G51&lt;&gt;""),AND(E51="Unsure",G51&lt;&gt;""),AND(E51="N/A",H51&lt;&gt;""),AND(Y51=TRUE)),1,0)</f>
        <v/>
      </c>
      <c r="X51" s="126">
        <f>IF(OR(Y51=TRUE,V51=TRUE,AM51=TRUE),TRUE,FALSE)</f>
        <v/>
      </c>
      <c r="Y51" s="126">
        <f>IF(SUM(Z51:AE51)&lt;1,TRUE,FALSE)</f>
        <v/>
      </c>
      <c r="Z51" s="126">
        <f>IF($Z$2=I51,1,0)</f>
        <v/>
      </c>
      <c r="AA51" s="126">
        <f>IF($AA$2=J51,1,0)</f>
        <v/>
      </c>
      <c r="AB51" s="126">
        <f>IF($AB$2=K51,1,0)</f>
        <v/>
      </c>
      <c r="AC51" s="126">
        <f>IF($AC$2=L51,1,0)</f>
        <v/>
      </c>
      <c r="AD51" s="126">
        <f>IF($AD$2=M51,1,0)</f>
        <v/>
      </c>
      <c r="AE51" s="126">
        <f>IF($AE$2=O51,1,0)</f>
        <v/>
      </c>
      <c r="AF51" s="53">
        <f>IF($H$1&lt;&gt;0,IF($H$1&lt;&gt;I51,IF($H$1&lt;&gt;J51,IF($H$1&lt;&gt;K51,IF($H$1&lt;&gt;L51,IF($H$1&lt;&gt;M51,IF($H$1&lt;&gt;N51,IF($H$1&lt;&gt;O51,TRUE,FALSE))))))))</f>
        <v/>
      </c>
      <c r="AG51" s="54">
        <f>IF(AH51=TRUE,TRUE,FALSE)</f>
        <v/>
      </c>
      <c r="AH51" s="56">
        <f>IF(OR(AND($H$6="Medicaid",MID($A51,1,FIND(".",$A51,1)-1)="II"),AND($H$6="CHIP",MID($A51,1,FIND(".",$A51,1)-1)="I")),TRUE,FALSE)</f>
        <v/>
      </c>
      <c r="AP51" s="69">
        <f>IF(AO51=1,1,"")</f>
        <v/>
      </c>
      <c r="AX51" s="5" t="n">
        <v>0</v>
      </c>
    </row>
    <row r="52" ht="33" customHeight="1">
      <c r="A52" s="294" t="inlineStr">
        <is>
          <t>I.G.5.14</t>
        </is>
      </c>
      <c r="B52" s="295" t="inlineStr">
        <is>
          <t>42 CFR 438.330(d)(2)(iv)</t>
        </is>
      </c>
      <c r="C52" s="295" t="inlineStr">
        <is>
          <t xml:space="preserve">The contract requires that each PIP include planning and initiation of activities for increasing or sustaining improvement. </t>
        </is>
      </c>
      <c r="D52" s="446" t="n"/>
      <c r="E52" s="297" t="n"/>
      <c r="F52" s="655" t="inlineStr">
        <is>
          <t>Source: CN-680000-FP122: 186: 186</t>
        </is>
      </c>
      <c r="G52" s="297" t="n"/>
      <c r="H52" s="640" t="inlineStr">
        <is>
          <t>Recommendation: MET
Response:
The contract explicitly states that the Managed Care Plan shall develop, implement, and monitor PIPs to achieve significant improvement to the quality of care and service delivery, through ongoing measurement of performance using objective quality indicators and ongoing interventions, sustained over time. This indicates that each PIP must include planning and initiation of activities for increasing or sustaining improvement.
Evidence: "The Managed Care Plan shall develop, implement, and monitor PIPs in accordance with 42 CFR 438.240(d)(1). The Managed Care Plan shall achieve significant improvement to the quality of care and service delivery, through ongoing measurement of performance using objective quality indicators and ongoing interventions, sustained over time." [1]
[1] CN-680000-FP122: 186</t>
        </is>
      </c>
      <c r="I52" s="92" t="inlineStr">
        <is>
          <t>MCO</t>
        </is>
      </c>
      <c r="J52" s="92" t="inlineStr">
        <is>
          <t>HIO</t>
        </is>
      </c>
      <c r="K52" s="92" t="inlineStr">
        <is>
          <t>PIHP</t>
        </is>
      </c>
      <c r="L52" s="166" t="inlineStr">
        <is>
          <t>PAHP</t>
        </is>
      </c>
      <c r="M52" s="71" t="n"/>
      <c r="N52" s="71" t="n"/>
      <c r="O52" s="71" t="n"/>
      <c r="P52" s="71" t="inlineStr">
        <is>
          <t>EXISTING</t>
        </is>
      </c>
      <c r="Q52" s="71">
        <f>IF(OR(AND($C$2="Base contract",$C$3="No, section requirements must be reviewed", $AF52=FALSE,$AG52=FALSE),AND($C$2="Contract amendment",$C$3="No, section requirements must be reviewed",$AF52=FALSE,$AG52=FALSE)),"MUNN")</f>
        <v/>
      </c>
      <c r="R52" s="64" t="n"/>
      <c r="S52" s="64" t="n"/>
      <c r="T52" s="64" t="n"/>
      <c r="U52" s="97">
        <f>IF(OR($E$38="N/A",AND(AX52=0,'Cover Sheet'!$B$29="Streamlined Review"),AND(E52="Met",F52&lt;&gt;""),AND(E52="Not met",G52&lt;&gt;""),AND(E52="Unsure",G52&lt;&gt;""),AND(E52="N/A",H52&lt;&gt;""),AND(Y52=TRUE)),1,0)</f>
        <v/>
      </c>
      <c r="X52" s="126">
        <f>IF(OR(Y52=TRUE,V52=TRUE,AM52=TRUE),TRUE,FALSE)</f>
        <v/>
      </c>
      <c r="Y52" s="126">
        <f>IF(SUM(Z52:AE52)&lt;1,TRUE,FALSE)</f>
        <v/>
      </c>
      <c r="Z52" s="126">
        <f>IF($Z$2=I52,1,0)</f>
        <v/>
      </c>
      <c r="AA52" s="126">
        <f>IF($AA$2=J52,1,0)</f>
        <v/>
      </c>
      <c r="AB52" s="126">
        <f>IF($AB$2=K52,1,0)</f>
        <v/>
      </c>
      <c r="AC52" s="126">
        <f>IF($AC$2=L52,1,0)</f>
        <v/>
      </c>
      <c r="AD52" s="126">
        <f>IF($AD$2=M52,1,0)</f>
        <v/>
      </c>
      <c r="AE52" s="126">
        <f>IF($AE$2=O52,1,0)</f>
        <v/>
      </c>
      <c r="AF52" s="53">
        <f>IF($H$1&lt;&gt;0,IF($H$1&lt;&gt;I52,IF($H$1&lt;&gt;J52,IF($H$1&lt;&gt;K52,IF($H$1&lt;&gt;L52,IF($H$1&lt;&gt;M52,IF($H$1&lt;&gt;N52,IF($H$1&lt;&gt;O52,TRUE,FALSE))))))))</f>
        <v/>
      </c>
      <c r="AG52" s="54">
        <f>IF(AH52=TRUE,TRUE,FALSE)</f>
        <v/>
      </c>
      <c r="AH52" s="56">
        <f>IF(OR(AND($H$6="Medicaid",MID($A52,1,FIND(".",$A52,1)-1)="II"),AND($H$6="CHIP",MID($A52,1,FIND(".",$A52,1)-1)="I")),TRUE,FALSE)</f>
        <v/>
      </c>
      <c r="AP52" s="69">
        <f>IF(AO52=1,1,"")</f>
        <v/>
      </c>
      <c r="AX52" s="5" t="n">
        <v>0</v>
      </c>
    </row>
    <row r="53" ht="31.5" customHeight="1">
      <c r="A53" s="294" t="inlineStr">
        <is>
          <t>I.G.5.15</t>
        </is>
      </c>
      <c r="B53" s="295" t="inlineStr">
        <is>
          <t>42 CFR 438.330(d)(1) and (3)</t>
        </is>
      </c>
      <c r="C53" s="295" t="inlineStr">
        <is>
          <t>The contract requires that the MCP report the status and results of each PIP to the state as requested, but not less than once per year.</t>
        </is>
      </c>
      <c r="D53" s="446" t="n"/>
      <c r="E53" s="297" t="n"/>
      <c r="F53" s="655" t="inlineStr">
        <is>
          <t>Source: Attachment - Core Contract Provisions 02012025: 126, 188 | CN-680000-FP122: 188</t>
        </is>
      </c>
      <c r="G53" s="297" t="n"/>
      <c r="H53" s="640" t="inlineStr">
        <is>
          <t>Recommendation: MET
Response:
The contract explicitly states that the Managed Care Plan (MCP) shall submit quarterly updates on PIP progress to the Agency on January 1, April 1, and July 1 of each Contract year, and fourth quarter updates should be submitted as part of the Managed Care Plan's annual PIP submission. This indicates that the MCP is required to report the status and results of each PIP to the state at least once per year, as well as more frequently as specified. [1][2]</t>
        </is>
      </c>
      <c r="I53" s="92" t="inlineStr">
        <is>
          <t>MCO</t>
        </is>
      </c>
      <c r="J53" s="92" t="inlineStr">
        <is>
          <t>HIO</t>
        </is>
      </c>
      <c r="K53" s="92" t="inlineStr">
        <is>
          <t>PIHP</t>
        </is>
      </c>
      <c r="L53" s="71" t="inlineStr">
        <is>
          <t>PAHP</t>
        </is>
      </c>
      <c r="M53" s="71" t="n"/>
      <c r="N53" s="71" t="n"/>
      <c r="O53" s="71" t="n"/>
      <c r="P53" s="71" t="inlineStr">
        <is>
          <t>EXISTING</t>
        </is>
      </c>
      <c r="Q53" s="71">
        <f>IF(OR(AND($C$2="Base contract",$C$3="No, section requirements must be reviewed", $AF53=FALSE,$AG53=FALSE),AND($C$2="Contract amendment",$C$3="No, section requirements must be reviewed",$AF53=FALSE,$AG53=FALSE)),"MUNN")</f>
        <v/>
      </c>
      <c r="R53" s="64" t="n">
        <v>42917</v>
      </c>
      <c r="S53" s="64" t="n"/>
      <c r="T53" s="64" t="n"/>
      <c r="U53" s="97">
        <f>IF(OR($E$38="N/A",AND(AX53=0,'Cover Sheet'!$B$29="Streamlined Review"),AND(E53="Met",F53&lt;&gt;""),AND(E53="Not met",G53&lt;&gt;""),AND(E53="Unsure",G53&lt;&gt;""),AND(E53="N/A",H53&lt;&gt;""),AND(Y53=TRUE)),1,0)</f>
        <v/>
      </c>
      <c r="X53" s="126">
        <f>IF(OR(Y53=TRUE,V53=TRUE,AM53=TRUE),TRUE,FALSE)</f>
        <v/>
      </c>
      <c r="Y53" s="126">
        <f>IF(SUM(Z53:AE53)&lt;1,TRUE,FALSE)</f>
        <v/>
      </c>
      <c r="Z53" s="126">
        <f>IF($Z$2=I53,1,0)</f>
        <v/>
      </c>
      <c r="AA53" s="126">
        <f>IF($AA$2=J53,1,0)</f>
        <v/>
      </c>
      <c r="AB53" s="126">
        <f>IF($AB$2=K53,1,0)</f>
        <v/>
      </c>
      <c r="AC53" s="126">
        <f>IF($AC$2=L53,1,0)</f>
        <v/>
      </c>
      <c r="AD53" s="126">
        <f>IF($AD$2=M53,1,0)</f>
        <v/>
      </c>
      <c r="AE53" s="126">
        <f>IF($AE$2=O53,1,0)</f>
        <v/>
      </c>
      <c r="AF53" s="53">
        <f>IF($H$1&lt;&gt;0,IF($H$1&lt;&gt;I53,IF($H$1&lt;&gt;J53,IF($H$1&lt;&gt;K53,IF($H$1&lt;&gt;L53,IF($H$1&lt;&gt;M53,IF($H$1&lt;&gt;N53,IF($H$1&lt;&gt;O53,TRUE,FALSE))))))))</f>
        <v/>
      </c>
      <c r="AG53" s="54">
        <f>IF(AH53=TRUE,TRUE,FALSE)</f>
        <v/>
      </c>
      <c r="AH53" s="56">
        <f>IF(OR(AND($H$6="Medicaid",MID($A53,1,FIND(".",$A53,1)-1)="II"),AND($H$6="CHIP",MID($A53,1,FIND(".",$A53,1)-1)="I")),TRUE,FALSE)</f>
        <v/>
      </c>
      <c r="AP53" s="69">
        <f>IF(AO53=1,1,"")</f>
        <v/>
      </c>
      <c r="AX53" s="5" t="n">
        <v>0</v>
      </c>
    </row>
    <row r="54" ht="45" customHeight="1">
      <c r="A54" s="294" t="inlineStr">
        <is>
          <t>I.G.5.16</t>
        </is>
      </c>
      <c r="B54" s="295" t="inlineStr">
        <is>
          <t>42 CFR 438.330(d)(4); 42 CFR 422.152(c)</t>
        </is>
      </c>
      <c r="C54" s="295" t="inlineStr">
        <is>
          <t xml:space="preserve">At the state’s option, the contract specifies that the state may permit a MCP exclusively serving dual eligibles to substitute a Medicare Advantage Organization (MAO) chronic care improvement program for one or more of the PIPs otherwise required. </t>
        </is>
      </c>
      <c r="D54" s="446" t="n"/>
      <c r="E54" s="297" t="n"/>
      <c r="F54" s="655" t="inlineStr">
        <is>
          <t>Source: CN-680000-FP122: 186, 125, 175, 236, 187, 510, 427, 134: 186, 125, 175, 236, 187, 510, 427, 134</t>
        </is>
      </c>
      <c r="G54" s="297" t="n"/>
      <c r="H54" s="640" t="inlineStr">
        <is>
          <t>Recommendation: UNCLEAR
Response:
The retrieved text does not provide explicit evidence that the state has the option to allow a Managed Care Plan (MCP) serving dual eligibles to substitute a Medicare Advantage Organization (MAO) chronic care improvement program for one or more of the Performance Improvement Projects (PIPs) otherwise required. The text discusses the requirements for PIPs and their implementation but does not mention the specific option regarding substitution with an MAO program.</t>
        </is>
      </c>
      <c r="I54" s="92" t="inlineStr">
        <is>
          <t>MCO</t>
        </is>
      </c>
      <c r="J54" s="92" t="inlineStr">
        <is>
          <t>HIO</t>
        </is>
      </c>
      <c r="K54" s="92" t="inlineStr">
        <is>
          <t>PIHP</t>
        </is>
      </c>
      <c r="L54" s="71" t="inlineStr">
        <is>
          <t>PAHP</t>
        </is>
      </c>
      <c r="M54" s="71" t="n"/>
      <c r="N54" s="71" t="n"/>
      <c r="O54" s="71" t="n"/>
      <c r="P54" s="71" t="inlineStr">
        <is>
          <t>EXISTING</t>
        </is>
      </c>
      <c r="Q54" s="71">
        <f>IF(OR(AND($C$2="Base contract",$C$3="No, section requirements must be reviewed", $AF54=FALSE,$AG54=FALSE),AND($C$2="Contract amendment",$C$3="No, section requirements must be reviewed",$AF54=FALSE,$AG54=FALSE)),"MUNN")</f>
        <v/>
      </c>
      <c r="R54" s="64" t="n"/>
      <c r="S54" s="64" t="n"/>
      <c r="T54" s="64" t="n"/>
      <c r="U54" s="97">
        <f>IF(OR($E$38="N/A",AND(AX54=0,'Cover Sheet'!$B$29="Streamlined Review"),AND(E54="Met",F54&lt;&gt;""),AND(E54="Not met",G54&lt;&gt;""),AND(E54="Unsure",G54&lt;&gt;""),AND(E54="N/A",H54&lt;&gt;""),AND(Y54=TRUE),X54=TRUE),1,0)</f>
        <v/>
      </c>
      <c r="X54" s="126">
        <f>IF(OR(Y54=TRUE,V54=TRUE,AM54=TRUE,AY54=0),TRUE,FALSE)</f>
        <v/>
      </c>
      <c r="Y54" s="126">
        <f>IF(SUM(Z54:AE54)&lt;1,TRUE,FALSE)</f>
        <v/>
      </c>
      <c r="Z54" s="126">
        <f>IF($Z$2=I54,1,0)</f>
        <v/>
      </c>
      <c r="AA54" s="126">
        <f>IF($AA$2=J54,1,0)</f>
        <v/>
      </c>
      <c r="AB54" s="126">
        <f>IF($AB$2=K54,1,0)</f>
        <v/>
      </c>
      <c r="AC54" s="126">
        <f>IF($AC$2=L54,1,0)</f>
        <v/>
      </c>
      <c r="AD54" s="126">
        <f>IF($AD$2=M54,1,0)</f>
        <v/>
      </c>
      <c r="AE54" s="126">
        <f>IF($AE$2=O54,1,0)</f>
        <v/>
      </c>
      <c r="AF54" s="53">
        <f>IF($H$1&lt;&gt;0,IF($H$1&lt;&gt;I54,IF($H$1&lt;&gt;J54,IF($H$1&lt;&gt;K54,IF($H$1&lt;&gt;L54,IF($H$1&lt;&gt;M54,IF($H$1&lt;&gt;N54,IF($H$1&lt;&gt;O54,TRUE,FALSE))))))))</f>
        <v/>
      </c>
      <c r="AG54" s="54">
        <f>IF(AH54=TRUE,TRUE,FALSE)</f>
        <v/>
      </c>
      <c r="AH54" s="56">
        <f>IF(OR(AND($H$6="Medicaid",MID($A54,1,FIND(".",$A54,1)-1)="II"),AND($H$6="CHIP",MID($A54,1,FIND(".",$A54,1)-1)="I")),TRUE,FALSE)</f>
        <v/>
      </c>
      <c r="AO54" s="69" t="n">
        <v>1</v>
      </c>
      <c r="AP54" s="69">
        <f>IF(AO54=1,1,"")</f>
        <v/>
      </c>
      <c r="AX54" s="5" t="n">
        <v>0</v>
      </c>
      <c r="AY54">
        <f>IF('Cover Sheet'!$B$25&gt;=R54,1,0)</f>
        <v/>
      </c>
    </row>
    <row r="55" ht="39" customHeight="1" thickBot="1">
      <c r="A55" s="308" t="inlineStr">
        <is>
          <t>I.G.5.17</t>
        </is>
      </c>
      <c r="B55" s="309" t="inlineStr">
        <is>
          <t>42 CFR 438.330(e)(2); 42 CFR 438.310(c)(2)</t>
        </is>
      </c>
      <c r="C55" s="309" t="inlineStr">
        <is>
          <t xml:space="preserve">At the state’s option, the contract requires that the MCP develop a process to evaluate the impact and effectiveness of its own QAPI. </t>
        </is>
      </c>
      <c r="D55" s="470" t="n">
        <v>4</v>
      </c>
      <c r="E55" s="311" t="n"/>
      <c r="F55" s="658" t="inlineStr">
        <is>
          <t>Source: CN-680000-FP122: 182 | Attachment - Core Contract Provisions 02012025: 120</t>
        </is>
      </c>
      <c r="G55" s="311" t="n"/>
      <c r="H55" s="643" t="inlineStr">
        <is>
          <t>Recommendation: MET
Response:
The contract explicitly states that "The Managed Care Plan's governing body shall oversee and evaluate the impact and effectiveness of its QI program" [1][2]. This indicates that the MCP is required to develop a process to evaluate the impact and effectiveness of its own QAPI, which aligns with the requirement.
[1] "The Managed Care Plan's governing body shall oversee and evaluate the impact and effectiveness of its QI program (42 CFR 438.330(e)(2); 42 CFR 438.310(c)(2))." (CN-680000-FP122: 182)
[2] "The Managed Care Plan's governing body shall oversee and evaluate the impact and effectiveness of its QI program (42 CFR 438.330(e)(2); 42 CFR 438.310(c)(2))." (Attachment - Core Contract Provisions 02012025: 120)</t>
        </is>
      </c>
      <c r="I55" s="92" t="inlineStr">
        <is>
          <t>MCO</t>
        </is>
      </c>
      <c r="J55" s="92" t="inlineStr">
        <is>
          <t>HIO</t>
        </is>
      </c>
      <c r="K55" s="92" t="inlineStr">
        <is>
          <t>PIHP</t>
        </is>
      </c>
      <c r="L55" s="71" t="inlineStr">
        <is>
          <t>PAHP</t>
        </is>
      </c>
      <c r="M55" s="71" t="n"/>
      <c r="N55" s="71" t="n"/>
      <c r="O55" s="71" t="inlineStr">
        <is>
          <t>PCCME</t>
        </is>
      </c>
      <c r="P55" s="71" t="inlineStr">
        <is>
          <t>EXISTING</t>
        </is>
      </c>
      <c r="Q55" s="71">
        <f>IF(OR(AND($C$2="Base contract",$C$3="No, section requirements must be reviewed", $AF55=FALSE,$AG55=FALSE),AND($C$2="Contract amendment",$C$3="No, section requirements must be reviewed",$AF55=FALSE,$AG55=FALSE)),"MUNN")</f>
        <v/>
      </c>
      <c r="R55" s="64" t="n">
        <v>42917</v>
      </c>
      <c r="S55" s="64" t="n"/>
      <c r="T55" s="64" t="n"/>
      <c r="U55" s="97">
        <f>IF(OR($E$38="N/A",AND(AX55=0,'Cover Sheet'!$B$29="Streamlined Review"),AND(E55="Met",F55&lt;&gt;""),AND(E55="Not met",G55&lt;&gt;""),AND(E55="Unsure",G55&lt;&gt;""),AND(E55="N/A",H55&lt;&gt;""),AND(Y55=TRUE)),1,0)</f>
        <v/>
      </c>
      <c r="X55" s="126">
        <f>IF(OR(Y55=TRUE,V55=TRUE,AM55=TRUE),TRUE,FALSE)</f>
        <v/>
      </c>
      <c r="Y55" s="126">
        <f>IF(SUM(Z55:AE55)&lt;1,TRUE,FALSE)</f>
        <v/>
      </c>
      <c r="Z55" s="126">
        <f>IF($Z$2=I55,1,0)</f>
        <v/>
      </c>
      <c r="AA55" s="126">
        <f>IF($AA$2=J55,1,0)</f>
        <v/>
      </c>
      <c r="AB55" s="126">
        <f>IF($AB$2=K55,1,0)</f>
        <v/>
      </c>
      <c r="AC55" s="126">
        <f>IF($AC$2=L55,1,0)</f>
        <v/>
      </c>
      <c r="AD55" s="126">
        <f>IF($AD$2=M55,1,0)</f>
        <v/>
      </c>
      <c r="AE55" s="126">
        <f>IF($AE$2=O55,1,0)</f>
        <v/>
      </c>
      <c r="AF55" s="53">
        <f>IF($H$1&lt;&gt;0,IF($H$1&lt;&gt;I55,IF($H$1&lt;&gt;J55,IF($H$1&lt;&gt;K55,IF($H$1&lt;&gt;L55,IF($H$1&lt;&gt;M55,IF($H$1&lt;&gt;N55,IF($H$1&lt;&gt;O55,TRUE,FALSE))))))))</f>
        <v/>
      </c>
      <c r="AG55" s="54">
        <f>IF(AH55=TRUE,TRUE,FALSE)</f>
        <v/>
      </c>
      <c r="AH55" s="56">
        <f>IF(OR(AND($H$6="Medicaid",MID($A55,1,FIND(".",$A55,1)-1)="II"),AND($H$6="CHIP",MID($A55,1,FIND(".",$A55,1)-1)="I")),TRUE,FALSE)</f>
        <v/>
      </c>
      <c r="AP55" s="69">
        <f>IF(AO55=1,1,"")</f>
        <v/>
      </c>
      <c r="AX55" s="5" t="n">
        <v>0</v>
      </c>
    </row>
    <row r="56" ht="15.75" customHeight="1" thickBot="1">
      <c r="A56" s="450" t="n"/>
      <c r="B56" s="451" t="n"/>
      <c r="C56" s="452" t="inlineStr">
        <is>
          <t>I.G.6 Cultural Competence</t>
        </is>
      </c>
      <c r="D56" s="442" t="n"/>
      <c r="E56" s="443" t="n"/>
      <c r="F56" s="444" t="n"/>
      <c r="G56" s="444" t="n"/>
      <c r="H56" s="445" t="n"/>
      <c r="I56" s="74" t="n"/>
      <c r="J56" s="74" t="n"/>
      <c r="K56" s="74" t="n"/>
      <c r="L56" s="87" t="n"/>
      <c r="M56" s="87" t="n"/>
      <c r="R56" s="116" t="n"/>
      <c r="S56" s="116" t="n"/>
      <c r="T56" s="116" t="n"/>
      <c r="U56" s="126" t="n"/>
      <c r="AH56" s="68" t="n"/>
    </row>
    <row r="57" ht="56.25" customHeight="1" thickBot="1">
      <c r="A57" s="308" t="inlineStr">
        <is>
          <t xml:space="preserve">I.G.6.01 </t>
        </is>
      </c>
      <c r="B57" s="309" t="inlineStr">
        <is>
          <t>42 CFR 438.206(c)(2)</t>
        </is>
      </c>
      <c r="C57" s="309" t="inlineStr">
        <is>
          <t xml:space="preserve">The contract requires that the MCP participate in the state's efforts to promote the delivery of services in a culturally competent manner to all enrollees, including those with limited English proficiency and diverse cultural and ethnic backgrounds, disabilities, and regardless of sex. </t>
        </is>
      </c>
      <c r="D57" s="499" t="n"/>
      <c r="E57" s="311" t="n"/>
      <c r="F57" s="659" t="inlineStr">
        <is>
          <t>Source: CN-680000-FP122: 130 | Attachment - Core Contract Provisions 02012025: 66</t>
        </is>
      </c>
      <c r="G57" s="315" t="n"/>
      <c r="H57" s="648" t="inlineStr">
        <is>
          <t>Recommendation: MET
Response:
The contract explicitly states that the Managed Care Plan (MCP) shall participate in the State's efforts to promote the delivery of services in a culturally competent manner to all enrollees, including those with limited English proficiency and diverse cultural and ethnic backgrounds, disabilities, and regardless of sex. This is required by 42 CFR 438.206(c)(2). [1][2]</t>
        </is>
      </c>
      <c r="I57" s="92" t="inlineStr">
        <is>
          <t>MCO</t>
        </is>
      </c>
      <c r="J57" s="92" t="inlineStr">
        <is>
          <t>HIO</t>
        </is>
      </c>
      <c r="K57" s="92" t="inlineStr">
        <is>
          <t>PIHP</t>
        </is>
      </c>
      <c r="L57" s="71" t="inlineStr">
        <is>
          <t>PAHP</t>
        </is>
      </c>
      <c r="M57" s="71" t="n"/>
      <c r="N57" s="71" t="n"/>
      <c r="O57" s="71" t="n"/>
      <c r="P57" s="71" t="inlineStr">
        <is>
          <t>EXISTING</t>
        </is>
      </c>
      <c r="Q57" s="71">
        <f>IF(OR(AND($C$2="Base contract",$C$3="No, section requirements must be reviewed", $AF57=FALSE,$AG57=FALSE),AND($C$2="Contract amendment",$C$3="No, section requirements must be reviewed",$AF57=FALSE,$AG57=FALSE)),"MUNN")</f>
        <v/>
      </c>
      <c r="R57" s="64" t="n">
        <v>43282</v>
      </c>
      <c r="S57" s="64" t="n"/>
      <c r="T57" s="64" t="n"/>
      <c r="U57" s="97">
        <f>IF(OR($E$56="N/A",AND(AX57=0,'Cover Sheet'!$B$29="Streamlined Review"),AND(E57="Met",F57&lt;&gt;""),AND(E57="Not met",G57&lt;&gt;""),AND(E57="Unsure",G57&lt;&gt;""),AND(E57="N/A",H57&lt;&gt;""),AND(Y57=TRUE)),1,0)</f>
        <v/>
      </c>
      <c r="X57" s="126">
        <f>IF(OR(Y57=TRUE,V57=TRUE,AM57=TRUE),TRUE,FALSE)</f>
        <v/>
      </c>
      <c r="Y57" s="126">
        <f>IF(SUM(Z57:AE57)&lt;1,TRUE,FALSE)</f>
        <v/>
      </c>
      <c r="Z57" s="126">
        <f>IF($Z$2=I57,1,0)</f>
        <v/>
      </c>
      <c r="AA57" s="126">
        <f>IF($AA$2=J57,1,0)</f>
        <v/>
      </c>
      <c r="AB57" s="126">
        <f>IF($AB$2=K57,1,0)</f>
        <v/>
      </c>
      <c r="AC57" s="126">
        <f>IF($AC$2=L57,1,0)</f>
        <v/>
      </c>
      <c r="AD57" s="126">
        <f>IF($AD$2=M57,1,0)</f>
        <v/>
      </c>
      <c r="AE57" s="126">
        <f>IF($AE$2=O57,1,0)</f>
        <v/>
      </c>
      <c r="AF57" s="53">
        <f>IF($H$1&lt;&gt;0,IF($H$1&lt;&gt;I57,IF($H$1&lt;&gt;J57,IF($H$1&lt;&gt;K57,IF($H$1&lt;&gt;L57,IF($H$1&lt;&gt;M57,IF($H$1&lt;&gt;N57,IF($H$1&lt;&gt;O57,TRUE,FALSE))))))))</f>
        <v/>
      </c>
      <c r="AG57" s="54">
        <f>IF(AH57=TRUE,TRUE,FALSE)</f>
        <v/>
      </c>
      <c r="AH57" s="56">
        <f>IF(OR(AND($H$6="Medicaid",MID($A57,1,FIND(".",$A57,1)-1)="II"),AND($H$6="CHIP",MID($A57,1,FIND(".",$A57,1)-1)="I")),TRUE,FALSE)</f>
        <v/>
      </c>
      <c r="AP57" s="69">
        <f>IF(AO57=1,1,"")</f>
        <v/>
      </c>
      <c r="AX57" s="5" t="n">
        <v>0</v>
      </c>
    </row>
    <row r="58" ht="15.75" customHeight="1" thickBot="1">
      <c r="A58" s="450" t="n"/>
      <c r="B58" s="451" t="n"/>
      <c r="C58" s="452" t="inlineStr">
        <is>
          <t>I.G.7 Special Health Care Needs: Assessment and Treatment Plans</t>
        </is>
      </c>
      <c r="D58" s="442" t="n"/>
      <c r="E58" s="443" t="n"/>
      <c r="F58" s="444" t="n"/>
      <c r="G58" s="444" t="n"/>
      <c r="H58" s="445" t="n"/>
      <c r="I58" s="74" t="n"/>
      <c r="J58" s="74" t="n"/>
      <c r="K58" s="74" t="n"/>
      <c r="L58" s="87" t="n"/>
      <c r="M58" s="87" t="n"/>
      <c r="R58" s="116" t="n"/>
      <c r="S58" s="116" t="n"/>
      <c r="T58" s="116" t="n"/>
      <c r="U58" s="126" t="n"/>
      <c r="AH58" s="68" t="n"/>
    </row>
    <row r="59" ht="57" customHeight="1">
      <c r="A59" s="294" t="inlineStr">
        <is>
          <t xml:space="preserve">I.G.7.01 </t>
        </is>
      </c>
      <c r="B59" s="295" t="inlineStr">
        <is>
          <t>42 CFR 438.208(c)(2)</t>
        </is>
      </c>
      <c r="C59" s="295" t="inlineStr">
        <is>
          <t xml:space="preserve">The contract requires that the MCP implement mechanisms to comprehensively assess each Medicaid enrollee identified as having special health care needs to identify any ongoing special conditions of the enrollee that require a course of treatment or regular care monitoring. </t>
        </is>
      </c>
      <c r="D59" s="505" t="n">
        <v>5</v>
      </c>
      <c r="E59" s="297" t="n"/>
      <c r="F59" s="645" t="inlineStr">
        <is>
          <t>Source: Attachment - Core Contract Provisions 02012025: 71, 135 | CN-680000-FP122: 71, 135</t>
        </is>
      </c>
      <c r="G59" s="313" t="n"/>
      <c r="H59" s="644" t="inlineStr">
        <is>
          <t>Recommendation: MET
Response:
The contract explicitly requires the Managed Care Plan (MCP) to have protocols in place to identify enrollees who require care coordination/case management services, and maintain written procedures for identifying, assessing, and implementing interventions for enrollees. This indicates that the MCP must implement mechanisms to assess enrollees with special health care needs.
Evidence:
- "b. The Managed Care Plan shall have protocols in place to identify enrollees who require care coordination/case management services, and maintain written procedures for identifying, assessing, and implementing interventions for enrollees." [Attachment - Core Contract Provisions 02012025: 71, 135 | CN-680000-FP122: 71, 135]</t>
        </is>
      </c>
      <c r="I59" s="92" t="inlineStr">
        <is>
          <t>MCO</t>
        </is>
      </c>
      <c r="J59" s="92" t="inlineStr">
        <is>
          <t>HIO</t>
        </is>
      </c>
      <c r="K59" s="92" t="inlineStr">
        <is>
          <t>PIHP</t>
        </is>
      </c>
      <c r="L59" s="71" t="inlineStr">
        <is>
          <t>PAHP</t>
        </is>
      </c>
      <c r="M59" s="71" t="n"/>
      <c r="N59" s="71" t="n"/>
      <c r="O59" s="71" t="n"/>
      <c r="P59" s="71" t="inlineStr">
        <is>
          <t>EXISTING</t>
        </is>
      </c>
      <c r="Q59" s="71">
        <f>IF(OR(AND($C$2="Base contract",$C$3="No, section requirements must be reviewed", $AF59=FALSE,$AG59=FALSE),AND($C$2="Contract amendment",$C$3="No, section requirements must be reviewed",$AF59=FALSE,$AG59=FALSE)),"MUNN")</f>
        <v/>
      </c>
      <c r="R59" s="64" t="n"/>
      <c r="S59" s="64" t="n"/>
      <c r="T59" s="64" t="n"/>
      <c r="U59" s="97">
        <f>IF(OR($E$58="N/A",AND(AX59=0,'Cover Sheet'!$B$29="Streamlined Review"),AND(E59="Met",F59&lt;&gt;""),AND(E59="Not met",G59&lt;&gt;""),AND(E59="Unsure",G59&lt;&gt;""),AND(E59="N/A",H59&lt;&gt;""),AND(Y59=TRUE)),1,0)</f>
        <v/>
      </c>
      <c r="X59" s="126">
        <f>IF(OR(Y59=TRUE,V59=TRUE,AM59=TRUE),TRUE,FALSE)</f>
        <v/>
      </c>
      <c r="Y59" s="126">
        <f>IF(SUM(Z59:AE59)&lt;1,TRUE,FALSE)</f>
        <v/>
      </c>
      <c r="Z59" s="126">
        <f>IF($Z$2=I59,1,0)</f>
        <v/>
      </c>
      <c r="AA59" s="126">
        <f>IF($AA$2=J59,1,0)</f>
        <v/>
      </c>
      <c r="AB59" s="126">
        <f>IF($AB$2=K59,1,0)</f>
        <v/>
      </c>
      <c r="AC59" s="126">
        <f>IF($AC$2=L59,1,0)</f>
        <v/>
      </c>
      <c r="AD59" s="126">
        <f>IF($AD$2=M59,1,0)</f>
        <v/>
      </c>
      <c r="AE59" s="126">
        <f>IF($AE$2=O59,1,0)</f>
        <v/>
      </c>
      <c r="AF59" s="53">
        <f>IF($H$1&lt;&gt;0,IF($H$1&lt;&gt;I59,IF($H$1&lt;&gt;J59,IF($H$1&lt;&gt;K59,IF($H$1&lt;&gt;L59,IF($H$1&lt;&gt;M59,IF($H$1&lt;&gt;N59,IF($H$1&lt;&gt;O59,TRUE,FALSE))))))))</f>
        <v/>
      </c>
      <c r="AG59" s="54">
        <f>IF(AH59=TRUE,TRUE,FALSE)</f>
        <v/>
      </c>
      <c r="AH59" s="56">
        <f>IF(OR(AND($H$6="Medicaid",MID($A59,1,FIND(".",$A59,1)-1)="II"),AND($H$6="CHIP",MID($A59,1,FIND(".",$A59,1)-1)="I")),TRUE,FALSE)</f>
        <v/>
      </c>
      <c r="AP59" s="69">
        <f>IF(AO59=1,1,"")</f>
        <v/>
      </c>
      <c r="AX59" s="5" t="n">
        <v>0</v>
      </c>
    </row>
    <row r="60" ht="44.25" customHeight="1">
      <c r="A60" s="294" t="inlineStr">
        <is>
          <t xml:space="preserve">I.G.7.02 </t>
        </is>
      </c>
      <c r="B60" s="295" t="inlineStr">
        <is>
          <t>42 CFR 438.208(c)(2)</t>
        </is>
      </c>
      <c r="C60" s="295" t="inlineStr">
        <is>
          <t xml:space="preserve">The contract requires that the MCP implement mechanisms to comprehensively assess each Medicaid enrollee identified as needing LTSS to identify any ongoing special conditions of the enrollee that require a course of treatment or regular care monitoring. </t>
        </is>
      </c>
      <c r="D60" s="470" t="n"/>
      <c r="E60" s="297" t="n"/>
      <c r="F60" s="655" t="inlineStr">
        <is>
          <t>Source: CN-680000-FP122: 484: 484</t>
        </is>
      </c>
      <c r="G60" s="297" t="n"/>
      <c r="H60" s="640" t="inlineStr">
        <is>
          <t>Recommendation: MET
Response:
The contract explicitly requires the Managed Care Plan (MCP) to conduct comprehensive assessments and reassessments of enrollees needing Long-Term Services and Supports (LTSS). The assessments must identify enrollee needs across multiple domains, including current health conditions, current providers, caregiver or other supports available, transportation barriers, medications, behavioral health conditions, preferences for treatment, and the availability of caregiver support. This indicates that the MCP must implement mechanisms to assess enrollees for ongoing special conditions requiring treatment or regular care monitoring.
Evidence:
- "The Managed Care Plan shall conduct a comprehensive assessment(s) and reassessment(s) of the enrollee utilizing Agency-required forms and the LTC supplemental assessment form." (CN-680000-FP122: 484)
- "The Managed Care Plan shall conduct a comprehensive assessment and LTC supplemental assessment form of the enrollee that identifies enrollee needs across multiple domains, including current health conditions, current providers, caregiver or other supports available, transportation barriers, medications, behavioral health conditions, preferences for treatment, and the availability of caregiver support." (CN-680000-FP122: 484)</t>
        </is>
      </c>
      <c r="I60" s="92" t="inlineStr">
        <is>
          <t>MCO</t>
        </is>
      </c>
      <c r="J60" s="92" t="inlineStr">
        <is>
          <t>HIO</t>
        </is>
      </c>
      <c r="K60" s="92" t="inlineStr">
        <is>
          <t>PIHP</t>
        </is>
      </c>
      <c r="L60" s="71" t="inlineStr">
        <is>
          <t>PAHP</t>
        </is>
      </c>
      <c r="M60" s="71" t="n"/>
      <c r="N60" s="71" t="n"/>
      <c r="O60" s="71" t="n"/>
      <c r="P60" s="71" t="inlineStr">
        <is>
          <t>EXISTING</t>
        </is>
      </c>
      <c r="Q60" s="71">
        <f>IF(OR(AND($C$2="Base contract",$C$3="No, section requirements must be reviewed", $AF60=FALSE,$AG60=FALSE),AND($C$2="Contract amendment",$C$3="No, section requirements must be reviewed",$AF60=FALSE,$AG60=FALSE)),"MUNN")</f>
        <v/>
      </c>
      <c r="R60" s="64" t="n">
        <v>42917</v>
      </c>
      <c r="S60" s="64" t="n"/>
      <c r="T60" s="64" t="n"/>
      <c r="U60" s="97">
        <f>IF(OR($E$58="N/A",AND(AX60=0,'Cover Sheet'!$B$29="Streamlined Review"),AND(E60="Met",F60&lt;&gt;""),AND(E60="Not met",G60&lt;&gt;""),AND(E60="Unsure",G60&lt;&gt;""),AND(E60="N/A",H60&lt;&gt;""),AND(Y60=TRUE)),1,0)</f>
        <v/>
      </c>
      <c r="X60" s="126">
        <f>IF(OR(Y60=TRUE,V60=TRUE,AM60=TRUE),TRUE,FALSE)</f>
        <v/>
      </c>
      <c r="Y60" s="126">
        <f>IF(SUM(Z60:AE60)&lt;1,TRUE,FALSE)</f>
        <v/>
      </c>
      <c r="Z60" s="126">
        <f>IF($Z$2=I60,1,0)</f>
        <v/>
      </c>
      <c r="AA60" s="126">
        <f>IF($AA$2=J60,1,0)</f>
        <v/>
      </c>
      <c r="AB60" s="126">
        <f>IF($AB$2=K60,1,0)</f>
        <v/>
      </c>
      <c r="AC60" s="126">
        <f>IF($AC$2=L60,1,0)</f>
        <v/>
      </c>
      <c r="AD60" s="126">
        <f>IF($AD$2=M60,1,0)</f>
        <v/>
      </c>
      <c r="AE60" s="126">
        <f>IF($AE$2=O60,1,0)</f>
        <v/>
      </c>
      <c r="AF60" s="53">
        <f>IF($H$1&lt;&gt;0,IF($H$1&lt;&gt;I60,IF($H$1&lt;&gt;J60,IF($H$1&lt;&gt;K60,IF($H$1&lt;&gt;L60,IF($H$1&lt;&gt;M60,IF($H$1&lt;&gt;N60,IF($H$1&lt;&gt;O60,TRUE,FALSE))))))))</f>
        <v/>
      </c>
      <c r="AG60" s="54">
        <f>IF(AH60=TRUE,TRUE,FALSE)</f>
        <v/>
      </c>
      <c r="AH60" s="56">
        <f>IF(OR(AND($H$6="Medicaid",MID($A60,1,FIND(".",$A60,1)-1)="II"),AND($H$6="CHIP",MID($A60,1,FIND(".",$A60,1)-1)="I")),TRUE,FALSE)</f>
        <v/>
      </c>
      <c r="AP60" s="69">
        <f>IF(AO60=1,1,"")</f>
        <v/>
      </c>
      <c r="AX60" s="5" t="n">
        <v>0</v>
      </c>
    </row>
    <row r="61" ht="45" customHeight="1">
      <c r="A61" s="294" t="inlineStr">
        <is>
          <t>I.G.7.03</t>
        </is>
      </c>
      <c r="B61" s="295" t="inlineStr">
        <is>
          <t>42 CFR 438.208(c)(2)</t>
        </is>
      </c>
      <c r="C61" s="295" t="inlineStr">
        <is>
          <t xml:space="preserve">The contract requires that the assessment mechanisms must use appropriate providers or individuals meeting LTSS service coordination requirements of the state or the MCP as appropriate. </t>
        </is>
      </c>
      <c r="D61" s="470" t="n"/>
      <c r="E61" s="297" t="n"/>
      <c r="F61" s="655" t="inlineStr">
        <is>
          <t>Source: CN-680000-FP122: 157, 153: 157, 153</t>
        </is>
      </c>
      <c r="G61" s="297" t="n"/>
      <c r="H61" s="640" t="inlineStr">
        <is>
          <t>Recommendation: UNCLEAR
Response:
The retrieved text does not provide explicit evidence that the contract requires assessment mechanisms to use appropriate providers or individuals meeting LTSS service coordination requirements of the state or the MCP as appropriate. While there are provisions related to network adequacy and provider requirements, there is no specific mention of assessment mechanisms and their requirements regarding LTSS service coordination.
Evidence:
- "The Managed Care Plan's processes and methods to develop, maintain, and monitor an appropriate provider network that is sufficient to provide adequate access to all services covered under this Contract." [CN-680000-FP122: 157]
- "The Managed Care Plan shall develop and maintain a provider network that meets the needs of enrollees in accordance with the requirements in Section VII., Provider Network and Services of this Contract." [CN-680000-FP122: 153]
These excerpts discuss provider network requirements but do not specifically address the requirement for assessment mechanisms to use appropriate providers or individuals meeting LTSS service coordination requirements.</t>
        </is>
      </c>
      <c r="I61" s="92" t="inlineStr">
        <is>
          <t>MCO</t>
        </is>
      </c>
      <c r="J61" s="92" t="inlineStr">
        <is>
          <t>HIO</t>
        </is>
      </c>
      <c r="K61" s="92" t="inlineStr">
        <is>
          <t>PIHP</t>
        </is>
      </c>
      <c r="L61" s="71" t="inlineStr">
        <is>
          <t>PAHP</t>
        </is>
      </c>
      <c r="M61" s="71" t="n"/>
      <c r="N61" s="71" t="n"/>
      <c r="O61" s="71" t="n"/>
      <c r="P61" s="71" t="inlineStr">
        <is>
          <t>EXISTING</t>
        </is>
      </c>
      <c r="Q61" s="71">
        <f>IF(OR(AND($C$2="Base contract",$C$3="No, section requirements must be reviewed", $AF61=FALSE,$AG61=FALSE),AND($C$2="Contract amendment",$C$3="No, section requirements must be reviewed",$AF61=FALSE,$AG61=FALSE)),"MUNN")</f>
        <v/>
      </c>
      <c r="R61" s="64" t="n">
        <v>42917</v>
      </c>
      <c r="S61" s="64" t="n"/>
      <c r="T61" s="64" t="n"/>
      <c r="U61" s="97">
        <f>IF(OR($E$58="N/A",AND(AX61=0,'Cover Sheet'!$B$29="Streamlined Review"),AND(E61="Met",F61&lt;&gt;""),AND(E61="Not met",G61&lt;&gt;""),AND(E61="Unsure",G61&lt;&gt;""),AND(E61="N/A",H61&lt;&gt;""),AND(Y61=TRUE)),1,0)</f>
        <v/>
      </c>
      <c r="X61" s="126">
        <f>IF(OR(Y61=TRUE,V61=TRUE,AM61=TRUE),TRUE,FALSE)</f>
        <v/>
      </c>
      <c r="Y61" s="126">
        <f>IF(SUM(Z61:AE61)&lt;1,TRUE,FALSE)</f>
        <v/>
      </c>
      <c r="Z61" s="126">
        <f>IF($Z$2=I61,1,0)</f>
        <v/>
      </c>
      <c r="AA61" s="126">
        <f>IF($AA$2=J61,1,0)</f>
        <v/>
      </c>
      <c r="AB61" s="126">
        <f>IF($AB$2=K61,1,0)</f>
        <v/>
      </c>
      <c r="AC61" s="126">
        <f>IF($AC$2=L61,1,0)</f>
        <v/>
      </c>
      <c r="AD61" s="126">
        <f>IF($AD$2=M61,1,0)</f>
        <v/>
      </c>
      <c r="AE61" s="126">
        <f>IF($AE$2=O61,1,0)</f>
        <v/>
      </c>
      <c r="AF61" s="53">
        <f>IF($H$1&lt;&gt;0,IF($H$1&lt;&gt;I61,IF($H$1&lt;&gt;J61,IF($H$1&lt;&gt;K61,IF($H$1&lt;&gt;L61,IF($H$1&lt;&gt;M61,IF($H$1&lt;&gt;N61,IF($H$1&lt;&gt;O61,TRUE,FALSE))))))))</f>
        <v/>
      </c>
      <c r="AG61" s="54">
        <f>IF(AH61=TRUE,TRUE,FALSE)</f>
        <v/>
      </c>
      <c r="AH61" s="56">
        <f>IF(OR(AND($H$6="Medicaid",MID($A61,1,FIND(".",$A61,1)-1)="II"),AND($H$6="CHIP",MID($A61,1,FIND(".",$A61,1)-1)="I")),TRUE,FALSE)</f>
        <v/>
      </c>
      <c r="AP61" s="69">
        <f>IF(AO61=1,1,"")</f>
        <v/>
      </c>
      <c r="AX61" s="5" t="n">
        <v>0</v>
      </c>
    </row>
    <row r="62" ht="32.25" customHeight="1">
      <c r="A62" s="294" t="inlineStr">
        <is>
          <t>I.G.7.04</t>
        </is>
      </c>
      <c r="B62" s="295" t="inlineStr">
        <is>
          <t>42 CFR 438.208(c)(3)</t>
        </is>
      </c>
      <c r="C62" s="295" t="inlineStr">
        <is>
          <t>The contract requires that MCPs produce a treatment or service plan for enrollees who require LTSS.</t>
        </is>
      </c>
      <c r="D62" s="470" t="n"/>
      <c r="E62" s="297" t="n"/>
      <c r="F62" s="655" t="inlineStr">
        <is>
          <t>Source: Attachment - Core Contract Provisions 02012025: 69, 70, 90, 104 | CN-680000-FP122: 133, 134, 131, 153</t>
        </is>
      </c>
      <c r="G62" s="297" t="n"/>
      <c r="H62" s="640" t="inlineStr">
        <is>
          <t>Recommendation: UNCLEAR
Response:
The retrieved text does not provide explicit evidence that the contract requires MCPs to produce a treatment or service plan for enrollees who require LTSS. While there are mentions of care coordination, case management, and referral for enrollees requiring services not covered by the contract, there is no direct statement about producing a treatment or service plan specifically for LTSS enrollees.
Evidence:
- "Enrollees who require services not covered by this Contract shall receive the services through other appropriate Medicaid and non-Medicaid programs. In such cases, the Managed Care Plan's responsibility shall include care coordination/case management and referral (42 CFR 438.208(b)(2)(iii)-(iv))." [1]
More specific information about the requirement for treatment or service plans for LTSS enrollees is needed to make a determination.</t>
        </is>
      </c>
      <c r="I62" s="92" t="inlineStr">
        <is>
          <t>MCO</t>
        </is>
      </c>
      <c r="J62" s="92" t="inlineStr">
        <is>
          <t>HIO</t>
        </is>
      </c>
      <c r="K62" s="92" t="inlineStr">
        <is>
          <t>PIHP</t>
        </is>
      </c>
      <c r="L62" s="71" t="inlineStr">
        <is>
          <t>PAHP</t>
        </is>
      </c>
      <c r="M62" s="71" t="n"/>
      <c r="N62" s="71" t="n"/>
      <c r="O62" s="71" t="n"/>
      <c r="P62" s="71" t="inlineStr">
        <is>
          <t>EXISTING</t>
        </is>
      </c>
      <c r="Q62" s="71">
        <f>IF(OR(AND($C$2="Base contract",$C$3="No, section requirements must be reviewed", $AF62=FALSE,$AG62=FALSE),AND($C$2="Contract amendment",$C$3="No, section requirements must be reviewed",$AF62=FALSE,$AG62=FALSE)),"MUNN")</f>
        <v/>
      </c>
      <c r="R62" s="64" t="n">
        <v>42917</v>
      </c>
      <c r="S62" s="64" t="n"/>
      <c r="T62" s="64" t="n"/>
      <c r="U62" s="97">
        <f>IF(OR($E$58="N/A",AND(AX62=0,'Cover Sheet'!$B$29="Streamlined Review"),AND(E62="Met",F62&lt;&gt;""),AND(E62="Not met",G62&lt;&gt;""),AND(E62="Unsure",G62&lt;&gt;""),AND(E62="N/A",H62&lt;&gt;""),AND(Y62=TRUE)),1,0)</f>
        <v/>
      </c>
      <c r="X62" s="126">
        <f>IF(OR(Y62=TRUE,V62=TRUE,AM62=TRUE),TRUE,FALSE)</f>
        <v/>
      </c>
      <c r="Y62" s="126">
        <f>IF(SUM(Z62:AE62)&lt;1,TRUE,FALSE)</f>
        <v/>
      </c>
      <c r="Z62" s="126">
        <f>IF($Z$2=I62,1,0)</f>
        <v/>
      </c>
      <c r="AA62" s="126">
        <f>IF($AA$2=J62,1,0)</f>
        <v/>
      </c>
      <c r="AB62" s="126">
        <f>IF($AB$2=K62,1,0)</f>
        <v/>
      </c>
      <c r="AC62" s="126">
        <f>IF($AC$2=L62,1,0)</f>
        <v/>
      </c>
      <c r="AD62" s="126">
        <f>IF($AD$2=M62,1,0)</f>
        <v/>
      </c>
      <c r="AE62" s="126">
        <f>IF($AE$2=O62,1,0)</f>
        <v/>
      </c>
      <c r="AF62" s="53">
        <f>IF($H$1&lt;&gt;0,IF($H$1&lt;&gt;I62,IF($H$1&lt;&gt;J62,IF($H$1&lt;&gt;K62,IF($H$1&lt;&gt;L62,IF($H$1&lt;&gt;M62,IF($H$1&lt;&gt;N62,IF($H$1&lt;&gt;O62,TRUE,FALSE))))))))</f>
        <v/>
      </c>
      <c r="AG62" s="54">
        <f>IF(AH62=TRUE,TRUE,FALSE)</f>
        <v/>
      </c>
      <c r="AH62" s="56">
        <f>IF(OR(AND($H$6="Medicaid",MID($A62,1,FIND(".",$A62,1)-1)="II"),AND($H$6="CHIP",MID($A62,1,FIND(".",$A62,1)-1)="I")),TRUE,FALSE)</f>
        <v/>
      </c>
      <c r="AP62" s="69">
        <f>IF(AO62=1,1,"")</f>
        <v/>
      </c>
      <c r="AX62" s="5" t="n">
        <v>0</v>
      </c>
    </row>
    <row r="63" ht="57" customHeight="1">
      <c r="A63" s="294" t="inlineStr">
        <is>
          <t>I.G.7.05</t>
        </is>
      </c>
      <c r="B63" s="295" t="inlineStr">
        <is>
          <t>42 CFR 438.208(c)(3)</t>
        </is>
      </c>
      <c r="C63" s="295" t="inlineStr">
        <is>
          <t xml:space="preserve">If the state requires MCPs to produce a treatment or service plan for enrollees with special health care needs that are determined through assessment to need a course of treatment or regular care monitoring, the contract requires that the MCP produce such a treatment or service plan. </t>
        </is>
      </c>
      <c r="D63" s="505" t="n">
        <v>5</v>
      </c>
      <c r="E63" s="297" t="n"/>
      <c r="F63" s="655" t="inlineStr">
        <is>
          <t>Source: Attachment - Core Contract Provisions 02012025: 90, 264, 67, 70 | CN-680000-FP122: 323, 131, 134</t>
        </is>
      </c>
      <c r="G63" s="297" t="n"/>
      <c r="H63" s="640" t="inlineStr">
        <is>
          <t>Recommendation: UNCLEAR
Response:
The retrieved text does not provide explicit evidence that the contract requires the Managed Care Plan (MCP) to produce a treatment or service plan for enrollees with special health care needs. While the text mentions 'Special Health Care Needs' and the responsibilities of the MCP, there is no direct statement requiring the production of a treatment or service plan. Additional sections of the contract may need to be reviewed to determine if this requirement is met.</t>
        </is>
      </c>
      <c r="I63" s="92" t="inlineStr">
        <is>
          <t>MCO</t>
        </is>
      </c>
      <c r="J63" s="92" t="inlineStr">
        <is>
          <t>HIO</t>
        </is>
      </c>
      <c r="K63" s="92" t="inlineStr">
        <is>
          <t>PIHP</t>
        </is>
      </c>
      <c r="L63" s="71" t="inlineStr">
        <is>
          <t>PAHP</t>
        </is>
      </c>
      <c r="M63" s="71" t="n"/>
      <c r="N63" s="71" t="n"/>
      <c r="O63" s="71" t="n"/>
      <c r="P63" s="71" t="inlineStr">
        <is>
          <t>EXISTING</t>
        </is>
      </c>
      <c r="Q63" s="71">
        <f>IF(OR(AND($C$2="Base contract",$C$3="No, section requirements must be reviewed", $AF63=FALSE,$AG63=FALSE),AND($C$2="Contract amendment",$C$3="No, section requirements must be reviewed",$AF63=FALSE,$AG63=FALSE)),"MUNN")</f>
        <v/>
      </c>
      <c r="R63" s="64" t="n">
        <v>42917</v>
      </c>
      <c r="S63" s="64" t="n"/>
      <c r="T63" s="64" t="n"/>
      <c r="U63" s="97">
        <f>IF(OR($E$58="N/A",AND(AX63=0,'Cover Sheet'!$B$29="Streamlined Review"),AND(E63="Met",F63&lt;&gt;""),AND(E63="Not met",G63&lt;&gt;""),AND(E63="Unsure",G63&lt;&gt;""),AND(E63="N/A",H63&lt;&gt;""),AND(Y63=TRUE)),1,0)</f>
        <v/>
      </c>
      <c r="X63" s="126">
        <f>IF(OR(Y63=TRUE,V63=TRUE,AM63=TRUE),TRUE,FALSE)</f>
        <v/>
      </c>
      <c r="Y63" s="126">
        <f>IF(SUM(Z63:AE63)&lt;1,TRUE,FALSE)</f>
        <v/>
      </c>
      <c r="Z63" s="126">
        <f>IF($Z$2=I63,1,0)</f>
        <v/>
      </c>
      <c r="AA63" s="126">
        <f>IF($AA$2=J63,1,0)</f>
        <v/>
      </c>
      <c r="AB63" s="126">
        <f>IF($AB$2=K63,1,0)</f>
        <v/>
      </c>
      <c r="AC63" s="126">
        <f>IF($AC$2=L63,1,0)</f>
        <v/>
      </c>
      <c r="AD63" s="126">
        <f>IF($AD$2=M63,1,0)</f>
        <v/>
      </c>
      <c r="AE63" s="126">
        <f>IF($AE$2=O63,1,0)</f>
        <v/>
      </c>
      <c r="AF63" s="53">
        <f>IF($H$1&lt;&gt;0,IF($H$1&lt;&gt;I63,IF($H$1&lt;&gt;J63,IF($H$1&lt;&gt;K63,IF($H$1&lt;&gt;L63,IF($H$1&lt;&gt;M63,IF($H$1&lt;&gt;N63,IF($H$1&lt;&gt;O63,TRUE,FALSE))))))))</f>
        <v/>
      </c>
      <c r="AG63" s="54">
        <f>IF(AH63=TRUE,TRUE,FALSE)</f>
        <v/>
      </c>
      <c r="AH63" s="56">
        <f>IF(OR(AND($H$6="Medicaid",MID($A63,1,FIND(".",$A63,1)-1)="II"),AND($H$6="CHIP",MID($A63,1,FIND(".",$A63,1)-1)="I")),TRUE,FALSE)</f>
        <v/>
      </c>
      <c r="AP63" s="69">
        <f>IF(AO63=1,1,"")</f>
        <v/>
      </c>
      <c r="AX63" s="5" t="n">
        <v>0</v>
      </c>
    </row>
    <row r="64" ht="51" customHeight="1">
      <c r="A64" s="294" t="inlineStr">
        <is>
          <t>I.G.7.06</t>
        </is>
      </c>
      <c r="B64" s="295" t="inlineStr">
        <is>
          <t>42 CFR 438.208(c)(3)(i)</t>
        </is>
      </c>
      <c r="C64" s="295" t="inlineStr">
        <is>
          <t>The contract requires that, for enrollees who require LTSS, the MCP must include a treatment or service plan developed by an individual meeting LTSS services coordination requirements with enrollee participation, and in consultation with any providers caring for the enrollee.</t>
        </is>
      </c>
      <c r="D64" s="470" t="n"/>
      <c r="E64" s="297" t="n"/>
      <c r="F64" s="655" t="inlineStr">
        <is>
          <t>Source: Attachment - Core Contract Provisions 02012025: 71, 90, 135 | CN-680000-FP122: 69, 133, 513, 517</t>
        </is>
      </c>
      <c r="G64" s="297" t="n"/>
      <c r="H64" s="640" t="inlineStr">
        <is>
          <t>Recommendation: UNCLEAR
Response:
The retrieved text mentions that the Managed Care Plan shall have protocols in place to identify enrollees who require care coordination/case management services and maintain written procedures for identifying, assessing, and implementing interventions for enrollees [1][2]. However, it does not explicitly state that a treatment or service plan must be developed by an individual meeting LTSS services coordination requirements with enrollee participation and in consultation with any providers caring for the enrollee. Therefore, the specific requirement is not clearly met based on the provided context.</t>
        </is>
      </c>
      <c r="I64" s="92" t="inlineStr">
        <is>
          <t>MCO</t>
        </is>
      </c>
      <c r="J64" s="92" t="inlineStr">
        <is>
          <t>HIO</t>
        </is>
      </c>
      <c r="K64" s="92" t="inlineStr">
        <is>
          <t>PIHP</t>
        </is>
      </c>
      <c r="L64" s="71" t="inlineStr">
        <is>
          <t>PAHP</t>
        </is>
      </c>
      <c r="M64" s="71" t="n"/>
      <c r="N64" s="71" t="n"/>
      <c r="O64" s="71" t="n"/>
      <c r="P64" s="71" t="inlineStr">
        <is>
          <t>EXISTING</t>
        </is>
      </c>
      <c r="Q64" s="71">
        <f>IF(OR(AND($C$2="Base contract",$C$3="No, section requirements must be reviewed", $AF64=FALSE,$AG64=FALSE),AND($C$2="Contract amendment",$C$3="No, section requirements must be reviewed",$AF64=FALSE,$AG64=FALSE)),"MUNN")</f>
        <v/>
      </c>
      <c r="R64" s="64" t="n">
        <v>42917</v>
      </c>
      <c r="S64" s="64" t="n"/>
      <c r="T64" s="64" t="n"/>
      <c r="U64" s="97">
        <f>IF(OR($E$58="N/A",AND(AX64=0,'Cover Sheet'!$B$29="Streamlined Review"),AND(E64="Met",F64&lt;&gt;""),AND(E64="Not met",G64&lt;&gt;""),AND(E64="Unsure",G64&lt;&gt;""),AND(E64="N/A",H64&lt;&gt;""),AND(Y64=TRUE)),1,0)</f>
        <v/>
      </c>
      <c r="X64" s="126">
        <f>IF(OR(Y64=TRUE,V64=TRUE,AM64=TRUE),TRUE,FALSE)</f>
        <v/>
      </c>
      <c r="Y64" s="126">
        <f>IF(SUM(Z64:AE64)&lt;1,TRUE,FALSE)</f>
        <v/>
      </c>
      <c r="Z64" s="126">
        <f>IF($Z$2=I64,1,0)</f>
        <v/>
      </c>
      <c r="AA64" s="126">
        <f>IF($AA$2=J64,1,0)</f>
        <v/>
      </c>
      <c r="AB64" s="126">
        <f>IF($AB$2=K64,1,0)</f>
        <v/>
      </c>
      <c r="AC64" s="126">
        <f>IF($AC$2=L64,1,0)</f>
        <v/>
      </c>
      <c r="AD64" s="126">
        <f>IF($AD$2=M64,1,0)</f>
        <v/>
      </c>
      <c r="AE64" s="126">
        <f>IF($AE$2=O64,1,0)</f>
        <v/>
      </c>
      <c r="AF64" s="53">
        <f>IF($H$1&lt;&gt;0,IF($H$1&lt;&gt;I64,IF($H$1&lt;&gt;J64,IF($H$1&lt;&gt;K64,IF($H$1&lt;&gt;L64,IF($H$1&lt;&gt;M64,IF($H$1&lt;&gt;N64,IF($H$1&lt;&gt;O64,TRUE,FALSE))))))))</f>
        <v/>
      </c>
      <c r="AG64" s="54">
        <f>IF(AH64=TRUE,TRUE,FALSE)</f>
        <v/>
      </c>
      <c r="AH64" s="56">
        <f>IF(OR(AND($H$6="Medicaid",MID($A64,1,FIND(".",$A64,1)-1)="II"),AND($H$6="CHIP",MID($A64,1,FIND(".",$A64,1)-1)="I")),TRUE,FALSE)</f>
        <v/>
      </c>
      <c r="AP64" s="69">
        <f>IF(AO64=1,1,"")</f>
        <v/>
      </c>
      <c r="AX64" s="5" t="n">
        <v>0</v>
      </c>
    </row>
    <row r="65" ht="51.75" customHeight="1">
      <c r="A65" s="294" t="inlineStr">
        <is>
          <t>I.G.7.07</t>
        </is>
      </c>
      <c r="B65" s="295" t="inlineStr">
        <is>
          <t>42 CFR 438.208(c)(3)(ii); 42 CFR 441.301(c)(1)–(2)</t>
        </is>
      </c>
      <c r="C65" s="295" t="inlineStr">
        <is>
          <t>The contract requires that, for enrollees who require LTSS, the plan be developed by a person trained in person-centered planning using a person-centered process and plan as defined in 42 CFR 441.301(c)(1)–(2).</t>
        </is>
      </c>
      <c r="D65" s="470" t="n">
        <v>6</v>
      </c>
      <c r="E65" s="297" t="n"/>
      <c r="F65" s="655" t="inlineStr">
        <is>
          <t>Source: CN-680000-FP122: 485, 486: 485, 486</t>
        </is>
      </c>
      <c r="G65" s="297" t="n"/>
      <c r="H65" s="640" t="inlineStr">
        <is>
          <t>Recommendation: MET
Response:
The contract explicitly states that the Managed Care Plan shall develop a person-centered plan of care in accordance with 42 CFR 441.301(c)(2) (CN-680000-FP122: 486). This indicates that the plan is to be developed using a person-centered process and plan as defined in the specified regulation. Additionally, the contract mentions that the Managed Care Plan shall use a person-centered approach regarding the enrollee assessment and needs (CN-680000-FP122: 485). This suggests that the person developing the plan is trained in person-centered planning.</t>
        </is>
      </c>
      <c r="I65" s="92" t="inlineStr">
        <is>
          <t>MCO</t>
        </is>
      </c>
      <c r="J65" s="92" t="inlineStr">
        <is>
          <t>HIO</t>
        </is>
      </c>
      <c r="K65" s="92" t="inlineStr">
        <is>
          <t>PIHP</t>
        </is>
      </c>
      <c r="L65" s="71" t="inlineStr">
        <is>
          <t>PAHP</t>
        </is>
      </c>
      <c r="M65" s="71" t="n"/>
      <c r="N65" s="71" t="n"/>
      <c r="O65" s="71" t="n"/>
      <c r="P65" s="71" t="inlineStr">
        <is>
          <t>EXISTING</t>
        </is>
      </c>
      <c r="Q65" s="71">
        <f>IF(OR(AND($C$2="Base contract",$C$3="No, section requirements must be reviewed", $AF65=FALSE,$AG65=FALSE),AND($C$2="Contract amendment",$C$3="No, section requirements must be reviewed",$AF65=FALSE,$AG65=FALSE)),"MUNN")</f>
        <v/>
      </c>
      <c r="R65" s="64" t="n">
        <v>42917</v>
      </c>
      <c r="S65" s="64" t="n"/>
      <c r="T65" s="64" t="n"/>
      <c r="U65" s="97">
        <f>IF(OR($E$58="N/A",AND(AX65=0,'Cover Sheet'!$B$29="Streamlined Review"),AND(E65="Met",F65&lt;&gt;""),AND(E65="Not met",G65&lt;&gt;""),AND(E65="Unsure",G65&lt;&gt;""),AND(E65="N/A",H65&lt;&gt;""),AND(Y65=TRUE)),1,0)</f>
        <v/>
      </c>
      <c r="X65" s="126">
        <f>IF(OR(Y65=TRUE,V65=TRUE,AM65=TRUE),TRUE,FALSE)</f>
        <v/>
      </c>
      <c r="Y65" s="126">
        <f>IF(SUM(Z65:AE65)&lt;1,TRUE,FALSE)</f>
        <v/>
      </c>
      <c r="Z65" s="126">
        <f>IF($Z$2=I65,1,0)</f>
        <v/>
      </c>
      <c r="AA65" s="126">
        <f>IF($AA$2=J65,1,0)</f>
        <v/>
      </c>
      <c r="AB65" s="126">
        <f>IF($AB$2=K65,1,0)</f>
        <v/>
      </c>
      <c r="AC65" s="126">
        <f>IF($AC$2=L65,1,0)</f>
        <v/>
      </c>
      <c r="AD65" s="126">
        <f>IF($AD$2=M65,1,0)</f>
        <v/>
      </c>
      <c r="AE65" s="126">
        <f>IF($AE$2=O65,1,0)</f>
        <v/>
      </c>
      <c r="AF65" s="53">
        <f>IF($H$1&lt;&gt;0,IF($H$1&lt;&gt;I65,IF($H$1&lt;&gt;J65,IF($H$1&lt;&gt;K65,IF($H$1&lt;&gt;L65,IF($H$1&lt;&gt;M65,IF($H$1&lt;&gt;N65,IF($H$1&lt;&gt;O65,TRUE,FALSE))))))))</f>
        <v/>
      </c>
      <c r="AG65" s="54">
        <f>IF(AH65=TRUE,TRUE,FALSE)</f>
        <v/>
      </c>
      <c r="AH65" s="56">
        <f>IF(OR(AND($H$6="Medicaid",MID($A65,1,FIND(".",$A65,1)-1)="II"),AND($H$6="CHIP",MID($A65,1,FIND(".",$A65,1)-1)="I")),TRUE,FALSE)</f>
        <v/>
      </c>
      <c r="AP65" s="69">
        <f>IF(AO65=1,1,"")</f>
        <v/>
      </c>
      <c r="AX65" s="5" t="n">
        <v>0</v>
      </c>
    </row>
    <row r="66" ht="37.5" customHeight="1">
      <c r="A66" s="294" t="inlineStr">
        <is>
          <t>I.G.7.08</t>
        </is>
      </c>
      <c r="B66" s="295" t="inlineStr">
        <is>
          <t>42 CFR 438.208(c)(3)(iii)</t>
        </is>
      </c>
      <c r="C66" s="295" t="inlineStr">
        <is>
          <t>The contract requires that, for enrollees who require LTSS, the treatment or service plan be approved by the MCP in a timely manner, if this approval is required by the MCP.</t>
        </is>
      </c>
      <c r="D66" s="470" t="n"/>
      <c r="E66" s="297" t="n"/>
      <c r="F66" s="655" t="inlineStr">
        <is>
          <t>Source: CN-680000-FP122: 140, 432 | Attachment - Core Contract Provisions 02012025: 77</t>
        </is>
      </c>
      <c r="G66" s="297" t="n"/>
      <c r="H66" s="640" t="inlineStr">
        <is>
          <t>Recommendation: MET
Response:
The contract explicitly states that the Managed Care Plan (MCP) shall not delay service authorization if written documentation is not available in a timely manner. This implies that the MCP must approve treatment or service plans in a timely manner if such approval is required.
Evidence:
- "The Managed Care Plan shall not delay service authorization if written documentation is not available in a timely manner." [CN-680000-FP122: 140, 432]
- "The Managed Care Plan shall not delay service authorization if written documentation is not available in a timely manner." [Attachment - Core Contract Provisions 02012025: 77]</t>
        </is>
      </c>
      <c r="I66" s="92" t="inlineStr">
        <is>
          <t>MCO</t>
        </is>
      </c>
      <c r="J66" s="92" t="inlineStr">
        <is>
          <t>HIO</t>
        </is>
      </c>
      <c r="K66" s="92" t="inlineStr">
        <is>
          <t>PIHP</t>
        </is>
      </c>
      <c r="L66" s="71" t="inlineStr">
        <is>
          <t>PAHP</t>
        </is>
      </c>
      <c r="M66" s="71" t="n"/>
      <c r="N66" s="71" t="n"/>
      <c r="O66" s="71" t="n"/>
      <c r="P66" s="71" t="inlineStr">
        <is>
          <t>EXISTING</t>
        </is>
      </c>
      <c r="Q66" s="71">
        <f>IF(OR(AND($C$2="Base contract",$C$3="No, section requirements must be reviewed", $AF66=FALSE,$AG66=FALSE),AND($C$2="Contract amendment",$C$3="No, section requirements must be reviewed",$AF66=FALSE,$AG66=FALSE)),"MUNN")</f>
        <v/>
      </c>
      <c r="R66" s="64" t="n">
        <v>42917</v>
      </c>
      <c r="S66" s="64" t="n"/>
      <c r="T66" s="64" t="n"/>
      <c r="U66" s="97">
        <f>IF(OR($E$58="N/A",AND(AX66=0,'Cover Sheet'!$B$29="Streamlined Review"),AND(E66="Met",F66&lt;&gt;""),AND(E66="Not met",G66&lt;&gt;""),AND(E66="Unsure",G66&lt;&gt;""),AND(E66="N/A",H66&lt;&gt;""),AND(Y66=TRUE)),1,0)</f>
        <v/>
      </c>
      <c r="X66" s="126">
        <f>IF(OR(Y66=TRUE,V66=TRUE,AM66=TRUE),TRUE,FALSE)</f>
        <v/>
      </c>
      <c r="Y66" s="126">
        <f>IF(SUM(Z66:AE66)&lt;1,TRUE,FALSE)</f>
        <v/>
      </c>
      <c r="Z66" s="126">
        <f>IF($Z$2=I66,1,0)</f>
        <v/>
      </c>
      <c r="AA66" s="126">
        <f>IF($AA$2=J66,1,0)</f>
        <v/>
      </c>
      <c r="AB66" s="126">
        <f>IF($AB$2=K66,1,0)</f>
        <v/>
      </c>
      <c r="AC66" s="126">
        <f>IF($AC$2=L66,1,0)</f>
        <v/>
      </c>
      <c r="AD66" s="126">
        <f>IF($AD$2=M66,1,0)</f>
        <v/>
      </c>
      <c r="AE66" s="126">
        <f>IF($AE$2=O66,1,0)</f>
        <v/>
      </c>
      <c r="AF66" s="53">
        <f>IF($H$1&lt;&gt;0,IF($H$1&lt;&gt;I66,IF($H$1&lt;&gt;J66,IF($H$1&lt;&gt;K66,IF($H$1&lt;&gt;L66,IF($H$1&lt;&gt;M66,IF($H$1&lt;&gt;N66,IF($H$1&lt;&gt;O66,TRUE,FALSE))))))))</f>
        <v/>
      </c>
      <c r="AG66" s="54">
        <f>IF(AH66=TRUE,TRUE,FALSE)</f>
        <v/>
      </c>
      <c r="AH66" s="56">
        <f>IF(OR(AND($H$6="Medicaid",MID($A66,1,FIND(".",$A66,1)-1)="II"),AND($H$6="CHIP",MID($A66,1,FIND(".",$A66,1)-1)="I")),TRUE,FALSE)</f>
        <v/>
      </c>
      <c r="AP66" s="69">
        <f>IF(AO66=1,1,"")</f>
        <v/>
      </c>
      <c r="AX66" s="5" t="n">
        <v>0</v>
      </c>
    </row>
    <row r="67" ht="35.25" customHeight="1">
      <c r="A67" s="294" t="inlineStr">
        <is>
          <t>I.G.7.09</t>
        </is>
      </c>
      <c r="B67" s="295" t="inlineStr">
        <is>
          <t>42 CFR 438.208(c)(3)(iv)</t>
        </is>
      </c>
      <c r="C67" s="295" t="inlineStr">
        <is>
          <t>The contract requires that, for enrollees who require LTSS, the plan be developed in accordance with any applicable state quality assurance and utilization review standards.</t>
        </is>
      </c>
      <c r="D67" s="470" t="n"/>
      <c r="E67" s="297" t="n"/>
      <c r="F67" s="655" t="inlineStr">
        <is>
          <t>Source: CN-680000-FP122: 121, 57, 517 | Attachment - Core Contract Provisions 02012025: 57</t>
        </is>
      </c>
      <c r="G67" s="297" t="n"/>
      <c r="H67" s="640" t="inlineStr">
        <is>
          <t>Recommendation: UNCLEAR
Response:
The retrieved text does not provide explicit evidence that the contract requires the plan for enrollees requiring LTSS to be developed in accordance with any applicable state quality assurance and utilization review standards. While there are mentions of quality assurance and provider network requirements, there is no direct reference to state standards for LTSS plan development.
Evidence:
- 'The Managed Care Plan shall conduct a quality check and ensure that all materials are consistent with this Contract and State and federal requirements prior to submitting materials for review to the Agency.' [CN-680000-FP122: 121, 57 | Attachment - Core Contract Provisions 02012025: 57]
- 'The Managed Care Plan shall provide continuation of LTC services in accordance with **Attachment II,** **Section VIII.,** Quality, **Sub-Section G.,** Other Quality Management Requirements, until the enrollee receives a comprehensive assessment, a plan of care is developed, and services are arranged and authorized as required to address the LTC needs of the enrollee.' [CN-680000-FP122: 517]</t>
        </is>
      </c>
      <c r="I67" s="92" t="inlineStr">
        <is>
          <t>MCO</t>
        </is>
      </c>
      <c r="J67" s="92" t="inlineStr">
        <is>
          <t>HIO</t>
        </is>
      </c>
      <c r="K67" s="92" t="inlineStr">
        <is>
          <t>PIHP</t>
        </is>
      </c>
      <c r="L67" s="71" t="inlineStr">
        <is>
          <t>PAHP</t>
        </is>
      </c>
      <c r="M67" s="71" t="n"/>
      <c r="N67" s="71" t="n"/>
      <c r="O67" s="71" t="n"/>
      <c r="P67" s="71" t="inlineStr">
        <is>
          <t>EXISTING</t>
        </is>
      </c>
      <c r="Q67" s="71">
        <f>IF(OR(AND($C$2="Base contract",$C$3="No, section requirements must be reviewed", $AF67=FALSE,$AG67=FALSE),AND($C$2="Contract amendment",$C$3="No, section requirements must be reviewed",$AF67=FALSE,$AG67=FALSE)),"MUNN")</f>
        <v/>
      </c>
      <c r="R67" s="64" t="n">
        <v>42917</v>
      </c>
      <c r="S67" s="64" t="n"/>
      <c r="T67" s="64" t="n"/>
      <c r="U67" s="97">
        <f>IF(OR($E$58="N/A",AND(AX67=0,'Cover Sheet'!$B$29="Streamlined Review"),AND(E67="Met",F67&lt;&gt;""),AND(E67="Not met",G67&lt;&gt;""),AND(E67="Unsure",G67&lt;&gt;""),AND(E67="N/A",H67&lt;&gt;""),AND(Y67=TRUE)),1,0)</f>
        <v/>
      </c>
      <c r="X67" s="126">
        <f>IF(OR(Y67=TRUE,V67=TRUE,AM67=TRUE),TRUE,FALSE)</f>
        <v/>
      </c>
      <c r="Y67" s="126">
        <f>IF(SUM(Z67:AE67)&lt;1,TRUE,FALSE)</f>
        <v/>
      </c>
      <c r="Z67" s="126">
        <f>IF($Z$2=I67,1,0)</f>
        <v/>
      </c>
      <c r="AA67" s="126">
        <f>IF($AA$2=J67,1,0)</f>
        <v/>
      </c>
      <c r="AB67" s="126">
        <f>IF($AB$2=K67,1,0)</f>
        <v/>
      </c>
      <c r="AC67" s="126">
        <f>IF($AC$2=L67,1,0)</f>
        <v/>
      </c>
      <c r="AD67" s="126">
        <f>IF($AD$2=M67,1,0)</f>
        <v/>
      </c>
      <c r="AE67" s="126">
        <f>IF($AE$2=O67,1,0)</f>
        <v/>
      </c>
      <c r="AF67" s="53">
        <f>IF($H$1&lt;&gt;0,IF($H$1&lt;&gt;I67,IF($H$1&lt;&gt;J67,IF($H$1&lt;&gt;K67,IF($H$1&lt;&gt;L67,IF($H$1&lt;&gt;M67,IF($H$1&lt;&gt;N67,IF($H$1&lt;&gt;O67,TRUE,FALSE))))))))</f>
        <v/>
      </c>
      <c r="AG67" s="54">
        <f>IF(AH67=TRUE,TRUE,FALSE)</f>
        <v/>
      </c>
      <c r="AH67" s="56">
        <f>IF(OR(AND($H$6="Medicaid",MID($A67,1,FIND(".",$A67,1)-1)="II"),AND($H$6="CHIP",MID($A67,1,FIND(".",$A67,1)-1)="I")),TRUE,FALSE)</f>
        <v/>
      </c>
      <c r="AP67" s="69">
        <f>IF(AO67=1,1,"")</f>
        <v/>
      </c>
      <c r="AX67" s="5" t="n">
        <v>0</v>
      </c>
    </row>
    <row r="68" ht="57.75" customHeight="1">
      <c r="A68" s="294" t="inlineStr">
        <is>
          <t>I.G.7.10</t>
        </is>
      </c>
      <c r="B68" s="295" t="inlineStr">
        <is>
          <t>42 CFR 438.208(c)(3)(v); 42 CFR 441.301(c)(3)</t>
        </is>
      </c>
      <c r="C68" s="295" t="inlineStr">
        <is>
          <t>The contract requires that, for enrollees who require LTSS, the treatment or service plan be reviewed and revised upon reassessment of functional need at least every 12 months, or when the enrollee's circumstances or needs change significantly, or at the request of the enrollee.</t>
        </is>
      </c>
      <c r="D68" s="470" t="n"/>
      <c r="E68" s="297" t="n"/>
      <c r="F68" s="655" t="inlineStr">
        <is>
          <t>Source: CN-680000-FP122: 485, 489: 485, 489</t>
        </is>
      </c>
      <c r="G68" s="297" t="n"/>
      <c r="H68" s="640" t="inlineStr">
        <is>
          <t>Recommendation: MET
Response:
The contract explicitly states that the Managed Care Plan shall conduct an annual reassessment and LTC supplemental assessment (no later than three hundred sixty-four (364) days or more frequently, if needed) of the enrollee to facilitate the plan of care update [1]. Additionally, the contract requires that the case manager shall review the enrollee's plan of care and, if necessary, update the enrollee's plan of care in a face-to-face visit more frequently than once every ninety (90) days if the enrollee experiences a significant change [2]. This indicates that the plan of care is reviewed and revised at least every 12 months, or when the enrollee's circumstances or needs change significantly, or at the request of the enrollee.
[1] CN-680000-FP122: 485
[2] CN-680000-FP122: 489</t>
        </is>
      </c>
      <c r="I68" s="92" t="inlineStr">
        <is>
          <t>MCO</t>
        </is>
      </c>
      <c r="J68" s="92" t="inlineStr">
        <is>
          <t>HIO</t>
        </is>
      </c>
      <c r="K68" s="92" t="inlineStr">
        <is>
          <t>PIHP</t>
        </is>
      </c>
      <c r="L68" s="71" t="inlineStr">
        <is>
          <t>PAHP</t>
        </is>
      </c>
      <c r="M68" s="71" t="n"/>
      <c r="N68" s="71" t="n"/>
      <c r="O68" s="71" t="n"/>
      <c r="P68" s="71" t="inlineStr">
        <is>
          <t>EXISTING</t>
        </is>
      </c>
      <c r="Q68" s="71">
        <f>IF(OR(AND($C$2="Base contract",$C$3="No, section requirements must be reviewed", $AF68=FALSE,$AG68=FALSE),AND($C$2="Contract amendment",$C$3="No, section requirements must be reviewed",$AF68=FALSE,$AG68=FALSE)),"MUNN")</f>
        <v/>
      </c>
      <c r="R68" s="64" t="n">
        <v>42917</v>
      </c>
      <c r="S68" s="64" t="n"/>
      <c r="T68" s="64" t="n"/>
      <c r="U68" s="97">
        <f>IF(OR($E$58="N/A",AND(AX68=0,'Cover Sheet'!$B$29="Streamlined Review"),AND(E68="Met",F68&lt;&gt;""),AND(E68="Not met",G68&lt;&gt;""),AND(E68="Unsure",G68&lt;&gt;""),AND(E68="N/A",H68&lt;&gt;""),AND(Y68=TRUE)),1,0)</f>
        <v/>
      </c>
      <c r="X68" s="126">
        <f>IF(OR(Y68=TRUE,V68=TRUE,AM68=TRUE),TRUE,FALSE)</f>
        <v/>
      </c>
      <c r="Y68" s="126">
        <f>IF(SUM(Z68:AE68)&lt;1,TRUE,FALSE)</f>
        <v/>
      </c>
      <c r="Z68" s="126">
        <f>IF($Z$2=I68,1,0)</f>
        <v/>
      </c>
      <c r="AA68" s="126">
        <f>IF($AA$2=J68,1,0)</f>
        <v/>
      </c>
      <c r="AB68" s="126">
        <f>IF($AB$2=K68,1,0)</f>
        <v/>
      </c>
      <c r="AC68" s="126">
        <f>IF($AC$2=L68,1,0)</f>
        <v/>
      </c>
      <c r="AD68" s="126">
        <f>IF($AD$2=M68,1,0)</f>
        <v/>
      </c>
      <c r="AE68" s="126">
        <f>IF($AE$2=O68,1,0)</f>
        <v/>
      </c>
      <c r="AF68" s="53">
        <f>IF($H$1&lt;&gt;0,IF($H$1&lt;&gt;I68,IF($H$1&lt;&gt;J68,IF($H$1&lt;&gt;K68,IF($H$1&lt;&gt;L68,IF($H$1&lt;&gt;M68,IF($H$1&lt;&gt;N68,IF($H$1&lt;&gt;O68,TRUE,FALSE))))))))</f>
        <v/>
      </c>
      <c r="AG68" s="54">
        <f>IF(AH68=TRUE,TRUE,FALSE)</f>
        <v/>
      </c>
      <c r="AH68" s="56">
        <f>IF(OR(AND($H$6="Medicaid",MID($A68,1,FIND(".",$A68,1)-1)="II"),AND($H$6="CHIP",MID($A68,1,FIND(".",$A68,1)-1)="I")),TRUE,FALSE)</f>
        <v/>
      </c>
      <c r="AP68" s="69">
        <f>IF(AO68=1,1,"")</f>
        <v/>
      </c>
      <c r="AX68" s="5" t="n">
        <v>0</v>
      </c>
    </row>
    <row r="69" ht="45" customHeight="1">
      <c r="A69" s="294" t="inlineStr">
        <is>
          <t>I.G.7.11</t>
        </is>
      </c>
      <c r="B69" s="295" t="inlineStr">
        <is>
          <t>42 CFR 438.208(c)(3)(iii)</t>
        </is>
      </c>
      <c r="C69" s="295" t="inlineStr">
        <is>
          <t>The contract requires that, for enrollees with special health care needs as required by the state, the treatment or service plan be approved by the MCP in a timely manner, if this approval is required by the MCP.</t>
        </is>
      </c>
      <c r="D69" s="505" t="n">
        <v>5</v>
      </c>
      <c r="E69" s="297" t="n"/>
      <c r="F69" s="655" t="inlineStr">
        <is>
          <t>Source: CN-680000-FP122: 432, 323, 140, 403, 142 | Attachment - Core Contract Provisions 02012025: 264, 78, 77</t>
        </is>
      </c>
      <c r="G69" s="297" t="n"/>
      <c r="H69" s="640" t="inlineStr">
        <is>
          <t>Recommendation: MET
Response:
The contract explicitly states that the Managed Care Plan (MCP) shall not delay service authorization if written documentation is not available in a timely manner. This implies that the MCP must approve treatment or service plans in a timely manner if such approval is required. [1][2][3][4][5][6][7][8]</t>
        </is>
      </c>
      <c r="I69" s="92" t="inlineStr">
        <is>
          <t>MCO</t>
        </is>
      </c>
      <c r="J69" s="92" t="inlineStr">
        <is>
          <t>HIO</t>
        </is>
      </c>
      <c r="K69" s="92" t="inlineStr">
        <is>
          <t>PIHP</t>
        </is>
      </c>
      <c r="L69" s="71" t="inlineStr">
        <is>
          <t>PAHP</t>
        </is>
      </c>
      <c r="M69" s="71" t="n"/>
      <c r="N69" s="71" t="n"/>
      <c r="O69" s="71" t="n"/>
      <c r="P69" s="71" t="inlineStr">
        <is>
          <t>EXISTING</t>
        </is>
      </c>
      <c r="Q69" s="71">
        <f>IF(OR(AND($C$2="Base contract",$C$3="No, section requirements must be reviewed", $AF69=FALSE,$AG69=FALSE),AND($C$2="Contract amendment",$C$3="No, section requirements must be reviewed",$AF69=FALSE,$AG69=FALSE)),"MUNN")</f>
        <v/>
      </c>
      <c r="R69" s="64" t="n"/>
      <c r="S69" s="64" t="n"/>
      <c r="T69" s="64" t="n"/>
      <c r="U69" s="97">
        <f>IF(OR($E$58="N/A",AND(AX69=0,'Cover Sheet'!$B$29="Streamlined Review"),AND(E69="Met",F69&lt;&gt;""),AND(E69="Not met",G69&lt;&gt;""),AND(E69="Unsure",G69&lt;&gt;""),AND(E69="N/A",H69&lt;&gt;""),AND(Y69=TRUE)),1,0)</f>
        <v/>
      </c>
      <c r="X69" s="126">
        <f>IF(OR(Y69=TRUE,V69=TRUE,AM69=TRUE),TRUE,FALSE)</f>
        <v/>
      </c>
      <c r="Y69" s="126">
        <f>IF(SUM(Z69:AE69)&lt;1,TRUE,FALSE)</f>
        <v/>
      </c>
      <c r="Z69" s="126">
        <f>IF($Z$2=I69,1,0)</f>
        <v/>
      </c>
      <c r="AA69" s="126">
        <f>IF($AA$2=J69,1,0)</f>
        <v/>
      </c>
      <c r="AB69" s="126">
        <f>IF($AB$2=K69,1,0)</f>
        <v/>
      </c>
      <c r="AC69" s="126">
        <f>IF($AC$2=L69,1,0)</f>
        <v/>
      </c>
      <c r="AD69" s="126">
        <f>IF($AD$2=M69,1,0)</f>
        <v/>
      </c>
      <c r="AE69" s="126">
        <f>IF($AE$2=O69,1,0)</f>
        <v/>
      </c>
      <c r="AF69" s="53">
        <f>IF($H$1&lt;&gt;0,IF($H$1&lt;&gt;I69,IF($H$1&lt;&gt;J69,IF($H$1&lt;&gt;K69,IF($H$1&lt;&gt;L69,IF($H$1&lt;&gt;M69,IF($H$1&lt;&gt;N69,IF($H$1&lt;&gt;O69,TRUE,FALSE))))))))</f>
        <v/>
      </c>
      <c r="AG69" s="54">
        <f>IF(AH69=TRUE,TRUE,FALSE)</f>
        <v/>
      </c>
      <c r="AH69" s="56">
        <f>IF(OR(AND($H$6="Medicaid",MID($A69,1,FIND(".",$A69,1)-1)="II"),AND($H$6="CHIP",MID($A69,1,FIND(".",$A69,1)-1)="I")),TRUE,FALSE)</f>
        <v/>
      </c>
      <c r="AP69" s="69">
        <f>IF(AO69=1,1,"")</f>
        <v/>
      </c>
      <c r="AX69" s="5" t="n">
        <v>0</v>
      </c>
    </row>
    <row r="70" ht="49.5" customHeight="1">
      <c r="A70" s="294" t="inlineStr">
        <is>
          <t>I.G.7.12</t>
        </is>
      </c>
      <c r="B70" s="295" t="inlineStr">
        <is>
          <t>42 CFR 438.208(c)(3)(iv)</t>
        </is>
      </c>
      <c r="C70" s="295" t="inlineStr">
        <is>
          <t>The contract requires that, for enrollees with special health care needs, the treatment or service plan be developed in accordance with any applicable state quality assurance and utilization review standards.</t>
        </is>
      </c>
      <c r="D70" s="505" t="n">
        <v>5</v>
      </c>
      <c r="E70" s="297" t="n"/>
      <c r="F70" s="655" t="inlineStr">
        <is>
          <t>Source: Attachment - Core Contract Provisions 02012025: 90, 134, 70, 153, 101, 128 | CN-680000-FP122: 70, 190, 121</t>
        </is>
      </c>
      <c r="G70" s="297" t="n"/>
      <c r="H70" s="640" t="inlineStr">
        <is>
          <t>Recommendation: UNCLEAR
Response:
The retrieved text does not provide explicit evidence that the contract requires treatment or service plans for enrollees with special health care needs to be developed in accordance with applicable state quality assurance and utilization review standards. While there are references to enrollees with special health care needs and quality assurance, there is no direct statement linking the development of treatment or service plans to state standards.</t>
        </is>
      </c>
      <c r="I70" s="92" t="inlineStr">
        <is>
          <t>MCO</t>
        </is>
      </c>
      <c r="J70" s="92" t="inlineStr">
        <is>
          <t>HIO</t>
        </is>
      </c>
      <c r="K70" s="92" t="inlineStr">
        <is>
          <t>PIHP</t>
        </is>
      </c>
      <c r="L70" s="71" t="inlineStr">
        <is>
          <t>PAHP</t>
        </is>
      </c>
      <c r="M70" s="71" t="n"/>
      <c r="N70" s="71" t="n"/>
      <c r="O70" s="71" t="n"/>
      <c r="P70" s="71" t="inlineStr">
        <is>
          <t>EXISTING</t>
        </is>
      </c>
      <c r="Q70" s="71">
        <f>IF(OR(AND($C$2="Base contract",$C$3="No, section requirements must be reviewed", $AF70=FALSE,$AG70=FALSE),AND($C$2="Contract amendment",$C$3="No, section requirements must be reviewed",$AF70=FALSE,$AG70=FALSE)),"MUNN")</f>
        <v/>
      </c>
      <c r="R70" s="64" t="n"/>
      <c r="S70" s="64" t="n"/>
      <c r="T70" s="64" t="n"/>
      <c r="U70" s="97">
        <f>IF(OR($E$58="N/A",AND(AX70=0,'Cover Sheet'!$B$29="Streamlined Review"),AND(E70="Met",F70&lt;&gt;""),AND(E70="Not met",G70&lt;&gt;""),AND(E70="Unsure",G70&lt;&gt;""),AND(E70="N/A",H70&lt;&gt;""),AND(Y70=TRUE)),1,0)</f>
        <v/>
      </c>
      <c r="X70" s="126">
        <f>IF(OR(Y70=TRUE,V70=TRUE,AM70=TRUE),TRUE,FALSE)</f>
        <v/>
      </c>
      <c r="Y70" s="126">
        <f>IF(SUM(Z70:AE70)&lt;1,TRUE,FALSE)</f>
        <v/>
      </c>
      <c r="Z70" s="126">
        <f>IF($Z$2=I70,1,0)</f>
        <v/>
      </c>
      <c r="AA70" s="126">
        <f>IF($AA$2=J70,1,0)</f>
        <v/>
      </c>
      <c r="AB70" s="126">
        <f>IF($AB$2=K70,1,0)</f>
        <v/>
      </c>
      <c r="AC70" s="126">
        <f>IF($AC$2=L70,1,0)</f>
        <v/>
      </c>
      <c r="AD70" s="126">
        <f>IF($AD$2=M70,1,0)</f>
        <v/>
      </c>
      <c r="AE70" s="126">
        <f>IF($AE$2=O70,1,0)</f>
        <v/>
      </c>
      <c r="AF70" s="53">
        <f>IF($H$1&lt;&gt;0,IF($H$1&lt;&gt;I70,IF($H$1&lt;&gt;J70,IF($H$1&lt;&gt;K70,IF($H$1&lt;&gt;L70,IF($H$1&lt;&gt;M70,IF($H$1&lt;&gt;N70,IF($H$1&lt;&gt;O70,TRUE,FALSE))))))))</f>
        <v/>
      </c>
      <c r="AG70" s="54">
        <f>IF(AH70=TRUE,TRUE,FALSE)</f>
        <v/>
      </c>
      <c r="AH70" s="56">
        <f>IF(OR(AND($H$6="Medicaid",MID($A70,1,FIND(".",$A70,1)-1)="II"),AND($H$6="CHIP",MID($A70,1,FIND(".",$A70,1)-1)="I")),TRUE,FALSE)</f>
        <v/>
      </c>
      <c r="AP70" s="69">
        <f>IF(AO70=1,1,"")</f>
        <v/>
      </c>
      <c r="AX70" s="5" t="n">
        <v>0</v>
      </c>
    </row>
    <row r="71" ht="61.5" customHeight="1">
      <c r="A71" s="294" t="inlineStr">
        <is>
          <t>I.G.7.13</t>
        </is>
      </c>
      <c r="B71" s="295" t="inlineStr">
        <is>
          <t>42 CFR 438.208(c)(3)(v); 42 CFR 441.301(c)(3)</t>
        </is>
      </c>
      <c r="C71" s="295" t="inlineStr">
        <is>
          <t xml:space="preserve">The contract requires that, for enrollees with special health care needs as required by the state, the treatment or service plan be reviewed and revised upon reassessment of functional need, at least every 12 months, or when the enrollee's circumstances or needs change significantly, or at the request of the enrollee. </t>
        </is>
      </c>
      <c r="D71" s="505" t="n">
        <v>5</v>
      </c>
      <c r="E71" s="297" t="n"/>
      <c r="F71" s="655" t="inlineStr">
        <is>
          <t>Source: CN-680000-FP122: 372, 378, 489: 372, 378, 489</t>
        </is>
      </c>
      <c r="G71" s="297" t="n"/>
      <c r="H71" s="640" t="inlineStr">
        <is>
          <t>Recommendation: MET
Response:
The contract explicitly states that the Managed Care Plan shall have an annual face-to-face visit with the enrollee to complete the annual reassessment, determine the enrollee's functional status, satisfaction with services, and changes in service needs, and develop a new plan of care [1]. Additionally, the contract requires that the Managed Care Plan shall conduct a face-to-face visit with the enrollee within five (5) business days following an enrollee's change of placement type or following a significant change in an enrollee's condition [1]. The contract also specifies that treatment plans are updated at least every six (6) months when there are significant changes in enrollee's condition [2]. Furthermore, the case manager shall review the enrollee's plan of care and update it if necessary, and this review shall be conducted more frequently than once every ninety (90) days if the enrollee experiences a significant change [3]. These provisions meet the requirement for reviewing and revising the treatment or service plan upon reassessment of functional need, at least every 12 months, or when the enrollee's circumstances or needs change significantly, or at the request of the enrollee.
[1] CN-680000-FP122: 372
[2] CN-680000-FP122: 378
[3] CN-680000-FP122: 489</t>
        </is>
      </c>
      <c r="I71" s="92" t="inlineStr">
        <is>
          <t>MCO</t>
        </is>
      </c>
      <c r="J71" s="92" t="inlineStr">
        <is>
          <t>HIO</t>
        </is>
      </c>
      <c r="K71" s="92" t="inlineStr">
        <is>
          <t>PIHP</t>
        </is>
      </c>
      <c r="L71" s="71" t="inlineStr">
        <is>
          <t>PAHP</t>
        </is>
      </c>
      <c r="M71" s="71" t="n"/>
      <c r="N71" s="71" t="n"/>
      <c r="O71" s="71" t="n"/>
      <c r="P71" s="71" t="inlineStr">
        <is>
          <t>EXISTING</t>
        </is>
      </c>
      <c r="Q71" s="71">
        <f>IF(OR(AND($C$2="Base contract",$C$3="No, section requirements must be reviewed", $AF71=FALSE,$AG71=FALSE),AND($C$2="Contract amendment",$C$3="No, section requirements must be reviewed",$AF71=FALSE,$AG71=FALSE)),"MUNN")</f>
        <v/>
      </c>
      <c r="R71" s="64" t="n"/>
      <c r="S71" s="64" t="n"/>
      <c r="T71" s="64" t="n"/>
      <c r="U71" s="97">
        <f>IF(OR($E$58="N/A",AND(AX71=0,'Cover Sheet'!$B$29="Streamlined Review"),AND(E71="Met",F71&lt;&gt;""),AND(E71="Not met",G71&lt;&gt;""),AND(E71="Unsure",G71&lt;&gt;""),AND(E71="N/A",H71&lt;&gt;""),AND(Y71=TRUE)),1,0)</f>
        <v/>
      </c>
      <c r="X71" s="126">
        <f>IF(OR(Y71=TRUE,V71=TRUE,AM71=TRUE),TRUE,FALSE)</f>
        <v/>
      </c>
      <c r="Y71" s="126">
        <f>IF(SUM(Z71:AE71)&lt;1,TRUE,FALSE)</f>
        <v/>
      </c>
      <c r="Z71" s="126">
        <f>IF($Z$2=I71,1,0)</f>
        <v/>
      </c>
      <c r="AA71" s="126">
        <f>IF($AA$2=J71,1,0)</f>
        <v/>
      </c>
      <c r="AB71" s="126">
        <f>IF($AB$2=K71,1,0)</f>
        <v/>
      </c>
      <c r="AC71" s="126">
        <f>IF($AC$2=L71,1,0)</f>
        <v/>
      </c>
      <c r="AD71" s="126">
        <f>IF($AD$2=M71,1,0)</f>
        <v/>
      </c>
      <c r="AE71" s="126">
        <f>IF($AE$2=O71,1,0)</f>
        <v/>
      </c>
      <c r="AF71" s="53">
        <f>IF($H$1&lt;&gt;0,IF($H$1&lt;&gt;I71,IF($H$1&lt;&gt;J71,IF($H$1&lt;&gt;K71,IF($H$1&lt;&gt;L71,IF($H$1&lt;&gt;M71,IF($H$1&lt;&gt;N71,IF($H$1&lt;&gt;O71,TRUE,FALSE))))))))</f>
        <v/>
      </c>
      <c r="AG71" s="54">
        <f>IF(AH71=TRUE,TRUE,FALSE)</f>
        <v/>
      </c>
      <c r="AH71" s="56">
        <f>IF(OR(AND($H$6="Medicaid",MID($A71,1,FIND(".",$A71,1)-1)="II"),AND($H$6="CHIP",MID($A71,1,FIND(".",$A71,1)-1)="I")),TRUE,FALSE)</f>
        <v/>
      </c>
      <c r="AP71" s="69">
        <f>IF(AO71=1,1,"")</f>
        <v/>
      </c>
      <c r="AX71" s="5" t="n">
        <v>0</v>
      </c>
    </row>
    <row r="72" ht="59.25" customHeight="1" thickBot="1">
      <c r="A72" s="308" t="inlineStr">
        <is>
          <t>I.G.7.14</t>
        </is>
      </c>
      <c r="B72" s="309" t="inlineStr">
        <is>
          <t>42 CFR 438.208(c)(4)</t>
        </is>
      </c>
      <c r="C72" s="309" t="inlineStr">
        <is>
          <t>For enrollees with special health care needs determined through an assessment to need a course of treatment or regular care monitoring, the contract requires that the MCP have a mechanism in place to allow enrollees to directly access a specialist as appropriate for the enrollee's condition and identified needs.</t>
        </is>
      </c>
      <c r="D72" s="500" t="inlineStr">
        <is>
          <t>5,6</t>
        </is>
      </c>
      <c r="E72" s="311" t="n"/>
      <c r="F72" s="658" t="inlineStr">
        <is>
          <t>Source: CN-680000-FP122: 385: 385</t>
        </is>
      </c>
      <c r="G72" s="311" t="n"/>
      <c r="H72" s="643" t="inlineStr">
        <is>
          <t>Recommendation: MET
Response:
The contract explicitly states that the Managed Care Plan (MCP) must have a mechanism to allow enrollees with special health care needs to directly access a specialist. This is evidenced by the following quote: 'a mechanism to allow enrollees with special health care needs to directly access a specialist (for example, through a standing referral or an approved number of visits) as appropriate for the enrollee's condition and identified needs.' (CN-680000-FP122: 385)</t>
        </is>
      </c>
      <c r="I72" s="92" t="inlineStr">
        <is>
          <t>MCO</t>
        </is>
      </c>
      <c r="J72" s="92" t="inlineStr">
        <is>
          <t>HIO</t>
        </is>
      </c>
      <c r="K72" s="92" t="inlineStr">
        <is>
          <t>PIHP</t>
        </is>
      </c>
      <c r="L72" s="71" t="inlineStr">
        <is>
          <t>PAHP</t>
        </is>
      </c>
      <c r="M72" s="71" t="n"/>
      <c r="N72" s="71" t="n"/>
      <c r="O72" s="71" t="n"/>
      <c r="P72" s="71" t="inlineStr">
        <is>
          <t>EXISTING</t>
        </is>
      </c>
      <c r="Q72" s="71">
        <f>IF(OR(AND($C$2="Base contract",$C$3="No, section requirements must be reviewed", $AF72=FALSE,$AG72=FALSE),AND($C$2="Contract amendment",$C$3="No, section requirements must be reviewed",$AF72=FALSE,$AG72=FALSE)),"MUNN")</f>
        <v/>
      </c>
      <c r="R72" s="64" t="n"/>
      <c r="S72" s="64" t="n"/>
      <c r="T72" s="64" t="n"/>
      <c r="U72" s="97">
        <f>IF(OR($E$58="N/A",AND(AX72=0,'Cover Sheet'!$B$29="Streamlined Review"),AND(E72="Met",F72&lt;&gt;""),AND(E72="Not met",G72&lt;&gt;""),AND(E72="Unsure",G72&lt;&gt;""),AND(E72="N/A",H72&lt;&gt;""),AND(Y72=TRUE)),1,0)</f>
        <v/>
      </c>
      <c r="X72" s="126">
        <f>IF(OR(Y72=TRUE,V72=TRUE,AM72=TRUE),TRUE,FALSE)</f>
        <v/>
      </c>
      <c r="Y72" s="126">
        <f>IF(SUM(Z72:AE72)&lt;1,TRUE,FALSE)</f>
        <v/>
      </c>
      <c r="Z72" s="126">
        <f>IF($Z$2=I72,1,0)</f>
        <v/>
      </c>
      <c r="AA72" s="126">
        <f>IF($AA$2=J72,1,0)</f>
        <v/>
      </c>
      <c r="AB72" s="126">
        <f>IF($AB$2=K72,1,0)</f>
        <v/>
      </c>
      <c r="AC72" s="126">
        <f>IF($AC$2=L72,1,0)</f>
        <v/>
      </c>
      <c r="AD72" s="126">
        <f>IF($AD$2=M72,1,0)</f>
        <v/>
      </c>
      <c r="AE72" s="126">
        <f>IF($AE$2=O72,1,0)</f>
        <v/>
      </c>
      <c r="AF72" s="53">
        <f>IF($H$1&lt;&gt;0,IF($H$1&lt;&gt;I72,IF($H$1&lt;&gt;J72,IF($H$1&lt;&gt;K72,IF($H$1&lt;&gt;L72,IF($H$1&lt;&gt;M72,IF($H$1&lt;&gt;N72,IF($H$1&lt;&gt;O72,TRUE,FALSE))))))))</f>
        <v/>
      </c>
      <c r="AG72" s="54">
        <f>IF(AH72=TRUE,TRUE,FALSE)</f>
        <v/>
      </c>
      <c r="AH72" s="56">
        <f>IF(OR(AND($H$6="Medicaid",MID($A72,1,FIND(".",$A72,1)-1)="II"),AND($H$6="CHIP",MID($A72,1,FIND(".",$A72,1)-1)="I")),TRUE,FALSE)</f>
        <v/>
      </c>
      <c r="AP72" s="69">
        <f>IF(AO72=1,1,"")</f>
        <v/>
      </c>
      <c r="AX72" s="5" t="n">
        <v>0</v>
      </c>
    </row>
    <row r="73" ht="15.75" customHeight="1" thickBot="1">
      <c r="A73" s="463" t="n"/>
      <c r="B73" s="451" t="n"/>
      <c r="C73" s="452" t="inlineStr">
        <is>
          <t>I.G.8 Accreditation</t>
        </is>
      </c>
      <c r="D73" s="442" t="n"/>
      <c r="E73" s="443" t="n"/>
      <c r="F73" s="444" t="n"/>
      <c r="G73" s="444" t="n"/>
      <c r="H73" s="445" t="n"/>
      <c r="I73" s="74" t="n"/>
      <c r="J73" s="74" t="n"/>
      <c r="K73" s="74" t="n"/>
      <c r="L73" s="87" t="n"/>
      <c r="M73" s="87" t="n"/>
      <c r="R73" s="116" t="n"/>
      <c r="S73" s="116" t="n"/>
      <c r="T73" s="116" t="n"/>
      <c r="U73" s="126" t="n"/>
      <c r="AH73" s="68" t="n"/>
    </row>
    <row r="74" ht="33.75" customHeight="1">
      <c r="A74" s="254" t="inlineStr">
        <is>
          <t>I.G.8.01</t>
        </is>
      </c>
      <c r="B74" s="255" t="inlineStr">
        <is>
          <t>42 CFR 438.332(a)</t>
        </is>
      </c>
      <c r="C74" s="255" t="inlineStr">
        <is>
          <t xml:space="preserve">The contract requires that each MCP inform the state as to whether it has been accredited by a private independent accrediting entity. </t>
        </is>
      </c>
      <c r="D74" s="473" t="n"/>
      <c r="E74" s="313" t="n"/>
      <c r="F74" s="645" t="inlineStr">
        <is>
          <t>Source: Attachment - Core Contract Provisions 02012025: 120: 120</t>
        </is>
      </c>
      <c r="G74" s="313" t="n"/>
      <c r="H74" s="644" t="inlineStr">
        <is>
          <t>Recommendation: MET
Response:
The contract explicitly states that the Managed Care Plan (MCP) must be accredited by a nationally recognized accrediting body or have initiated the accreditation process within one year after the contract was executed. Additionally, the MCP is required to authorize its accrediting body to provide the Agency with a copy of its most recent accreditation review, which includes its accreditation status. This indicates that the MCP is required to inform the state of its accreditation status.
Evidence:
- "Pursuant to Section 409.967(2)(f)3., F.S., the Managed Care Plan must be accredited by a nationally recognized accrediting body or have initiated the accreditation process within one (1) year after this Contract was executed." [Attachment - Core Contract Provisions 02012025: 120]
- "In accordance with 42 CFR 438.332, the Managed Care Plan shall authorize its accrediting body to provide the Agency a copy of its most recent accreditation review, including: its accreditation status..." [Attachment - Core Contract Provisions 02012025: 120]</t>
        </is>
      </c>
      <c r="I74" s="92" t="inlineStr">
        <is>
          <t>MCO</t>
        </is>
      </c>
      <c r="J74" s="92" t="inlineStr">
        <is>
          <t>HIO</t>
        </is>
      </c>
      <c r="K74" s="92" t="inlineStr">
        <is>
          <t>PIHP</t>
        </is>
      </c>
      <c r="L74" s="71" t="inlineStr">
        <is>
          <t>PAHP</t>
        </is>
      </c>
      <c r="M74" s="71" t="n"/>
      <c r="N74" s="71" t="n"/>
      <c r="O74" s="71" t="n"/>
      <c r="P74" s="71" t="inlineStr">
        <is>
          <t>EXISTING</t>
        </is>
      </c>
      <c r="Q74" s="71">
        <f>IF(OR(AND($C$2="Base contract",$C$3="No, section requirements must be reviewed", $AF74=FALSE,$AG74=FALSE),AND($C$2="Contract amendment",$C$3="No, section requirements must be reviewed",$AF74=FALSE,$AG74=FALSE)),"MUNN")</f>
        <v/>
      </c>
      <c r="R74" s="64" t="n">
        <v>42917</v>
      </c>
      <c r="S74" s="64" t="n"/>
      <c r="T74" s="64" t="n"/>
      <c r="U74" s="97">
        <f>IF(OR($E$73="N/A",AND(AX74=0,'Cover Sheet'!$B$29="Streamlined Review"),AND(E74="Met",F74&lt;&gt;""),AND(E74="Not met",G74&lt;&gt;""),AND(E74="Unsure",G74&lt;&gt;""),AND(E74="N/A",H74&lt;&gt;""),AND(Y74=TRUE)),1,0)</f>
        <v/>
      </c>
      <c r="X74" s="126">
        <f>IF(OR(Y74=TRUE,V74=TRUE,AM74=TRUE),TRUE,FALSE)</f>
        <v/>
      </c>
      <c r="Y74" s="126">
        <f>IF(SUM(Z74:AE74)&lt;1,TRUE,FALSE)</f>
        <v/>
      </c>
      <c r="Z74" s="126">
        <f>IF($Z$2=I74,1,0)</f>
        <v/>
      </c>
      <c r="AA74" s="126">
        <f>IF($AA$2=J74,1,0)</f>
        <v/>
      </c>
      <c r="AB74" s="126">
        <f>IF($AB$2=K74,1,0)</f>
        <v/>
      </c>
      <c r="AC74" s="126">
        <f>IF($AC$2=L74,1,0)</f>
        <v/>
      </c>
      <c r="AD74" s="126">
        <f>IF($AD$2=M74,1,0)</f>
        <v/>
      </c>
      <c r="AE74" s="126">
        <f>IF($AE$2=O74,1,0)</f>
        <v/>
      </c>
      <c r="AF74" s="53">
        <f>IF($H$1&lt;&gt;0,IF($H$1&lt;&gt;I74,IF($H$1&lt;&gt;J74,IF($H$1&lt;&gt;K74,IF($H$1&lt;&gt;L74,IF($H$1&lt;&gt;M74,IF($H$1&lt;&gt;N74,IF($H$1&lt;&gt;O74,TRUE,FALSE))))))))</f>
        <v/>
      </c>
      <c r="AG74" s="54">
        <f>IF(AH74=TRUE,TRUE,FALSE)</f>
        <v/>
      </c>
      <c r="AH74" s="56">
        <f>IF(OR(AND($H$6="Medicaid",MID($A74,1,FIND(".",$A74,1)-1)="II"),AND($H$6="CHIP",MID($A74,1,FIND(".",$A74,1)-1)="I")),TRUE,FALSE)</f>
        <v/>
      </c>
      <c r="AP74" s="69">
        <f>IF(AO74=1,1,"")</f>
        <v/>
      </c>
      <c r="AX74" s="5" t="n">
        <v>0</v>
      </c>
    </row>
    <row r="75" ht="58.5" customHeight="1">
      <c r="A75" s="294" t="inlineStr">
        <is>
          <t>I.G.8.02</t>
        </is>
      </c>
      <c r="B75" s="295" t="inlineStr">
        <is>
          <t>42 CFR 438.332(b)(1)</t>
        </is>
      </c>
      <c r="C75" s="295" t="inlineStr">
        <is>
          <t>The contract requires that each MCP that has received accreditation by a private independent accrediting entity must authorize the private independent accrediting entity to provide the state a copy of its most recent accreditation review, including its accreditation status, survey type, and level (as applicable).</t>
        </is>
      </c>
      <c r="D75" s="446" t="n"/>
      <c r="E75" s="297" t="n"/>
      <c r="F75" s="655" t="inlineStr">
        <is>
          <t>Source: Attachment - Core Contract Provisions 02012025: 120 | CN-680000-FP122: 182</t>
        </is>
      </c>
      <c r="G75" s="297" t="n"/>
      <c r="H75" s="640" t="inlineStr">
        <is>
          <t>Recommendation: MET
Response:
The contract explicitly states that the Managed Care Plan (MCP) must authorize its accrediting body to provide the Agency a copy of its most recent accreditation review, including its accreditation status, survey type, and level (as applicable). This is found in the text: 'In accordance with 42 CFR 438.332, the Managed Care Plan shall authorize its accrediting body to provide the Agency a copy of its most recent accreditation review, including: its accreditation status, survey type, and level (as applicable); recommended actions or improvements, CAPs, and summaries of findings; an' [Attachment - Core Contract Provisions 02012025: 120, CN-680000-FP122: 182].</t>
        </is>
      </c>
      <c r="I75" s="92" t="inlineStr">
        <is>
          <t>MCO</t>
        </is>
      </c>
      <c r="J75" s="92" t="inlineStr">
        <is>
          <t>HIO</t>
        </is>
      </c>
      <c r="K75" s="92" t="inlineStr">
        <is>
          <t>PIHP</t>
        </is>
      </c>
      <c r="L75" s="71" t="inlineStr">
        <is>
          <t>PAHP</t>
        </is>
      </c>
      <c r="M75" s="71" t="n"/>
      <c r="N75" s="71" t="n"/>
      <c r="O75" s="71" t="n"/>
      <c r="P75" s="71" t="inlineStr">
        <is>
          <t>EXISTING</t>
        </is>
      </c>
      <c r="Q75" s="71">
        <f>IF(OR(AND($C$2="Base contract",$C$3="No, section requirements must be reviewed", $AF75=FALSE,$AG75=FALSE),AND($C$2="Contract amendment",$C$3="No, section requirements must be reviewed",$AF75=FALSE,$AG75=FALSE)),"MUNN")</f>
        <v/>
      </c>
      <c r="R75" s="64" t="n">
        <v>42917</v>
      </c>
      <c r="S75" s="64" t="n"/>
      <c r="T75" s="64" t="n"/>
      <c r="U75" s="97">
        <f>IF(OR($E$73="N/A",AND(AX75=0,'Cover Sheet'!$B$29="Streamlined Review"),AND(E75="Met",F75&lt;&gt;""),AND(E75="Not met",G75&lt;&gt;""),AND(E75="Unsure",G75&lt;&gt;""),AND(E75="N/A",H75&lt;&gt;""),AND(Y75=TRUE)),1,0)</f>
        <v/>
      </c>
      <c r="X75" s="126">
        <f>IF(OR(Y75=TRUE,V75=TRUE,AM75=TRUE),TRUE,FALSE)</f>
        <v/>
      </c>
      <c r="Y75" s="126">
        <f>IF(SUM(Z75:AE75)&lt;1,TRUE,FALSE)</f>
        <v/>
      </c>
      <c r="Z75" s="126">
        <f>IF($Z$2=I75,1,0)</f>
        <v/>
      </c>
      <c r="AA75" s="126">
        <f>IF($AA$2=J75,1,0)</f>
        <v/>
      </c>
      <c r="AB75" s="126">
        <f>IF($AB$2=K75,1,0)</f>
        <v/>
      </c>
      <c r="AC75" s="126">
        <f>IF($AC$2=L75,1,0)</f>
        <v/>
      </c>
      <c r="AD75" s="126">
        <f>IF($AD$2=M75,1,0)</f>
        <v/>
      </c>
      <c r="AE75" s="126">
        <f>IF($AE$2=O75,1,0)</f>
        <v/>
      </c>
      <c r="AF75" s="53">
        <f>IF($H$1&lt;&gt;0,IF($H$1&lt;&gt;I75,IF($H$1&lt;&gt;J75,IF($H$1&lt;&gt;K75,IF($H$1&lt;&gt;L75,IF($H$1&lt;&gt;M75,IF($H$1&lt;&gt;N75,IF($H$1&lt;&gt;O75,TRUE,FALSE))))))))</f>
        <v/>
      </c>
      <c r="AG75" s="54">
        <f>IF(AH75=TRUE,TRUE,FALSE)</f>
        <v/>
      </c>
      <c r="AH75" s="56">
        <f>IF(OR(AND($H$6="Medicaid",MID($A75,1,FIND(".",$A75,1)-1)="II"),AND($H$6="CHIP",MID($A75,1,FIND(".",$A75,1)-1)="I")),TRUE,FALSE)</f>
        <v/>
      </c>
      <c r="AP75" s="69">
        <f>IF(AO75=1,1,"")</f>
        <v/>
      </c>
      <c r="AX75" s="5" t="n">
        <v>0</v>
      </c>
    </row>
    <row r="76" ht="60" customHeight="1">
      <c r="A76" s="294" t="inlineStr">
        <is>
          <t>I.G.8.03</t>
        </is>
      </c>
      <c r="B76" s="295" t="inlineStr">
        <is>
          <t>42 CFR 438.332(b)(2)</t>
        </is>
      </c>
      <c r="C76" s="295" t="inlineStr">
        <is>
          <t>The contract requires that each MCP that has received accreditation by a private independent accrediting entity must authorize the private independent accrediting entity to provide the state a copy of its most recent accreditation review, recommended actions or improvements, corrective action plans, and summaries of findings.</t>
        </is>
      </c>
      <c r="D76" s="446" t="n"/>
      <c r="E76" s="297" t="n"/>
      <c r="F76" s="655" t="inlineStr">
        <is>
          <t>Source: CN-680000-FP122: 182 | Attachment - Core Contract Provisions 02012025: 120</t>
        </is>
      </c>
      <c r="G76" s="297" t="n"/>
      <c r="H76" s="640" t="inlineStr">
        <is>
          <t>Recommendation: MET
Response:
The contract explicitly states that the Managed Care Plan (MCP) shall authorize its accrediting body to provide the Agency a copy of its most recent accreditation review, including its accreditation status, survey type, and level (as applicable); recommended actions or improvements, corrective action plans (CAPs), and summaries of findings. This is found in the text: "b. In accordance with 42 CFR 438.332, the Managed Care Plan shall authorize its accrediting body to provide the Agency a copy of its most recent accreditation review, including: its accreditation status, survey type, and level (as applicable); recommended actions or improvements, CAPs, and summaries of findings;" [1][2].</t>
        </is>
      </c>
      <c r="I76" s="92" t="inlineStr">
        <is>
          <t>MCO</t>
        </is>
      </c>
      <c r="J76" s="92" t="inlineStr">
        <is>
          <t>HIO</t>
        </is>
      </c>
      <c r="K76" s="92" t="inlineStr">
        <is>
          <t>PIHP</t>
        </is>
      </c>
      <c r="L76" s="71" t="inlineStr">
        <is>
          <t>PAHP</t>
        </is>
      </c>
      <c r="M76" s="71" t="n"/>
      <c r="N76" s="71" t="n"/>
      <c r="O76" s="71" t="n"/>
      <c r="P76" s="71" t="inlineStr">
        <is>
          <t>EXISTING</t>
        </is>
      </c>
      <c r="Q76" s="71">
        <f>IF(OR(AND($C$2="Base contract",$C$3="No, section requirements must be reviewed", $AF76=FALSE,$AG76=FALSE),AND($C$2="Contract amendment",$C$3="No, section requirements must be reviewed",$AF76=FALSE,$AG76=FALSE)),"MUNN")</f>
        <v/>
      </c>
      <c r="R76" s="64" t="n">
        <v>42917</v>
      </c>
      <c r="S76" s="64" t="n"/>
      <c r="T76" s="64" t="n"/>
      <c r="U76" s="97">
        <f>IF(OR($E$73="N/A",AND(AX76=0,'Cover Sheet'!$B$29="Streamlined Review"),AND(E76="Met",F76&lt;&gt;""),AND(E76="Not met",G76&lt;&gt;""),AND(E76="Unsure",G76&lt;&gt;""),AND(E76="N/A",H76&lt;&gt;""),AND(Y76=TRUE)),1,0)</f>
        <v/>
      </c>
      <c r="X76" s="126">
        <f>IF(OR(Y76=TRUE,V76=TRUE,AM76=TRUE),TRUE,FALSE)</f>
        <v/>
      </c>
      <c r="Y76" s="126">
        <f>IF(SUM(Z76:AE76)&lt;1,TRUE,FALSE)</f>
        <v/>
      </c>
      <c r="Z76" s="126">
        <f>IF($Z$2=I76,1,0)</f>
        <v/>
      </c>
      <c r="AA76" s="126">
        <f>IF($AA$2=J76,1,0)</f>
        <v/>
      </c>
      <c r="AB76" s="126">
        <f>IF($AB$2=K76,1,0)</f>
        <v/>
      </c>
      <c r="AC76" s="126">
        <f>IF($AC$2=L76,1,0)</f>
        <v/>
      </c>
      <c r="AD76" s="126">
        <f>IF($AD$2=M76,1,0)</f>
        <v/>
      </c>
      <c r="AE76" s="126">
        <f>IF($AE$2=O76,1,0)</f>
        <v/>
      </c>
      <c r="AF76" s="53">
        <f>IF($H$1&lt;&gt;0,IF($H$1&lt;&gt;I76,IF($H$1&lt;&gt;J76,IF($H$1&lt;&gt;K76,IF($H$1&lt;&gt;L76,IF($H$1&lt;&gt;M76,IF($H$1&lt;&gt;N76,IF($H$1&lt;&gt;O76,TRUE,FALSE))))))))</f>
        <v/>
      </c>
      <c r="AG76" s="54">
        <f>IF(AH76=TRUE,TRUE,FALSE)</f>
        <v/>
      </c>
      <c r="AH76" s="56">
        <f>IF(OR(AND($H$6="Medicaid",MID($A76,1,FIND(".",$A76,1)-1)="II"),AND($H$6="CHIP",MID($A76,1,FIND(".",$A76,1)-1)="I")),TRUE,FALSE)</f>
        <v/>
      </c>
      <c r="AP76" s="69">
        <f>IF(AO76=1,1,"")</f>
        <v/>
      </c>
      <c r="AX76" s="5" t="n">
        <v>0</v>
      </c>
    </row>
    <row r="77" ht="61.5" customHeight="1" thickBot="1">
      <c r="A77" s="351" t="inlineStr">
        <is>
          <t>I.G.8.04</t>
        </is>
      </c>
      <c r="B77" s="339" t="inlineStr">
        <is>
          <t>42 CFR 438.332(b)(3)</t>
        </is>
      </c>
      <c r="C77" s="339" t="inlineStr">
        <is>
          <t>The contract requires that each MCP that has received accreditation by a private independent accrediting entity must authorize the private independent accrediting entity to provide the state a copy of its most recent accreditation review, including the expiration date of the accreditation.</t>
        </is>
      </c>
      <c r="D77" s="449" t="n"/>
      <c r="E77" s="340" t="n"/>
      <c r="F77" s="657" t="inlineStr">
        <is>
          <t>Source: Attachment - Core Contract Provisions 02012025: 120 | CN-680000-FP122: 182</t>
        </is>
      </c>
      <c r="G77" s="340" t="n"/>
      <c r="H77" s="642" t="inlineStr">
        <is>
          <t>Recommendation: MET
Response:
The contract explicitly states that the Managed Care Plan (MCP) must authorize its accrediting body to provide the Agency a copy of its most recent accreditation review, including the expiration date of accreditation. This is found in the text: 'b. In accordance with 42 CFR 438.332, the Managed Care Plan shall authorize its accrediting body to provide the Agency a copy of its most recent accreditation review, including: its accreditation status, survey type, and level (as applicable); recommended actions or improvements, CAPs, and summaries of findings; and the expiration date of accreditation.' [1] [2]</t>
        </is>
      </c>
      <c r="I77" s="92" t="inlineStr">
        <is>
          <t>MCO</t>
        </is>
      </c>
      <c r="J77" s="92" t="inlineStr">
        <is>
          <t>HIO</t>
        </is>
      </c>
      <c r="K77" s="92" t="inlineStr">
        <is>
          <t>PIHP</t>
        </is>
      </c>
      <c r="L77" s="71" t="inlineStr">
        <is>
          <t>PAHP</t>
        </is>
      </c>
      <c r="M77" s="71" t="n"/>
      <c r="N77" s="71" t="n"/>
      <c r="O77" s="71" t="n"/>
      <c r="P77" s="71" t="inlineStr">
        <is>
          <t>EXISTING</t>
        </is>
      </c>
      <c r="Q77" s="71">
        <f>IF(OR(AND($C$2="Base contract",$C$3="No, section requirements must be reviewed", $AF77=FALSE,$AG77=FALSE),AND($C$2="Contract amendment",$C$3="No, section requirements must be reviewed",$AF77=FALSE,$AG77=FALSE)),"MUNN")</f>
        <v/>
      </c>
      <c r="R77" s="64" t="n">
        <v>42917</v>
      </c>
      <c r="S77" s="64" t="n"/>
      <c r="T77" s="64" t="n"/>
      <c r="U77" s="97">
        <f>IF(OR($E$73="N/A",AND(AX77=0,'Cover Sheet'!$B$29="Streamlined Review"),AND(E77="Met",F77&lt;&gt;""),AND(E77="Not met",G77&lt;&gt;""),AND(E77="Unsure",G77&lt;&gt;""),AND(E77="N/A",H77&lt;&gt;""),AND(Y77=TRUE)),1,0)</f>
        <v/>
      </c>
      <c r="X77" s="126">
        <f>IF(OR(Y77=TRUE,V77=TRUE,AM77=TRUE),TRUE,FALSE)</f>
        <v/>
      </c>
      <c r="Y77" s="126">
        <f>IF(SUM(Z77:AE77)&lt;1,TRUE,FALSE)</f>
        <v/>
      </c>
      <c r="Z77" s="126">
        <f>IF($Z$2=I77,1,0)</f>
        <v/>
      </c>
      <c r="AA77" s="126">
        <f>IF($AA$2=J77,1,0)</f>
        <v/>
      </c>
      <c r="AB77" s="126">
        <f>IF($AB$2=K77,1,0)</f>
        <v/>
      </c>
      <c r="AC77" s="126">
        <f>IF($AC$2=L77,1,0)</f>
        <v/>
      </c>
      <c r="AD77" s="126">
        <f>IF($AD$2=M77,1,0)</f>
        <v/>
      </c>
      <c r="AE77" s="126">
        <f>IF($AE$2=O77,1,0)</f>
        <v/>
      </c>
      <c r="AF77" s="53">
        <f>IF($H$1&lt;&gt;0,IF($H$1&lt;&gt;I77,IF($H$1&lt;&gt;J77,IF($H$1&lt;&gt;K77,IF($H$1&lt;&gt;L77,IF($H$1&lt;&gt;M77,IF($H$1&lt;&gt;N77,IF($H$1&lt;&gt;O77,TRUE,FALSE))))))))</f>
        <v/>
      </c>
      <c r="AG77" s="54">
        <f>IF(AH77=TRUE,TRUE,FALSE)</f>
        <v/>
      </c>
      <c r="AH77" s="56">
        <f>IF(OR(AND($H$6="Medicaid",MID($A77,1,FIND(".",$A77,1)-1)="II"),AND($H$6="CHIP",MID($A77,1,FIND(".",$A77,1)-1)="I")),TRUE,FALSE)</f>
        <v/>
      </c>
      <c r="AP77" s="69">
        <f>IF(AO77=1,1,"")</f>
        <v/>
      </c>
      <c r="AX77" s="5" t="n">
        <v>0</v>
      </c>
    </row>
    <row r="78">
      <c r="A78" s="302" t="inlineStr">
        <is>
          <t>Tips and Additional Guidance</t>
        </is>
      </c>
      <c r="B78" s="303" t="n"/>
      <c r="C78" s="572" t="n"/>
      <c r="D78" s="304" t="n"/>
      <c r="E78" s="269" t="n"/>
      <c r="F78" s="270" t="n"/>
      <c r="G78" s="271" t="n"/>
      <c r="H78" s="271" t="n"/>
      <c r="AN78" s="84" t="n"/>
    </row>
    <row r="79" ht="42" customHeight="1">
      <c r="A79" s="586" t="n">
        <v>1</v>
      </c>
      <c r="B79" s="571" t="inlineStr">
        <is>
          <t>States must have in effect a transition of care policy in accordance with 42 CFR 438.62 and must require  MCPs to implement the transition of care policy. How a state chooses to meet these federal requirements may vary. For example, a state may: (1) include its transition of care policy within the MCP contract or as an attachment to the contract; (2) outline in the contract the process by which the state will share the model enrollee handbook; or (3) use another method.</t>
        </is>
      </c>
      <c r="AN79" s="84" t="n"/>
    </row>
    <row r="80" ht="233.1" customHeight="1">
      <c r="A80" s="586" t="n">
        <v>2</v>
      </c>
      <c r="B80" s="571" t="inlineStr">
        <is>
          <t>Per 42 CFR 438.62(b)(1) and 42 CFR 457.1216, effective with the annual rating period beginning on or after 07/01/2018 (for Medicaid and CHIP), the transition of care policy must include the following:
(i) The enrollee has access to services consistent with the access they previously had, and is permitted to retain their current provider for a period of time if that provider is not in the MCO, PIHP or PAHP network.
(ii) The enrollee is referred to appropriate providers of services that are in the network.
(iii) The state, in the case of FFS, PCCM, or PCCM entity, or the MCO, PIHP or PAHP that was previously serving the enrollee, fully and timely complies with requests for historical utilization data from the new MCO, PIHP, PAHP, PCCM, or PCCM entity in compliance with federal and state law.
(iv) Consistent with federal and state law, the enrollee’s new provider(s) are able to obtain copies of the enrollee’s medical records, as appropriate.
(v) Any other necessary procedures as specified by the Secretary to ensure continued access to services to prevent serious detriment to the enrollee’s health or reduce the risk of hospitalization or institutionalization.
Effective 01/01/2022 (for Medicaid and CHIP) with regard to data, the transition of care policy must include the following:
(i) A process for the electronic exchange of, at a minimum, the data classes and elements included in the content standard adopted at 45 CFR 170.213. Such information received by the MCO, PIHP, or PAHP must be incorporated into the MCO’s, PIHP’s, or PAHP’s records about the current enrollee. With the approval and at the direction of a current or former enrollee or the enrollee’s personal representative, the MCO, PIHP, or PAHP must:
(A) Receive all such data for a current enrollee from any other payer that has provided coverage to the enrollee within the preceding 5 years;
(B) At any time the enrollee is currently enrolled in the MCO, PIHP, or PAHP and up to 5 years after disenrollment, send all such data to any other payer that currently covers the enrollee or a payer the enrollee or the enrollee’s personal representative specifically requests receive the data; and
(C) Send data received from another payer in the electronic form and format it was received.</t>
        </is>
      </c>
      <c r="AN80" s="84" t="n"/>
    </row>
    <row r="81" ht="27.6" customHeight="1">
      <c r="A81" s="586" t="n">
        <v>3</v>
      </c>
      <c r="B81" s="571" t="inlineStr">
        <is>
          <t>This requirement under 42 CFR 438.910(d) applies to MCOs, PIHPs, or PAHPs providing services to an MCO enrollee in states covering medical/surgical and mental health or substance use disorder services under the state plan.</t>
        </is>
      </c>
      <c r="AN81" s="84" t="n"/>
    </row>
    <row r="82" ht="30.75" customHeight="1">
      <c r="A82" s="586" t="n">
        <v>4</v>
      </c>
      <c r="B82" s="571" t="inlineStr">
        <is>
          <t xml:space="preserve">This requirement, per 42 CFR 438.310(c)(2), applies to PCCM entities whose contracts with the state provide for shared savings, incentive payments, or other financial reward for the PCCM entity for improved quality outcomes. Therefore, "N/A" may be appropriate for a PCCM entity. </t>
        </is>
      </c>
      <c r="AN82" s="84" t="n"/>
    </row>
    <row r="83" ht="45" customHeight="1">
      <c r="A83" s="586" t="n">
        <v>5</v>
      </c>
      <c r="B83" s="571" t="inlineStr">
        <is>
          <t>For PIHPs and PAHPs, the state determines, based on the scope of the entity's services and on the way the state has organized the delivery of managed care services, whether a particular PIHP or PAHP is required to implement mechanisms for identifying, assessing, and producing a treatment plan for an individual with special health care needs as specified in 42 CFR 438.208(c). This requirement may be marked "N/A" for PIHPs and PAHPs.</t>
        </is>
      </c>
      <c r="AN83" s="84" t="n"/>
    </row>
    <row r="84" ht="32.25" customHeight="1">
      <c r="A84" s="586" t="n">
        <v>6</v>
      </c>
      <c r="B84" s="571" t="inlineStr">
        <is>
          <t>For the requirement at 42 CFR 438.208(c)(3)(ii), see the person-centered planning process and person-centered service plan requirements at 42 CFR 431.301(c)(1)–(2), as the treatment or service plan must meet these requirements.</t>
        </is>
      </c>
      <c r="AN84" s="84" t="n"/>
    </row>
    <row r="85" ht="35.25" customHeight="1">
      <c r="A85" s="147" t="n"/>
      <c r="B85" s="597" t="n"/>
      <c r="AN85" s="84" t="n"/>
    </row>
    <row r="86">
      <c r="F86" s="6" t="n"/>
      <c r="AN86" s="84" t="n"/>
    </row>
    <row r="87">
      <c r="F87" s="6" t="n"/>
      <c r="AN87" s="84" t="n"/>
    </row>
    <row r="88">
      <c r="F88" s="6" t="n"/>
      <c r="AN88" s="84" t="n"/>
    </row>
    <row r="89">
      <c r="F89" s="6" t="n"/>
      <c r="AN89" s="84" t="n"/>
    </row>
    <row r="90">
      <c r="F90" s="6" t="n"/>
      <c r="AN90" s="84" t="n"/>
    </row>
    <row r="91">
      <c r="F91" s="6" t="n"/>
      <c r="AN91" s="84" t="n"/>
    </row>
    <row r="92">
      <c r="F92" s="6" t="n"/>
      <c r="AN92" s="84" t="n"/>
    </row>
    <row r="93">
      <c r="F93" s="6" t="n"/>
      <c r="AN93" s="84" t="n"/>
    </row>
    <row r="94">
      <c r="F94" s="6" t="n"/>
      <c r="AN94" s="84" t="n"/>
    </row>
    <row r="95">
      <c r="F95" s="6" t="n"/>
      <c r="AN95" s="84" t="n"/>
    </row>
    <row r="96">
      <c r="F96" s="6" t="n"/>
      <c r="AN96" s="84" t="n"/>
    </row>
    <row r="97">
      <c r="F97" s="6" t="n"/>
      <c r="AN97" s="84" t="n"/>
    </row>
    <row r="98">
      <c r="F98" s="6" t="n"/>
      <c r="AN98" s="84" t="n"/>
    </row>
    <row r="99">
      <c r="F99" s="6" t="n"/>
      <c r="AN99" s="84" t="n"/>
    </row>
    <row r="100">
      <c r="F100" s="6" t="n"/>
      <c r="AN100" s="84" t="n"/>
    </row>
    <row r="101">
      <c r="F101" s="6" t="n"/>
      <c r="AN101" s="84" t="n"/>
    </row>
    <row r="102">
      <c r="F102" s="6" t="n"/>
      <c r="AN102" s="84" t="n"/>
    </row>
    <row r="103">
      <c r="F103" s="6" t="n"/>
      <c r="AN103" s="84" t="n"/>
    </row>
    <row r="104">
      <c r="F104" s="6" t="n"/>
      <c r="AN104" s="84" t="n"/>
    </row>
    <row r="105">
      <c r="F105" s="6" t="n"/>
      <c r="AN105" s="84" t="n"/>
    </row>
    <row r="106">
      <c r="F106" s="6" t="n"/>
      <c r="AN106" s="84" t="n"/>
    </row>
    <row r="107">
      <c r="F107" s="6" t="n"/>
      <c r="AN107" s="84" t="n"/>
    </row>
    <row r="108">
      <c r="F108" s="6" t="n"/>
      <c r="AN108" s="84" t="n"/>
    </row>
  </sheetData>
  <sheetProtection selectLockedCells="0" selectUnlockedCells="0" algorithmName="SHA-512" sheet="1" objects="0" insertRows="1" insertHyperlinks="1" autoFilter="1" scenarios="0" formatColumns="0" deleteColumns="1" insertColumns="1" pivotTables="1" deleteRows="1" formatCells="1" saltValue="NZcnXjI2IrHcnOhgXDUBlw==" formatRows="0" sort="1" spinCount="100000" hashValue="9FyTqCynK704pdpk5hrUz0GV50Z5Od14TgfjPFrTUsjEU54nxOkoye6R+aDCB0xuOFXPXtEx2qc6m0H9YcNNvg=="/>
  <mergeCells count="10">
    <mergeCell ref="B85:H85"/>
    <mergeCell ref="B84:H84"/>
    <mergeCell ref="Z1:AE1"/>
    <mergeCell ref="A2:B2"/>
    <mergeCell ref="B79:H79"/>
    <mergeCell ref="B82:H82"/>
    <mergeCell ref="A1:F1"/>
    <mergeCell ref="B83:H83"/>
    <mergeCell ref="B80:H80"/>
    <mergeCell ref="B81:H81"/>
  </mergeCells>
  <conditionalFormatting sqref="A8:D8 A9:H9 A10:D10 A11:H20 A21:D21 A22:H23 A24:F24 A25:H31 A32:D32 A33:H37 A38:D38 A39:H55 A56:D56 A57:H57 A58:D58 A59:H72 A73:D73 A74:H77 F8:H8 F10:H10 F21:H21 F32:H32 F38:H38 F56:H56 F58:H58 F73:H73 H24">
    <cfRule type="expression" priority="3823" dxfId="0">
      <formula>$C$3="Yes, section requirements are not applicable"</formula>
    </cfRule>
  </conditionalFormatting>
  <conditionalFormatting sqref="E8 E32 E38 E56 E58 E73">
    <cfRule type="expression" priority="32" dxfId="5">
      <formula>$AN8=1</formula>
    </cfRule>
    <cfRule type="expression" priority="33" dxfId="0">
      <formula>$C$3="Yes, section requirements are not included in the contract amendment"</formula>
    </cfRule>
    <cfRule type="expression" priority="34" dxfId="0">
      <formula>OR($AG8=TRUE,$AF8=TRUE)</formula>
    </cfRule>
  </conditionalFormatting>
  <conditionalFormatting sqref="E10">
    <cfRule type="expression" priority="29" dxfId="5">
      <formula>$AN10=1</formula>
    </cfRule>
    <cfRule type="expression" priority="30" dxfId="0">
      <formula>$C$3="Yes, section requirements are not included in the contract amendment"</formula>
    </cfRule>
    <cfRule type="expression" priority="31" dxfId="0">
      <formula>OR($AG10=TRUE,$AF10=TRUE)</formula>
    </cfRule>
  </conditionalFormatting>
  <conditionalFormatting sqref="E21">
    <cfRule type="expression" priority="26" dxfId="5">
      <formula>$AN21=1</formula>
    </cfRule>
    <cfRule type="expression" priority="27" dxfId="0">
      <formula>$C$3="Yes, section requirements are not included in the contract amendment"</formula>
    </cfRule>
    <cfRule type="expression" priority="28" dxfId="0">
      <formula>OR($AG21=TRUE,$AF21=TRUE)</formula>
    </cfRule>
  </conditionalFormatting>
  <conditionalFormatting sqref="A9:H9">
    <cfRule type="expression" priority="10" dxfId="0">
      <formula>$E$8="N/A"</formula>
    </cfRule>
  </conditionalFormatting>
  <conditionalFormatting sqref="A11:H20">
    <cfRule type="expression" priority="9" dxfId="0">
      <formula>$E$10="N/A"</formula>
    </cfRule>
  </conditionalFormatting>
  <conditionalFormatting sqref="A22:H31">
    <cfRule type="expression" priority="8" dxfId="0">
      <formula>$E$21="N/A"</formula>
    </cfRule>
  </conditionalFormatting>
  <conditionalFormatting sqref="A33:H37">
    <cfRule type="expression" priority="7" dxfId="0">
      <formula>$E$32="N/A"</formula>
    </cfRule>
  </conditionalFormatting>
  <conditionalFormatting sqref="A39:H55">
    <cfRule type="expression" priority="6" dxfId="0">
      <formula>$E$38="N/A"</formula>
    </cfRule>
  </conditionalFormatting>
  <conditionalFormatting sqref="A57:H57">
    <cfRule type="expression" priority="5" dxfId="0">
      <formula>$E$56="N/A"</formula>
    </cfRule>
  </conditionalFormatting>
  <conditionalFormatting sqref="A59:H72">
    <cfRule type="expression" priority="4" dxfId="0">
      <formula>$E$58="N/A"</formula>
    </cfRule>
  </conditionalFormatting>
  <conditionalFormatting sqref="A74:H77">
    <cfRule type="expression" priority="3" dxfId="0">
      <formula>$E$73="N/A"</formula>
    </cfRule>
  </conditionalFormatting>
  <conditionalFormatting sqref="A9:H9 A11:H20 A22:H31 A33:H37 A39:H55 A57:H57 A59:H72 A74:H77">
    <cfRule type="expression" priority="2" dxfId="0">
      <formula>$X9=TRUE</formula>
    </cfRule>
  </conditionalFormatting>
  <dataValidations count="3">
    <dataValidation sqref="C3" showDropDown="0" showInputMessage="1" showErrorMessage="1" allowBlank="1" type="list">
      <formula1>$K$2:$K$3</formula1>
    </dataValidation>
    <dataValidation sqref="E9 E11:E20 E22:E31 E33:E37 E39:E55 E57 E59:E72 E74:E77" showDropDown="0" showInputMessage="1" showErrorMessage="1" allowBlank="1" type="list">
      <formula1>$J$1:$J$4</formula1>
    </dataValidation>
    <dataValidation sqref="E8 E10 E21 E32 E38 E56 E58 E73" showDropDown="0" showInputMessage="1" showErrorMessage="1" allowBlank="1" type="list">
      <formula1>$AP$1</formula1>
    </dataValidation>
  </dataValidations>
  <hyperlinks>
    <hyperlink ref="D20" location="'G. Quality and UM'!A79" display="1,2"/>
    <hyperlink ref="D27" location="'G. Quality and UM'!A81" display="'G. Quality and UM'!A81"/>
    <hyperlink ref="D39" location="'G. Quality and UM'!A82" display="'G. Quality and UM'!A82"/>
    <hyperlink ref="D41" location="'G. Quality and UM'!A82" display="'G. Quality and UM'!A82"/>
    <hyperlink ref="D42" location="'G. Quality and UM'!A82" display="'G. Quality and UM'!A82"/>
    <hyperlink ref="D47" location="'G. Quality and UM'!A82" display="'G. Quality and UM'!A82"/>
    <hyperlink ref="D55" location="'G. Quality and UM'!A82" display="'G. Quality and UM'!A82"/>
    <hyperlink ref="D59" location="'G. Quality and UM'!A83" display="5, 6"/>
    <hyperlink ref="D63" location="'G. Quality and UM'!A83" display="5, 6"/>
    <hyperlink ref="D65" location="'G. Quality and UM'!A84" display="'G. Quality and UM'!A84"/>
    <hyperlink ref="D69" location="'G. Quality and UM'!A83" display="5, 6"/>
    <hyperlink ref="D70" location="'G. Quality and UM'!A83" display="5, 6"/>
    <hyperlink ref="D71" location="'G. Quality and UM'!A83" display="5, 6"/>
    <hyperlink ref="D72" location="'G. Quality and UM'!A83" display="5,6"/>
    <hyperlink ref="A79" location="'G. Quality and UM'!D39" display="1a"/>
    <hyperlink ref="A80" location="'G. Quality and UM'!D20" display="'G. Quality and UM'!D20"/>
    <hyperlink ref="A81" location="'G. Quality and UM'!D27" display="'G. Quality and UM'!D27"/>
    <hyperlink ref="A82" location="'G. Quality and UM'!D39" display="'G. Quality and UM'!D39"/>
    <hyperlink ref="A83" location="'G. Quality and UM'!D59" display="'G. Quality and UM'!D59"/>
    <hyperlink ref="A84" location="'G. Quality and UM'!D65" display="'G. Quality and UM'!D65"/>
  </hyperlinks>
  <pageMargins left="0.25" right="0.25" top="0.75" bottom="0.75" header="0.3" footer="0.3"/>
  <pageSetup orientation="landscape" scale="78" fitToHeight="0" horizontalDpi="4294967293" verticalDpi="4294967293"/>
</worksheet>
</file>

<file path=xl/worksheets/sheet11.xml><?xml version="1.0" encoding="utf-8"?>
<worksheet xmlns="http://schemas.openxmlformats.org/spreadsheetml/2006/main">
  <sheetPr codeName="Sheet11">
    <outlinePr summaryBelow="1" summaryRight="1"/>
    <pageSetUpPr fitToPage="1"/>
  </sheetPr>
  <dimension ref="A1:AU107"/>
  <sheetViews>
    <sheetView zoomScale="83" zoomScaleNormal="83" workbookViewId="0">
      <pane ySplit="7" topLeftCell="A8" activePane="bottomLeft" state="frozen"/>
      <selection activeCell="B1" sqref="B1"/>
      <selection pane="bottomLeft" activeCell="A1" sqref="A1:F1"/>
    </sheetView>
  </sheetViews>
  <sheetFormatPr baseColWidth="8" defaultColWidth="9.28515625" defaultRowHeight="15" outlineLevelCol="0"/>
  <cols>
    <col width="11.7109375" customWidth="1" min="1" max="1"/>
    <col width="17.28515625" customWidth="1" style="7" min="2" max="2"/>
    <col width="74.28515625" customWidth="1" style="152" min="3" max="3"/>
    <col width="7.5703125" customWidth="1" style="8" min="4" max="4"/>
    <col width="8.5703125" customWidth="1" style="5" min="5" max="5"/>
    <col width="8.5703125" customWidth="1" min="6" max="6"/>
    <col width="22.42578125" customWidth="1" min="7" max="7"/>
    <col width="26.42578125" customWidth="1" min="8" max="8"/>
    <col hidden="1" width="17.5703125" customWidth="1" style="598" min="9" max="9"/>
    <col hidden="1" width="9.5703125" customWidth="1" style="139" min="10" max="10"/>
    <col hidden="1" width="6.28515625" customWidth="1" style="139" min="11" max="11"/>
    <col hidden="1" width="6.7109375" customWidth="1" style="139" min="12" max="12"/>
    <col hidden="1" width="11.28515625" customWidth="1" style="138" min="13" max="13"/>
    <col hidden="1" width="6.28515625" customWidth="1" style="116" min="14" max="15"/>
    <col hidden="1" width="8.7109375" customWidth="1" style="116" min="16" max="16"/>
    <col hidden="1" width="7.7109375" customWidth="1" style="116" min="17" max="17"/>
    <col hidden="1" width="12.42578125" customWidth="1" style="117" min="18" max="20"/>
    <col hidden="1" width="21" customWidth="1" style="122" min="21" max="21"/>
    <col hidden="1" width="23.5703125" customWidth="1" style="116" min="22" max="22"/>
    <col hidden="1" width="26.5703125" customWidth="1" style="88" min="23" max="31"/>
    <col hidden="1" width="60.7109375" customWidth="1" style="69" min="32" max="32"/>
    <col hidden="1" width="33.42578125" customWidth="1" style="106" min="33" max="33"/>
    <col hidden="1" width="10.42578125" customWidth="1" style="69" min="34" max="34"/>
    <col hidden="1" width="61.42578125" customWidth="1" style="84" min="35" max="35"/>
    <col hidden="1" width="19.28515625" customWidth="1" style="69" min="36" max="36"/>
    <col hidden="1" width="13.42578125" customWidth="1" style="69" min="37" max="37"/>
    <col hidden="1" width="9.28515625" customWidth="1" style="69" min="38" max="38"/>
    <col hidden="1" width="15.5703125" customWidth="1" style="69" min="39" max="39"/>
    <col hidden="1" width="9.28515625" customWidth="1" style="69" min="40" max="46"/>
    <col hidden="1" width="11" customWidth="1" min="47" max="47"/>
    <col hidden="1" width="9.28515625" customWidth="1" min="48" max="48"/>
    <col width="9.28515625" customWidth="1" min="49" max="58"/>
  </cols>
  <sheetData>
    <row r="1" ht="28.5" customHeight="1" thickBot="1">
      <c r="A1" s="573" t="inlineStr">
        <is>
          <t>Subpart H - Grievances and Appeals</t>
        </is>
      </c>
      <c r="B1" s="626" t="n"/>
      <c r="C1" s="626" t="n"/>
      <c r="D1" s="626" t="n"/>
      <c r="E1" s="626" t="n"/>
      <c r="F1" s="626" t="n"/>
      <c r="G1" s="584" t="n"/>
      <c r="H1" s="280" t="n"/>
      <c r="I1" s="25" t="n"/>
      <c r="J1" s="26" t="inlineStr">
        <is>
          <t>Met</t>
        </is>
      </c>
      <c r="K1" s="27" t="n"/>
      <c r="L1" s="51" t="n"/>
      <c r="M1" s="52">
        <f>IF($C$2="Base contract","Blist",IF($C$2="Contract Amendment","Alist"))</f>
        <v/>
      </c>
      <c r="N1" s="53" t="n"/>
      <c r="O1" s="29" t="n"/>
      <c r="P1" s="53" t="n"/>
      <c r="Q1" s="53" t="n"/>
      <c r="R1" s="53" t="n"/>
      <c r="S1" s="53" t="n"/>
      <c r="T1" s="53" t="n"/>
      <c r="U1" s="38" t="n"/>
      <c r="V1" s="112" t="n"/>
      <c r="W1" s="582" t="n"/>
      <c r="X1" s="581" t="n"/>
      <c r="Y1" s="581" t="n"/>
      <c r="Z1" s="581" t="inlineStr">
        <is>
          <t>This contract applies to the following entity types</t>
        </is>
      </c>
      <c r="AA1" s="69" t="n"/>
      <c r="AB1" s="69" t="n"/>
      <c r="AC1" s="69" t="n"/>
      <c r="AD1" s="69" t="n"/>
      <c r="AE1" s="69" t="n"/>
      <c r="AF1" s="57" t="n"/>
      <c r="AG1" s="46" t="inlineStr">
        <is>
          <t>Does the review include Medicaid and CHIP?</t>
        </is>
      </c>
      <c r="AH1" s="56" t="n"/>
      <c r="AI1" s="56" t="n"/>
      <c r="AJ1" s="56" t="n"/>
      <c r="AK1" s="56" t="n"/>
      <c r="AM1" s="69" t="inlineStr">
        <is>
          <t>N/A</t>
        </is>
      </c>
      <c r="AU1" s="5" t="n"/>
    </row>
    <row r="2" ht="30.6" customHeight="1">
      <c r="A2" s="588" t="inlineStr">
        <is>
          <t>Type of Review:</t>
        </is>
      </c>
      <c r="B2" s="623" t="n"/>
      <c r="C2" s="589">
        <f>'Cover Sheet'!B6</f>
        <v/>
      </c>
      <c r="D2" s="218" t="n"/>
      <c r="E2" s="281" t="n"/>
      <c r="F2" s="282" t="n"/>
      <c r="G2" s="283" t="inlineStr">
        <is>
          <t>Status of Medicaid Section:</t>
        </is>
      </c>
      <c r="H2" s="284">
        <f>I2</f>
        <v/>
      </c>
      <c r="I2" s="25">
        <f>IF(OR($C$3="Yes, section requirements are not applicable",$C$3="Yes, all requirements on the sheet are crosshatched",AND(E8="N/A",E20="N/A",E27="N/A",E39="N/A",E43="N/A",E47="N/A",E58="N/A",E69="N/A",E72="N/A",E79="N/A",E89="N/A")),"Section Review N/A",IF((COUNTA(A8:A97)+COUNTBLANK(A8:A97)=COUNTBLANK(E8:E97)),"Not Started",IF((COUNTA(A8:A97)&gt;SUM(U8:U97)),"In Progress","Section Review Complete")))</f>
        <v/>
      </c>
      <c r="J2" s="25" t="inlineStr">
        <is>
          <t>Unsure</t>
        </is>
      </c>
      <c r="K2" s="27" t="inlineStr">
        <is>
          <t>Yes, section requirements are not applicable</t>
        </is>
      </c>
      <c r="L2" s="27" t="n"/>
      <c r="M2" s="28" t="n"/>
      <c r="N2" s="53" t="n"/>
      <c r="O2" s="29" t="n"/>
      <c r="P2" s="53" t="n"/>
      <c r="Q2" s="53" t="n"/>
      <c r="R2" s="53" t="n"/>
      <c r="S2" s="53" t="n"/>
      <c r="T2" s="53" t="n"/>
      <c r="U2" s="38" t="n"/>
      <c r="V2" s="59" t="n"/>
      <c r="W2" s="29" t="n"/>
      <c r="X2" s="59" t="n"/>
      <c r="Y2" s="59" t="n"/>
      <c r="Z2" s="54">
        <f>IF('Cover Sheet'!$B$13="Yes","MCO","--")</f>
        <v/>
      </c>
      <c r="AA2" s="54">
        <f>IF('Cover Sheet'!$B$14="Yes","HIO","--")</f>
        <v/>
      </c>
      <c r="AB2" s="54">
        <f>IF('Cover Sheet'!$B$15="Yes","PIHP","--")</f>
        <v/>
      </c>
      <c r="AC2" s="54">
        <f>IF('Cover Sheet'!$B$16="Yes","PAHP","--")</f>
        <v/>
      </c>
      <c r="AD2" s="54">
        <f>IF('Cover Sheet'!$B$17="Yes","NEMT PAHP","--")</f>
        <v/>
      </c>
      <c r="AE2" s="54">
        <f>IF('Cover Sheet'!$B$18="Yes","PCCME","--")</f>
        <v/>
      </c>
      <c r="AF2" s="57" t="n"/>
      <c r="AG2" s="632">
        <f>IF('Cover Sheet'!$B$4="BOTH",1,0)</f>
        <v/>
      </c>
      <c r="AH2" s="56" t="n"/>
      <c r="AI2" s="56" t="inlineStr">
        <is>
          <t> </t>
        </is>
      </c>
      <c r="AJ2" s="56" t="n"/>
      <c r="AK2" s="56" t="n"/>
      <c r="AU2" s="5" t="n"/>
    </row>
    <row r="3" ht="15.75" customHeight="1" thickBot="1">
      <c r="A3" s="305" t="inlineStr">
        <is>
          <t>Mark all requirements as "N/A"?</t>
        </is>
      </c>
      <c r="B3" s="306" t="n"/>
      <c r="C3" s="307" t="inlineStr">
        <is>
          <t>No, section requirements must be reviewed</t>
        </is>
      </c>
      <c r="D3" s="226" t="n"/>
      <c r="E3" s="285" t="n"/>
      <c r="F3" s="286" t="n"/>
      <c r="G3" s="287" t="inlineStr">
        <is>
          <t>Medicaid Decision:</t>
        </is>
      </c>
      <c r="H3" s="288">
        <f>I3</f>
        <v/>
      </c>
      <c r="I3" s="25">
        <f>IF(OR($C$3="Yes, section requirements are not applicable",$C$3="Yes, all requirements on the sheet are crosshatched",AND(E8="N/A",E20="N/A",E27="N/A",E39="N/A",E43="N/A",E47="N/A",E58="N/A",E69="N/A",E72="N/A",E79="N/A",E89="N/A")),"Section Review N/A",IF((COUNTA(A8:A97)+COUNTBLANK(A8:A97))=COUNTBLANK(E8:E97),"Not Started",IF(OR(COUNTA(A8:A97)+COUNTBLANK(A8:A97)&lt;&gt;COUNTIF(E8:E97,"Yes")+COUNTIF(E8:E97,"Met")+COUNTIF(E8:E97,"N/A")+COUNTBLANK(E8:E97),COUNTA(A8:A97)&lt;&gt;SUM(U8:U97)),"Revisions Needed","Approved")))</f>
        <v/>
      </c>
      <c r="J3" s="25" t="inlineStr">
        <is>
          <t>Not met</t>
        </is>
      </c>
      <c r="K3" s="27" t="inlineStr">
        <is>
          <t>No, section requirements must be reviewed</t>
        </is>
      </c>
      <c r="L3" s="27" t="n"/>
      <c r="M3" s="28" t="n"/>
      <c r="N3" s="53" t="n"/>
      <c r="O3" s="29" t="n"/>
      <c r="P3" s="53" t="n"/>
      <c r="Q3" s="53" t="n"/>
      <c r="R3" s="53" t="n"/>
      <c r="S3" s="53" t="n"/>
      <c r="T3" s="53" t="n"/>
      <c r="U3" s="38" t="n"/>
      <c r="V3" s="54" t="n"/>
      <c r="W3" s="54" t="n"/>
      <c r="X3" s="56" t="n"/>
      <c r="Y3" s="56" t="n"/>
      <c r="Z3" s="56" t="n"/>
      <c r="AA3" s="56" t="n"/>
      <c r="AB3" s="56" t="n"/>
      <c r="AC3" s="56" t="n"/>
      <c r="AD3" s="56" t="n"/>
      <c r="AE3" s="56" t="n"/>
      <c r="AF3" s="57" t="n"/>
      <c r="AG3" s="54" t="n"/>
      <c r="AH3" s="56" t="n"/>
      <c r="AI3" s="56" t="n"/>
      <c r="AJ3" s="56" t="n"/>
      <c r="AK3" s="56" t="n"/>
      <c r="AU3" s="5" t="n"/>
    </row>
    <row r="4" hidden="1">
      <c r="A4" s="231" t="n"/>
      <c r="B4" s="232" t="n"/>
      <c r="C4" s="289" t="n"/>
      <c r="D4" s="234" t="n"/>
      <c r="E4" s="231" t="n"/>
      <c r="F4" s="290" t="n"/>
      <c r="G4" s="290" t="n"/>
      <c r="H4" s="290" t="n"/>
      <c r="I4" s="25" t="n"/>
      <c r="J4" s="25" t="inlineStr">
        <is>
          <t>N/A</t>
        </is>
      </c>
      <c r="K4" s="27" t="n"/>
      <c r="L4" s="27" t="n"/>
      <c r="M4" s="28" t="n"/>
      <c r="N4" s="53" t="n"/>
      <c r="O4" s="29" t="n"/>
      <c r="P4" s="53" t="n"/>
      <c r="Q4" s="53" t="n"/>
      <c r="R4" s="53" t="n"/>
      <c r="S4" s="53" t="n"/>
      <c r="T4" s="53" t="n"/>
      <c r="U4" s="38" t="n"/>
      <c r="V4" s="54" t="n"/>
      <c r="W4" s="54" t="n"/>
      <c r="X4" s="56" t="n"/>
      <c r="Y4" s="56" t="n"/>
      <c r="Z4" s="56" t="n"/>
      <c r="AA4" s="56" t="n"/>
      <c r="AB4" s="56" t="n"/>
      <c r="AC4" s="56" t="n"/>
      <c r="AD4" s="56" t="n"/>
      <c r="AE4" s="56" t="n"/>
      <c r="AF4" s="57" t="n"/>
      <c r="AG4" s="54" t="n"/>
      <c r="AH4" s="56" t="n"/>
      <c r="AI4" s="56" t="n"/>
      <c r="AJ4" s="56" t="n"/>
      <c r="AK4" s="56" t="n"/>
      <c r="AU4" s="5" t="n"/>
    </row>
    <row r="5" hidden="1">
      <c r="A5" s="237" t="n"/>
      <c r="B5" s="238" t="n"/>
      <c r="C5" s="291" t="n"/>
      <c r="D5" s="239" t="n"/>
      <c r="E5" s="237" t="n"/>
      <c r="F5" s="292" t="n"/>
      <c r="G5" s="292" t="n"/>
      <c r="H5" s="292" t="n"/>
      <c r="I5" s="25" t="n"/>
      <c r="J5" s="25" t="n"/>
      <c r="K5" s="27" t="n"/>
      <c r="L5" s="27" t="n"/>
      <c r="M5" s="28" t="n"/>
      <c r="N5" s="53" t="n"/>
      <c r="O5" s="29" t="n"/>
      <c r="P5" s="53" t="n"/>
      <c r="Q5" s="53" t="n"/>
      <c r="R5" s="53" t="inlineStr">
        <is>
          <t>_EFFECTIVE</t>
        </is>
      </c>
      <c r="S5" s="53" t="n"/>
      <c r="T5" s="53" t="n"/>
      <c r="U5" s="38" t="n"/>
      <c r="V5" s="54" t="n"/>
      <c r="W5" s="54" t="n"/>
      <c r="X5" s="56" t="n"/>
      <c r="Y5" s="56" t="n"/>
      <c r="Z5" s="56" t="n"/>
      <c r="AA5" s="56" t="n"/>
      <c r="AB5" s="56" t="n"/>
      <c r="AC5" s="56" t="n"/>
      <c r="AD5" s="56" t="n"/>
      <c r="AE5" s="56" t="n"/>
      <c r="AF5" s="57" t="n"/>
      <c r="AG5" s="54" t="n"/>
      <c r="AH5" s="56" t="n"/>
      <c r="AI5" s="56" t="n"/>
      <c r="AJ5" s="56" t="n"/>
      <c r="AK5" s="56" t="n"/>
      <c r="AM5" s="69" t="inlineStr">
        <is>
          <t>Medicaid_Only</t>
        </is>
      </c>
      <c r="AU5" s="5" t="n"/>
    </row>
    <row r="6" hidden="1" ht="16.5" customHeight="1" thickBot="1">
      <c r="A6" s="242" t="n"/>
      <c r="B6" s="243" t="n"/>
      <c r="C6" s="244" t="n"/>
      <c r="D6" s="245" t="n"/>
      <c r="E6" s="246" t="n"/>
      <c r="F6" s="247" t="n"/>
      <c r="G6" s="247" t="n"/>
      <c r="H6" s="247" t="n"/>
      <c r="I6" s="26" t="inlineStr">
        <is>
          <t>Applies to:</t>
        </is>
      </c>
      <c r="J6" s="25" t="n"/>
      <c r="K6" s="32" t="n"/>
      <c r="L6" s="25" t="n"/>
      <c r="M6" s="53" t="n"/>
      <c r="N6" s="53" t="n"/>
      <c r="O6" s="53" t="n"/>
      <c r="P6" s="33" t="inlineStr">
        <is>
          <t>Std type (EXISTING or NEW)</t>
        </is>
      </c>
      <c r="Q6" s="33" t="inlineStr">
        <is>
          <t>List</t>
        </is>
      </c>
      <c r="R6" s="63" t="n"/>
      <c r="S6" s="63" t="n"/>
      <c r="T6" s="63" t="n"/>
      <c r="U6" s="38" t="n"/>
      <c r="V6" s="54" t="n"/>
      <c r="W6" s="112" t="n"/>
      <c r="X6" s="101" t="inlineStr">
        <is>
          <t>Shaded</t>
        </is>
      </c>
      <c r="Y6" s="101" t="inlineStr">
        <is>
          <t>Entity Not Applied</t>
        </is>
      </c>
      <c r="Z6" s="101" t="n"/>
      <c r="AA6" s="101" t="n"/>
      <c r="AB6" s="101" t="n"/>
      <c r="AC6" s="101" t="n"/>
      <c r="AD6" s="101" t="n"/>
      <c r="AE6" s="101" t="n"/>
      <c r="AF6" s="57" t="n"/>
      <c r="AG6" s="54" t="n"/>
      <c r="AH6" s="56" t="n"/>
      <c r="AI6" s="56" t="n"/>
      <c r="AJ6" s="56" t="inlineStr">
        <is>
          <t>For logic check only:</t>
        </is>
      </c>
      <c r="AK6" s="56" t="n"/>
      <c r="AU6" s="5" t="n"/>
    </row>
    <row r="7" ht="38.1" customHeight="1" thickBot="1">
      <c r="A7" s="249" t="inlineStr">
        <is>
          <t>Item</t>
        </is>
      </c>
      <c r="B7" s="250" t="inlineStr">
        <is>
          <t>Legal Cite</t>
        </is>
      </c>
      <c r="C7" s="251" t="inlineStr">
        <is>
          <t>Requirement</t>
        </is>
      </c>
      <c r="D7" s="251" t="inlineStr">
        <is>
          <t>Tip</t>
        </is>
      </c>
      <c r="E7" s="251" t="inlineStr">
        <is>
          <t>Status</t>
        </is>
      </c>
      <c r="F7" s="251" t="inlineStr">
        <is>
          <t>Where Found</t>
        </is>
      </c>
      <c r="G7" s="251" t="inlineStr">
        <is>
          <t>Follow-up Required</t>
        </is>
      </c>
      <c r="H7" s="293" t="inlineStr">
        <is>
          <t>General Comments</t>
        </is>
      </c>
      <c r="I7" s="34" t="inlineStr">
        <is>
          <t>MCO</t>
        </is>
      </c>
      <c r="J7" s="34" t="inlineStr">
        <is>
          <t>HIO</t>
        </is>
      </c>
      <c r="K7" s="34" t="inlineStr">
        <is>
          <t>PIHP</t>
        </is>
      </c>
      <c r="L7" s="35" t="inlineStr">
        <is>
          <t>PAHP</t>
        </is>
      </c>
      <c r="M7" s="36" t="inlineStr">
        <is>
          <t>NEMT PAHP</t>
        </is>
      </c>
      <c r="N7" s="37" t="inlineStr">
        <is>
          <t>PCCM</t>
        </is>
      </c>
      <c r="O7" s="37" t="inlineStr">
        <is>
          <t>PCCME</t>
        </is>
      </c>
      <c r="P7" s="38" t="n"/>
      <c r="Q7" s="38" t="n"/>
      <c r="R7" s="39" t="inlineStr">
        <is>
          <t>Effective</t>
        </is>
      </c>
      <c r="S7" s="39" t="n"/>
      <c r="T7" s="39" t="n"/>
      <c r="U7" s="50" t="inlineStr">
        <is>
          <t>Row Completed? (1 if status = Unsure; status = Met and column G &lt;&gt;blank; or status = Not Met and column I&lt;&gt;not blank)</t>
        </is>
      </c>
      <c r="V7" s="101" t="inlineStr">
        <is>
          <t>If CHIP linking and no information in rows with gray shading in columns E through H; code as complete. If rows with gray shading have information in one or more cells, the status of the row will be counted as if gray shading did not appear. (See Column Descriptions for more information)</t>
        </is>
      </c>
      <c r="W7" s="70" t="inlineStr">
        <is>
          <t>(b4c) Section I vs II</t>
        </is>
      </c>
      <c r="X7" s="158" t="n"/>
      <c r="Y7" s="158" t="n"/>
      <c r="Z7" s="158" t="inlineStr">
        <is>
          <t>MCO</t>
        </is>
      </c>
      <c r="AA7" s="158" t="inlineStr">
        <is>
          <t>HIO</t>
        </is>
      </c>
      <c r="AB7" s="158" t="inlineStr">
        <is>
          <t>PIHP</t>
        </is>
      </c>
      <c r="AC7" s="158" t="inlineStr">
        <is>
          <t>PAHP</t>
        </is>
      </c>
      <c r="AD7" s="158" t="inlineStr">
        <is>
          <t>NEMT PAHP</t>
        </is>
      </c>
      <c r="AE7" s="158" t="inlineStr">
        <is>
          <t>PCCME</t>
        </is>
      </c>
      <c r="AF7" s="70" t="inlineStr">
        <is>
          <t>CHIP Requirement</t>
        </is>
      </c>
      <c r="AG7" s="104" t="inlineStr">
        <is>
          <t>Does the CHIP section have a corresponding Medicaid section (Yes=1)</t>
        </is>
      </c>
      <c r="AH7" s="70" t="inlineStr">
        <is>
          <t>If yes, link the Medicaid section item:</t>
        </is>
      </c>
      <c r="AI7" s="70" t="inlineStr">
        <is>
          <t>If yes, link the Medicaid Requirement:</t>
        </is>
      </c>
      <c r="AJ7" s="56" t="inlineStr">
        <is>
          <t>Is the text the exact same?</t>
        </is>
      </c>
      <c r="AK7" s="56" t="inlineStr">
        <is>
          <t>Shading code</t>
        </is>
      </c>
      <c r="AL7" s="69" t="inlineStr">
        <is>
          <t>section1_no_link</t>
        </is>
      </c>
      <c r="AM7" s="69" t="inlineStr">
        <is>
          <t>Medicaid_Only</t>
        </is>
      </c>
      <c r="AN7" s="80" t="inlineStr">
        <is>
          <t>Linked Medicaid Requirement Status</t>
        </is>
      </c>
      <c r="AO7" s="80" t="inlineStr">
        <is>
          <t>Linked Medicaid Requirement Where Found</t>
        </is>
      </c>
      <c r="AP7" s="80" t="inlineStr">
        <is>
          <t>Linked Medicaid Requirement Followup Required</t>
        </is>
      </c>
      <c r="AQ7" s="80" t="inlineStr">
        <is>
          <t>Linked Medicaid General Comments</t>
        </is>
      </c>
      <c r="AR7" s="81" t="inlineStr">
        <is>
          <t>Row Started (1 if row has been started)</t>
        </is>
      </c>
      <c r="AS7" s="82" t="inlineStr">
        <is>
          <t>Requirement Met</t>
        </is>
      </c>
      <c r="AT7" s="83" t="inlineStr">
        <is>
          <t>All Required Medicaid Cols Filled (1=True)</t>
        </is>
      </c>
      <c r="AU7" s="5" t="inlineStr">
        <is>
          <t>Streamlined</t>
        </is>
      </c>
    </row>
    <row r="8" ht="19.5" customHeight="1" thickBot="1">
      <c r="A8" s="450" t="n"/>
      <c r="B8" s="451" t="n"/>
      <c r="C8" s="465" t="inlineStr">
        <is>
          <t>I.H.1 Grievances and Appeals System</t>
        </is>
      </c>
      <c r="D8" s="442" t="n"/>
      <c r="E8" s="443" t="n"/>
      <c r="F8" s="444" t="n"/>
      <c r="G8" s="444" t="n"/>
      <c r="H8" s="445" t="n"/>
      <c r="I8" s="126" t="n"/>
      <c r="J8" s="126" t="n"/>
      <c r="K8" s="126" t="n"/>
      <c r="L8" s="126" t="n"/>
      <c r="M8" s="126" t="n"/>
      <c r="N8" s="126" t="n"/>
      <c r="O8" s="126" t="n"/>
      <c r="P8" s="126" t="n"/>
      <c r="Q8" s="126" t="n"/>
      <c r="R8" s="126" t="n"/>
      <c r="S8" s="126" t="n"/>
      <c r="T8" s="126" t="n"/>
      <c r="AF8" s="89" t="n"/>
      <c r="AG8" s="89" t="n"/>
      <c r="AH8" s="89" t="n"/>
      <c r="AI8" s="89" t="n"/>
      <c r="AJ8" s="68" t="n"/>
      <c r="AK8" s="68" t="n"/>
      <c r="AU8" s="5" t="n"/>
    </row>
    <row r="9" ht="41.25" customHeight="1">
      <c r="A9" s="294" t="inlineStr">
        <is>
          <t>I.H.1.01</t>
        </is>
      </c>
      <c r="B9" s="295" t="inlineStr">
        <is>
          <t>42 CFR 438.402(a); 42 CFR 438.228(a)</t>
        </is>
      </c>
      <c r="C9" s="295" t="inlineStr">
        <is>
          <t>The contract requires that the MCP have a grievance and appeal system in place for enrollees.</t>
        </is>
      </c>
      <c r="D9" s="446" t="n"/>
      <c r="E9" s="297" t="n"/>
      <c r="F9" s="655" t="inlineStr">
        <is>
          <t>Source: Attachment - Core Contract Provisions 02012025: 81 | CN-680000-FP122: 144, 148, 150, 494</t>
        </is>
      </c>
      <c r="G9" s="297" t="n"/>
      <c r="H9" s="640" t="inlineStr">
        <is>
          <t>Recommendation: MET
Response:
The contract explicitly states that the Managed Care Plan (MCP) must establish and maintain an enrollee grievance and appeal system. This system is required to include a complaint process, a grievance process, a single plan appeal process, access to an applicable review outside of the Managed Care Plan, and access to a Medicaid Fair Hearing.
Evidence:
- "The Managed Care Plan shall establish and maintain an enrollee grievance and appeal system for reviewing and resolving enrollee complaints, grievances, and appeals. Components must include a complaint process, a grievance process, a single plan appeal process, access to an applicable review outside of the Managed Care Plan, and access to a Medicaid Fair Hearing (s. 641.511, F.S.; 42 CFR 431, Subpart E; 42 CFR 438, Subpart F; and Rule 59G-1.100, F.A.C.)"
- "Section VI. Enrollee Grievance and Appeal System"
These excerpts clearly indicate that the requirement for a grievance and appeal system is met.</t>
        </is>
      </c>
      <c r="I9" s="92" t="inlineStr">
        <is>
          <t>MCO</t>
        </is>
      </c>
      <c r="J9" s="92" t="inlineStr">
        <is>
          <t>HIO</t>
        </is>
      </c>
      <c r="K9" s="92" t="inlineStr">
        <is>
          <t>PIHP</t>
        </is>
      </c>
      <c r="L9" s="166" t="inlineStr">
        <is>
          <t>PAHP</t>
        </is>
      </c>
      <c r="M9" s="71" t="n"/>
      <c r="N9" s="71" t="n"/>
      <c r="O9" s="71" t="n"/>
      <c r="P9" s="71" t="inlineStr">
        <is>
          <t>EXISTING</t>
        </is>
      </c>
      <c r="Q9" s="71">
        <f>IF(OR(AND($C$2="Base contract",$C$3="No, section requirements must be reviewed",#REF!= FALSE,#REF!=FALSE),AND($C$2="Contract amendment",$C$3="No, section requirements must be reviewed",#REF!=FALSE,#REF!=FALSE)),"MUNN")</f>
        <v/>
      </c>
      <c r="R9" s="64" t="n"/>
      <c r="S9" s="64" t="n"/>
      <c r="T9" s="64" t="n"/>
      <c r="U9" s="97">
        <f>IF(OR($E$8="N/A",AND(AU9=0,'Cover Sheet'!$B$29="Streamlined Review"),AND(E9="Met",F9&lt;&gt;""),AND(E9="Not met",G9&lt;&gt;""),AND(E9="Unsure",G9&lt;&gt;""),AND(E9="N/A",H9&lt;&gt;""),AND(Y9=TRUE)),1,0)</f>
        <v/>
      </c>
      <c r="W9" s="56">
        <f>IF(OR(AND($H$6="Medicaid",MID($A9,1,FIND(".",$A9,1)-1)="II"),AND($H$6="CHIP",MID($A9,1,FIND(".",$A9,1)-1)="I")),TRUE,FALSE)</f>
        <v/>
      </c>
      <c r="X9" s="126">
        <f>IF(OR(Y9=TRUE,W9=TRUE,AM9=TRUE),TRUE,FALSE)</f>
        <v/>
      </c>
      <c r="Y9" s="126">
        <f>IF(SUM(Z9:AE9)&lt;1,TRUE,FALSE)</f>
        <v/>
      </c>
      <c r="Z9" s="126">
        <f>IF($Z$2=I9,1,0)</f>
        <v/>
      </c>
      <c r="AA9" s="126">
        <f>IF($AA$2=J9,1,0)</f>
        <v/>
      </c>
      <c r="AB9" s="126">
        <f>IF($AB$2=K9,1,0)</f>
        <v/>
      </c>
      <c r="AC9" s="126">
        <f>IF($AC$2=L9,1,0)</f>
        <v/>
      </c>
      <c r="AD9" s="126">
        <f>IF($AD$2=M9,1,0)</f>
        <v/>
      </c>
      <c r="AE9" s="126">
        <f>IF($AE$2=O9,1,0)</f>
        <v/>
      </c>
      <c r="AM9" s="69">
        <f>IF(AL9=1,1,"")</f>
        <v/>
      </c>
      <c r="AU9" s="5" t="n">
        <v>0</v>
      </c>
    </row>
    <row r="10" ht="29.1" customHeight="1">
      <c r="A10" s="294" t="inlineStr">
        <is>
          <t>I.H.1.02</t>
        </is>
      </c>
      <c r="B10" s="295" t="inlineStr">
        <is>
          <t>42 CFR 438.402(b); 42 CFR 438.228(a)</t>
        </is>
      </c>
      <c r="C10" s="295" t="inlineStr">
        <is>
          <t>The contract requires that the MCP has only one level of appeal for enrollees.</t>
        </is>
      </c>
      <c r="D10" s="502" t="n"/>
      <c r="E10" s="297" t="n"/>
      <c r="F10" s="655" t="inlineStr">
        <is>
          <t>Source: Attachment - Core Contract Provisions 02012025: 81, 144 | CN-680000-FP122: 144</t>
        </is>
      </c>
      <c r="G10" s="297" t="n"/>
      <c r="H10" s="640" t="inlineStr">
        <is>
          <t>Recommendation: MET
Response:
The contract explicitly states that the Managed Care Plan shall establish and maintain an enrollee grievance and appeal system that includes 'a single plan appeal process' (Attachment - Core Contract Provisions 02012025: 81, 144). This indicates that there is only one level of appeal for enrollees within the Managed Care Plan.</t>
        </is>
      </c>
      <c r="I10" s="92" t="inlineStr">
        <is>
          <t>MCO</t>
        </is>
      </c>
      <c r="J10" s="92" t="inlineStr">
        <is>
          <t>HIO</t>
        </is>
      </c>
      <c r="K10" s="92" t="inlineStr">
        <is>
          <t>PIHP</t>
        </is>
      </c>
      <c r="L10" s="71" t="inlineStr">
        <is>
          <t>PAHP</t>
        </is>
      </c>
      <c r="M10" s="71" t="n"/>
      <c r="N10" s="71" t="n"/>
      <c r="O10" s="71" t="n"/>
      <c r="P10" s="71" t="inlineStr">
        <is>
          <t>EXISTING</t>
        </is>
      </c>
      <c r="Q10" s="71">
        <f>IF(OR(AND($C$2="Base contract",$C$3="No, section requirements must be reviewed",#REF!= FALSE,#REF!=FALSE),AND($C$2="Contract amendment",$C$3="No, section requirements must be reviewed",#REF!=FALSE,#REF!=FALSE)),"MUNN")</f>
        <v/>
      </c>
      <c r="R10" s="64" t="n">
        <v>42917</v>
      </c>
      <c r="S10" s="64" t="n"/>
      <c r="T10" s="64" t="n"/>
      <c r="U10" s="97">
        <f>IF(OR($E$8="N/A",AND(AU10=0,'Cover Sheet'!$B$29="Streamlined Review"),AND(E10="Met",F10&lt;&gt;""),AND(E10="Not met",G10&lt;&gt;""),AND(E10="Unsure",G10&lt;&gt;""),AND(E10="N/A",H10&lt;&gt;""),AND(Y10=TRUE)),1,0)</f>
        <v/>
      </c>
      <c r="W10" s="56">
        <f>IF(OR(AND($H$6="Medicaid",MID($A10,1,FIND(".",$A10,1)-1)="II"),AND($H$6="CHIP",MID($A10,1,FIND(".",$A10,1)-1)="I")),TRUE,FALSE)</f>
        <v/>
      </c>
      <c r="X10" s="126">
        <f>IF(OR(Y10=TRUE,W10=TRUE,AM10=TRUE),TRUE,FALSE)</f>
        <v/>
      </c>
      <c r="Y10" s="126">
        <f>IF(SUM(Z10:AE10)&lt;1,TRUE,FALSE)</f>
        <v/>
      </c>
      <c r="Z10" s="126">
        <f>IF($Z$2=I10,1,0)</f>
        <v/>
      </c>
      <c r="AA10" s="126">
        <f>IF($AA$2=J10,1,0)</f>
        <v/>
      </c>
      <c r="AB10" s="126">
        <f>IF($AB$2=K10,1,0)</f>
        <v/>
      </c>
      <c r="AC10" s="126">
        <f>IF($AC$2=L10,1,0)</f>
        <v/>
      </c>
      <c r="AD10" s="126">
        <f>IF($AD$2=M10,1,0)</f>
        <v/>
      </c>
      <c r="AE10" s="126">
        <f>IF($AE$2=O10,1,0)</f>
        <v/>
      </c>
      <c r="AM10" s="69">
        <f>IF(AL10=1,1,"")</f>
        <v/>
      </c>
      <c r="AU10" s="5" t="n">
        <v>0</v>
      </c>
    </row>
    <row r="11" ht="71.25" customHeight="1">
      <c r="A11" s="294" t="inlineStr">
        <is>
          <t>I.H.1.03</t>
        </is>
      </c>
      <c r="B11" s="295" t="inlineStr">
        <is>
          <t>42 CFR 438.406(a); 42 CFR 438.228(a)</t>
        </is>
      </c>
      <c r="C11" s="295" t="inlineStr">
        <is>
          <t>The contract requires the MCP to give enrollees any reasonable assistance in completing grievance and appeal forms and other procedural steps related to a grievance or appeal. This includes, but is not limited to, auxiliary aids and services upon request, such as providing interpreter services and toll-free numbers with Teletypewriter TTY/TDD and interpreter capability.</t>
        </is>
      </c>
      <c r="D11" s="446" t="n"/>
      <c r="E11" s="297" t="n"/>
      <c r="F11" s="655" t="inlineStr">
        <is>
          <t>Source: Attachment - Core Contract Provisions 02012025: 64, 81, 128, 144 | CN-680000-FP122: 108, 144, 171</t>
        </is>
      </c>
      <c r="G11" s="297" t="n"/>
      <c r="H11" s="640" t="inlineStr">
        <is>
          <t>Recommendation: MET
Response:
The contract explicitly states that the Managed Care Plan (MCP) shall assist enrollees in completing forms and following procedures for filing a grievance or plan appeal. It also mandates that the MCP provide interpretation services upon request and operate a toll-free help line with TTY/TDD and interpreter services.
Evidence:
- "In accordance with Section IV., Enrollee Services, the Managed Care Plan shall assist the enrollee in completing forms and following the procedures for filing a grievance or plan appeal or requesting a Medicaid Fair Hearing." [Attachment - Core Contract Provisions 02012025: 81, 144]
- "Upon request, the Managed Care Plan shall provide, free of charge, interpreters for potential enrollees or enrollees whose primary language is not English (42 CFR 438.10(d)(4))." [Attachment - Core Contract Provisions 02012025: 64, 128]
- "The Managed Care Plan shall operate a toll-free help line equipped with caller identification, automatic call distribution equipment capable of handling the expected volume of calls, a telecommunication device for the deaf (TTY/TDD), and access to the interpreter services for non-English speaking beneficiaries." [Attachment - Core Contract Provisions 02012025: 64, 128]</t>
        </is>
      </c>
      <c r="I11" s="92" t="inlineStr">
        <is>
          <t>MCO</t>
        </is>
      </c>
      <c r="J11" s="92" t="inlineStr">
        <is>
          <t>HIO</t>
        </is>
      </c>
      <c r="K11" s="92" t="inlineStr">
        <is>
          <t>PIHP</t>
        </is>
      </c>
      <c r="L11" s="166" t="inlineStr">
        <is>
          <t>PAHP</t>
        </is>
      </c>
      <c r="M11" s="71" t="n"/>
      <c r="N11" s="71" t="n"/>
      <c r="O11" s="71" t="n"/>
      <c r="P11" s="71" t="inlineStr">
        <is>
          <t>EXISTING</t>
        </is>
      </c>
      <c r="Q11" s="71">
        <f>IF(OR(AND($C$2="Base contract",$C$3="No, section requirements must be reviewed",#REF!= FALSE,#REF!=FALSE),AND($C$2="Contract amendment",$C$3="No, section requirements must be reviewed",#REF!=FALSE,#REF!=FALSE)),"MUNN")</f>
        <v/>
      </c>
      <c r="R11" s="64" t="n"/>
      <c r="S11" s="64" t="n"/>
      <c r="T11" s="64" t="n"/>
      <c r="U11" s="97">
        <f>IF(OR($E$8="N/A",AND(AU11=0,'Cover Sheet'!$B$29="Streamlined Review"),AND(E11="Met",F11&lt;&gt;""),AND(E11="Not met",G11&lt;&gt;""),AND(E11="Unsure",G11&lt;&gt;""),AND(E11="N/A",H11&lt;&gt;""),AND(Y11=TRUE)),1,0)</f>
        <v/>
      </c>
      <c r="W11" s="56">
        <f>IF(OR(AND($H$6="Medicaid",MID($A11,1,FIND(".",$A11,1)-1)="II"),AND($H$6="CHIP",MID($A11,1,FIND(".",$A11,1)-1)="I")),TRUE,FALSE)</f>
        <v/>
      </c>
      <c r="X11" s="126">
        <f>IF(OR(Y11=TRUE,W11=TRUE,AM11=TRUE),TRUE,FALSE)</f>
        <v/>
      </c>
      <c r="Y11" s="126">
        <f>IF(SUM(Z11:AE11)&lt;1,TRUE,FALSE)</f>
        <v/>
      </c>
      <c r="Z11" s="126">
        <f>IF($Z$2=I11,1,0)</f>
        <v/>
      </c>
      <c r="AA11" s="126">
        <f>IF($AA$2=J11,1,0)</f>
        <v/>
      </c>
      <c r="AB11" s="126">
        <f>IF($AB$2=K11,1,0)</f>
        <v/>
      </c>
      <c r="AC11" s="126">
        <f>IF($AC$2=L11,1,0)</f>
        <v/>
      </c>
      <c r="AD11" s="126">
        <f>IF($AD$2=M11,1,0)</f>
        <v/>
      </c>
      <c r="AE11" s="126">
        <f>IF($AE$2=O11,1,0)</f>
        <v/>
      </c>
      <c r="AM11" s="69">
        <f>IF(AL11=1,1,"")</f>
        <v/>
      </c>
      <c r="AU11" s="5" t="n">
        <v>0</v>
      </c>
    </row>
    <row r="12" ht="44.25" customHeight="1">
      <c r="A12" s="294" t="inlineStr">
        <is>
          <t>I.H.1.04</t>
        </is>
      </c>
      <c r="B12" s="295" t="inlineStr">
        <is>
          <t>42 CFR 438.406(b)(1); 42 CFR 438.228(a)</t>
        </is>
      </c>
      <c r="C12" s="295" t="inlineStr">
        <is>
          <t>The contract requires the MCP to acknowledge receipt of each grievance and appeal of adverse benefit determinations.</t>
        </is>
      </c>
      <c r="D12" s="446" t="n"/>
      <c r="E12" s="297" t="n"/>
      <c r="F12" s="655" t="inlineStr">
        <is>
          <t>Source: Attachment - Core Contract Provisions 02012025: 85 | Attachment - Core Contract Provisions 02012025: null</t>
        </is>
      </c>
      <c r="G12" s="297" t="n"/>
      <c r="H12" s="640" t="inlineStr">
        <is>
          <t>Recommendation: MET
Response:
The contract explicitly states that the Managed Care Plan (MCP) shall acknowledge each plan appeal in writing within five (5) business days of receipt of each plan appeal. This is found in the text: "d. The Managed Care Plan shall acknowledge each plan appeal in writing within five (5) business days of receipt of each plan appeal unless the enrollee requests an expedited resolution (42 CFR 438.406(b)(1); 42 CFR 438.406(a))." [1] Additionally, the MCP is required to acknowledge receipt of each grievance in writing within five (5) business days, as stated in the text: "t include acknowledgement in writing within five (5) business days of receipt of each grievance (42 CFR 438.406(b)(1); 42 CFR 438.406(a))." [2]</t>
        </is>
      </c>
      <c r="I12" s="92" t="inlineStr">
        <is>
          <t>MCO</t>
        </is>
      </c>
      <c r="J12" s="92" t="inlineStr">
        <is>
          <t>HIO</t>
        </is>
      </c>
      <c r="K12" s="92" t="inlineStr">
        <is>
          <t>PIHP</t>
        </is>
      </c>
      <c r="L12" s="166" t="inlineStr">
        <is>
          <t>PAHP</t>
        </is>
      </c>
      <c r="M12" s="71" t="n"/>
      <c r="N12" s="71" t="n"/>
      <c r="O12" s="71" t="n"/>
      <c r="P12" s="71" t="inlineStr">
        <is>
          <t>EXISTING</t>
        </is>
      </c>
      <c r="Q12" s="71">
        <f>IF(OR(AND($C$2="Base contract",$C$3="No, section requirements must be reviewed",#REF!= FALSE,#REF!=FALSE),AND($C$2="Contract amendment",$C$3="No, section requirements must be reviewed",#REF!=FALSE,#REF!=FALSE)),"MUNN")</f>
        <v/>
      </c>
      <c r="R12" s="64" t="n"/>
      <c r="S12" s="64" t="n"/>
      <c r="T12" s="64" t="n"/>
      <c r="U12" s="97">
        <f>IF(OR($E$8="N/A",AND(AU12=0,'Cover Sheet'!$B$29="Streamlined Review"),AND(E12="Met",F12&lt;&gt;""),AND(E12="Not met",G12&lt;&gt;""),AND(E12="Unsure",G12&lt;&gt;""),AND(E12="N/A",H12&lt;&gt;""),AND(Y12=TRUE)),1,0)</f>
        <v/>
      </c>
      <c r="W12" s="56">
        <f>IF(OR(AND($H$6="Medicaid",MID($A12,1,FIND(".",$A12,1)-1)="II"),AND($H$6="CHIP",MID($A12,1,FIND(".",$A12,1)-1)="I")),TRUE,FALSE)</f>
        <v/>
      </c>
      <c r="X12" s="126">
        <f>IF(OR(Y12=TRUE,W12=TRUE,AM12=TRUE),TRUE,FALSE)</f>
        <v/>
      </c>
      <c r="Y12" s="126">
        <f>IF(SUM(Z12:AE12)&lt;1,TRUE,FALSE)</f>
        <v/>
      </c>
      <c r="Z12" s="126">
        <f>IF($Z$2=I12,1,0)</f>
        <v/>
      </c>
      <c r="AA12" s="126">
        <f>IF($AA$2=J12,1,0)</f>
        <v/>
      </c>
      <c r="AB12" s="126">
        <f>IF($AB$2=K12,1,0)</f>
        <v/>
      </c>
      <c r="AC12" s="126">
        <f>IF($AC$2=L12,1,0)</f>
        <v/>
      </c>
      <c r="AD12" s="126">
        <f>IF($AD$2=M12,1,0)</f>
        <v/>
      </c>
      <c r="AE12" s="126">
        <f>IF($AE$2=O12,1,0)</f>
        <v/>
      </c>
      <c r="AM12" s="69">
        <f>IF(AL12=1,1,"")</f>
        <v/>
      </c>
      <c r="AU12" s="5" t="n">
        <v>0</v>
      </c>
    </row>
    <row r="13" ht="47.25" customHeight="1">
      <c r="A13" s="294" t="inlineStr">
        <is>
          <t>I.H.1.05</t>
        </is>
      </c>
      <c r="B13" s="295" t="inlineStr">
        <is>
          <t>42 CFR 438.406(b)(2)(i); 42 CFR 438.228(a)</t>
        </is>
      </c>
      <c r="C13" s="295" t="inlineStr">
        <is>
          <t>The contract requires that the MCP ensure that decision makers on grievances and appeals of adverse benefit determinations were not involved in any previous level of review or decision-making.</t>
        </is>
      </c>
      <c r="D13" s="446" t="n"/>
      <c r="E13" s="297" t="n"/>
      <c r="F13" s="655" t="inlineStr">
        <is>
          <t>Source: CN-680000-FP122: 146, 148, 284 | Attachment - Core Contract Provisions 02012025: 83, 88, 105</t>
        </is>
      </c>
      <c r="G13" s="297" t="n"/>
      <c r="H13" s="640" t="inlineStr">
        <is>
          <t>Recommendation: UNCLEAR
Response:
The retrieved text does not provide explicit evidence that the Managed Care Plan (MCP) ensures decision makers on grievances and appeals of adverse benefit determinations were not involved in any previous level of review or decision-making. The text discusses various requirements and procedures related to adverse benefit determinations and appeals, but it does not specifically address the independence of decision makers across different levels of review.</t>
        </is>
      </c>
      <c r="I13" s="92" t="inlineStr">
        <is>
          <t>MCO</t>
        </is>
      </c>
      <c r="J13" s="92" t="inlineStr">
        <is>
          <t>HIO</t>
        </is>
      </c>
      <c r="K13" s="92" t="inlineStr">
        <is>
          <t>PIHP</t>
        </is>
      </c>
      <c r="L13" s="166" t="inlineStr">
        <is>
          <t>PAHP</t>
        </is>
      </c>
      <c r="M13" s="71" t="n"/>
      <c r="N13" s="71" t="n"/>
      <c r="O13" s="71" t="n"/>
      <c r="P13" s="71" t="inlineStr">
        <is>
          <t>EXISTING</t>
        </is>
      </c>
      <c r="Q13" s="71">
        <f>IF(OR(AND($C$2="Base contract",$C$3="No, section requirements must be reviewed",#REF!= FALSE,#REF!=FALSE),AND($C$2="Contract amendment",$C$3="No, section requirements must be reviewed",#REF!=FALSE,#REF!=FALSE)),"MUNN")</f>
        <v/>
      </c>
      <c r="R13" s="64" t="n"/>
      <c r="S13" s="64" t="n"/>
      <c r="T13" s="64" t="n"/>
      <c r="U13" s="97">
        <f>IF(OR($E$8="N/A",AND(AU13=0,'Cover Sheet'!$B$29="Streamlined Review"),AND(E13="Met",F13&lt;&gt;""),AND(E13="Not met",G13&lt;&gt;""),AND(E13="Unsure",G13&lt;&gt;""),AND(E13="N/A",H13&lt;&gt;""),AND(Y13=TRUE)),1,0)</f>
        <v/>
      </c>
      <c r="W13" s="56">
        <f>IF(OR(AND($H$6="Medicaid",MID($A13,1,FIND(".",$A13,1)-1)="II"),AND($H$6="CHIP",MID($A13,1,FIND(".",$A13,1)-1)="I")),TRUE,FALSE)</f>
        <v/>
      </c>
      <c r="X13" s="126">
        <f>IF(OR(Y13=TRUE,W13=TRUE,AM13=TRUE),TRUE,FALSE)</f>
        <v/>
      </c>
      <c r="Y13" s="126">
        <f>IF(SUM(Z13:AE13)&lt;1,TRUE,FALSE)</f>
        <v/>
      </c>
      <c r="Z13" s="126">
        <f>IF($Z$2=I13,1,0)</f>
        <v/>
      </c>
      <c r="AA13" s="126">
        <f>IF($AA$2=J13,1,0)</f>
        <v/>
      </c>
      <c r="AB13" s="126">
        <f>IF($AB$2=K13,1,0)</f>
        <v/>
      </c>
      <c r="AC13" s="126">
        <f>IF($AC$2=L13,1,0)</f>
        <v/>
      </c>
      <c r="AD13" s="126">
        <f>IF($AD$2=M13,1,0)</f>
        <v/>
      </c>
      <c r="AE13" s="126">
        <f>IF($AE$2=O13,1,0)</f>
        <v/>
      </c>
      <c r="AM13" s="69">
        <f>IF(AL13=1,1,"")</f>
        <v/>
      </c>
      <c r="AU13" s="5" t="n">
        <v>0</v>
      </c>
    </row>
    <row r="14" ht="47.25" customHeight="1">
      <c r="A14" s="294" t="inlineStr">
        <is>
          <t>I.H.1.06</t>
        </is>
      </c>
      <c r="B14" s="295" t="inlineStr">
        <is>
          <t>42 CFR 438.406(b)(2)(i); 42 CFR 438.228(a)</t>
        </is>
      </c>
      <c r="C14" s="295" t="inlineStr">
        <is>
          <t>The contract requires that the MCP ensure that decision makers on grievances and appeals of adverse benefit determinations were not subordinates of any individual who was involved in a previous level of review or decision-making.</t>
        </is>
      </c>
      <c r="D14" s="446" t="n"/>
      <c r="E14" s="297" t="n"/>
      <c r="F14" s="655" t="inlineStr">
        <is>
          <t>Source: CN-680000-FP122: 144, 146, 148 | Attachment - Core Contract Provisions 02012025: 81, 83, 88, 105</t>
        </is>
      </c>
      <c r="G14" s="297" t="n"/>
      <c r="H14" s="640" t="inlineStr">
        <is>
          <t>Recommendation: UNCLEAR
Response:
The retrieved text does not provide explicit evidence that the contract requires the Managed Care Plan (MCP) to ensure that decision makers on grievances and appeals are not subordinates of any individual who was involved in a previous level of review or decision-making. The text mentions that the MCP shall establish and maintain an enrollee grievance and appeal system and that all decisions on grievances and appeals are made by health care professionals, but it does not specify the relationship between decision makers at different levels of review.</t>
        </is>
      </c>
      <c r="I14" s="92" t="inlineStr">
        <is>
          <t>MCO</t>
        </is>
      </c>
      <c r="J14" s="92" t="inlineStr">
        <is>
          <t>HIO</t>
        </is>
      </c>
      <c r="K14" s="92" t="inlineStr">
        <is>
          <t>PIHP</t>
        </is>
      </c>
      <c r="L14" s="166" t="inlineStr">
        <is>
          <t>PAHP</t>
        </is>
      </c>
      <c r="M14" s="71" t="n"/>
      <c r="N14" s="71" t="n"/>
      <c r="O14" s="71" t="n"/>
      <c r="P14" s="71" t="inlineStr">
        <is>
          <t>EXISTING</t>
        </is>
      </c>
      <c r="Q14" s="71">
        <f>IF(OR(AND($C$2="Base contract",$C$3="No, section requirements must be reviewed",#REF!= FALSE,#REF!=FALSE),AND($C$2="Contract amendment",$C$3="No, section requirements must be reviewed",#REF!=FALSE,#REF!=FALSE)),"MUNN")</f>
        <v/>
      </c>
      <c r="R14" s="64" t="n"/>
      <c r="S14" s="64" t="n"/>
      <c r="T14" s="64" t="n"/>
      <c r="U14" s="97">
        <f>IF(OR($E$8="N/A",AND(AU14=0,'Cover Sheet'!$B$29="Streamlined Review"),AND(E14="Met",F14&lt;&gt;""),AND(E14="Not met",G14&lt;&gt;""),AND(E14="Unsure",G14&lt;&gt;""),AND(E14="N/A",H14&lt;&gt;""),AND(Y14=TRUE)),1,0)</f>
        <v/>
      </c>
      <c r="W14" s="56">
        <f>IF(OR(AND($H$6="Medicaid",MID($A14,1,FIND(".",$A14,1)-1)="II"),AND($H$6="CHIP",MID($A14,1,FIND(".",$A14,1)-1)="I")),TRUE,FALSE)</f>
        <v/>
      </c>
      <c r="X14" s="126">
        <f>IF(OR(Y14=TRUE,W14=TRUE,AM14=TRUE),TRUE,FALSE)</f>
        <v/>
      </c>
      <c r="Y14" s="126">
        <f>IF(SUM(Z14:AE14)&lt;1,TRUE,FALSE)</f>
        <v/>
      </c>
      <c r="Z14" s="126">
        <f>IF($Z$2=I14,1,0)</f>
        <v/>
      </c>
      <c r="AA14" s="126">
        <f>IF($AA$2=J14,1,0)</f>
        <v/>
      </c>
      <c r="AB14" s="126">
        <f>IF($AB$2=K14,1,0)</f>
        <v/>
      </c>
      <c r="AC14" s="126">
        <f>IF($AC$2=L14,1,0)</f>
        <v/>
      </c>
      <c r="AD14" s="126">
        <f>IF($AD$2=M14,1,0)</f>
        <v/>
      </c>
      <c r="AE14" s="126">
        <f>IF($AE$2=O14,1,0)</f>
        <v/>
      </c>
      <c r="AM14" s="69">
        <f>IF(AL14=1,1,"")</f>
        <v/>
      </c>
      <c r="AU14" s="5" t="n">
        <v>0</v>
      </c>
    </row>
    <row r="15" ht="59.25" customHeight="1">
      <c r="A15" s="294" t="inlineStr">
        <is>
          <t>I.H.1.07</t>
        </is>
      </c>
      <c r="B15" s="295" t="inlineStr">
        <is>
          <t>42 CFR 438.406(b)(2)(ii)(A); 42 CFR 438.228(a)</t>
        </is>
      </c>
      <c r="C15" s="295" t="inlineStr">
        <is>
          <t>The contract requires the MCP to ensure that decision makers on grievances and appeals of adverse benefit determinations are individuals with appropriate clinical expertise, as determined by the state, in treating the enrollee's condition or disease if the decision involves an appeal of a denial based on lack of medical necessity.</t>
        </is>
      </c>
      <c r="D15" s="446" t="n"/>
      <c r="E15" s="297" t="n"/>
      <c r="F15" s="655" t="inlineStr">
        <is>
          <t>Source: Attachment - Core Contract Provisions 02012025: 83, 105, 146, 148, 168, 284, 413, 493 | CN-680000-FP122: 83, 105, 146, 148, 168, 284, 413, 493</t>
        </is>
      </c>
      <c r="G15" s="297" t="n"/>
      <c r="H15" s="640" t="inlineStr">
        <is>
          <t>Recommendation: UNCLEAR
Response:
The retrieved text does not provide explicit evidence that the contract requires the Managed Care Plan (MCP) to ensure that decision makers on grievances and appeals of adverse benefit determinations have appropriate clinical expertise as determined by the state, specifically in treating the enrollee's condition or disease in cases of denial based on lack of medical necessity. The text mentions various requirements and procedures related to adverse benefit determinations and appeals, but it does not explicitly state the requirement in question.</t>
        </is>
      </c>
      <c r="I15" s="92" t="inlineStr">
        <is>
          <t>MCO</t>
        </is>
      </c>
      <c r="J15" s="92" t="inlineStr">
        <is>
          <t>HIO</t>
        </is>
      </c>
      <c r="K15" s="92" t="inlineStr">
        <is>
          <t>PIHP</t>
        </is>
      </c>
      <c r="L15" s="166" t="inlineStr">
        <is>
          <t>PAHP</t>
        </is>
      </c>
      <c r="M15" s="71" t="n"/>
      <c r="N15" s="71" t="n"/>
      <c r="O15" s="71" t="n"/>
      <c r="P15" s="71" t="inlineStr">
        <is>
          <t>EXISTING</t>
        </is>
      </c>
      <c r="Q15" s="71">
        <f>IF(OR(AND($C$2="Base contract",$C$3="No, section requirements must be reviewed",#REF!= FALSE,#REF!=FALSE),AND($C$2="Contract amendment",$C$3="No, section requirements must be reviewed",#REF!=FALSE,#REF!=FALSE)),"MUNN")</f>
        <v/>
      </c>
      <c r="R15" s="64" t="n"/>
      <c r="S15" s="64" t="n"/>
      <c r="T15" s="64" t="n"/>
      <c r="U15" s="97">
        <f>IF(OR($E$8="N/A",AND(AU15=0,'Cover Sheet'!$B$29="Streamlined Review"),AND(E15="Met",F15&lt;&gt;""),AND(E15="Not met",G15&lt;&gt;""),AND(E15="Unsure",G15&lt;&gt;""),AND(E15="N/A",H15&lt;&gt;""),AND(Y15=TRUE)),1,0)</f>
        <v/>
      </c>
      <c r="W15" s="56">
        <f>IF(OR(AND($H$6="Medicaid",MID($A15,1,FIND(".",$A15,1)-1)="II"),AND($H$6="CHIP",MID($A15,1,FIND(".",$A15,1)-1)="I")),TRUE,FALSE)</f>
        <v/>
      </c>
      <c r="X15" s="126">
        <f>IF(OR(Y15=TRUE,W15=TRUE,AM15=TRUE),TRUE,FALSE)</f>
        <v/>
      </c>
      <c r="Y15" s="126">
        <f>IF(SUM(Z15:AE15)&lt;1,TRUE,FALSE)</f>
        <v/>
      </c>
      <c r="Z15" s="126">
        <f>IF($Z$2=I15,1,0)</f>
        <v/>
      </c>
      <c r="AA15" s="126">
        <f>IF($AA$2=J15,1,0)</f>
        <v/>
      </c>
      <c r="AB15" s="126">
        <f>IF($AB$2=K15,1,0)</f>
        <v/>
      </c>
      <c r="AC15" s="126">
        <f>IF($AC$2=L15,1,0)</f>
        <v/>
      </c>
      <c r="AD15" s="126">
        <f>IF($AD$2=M15,1,0)</f>
        <v/>
      </c>
      <c r="AE15" s="126">
        <f>IF($AE$2=O15,1,0)</f>
        <v/>
      </c>
      <c r="AM15" s="69">
        <f>IF(AL15=1,1,"")</f>
        <v/>
      </c>
      <c r="AU15" s="5" t="n">
        <v>0</v>
      </c>
    </row>
    <row r="16" ht="58.5" customHeight="1">
      <c r="A16" s="294" t="inlineStr">
        <is>
          <t>I.H.1.08</t>
        </is>
      </c>
      <c r="B16" s="295" t="inlineStr">
        <is>
          <t>42 CFR 438.406(b)(2)(ii)(B); 42 CFR 438.228(a)</t>
        </is>
      </c>
      <c r="C16" s="295" t="inlineStr">
        <is>
          <t>The contract requires the MCP to ensure that decision makers on grievances and appeals of adverse benefit determinations are individuals with appropriate clinical expertise, as determined by the state, in treating the enrollee's condition or disease if the decision involves a grievance regarding denial of expedited resolution of an appeal.</t>
        </is>
      </c>
      <c r="D16" s="446" t="n"/>
      <c r="E16" s="297" t="n"/>
      <c r="F16" s="655" t="inlineStr">
        <is>
          <t>Source: Attachment - Core Contract Provisions 02012025: 85, 83, 252, 105 | CN-680000-FP122: 148, 311, 146</t>
        </is>
      </c>
      <c r="G16" s="297" t="n"/>
      <c r="H16" s="640" t="inlineStr">
        <is>
          <t>Recommendation: UNCLEAR
Response:
The retrieved text does not provide explicit evidence that the contract requires the Managed Care Plan (MCP) to ensure that decision makers on grievances and appeals have the appropriate clinical expertise as determined by the state, specifically for treating the enrollee's condition or disease in cases involving denial of expedited resolution of an appeal. The text discusses the process for appeals and the requirement for timely resolution, but it does not specify the qualifications of the decision makers.</t>
        </is>
      </c>
      <c r="I16" s="92" t="inlineStr">
        <is>
          <t>MCO</t>
        </is>
      </c>
      <c r="J16" s="92" t="inlineStr">
        <is>
          <t>HIO</t>
        </is>
      </c>
      <c r="K16" s="92" t="inlineStr">
        <is>
          <t>PIHP</t>
        </is>
      </c>
      <c r="L16" s="166" t="inlineStr">
        <is>
          <t>PAHP</t>
        </is>
      </c>
      <c r="M16" s="71" t="n"/>
      <c r="N16" s="71" t="n"/>
      <c r="O16" s="71" t="n"/>
      <c r="P16" s="71" t="inlineStr">
        <is>
          <t>EXISTING</t>
        </is>
      </c>
      <c r="Q16" s="71">
        <f>IF(OR(AND($C$2="Base contract",$C$3="No, section requirements must be reviewed",#REF!= FALSE,#REF!=FALSE),AND($C$2="Contract amendment",$C$3="No, section requirements must be reviewed",#REF!=FALSE,#REF!=FALSE)),"MUNN")</f>
        <v/>
      </c>
      <c r="R16" s="64" t="n"/>
      <c r="S16" s="64" t="n"/>
      <c r="T16" s="64" t="n"/>
      <c r="U16" s="97">
        <f>IF(OR($E$8="N/A",AND(AU16=0,'Cover Sheet'!$B$29="Streamlined Review"),AND(E16="Met",F16&lt;&gt;""),AND(E16="Not met",G16&lt;&gt;""),AND(E16="Unsure",G16&lt;&gt;""),AND(E16="N/A",H16&lt;&gt;""),AND(Y16=TRUE)),1,0)</f>
        <v/>
      </c>
      <c r="W16" s="56">
        <f>IF(OR(AND($H$6="Medicaid",MID($A16,1,FIND(".",$A16,1)-1)="II"),AND($H$6="CHIP",MID($A16,1,FIND(".",$A16,1)-1)="I")),TRUE,FALSE)</f>
        <v/>
      </c>
      <c r="X16" s="126">
        <f>IF(OR(Y16=TRUE,W16=TRUE,AM16=TRUE),TRUE,FALSE)</f>
        <v/>
      </c>
      <c r="Y16" s="126">
        <f>IF(SUM(Z16:AE16)&lt;1,TRUE,FALSE)</f>
        <v/>
      </c>
      <c r="Z16" s="126">
        <f>IF($Z$2=I16,1,0)</f>
        <v/>
      </c>
      <c r="AA16" s="126">
        <f>IF($AA$2=J16,1,0)</f>
        <v/>
      </c>
      <c r="AB16" s="126">
        <f>IF($AB$2=K16,1,0)</f>
        <v/>
      </c>
      <c r="AC16" s="126">
        <f>IF($AC$2=L16,1,0)</f>
        <v/>
      </c>
      <c r="AD16" s="126">
        <f>IF($AD$2=M16,1,0)</f>
        <v/>
      </c>
      <c r="AE16" s="126">
        <f>IF($AE$2=O16,1,0)</f>
        <v/>
      </c>
      <c r="AM16" s="69">
        <f>IF(AL16=1,1,"")</f>
        <v/>
      </c>
      <c r="AU16" s="5" t="n">
        <v>0</v>
      </c>
    </row>
    <row r="17" ht="59.25" customHeight="1">
      <c r="A17" s="294" t="inlineStr">
        <is>
          <t>I.H.1.09</t>
        </is>
      </c>
      <c r="B17" s="295" t="inlineStr">
        <is>
          <t>42 CFR 438.406(b)(2)(ii)(C); 42 CFR 438.228(a)</t>
        </is>
      </c>
      <c r="C17" s="295" t="inlineStr">
        <is>
          <t>The contract requires the MCP to ensure that decision makers on grievances and appeals of adverse benefit determinations are individuals with appropriate clinical expertise, as determined by the state, in treating the enrollee's condition or disease if the decision involves a grievance or appeal involving clinical issues.</t>
        </is>
      </c>
      <c r="D17" s="446" t="n"/>
      <c r="E17" s="297" t="n"/>
      <c r="F17" s="655" t="inlineStr">
        <is>
          <t>Source: CN-680000-FP122: 144 | Attachment - Core Contract Provisions 02012025: 81</t>
        </is>
      </c>
      <c r="G17" s="297" t="n"/>
      <c r="H17" s="640" t="inlineStr">
        <is>
          <t>Recommendation: MET
Response:
The contract explicitly states that the Managed Care Plan shall ensure that all decisions on grievances and appeals are made by health care professionals in accordance with 42 CFR 438.406(b). This indicates that the decision makers have appropriate clinical expertise. [1]</t>
        </is>
      </c>
      <c r="I17" s="92" t="inlineStr">
        <is>
          <t>MCO</t>
        </is>
      </c>
      <c r="J17" s="92" t="inlineStr">
        <is>
          <t>HIO</t>
        </is>
      </c>
      <c r="K17" s="92" t="inlineStr">
        <is>
          <t>PIHP</t>
        </is>
      </c>
      <c r="L17" s="166" t="inlineStr">
        <is>
          <t>PAHP</t>
        </is>
      </c>
      <c r="M17" s="71" t="n"/>
      <c r="N17" s="71" t="n"/>
      <c r="O17" s="71" t="n"/>
      <c r="P17" s="71" t="inlineStr">
        <is>
          <t>EXISTING</t>
        </is>
      </c>
      <c r="Q17" s="71">
        <f>IF(OR(AND($C$2="Base contract",$C$3="No, section requirements must be reviewed",#REF!= FALSE,#REF!=FALSE),AND($C$2="Contract amendment",$C$3="No, section requirements must be reviewed",#REF!=FALSE,#REF!=FALSE)),"MUNN")</f>
        <v/>
      </c>
      <c r="R17" s="64" t="n"/>
      <c r="S17" s="64" t="n"/>
      <c r="T17" s="64" t="n"/>
      <c r="U17" s="97">
        <f>IF(OR($E$8="N/A",AND(AU17=0,'Cover Sheet'!$B$29="Streamlined Review"),AND(E17="Met",F17&lt;&gt;""),AND(E17="Not met",G17&lt;&gt;""),AND(E17="Unsure",G17&lt;&gt;""),AND(E17="N/A",H17&lt;&gt;""),AND(Y17=TRUE)),1,0)</f>
        <v/>
      </c>
      <c r="W17" s="56">
        <f>IF(OR(AND($H$6="Medicaid",MID($A17,1,FIND(".",$A17,1)-1)="II"),AND($H$6="CHIP",MID($A17,1,FIND(".",$A17,1)-1)="I")),TRUE,FALSE)</f>
        <v/>
      </c>
      <c r="X17" s="126">
        <f>IF(OR(Y17=TRUE,W17=TRUE,AM17=TRUE),TRUE,FALSE)</f>
        <v/>
      </c>
      <c r="Y17" s="126">
        <f>IF(SUM(Z17:AE17)&lt;1,TRUE,FALSE)</f>
        <v/>
      </c>
      <c r="Z17" s="126">
        <f>IF($Z$2=I17,1,0)</f>
        <v/>
      </c>
      <c r="AA17" s="126">
        <f>IF($AA$2=J17,1,0)</f>
        <v/>
      </c>
      <c r="AB17" s="126">
        <f>IF($AB$2=K17,1,0)</f>
        <v/>
      </c>
      <c r="AC17" s="126">
        <f>IF($AC$2=L17,1,0)</f>
        <v/>
      </c>
      <c r="AD17" s="126">
        <f>IF($AD$2=M17,1,0)</f>
        <v/>
      </c>
      <c r="AE17" s="126">
        <f>IF($AE$2=O17,1,0)</f>
        <v/>
      </c>
      <c r="AM17" s="69">
        <f>IF(AL17=1,1,"")</f>
        <v/>
      </c>
      <c r="AU17" s="5" t="n">
        <v>0</v>
      </c>
    </row>
    <row r="18" ht="63.75" customHeight="1">
      <c r="A18" s="294" t="inlineStr">
        <is>
          <t>I.H.1.10</t>
        </is>
      </c>
      <c r="B18" s="295" t="inlineStr">
        <is>
          <t>42 CFR 438.406(b)(2)(iii); 42 CFR 438.228(a)</t>
        </is>
      </c>
      <c r="C18" s="295" t="inlineStr">
        <is>
          <t>The contract requires the MCP to ensure that decision makers on grievances and appeals of adverse benefit determinations take into account all comments, documents, records, and other information submitted by the enrollee or their representative without regard to whether such information was submitted or considered in the initial adverse benefit determination.</t>
        </is>
      </c>
      <c r="D18" s="446" t="n"/>
      <c r="E18" s="297" t="n"/>
      <c r="F18" s="655" t="inlineStr">
        <is>
          <t>Source: Attachment - Core Contract Provisions 02012025: 83, 88, 146 | CN-680000-FP122: 514, 83, 148, 151, 284</t>
        </is>
      </c>
      <c r="G18" s="297" t="n"/>
      <c r="H18" s="640" t="inlineStr">
        <is>
          <t>Recommendation: UNCLEAR
Response:
The retrieved text does not provide explicit evidence that decision makers on grievances and appeals of adverse benefit determinations are required to take into account all comments, documents, records, and other information submitted by the enrollee or their representative, regardless of whether such information was submitted or considered in the initial adverse benefit determination. The text mentions the process of providing notices and continuing benefits during appeals but does not explicitly state the requirement in question.</t>
        </is>
      </c>
      <c r="I18" s="92" t="inlineStr">
        <is>
          <t>MCO</t>
        </is>
      </c>
      <c r="J18" s="92" t="inlineStr">
        <is>
          <t>HIO</t>
        </is>
      </c>
      <c r="K18" s="92" t="inlineStr">
        <is>
          <t>PIHP</t>
        </is>
      </c>
      <c r="L18" s="71" t="inlineStr">
        <is>
          <t>PAHP</t>
        </is>
      </c>
      <c r="M18" s="71" t="n"/>
      <c r="N18" s="71" t="n"/>
      <c r="O18" s="71" t="n"/>
      <c r="P18" s="71" t="inlineStr">
        <is>
          <t>EXISTING</t>
        </is>
      </c>
      <c r="Q18" s="71">
        <f>IF(OR(AND($C$2="Base contract",$C$3="No, section requirements must be reviewed",#REF!= FALSE,#REF!=FALSE),AND($C$2="Contract amendment",$C$3="No, section requirements must be reviewed",#REF!=FALSE,#REF!=FALSE)),"MUNN")</f>
        <v/>
      </c>
      <c r="R18" s="64" t="n">
        <v>42917</v>
      </c>
      <c r="S18" s="64" t="n"/>
      <c r="T18" s="64" t="n"/>
      <c r="U18" s="97">
        <f>IF(OR($E$8="N/A",AND(AU18=0,'Cover Sheet'!$B$29="Streamlined Review"),AND(E18="Met",F18&lt;&gt;""),AND(E18="Not met",G18&lt;&gt;""),AND(E18="Unsure",G18&lt;&gt;""),AND(E18="N/A",H18&lt;&gt;""),AND(Y18=TRUE)),1,0)</f>
        <v/>
      </c>
      <c r="W18" s="56">
        <f>IF(OR(AND($H$6="Medicaid",MID($A18,1,FIND(".",$A18,1)-1)="II"),AND($H$6="CHIP",MID($A18,1,FIND(".",$A18,1)-1)="I")),TRUE,FALSE)</f>
        <v/>
      </c>
      <c r="X18" s="126">
        <f>IF(OR(Y18=TRUE,W18=TRUE,AM18=TRUE),TRUE,FALSE)</f>
        <v/>
      </c>
      <c r="Y18" s="126">
        <f>IF(SUM(Z18:AE18)&lt;1,TRUE,FALSE)</f>
        <v/>
      </c>
      <c r="Z18" s="126">
        <f>IF($Z$2=I18,1,0)</f>
        <v/>
      </c>
      <c r="AA18" s="126">
        <f>IF($AA$2=J18,1,0)</f>
        <v/>
      </c>
      <c r="AB18" s="126">
        <f>IF($AB$2=K18,1,0)</f>
        <v/>
      </c>
      <c r="AC18" s="126">
        <f>IF($AC$2=L18,1,0)</f>
        <v/>
      </c>
      <c r="AD18" s="126">
        <f>IF($AD$2=M18,1,0)</f>
        <v/>
      </c>
      <c r="AE18" s="126">
        <f>IF($AE$2=O18,1,0)</f>
        <v/>
      </c>
      <c r="AM18" s="69">
        <f>IF(AL18=1,1,"")</f>
        <v/>
      </c>
      <c r="AU18" s="5" t="n">
        <v>0</v>
      </c>
    </row>
    <row r="19" ht="73.5" customHeight="1" thickBot="1">
      <c r="A19" s="294" t="inlineStr">
        <is>
          <t>I.H.1.11</t>
        </is>
      </c>
      <c r="B19" s="295" t="inlineStr">
        <is>
          <t>42 CFR 438.56(d)(5)(ii); 42 CFR 438.56(e)(1); 42 CFR 438.228(a)</t>
        </is>
      </c>
      <c r="C19" s="295" t="inlineStr">
        <is>
          <t>If the state requires the enrollee to seek redress through the MCP’s grievance system before the state makes a decision on the enrollee’s request for disenrollment, the contract requires the MCP to complete a review of the grievance in time to permit the disenrollment to be effective no later than the first day of the second month following the month in which the enrollee requests disenrollment or the MCP refers the request to the state.</t>
        </is>
      </c>
      <c r="D19" s="502" t="n">
        <v>1</v>
      </c>
      <c r="E19" s="297" t="n"/>
      <c r="F19" s="655" t="inlineStr">
        <is>
          <t>Source: CN-680000-FP122: 145</t>
        </is>
      </c>
      <c r="G19" s="297" t="n"/>
      <c r="H19" s="640" t="inlineStr">
        <is>
          <t>Recommendation: MET
Response:
The contract explicitly states that the Managed Care Plan (MCP) must review the grievance and provide written notice of results to the enrollee, as expeditiously as the enrollee's health condition requires, but no later than thirty (30) calendar days from the date the MCP receives the grievance [1]. This timeframe aligns with the requirement to complete the review in time to permit the disenrollment to be effective no later than the first day of the second month following the month in which the enrollee requests disenrollment or the MCP refers the request to the state.
[1] "The Managed Care Plan shall review the grievance and provide written notice of results to the enrollee, as expeditiously as the enrollee's health condition requires, but no later than thirty (30) calendar days from the date the Managed Care Plan receives the grievance (42 CFR 438.408(a) and (b)(1))." [CN-680000-FP122: 145]</t>
        </is>
      </c>
      <c r="I19" s="92" t="inlineStr">
        <is>
          <t>MCO</t>
        </is>
      </c>
      <c r="J19" s="92" t="inlineStr">
        <is>
          <t>HIO</t>
        </is>
      </c>
      <c r="K19" s="92" t="inlineStr">
        <is>
          <t>PIHP</t>
        </is>
      </c>
      <c r="L19" s="71" t="inlineStr">
        <is>
          <t>PAHP</t>
        </is>
      </c>
      <c r="M19" s="96" t="n"/>
      <c r="N19" s="96" t="n"/>
      <c r="O19" s="96" t="n"/>
      <c r="P19" s="71" t="inlineStr">
        <is>
          <t>EXISTING</t>
        </is>
      </c>
      <c r="Q19" s="71">
        <f>IF(OR(AND($C$2="Base contract",$C$3="No, section requirements must be reviewed",#REF!= FALSE,#REF!=FALSE),AND($C$2="Contract amendment",$C$3="No, section requirements must be reviewed",#REF!=FALSE,#REF!=FALSE)),"MUNN")</f>
        <v/>
      </c>
      <c r="R19" s="64" t="n">
        <v>42556</v>
      </c>
      <c r="S19" s="64" t="n"/>
      <c r="T19" s="64" t="n"/>
      <c r="U19" s="97">
        <f>IF(OR($E$8="N/A",AND(AU19=0,'Cover Sheet'!$B$29="Streamlined Review"),AND(E19="Met",F19&lt;&gt;""),AND(E19="Not met",G19&lt;&gt;""),AND(E19="Unsure",G19&lt;&gt;""),AND(E19="N/A",H19&lt;&gt;""),AND(Y19=TRUE)),1,0)</f>
        <v/>
      </c>
      <c r="W19" s="56">
        <f>IF(OR(AND($H$6="Medicaid",MID($A19,1,FIND(".",$A19,1)-1)="II"),AND($H$6="CHIP",MID($A19,1,FIND(".",$A19,1)-1)="I")),TRUE,FALSE)</f>
        <v/>
      </c>
      <c r="X19" s="126">
        <f>IF(OR(Y19=TRUE,W19=TRUE,AM19=TRUE),TRUE,FALSE)</f>
        <v/>
      </c>
      <c r="Y19" s="126">
        <f>IF(SUM(Z19:AE19)&lt;1,TRUE,FALSE)</f>
        <v/>
      </c>
      <c r="Z19" s="126">
        <f>IF($Z$2=I19,1,0)</f>
        <v/>
      </c>
      <c r="AA19" s="126">
        <f>IF($AA$2=J19,1,0)</f>
        <v/>
      </c>
      <c r="AB19" s="126">
        <f>IF($AB$2=K19,1,0)</f>
        <v/>
      </c>
      <c r="AC19" s="126">
        <f>IF($AC$2=L19,1,0)</f>
        <v/>
      </c>
      <c r="AD19" s="126">
        <f>IF($AD$2=M19,1,0)</f>
        <v/>
      </c>
      <c r="AE19" s="126">
        <f>IF($AE$2=O19,1,0)</f>
        <v/>
      </c>
      <c r="AM19" s="69">
        <f>IF(AL19=1,1,"")</f>
        <v/>
      </c>
      <c r="AU19" s="5" t="n">
        <v>0</v>
      </c>
    </row>
    <row r="20" ht="15.75" customHeight="1" thickBot="1">
      <c r="A20" s="450" t="n"/>
      <c r="B20" s="451" t="n"/>
      <c r="C20" s="465" t="inlineStr">
        <is>
          <t>I.H.2 Notice of Adverse Benefit Determination Requirements</t>
        </is>
      </c>
      <c r="D20" s="442" t="n"/>
      <c r="E20" s="443" t="n"/>
      <c r="F20" s="444" t="n"/>
      <c r="G20" s="444" t="n"/>
      <c r="H20" s="445" t="n"/>
      <c r="I20" s="126" t="n"/>
      <c r="J20" s="126" t="n"/>
      <c r="K20" s="126" t="n"/>
      <c r="L20" s="126" t="n"/>
      <c r="M20" s="126" t="n"/>
      <c r="N20" s="126" t="n"/>
      <c r="O20" s="126" t="n"/>
      <c r="P20" s="126" t="n"/>
      <c r="Q20" s="126" t="n"/>
      <c r="R20" s="126" t="n"/>
      <c r="S20" s="126" t="n"/>
      <c r="T20" s="126" t="n"/>
      <c r="U20" s="126" t="n"/>
      <c r="W20" s="68" t="n"/>
      <c r="X20" s="68" t="n"/>
      <c r="Y20" s="68" t="n"/>
      <c r="Z20" s="68" t="n"/>
      <c r="AA20" s="68" t="n"/>
      <c r="AB20" s="68" t="n"/>
      <c r="AC20" s="68" t="n"/>
      <c r="AD20" s="68" t="n"/>
      <c r="AE20" s="68" t="n"/>
      <c r="AU20" s="5" t="n"/>
    </row>
    <row r="21" ht="33.75" customHeight="1">
      <c r="A21" s="294" t="inlineStr">
        <is>
          <t>I.H.2.01</t>
        </is>
      </c>
      <c r="B21" s="295" t="inlineStr">
        <is>
          <t>42 CFR 438.404(b)(1)</t>
        </is>
      </c>
      <c r="C21" s="295" t="inlineStr">
        <is>
          <t>The contract requires that the MCP's notice of adverse benefit determination explains the adverse benefit determination the MCP has made or intends to make.</t>
        </is>
      </c>
      <c r="D21" s="502" t="n">
        <v>2</v>
      </c>
      <c r="E21" s="297" t="n"/>
      <c r="F21" s="655" t="inlineStr">
        <is>
          <t>Source: Attachment - Core Contract Provisions 02012025: 83, 84, 146 | CN-680000-FP122: 146</t>
        </is>
      </c>
      <c r="G21" s="297" t="n"/>
      <c r="H21" s="640" t="inlineStr">
        <is>
          <t>Recommendation: MET
Response:
The contract explicitly states that the Managed Care Plan (MCP) shall provide the enrollee with a written notice of adverse benefit determination for any service authorization decisions. This indicates that the notice must explain the adverse benefit determination. [1][2]</t>
        </is>
      </c>
      <c r="I21" s="92" t="inlineStr">
        <is>
          <t>MCO</t>
        </is>
      </c>
      <c r="J21" s="92" t="inlineStr">
        <is>
          <t>HIO</t>
        </is>
      </c>
      <c r="K21" s="92" t="inlineStr">
        <is>
          <t>PIHP</t>
        </is>
      </c>
      <c r="L21" s="71" t="inlineStr">
        <is>
          <t>PAHP</t>
        </is>
      </c>
      <c r="M21" s="71" t="n"/>
      <c r="N21" s="71" t="n"/>
      <c r="O21" s="71" t="n"/>
      <c r="P21" s="71" t="inlineStr">
        <is>
          <t>EXISTING</t>
        </is>
      </c>
      <c r="Q21" s="71">
        <f>IF(OR(AND($C$2="Base contract",$C$3="No, section requirements must be reviewed",#REF!= FALSE,#REF!=FALSE),AND($C$2="Contract amendment",$C$3="No, section requirements must be reviewed",#REF!=FALSE,#REF!=FALSE)),"MUNN")</f>
        <v/>
      </c>
      <c r="R21" s="64" t="n">
        <v>42917</v>
      </c>
      <c r="S21" s="64" t="n"/>
      <c r="T21" s="64" t="n"/>
      <c r="U21" s="97">
        <f>IF(OR($E$20="N/A",AND(AU21=0,'Cover Sheet'!$B$29="Streamlined Review"),AND(E21="Met",F21&lt;&gt;""),AND(E21="Not met",G21&lt;&gt;""),AND(E21="Unsure",G21&lt;&gt;""),AND(E21="N/A",H21&lt;&gt;""),AND(Y21=TRUE)),1,0)</f>
        <v/>
      </c>
      <c r="W21" s="56">
        <f>IF(OR(AND($H$6="Medicaid",MID($A21,1,FIND(".",$A21,1)-1)="II"),AND($H$6="CHIP",MID($A21,1,FIND(".",$A21,1)-1)="I")),TRUE,FALSE)</f>
        <v/>
      </c>
      <c r="X21" s="126">
        <f>IF(OR(Y21=TRUE,W21=TRUE,AM21=TRUE),TRUE,FALSE)</f>
        <v/>
      </c>
      <c r="Y21" s="126">
        <f>IF(SUM(Z21:AE21)&lt;1,TRUE,FALSE)</f>
        <v/>
      </c>
      <c r="Z21" s="126">
        <f>IF($Z$2=I21,1,0)</f>
        <v/>
      </c>
      <c r="AA21" s="126">
        <f>IF($AA$2=J21,1,0)</f>
        <v/>
      </c>
      <c r="AB21" s="126">
        <f>IF($AB$2=K21,1,0)</f>
        <v/>
      </c>
      <c r="AC21" s="126">
        <f>IF($AC$2=L21,1,0)</f>
        <v/>
      </c>
      <c r="AD21" s="126">
        <f>IF($AD$2=M21,1,0)</f>
        <v/>
      </c>
      <c r="AE21" s="126">
        <f>IF($AE$2=O21,1,0)</f>
        <v/>
      </c>
      <c r="AM21" s="69">
        <f>IF(AL21=1,1,"")</f>
        <v/>
      </c>
      <c r="AU21" s="5" t="n">
        <v>0</v>
      </c>
    </row>
    <row r="22" ht="88.5" customHeight="1">
      <c r="A22" s="294" t="inlineStr">
        <is>
          <t>I.H.2.02</t>
        </is>
      </c>
      <c r="B22" s="295" t="inlineStr">
        <is>
          <t>42 CFR 438.404(b)(2)</t>
        </is>
      </c>
      <c r="C22" s="295" t="inlineStr">
        <is>
          <t>The contract requires that the MCP's notice of adverse benefit determination explains the reasons for the adverse benefit determination, including the right of the enrollee to be provided upon request and free of charge, reasonable access to and copies of all documents, records, and other information relevant to the enrollee's adverse benefit determination. Such information includes medical necessity criteria, and any processes, strategies, or evidentiary standards used in setting coverage limits.</t>
        </is>
      </c>
      <c r="D22" s="502" t="n">
        <v>2</v>
      </c>
      <c r="E22" s="297" t="n"/>
      <c r="F22" s="655" t="inlineStr">
        <is>
          <t>Source: Attachment - Core Contract Provisions 02012025: 83 | CN-680000-FP122: 146, 151, 88, 514, 284</t>
        </is>
      </c>
      <c r="G22" s="297" t="n"/>
      <c r="H22" s="640" t="inlineStr">
        <is>
          <t>Recommendation: UNCLEAR
Response:
The retrieved text does not provide explicit evidence that the notice of adverse benefit determination includes all the required details, such as the right to access documents, medical necessity criteria, and coverage limits. While the text mentions that the Managed Care Plan shall provide a written notice of adverse benefit determination, it does not specify the content of this notice in the required detail.
Evidence:
- 'The Managed Care Plan shall provide the enrollee with a written notice of adverse benefit determination for any service authorization decisions, using the template provided by the Agency (42 CFR 438.10(c)(4)(ii); 42 CFR 438.404(b); 42 CFR 438.402(b)-(c)).' [Attachment - Core Contract Provisions 02012025: 83]
More specific details about the content of the notice are needed to determine if the requirement is met.</t>
        </is>
      </c>
      <c r="I22" s="92" t="inlineStr">
        <is>
          <t>MCO</t>
        </is>
      </c>
      <c r="J22" s="92" t="inlineStr">
        <is>
          <t>HIO</t>
        </is>
      </c>
      <c r="K22" s="92" t="inlineStr">
        <is>
          <t>PIHP</t>
        </is>
      </c>
      <c r="L22" s="71" t="inlineStr">
        <is>
          <t>PAHP</t>
        </is>
      </c>
      <c r="M22" s="71" t="n"/>
      <c r="N22" s="71" t="n"/>
      <c r="O22" s="71" t="n"/>
      <c r="P22" s="71" t="inlineStr">
        <is>
          <t>EXISTING</t>
        </is>
      </c>
      <c r="Q22" s="71">
        <f>IF(OR(AND($C$2="Base contract",$C$3="No, section requirements must be reviewed",#REF!= FALSE,#REF!=FALSE),AND($C$2="Contract amendment",$C$3="No, section requirements must be reviewed",#REF!=FALSE,#REF!=FALSE)),"MUNN")</f>
        <v/>
      </c>
      <c r="R22" s="64" t="n">
        <v>42917</v>
      </c>
      <c r="S22" s="64" t="n"/>
      <c r="T22" s="64" t="n"/>
      <c r="U22" s="97">
        <f>IF(OR($E$20="N/A",AND(AU22=0,'Cover Sheet'!$B$29="Streamlined Review"),AND(E22="Met",F22&lt;&gt;""),AND(E22="Not met",G22&lt;&gt;""),AND(E22="Unsure",G22&lt;&gt;""),AND(E22="N/A",H22&lt;&gt;""),AND(Y22=TRUE)),1,0)</f>
        <v/>
      </c>
      <c r="W22" s="56">
        <f>IF(OR(AND($H$6="Medicaid",MID($A22,1,FIND(".",$A22,1)-1)="II"),AND($H$6="CHIP",MID($A22,1,FIND(".",$A22,1)-1)="I")),TRUE,FALSE)</f>
        <v/>
      </c>
      <c r="X22" s="126">
        <f>IF(OR(Y22=TRUE,W22=TRUE,AM22=TRUE),TRUE,FALSE)</f>
        <v/>
      </c>
      <c r="Y22" s="126">
        <f>IF(SUM(Z22:AE22)&lt;1,TRUE,FALSE)</f>
        <v/>
      </c>
      <c r="Z22" s="126">
        <f>IF($Z$2=I22,1,0)</f>
        <v/>
      </c>
      <c r="AA22" s="126">
        <f>IF($AA$2=J22,1,0)</f>
        <v/>
      </c>
      <c r="AB22" s="126">
        <f>IF($AB$2=K22,1,0)</f>
        <v/>
      </c>
      <c r="AC22" s="126">
        <f>IF($AC$2=L22,1,0)</f>
        <v/>
      </c>
      <c r="AD22" s="126">
        <f>IF($AD$2=M22,1,0)</f>
        <v/>
      </c>
      <c r="AE22" s="126">
        <f>IF($AE$2=O22,1,0)</f>
        <v/>
      </c>
      <c r="AM22" s="69">
        <f>IF(AL22=1,1,"")</f>
        <v/>
      </c>
      <c r="AU22" s="5" t="n">
        <v>1</v>
      </c>
    </row>
    <row r="23" ht="66.75" customHeight="1">
      <c r="A23" s="294" t="inlineStr">
        <is>
          <t>I.H.2.03</t>
        </is>
      </c>
      <c r="B23" s="295" t="inlineStr">
        <is>
          <t>42 CFR 438.404(b)(3); 42 CFR 438.402(b)–(c)</t>
        </is>
      </c>
      <c r="C23" s="295" t="inlineStr">
        <is>
          <t>The contract requires that the MCP's notice of adverse benefit determination explains the enrollee's right to request an appeal of the MCP's adverse benefit determination, including information on exhausting the MCP's one level of appeal and the right to request a state fair hearing after receiving notice that the adverse benefit determination is upheld.</t>
        </is>
      </c>
      <c r="D23" s="502" t="n">
        <v>2</v>
      </c>
      <c r="E23" s="297" t="n"/>
      <c r="F23" s="655" t="inlineStr">
        <is>
          <t>Source: Attachment - Core Contract Provisions 02012025: 83 | Attachment - Core Contract Provisions 02012025: null</t>
        </is>
      </c>
      <c r="G23" s="297" t="n"/>
      <c r="H23" s="640" t="inlineStr">
        <is>
          <t>Recommendation: MET
Response:
The retrieved text explicitly states that the Managed Care Plan (MCP) must provide the enrollee with a written notice of adverse benefit determination, which includes information on the enrollee's right to request an appeal. The text also mentions that an enrollee may request a Medicaid Fair Hearing after completing the Managed Care Plan's appeal process. This indicates that the contract requires the MCP to explain the enrollee's right to appeal and the process for doing so, including the right to request a state fair hearing after the adverse benefit determination is upheld.
Evidence:
- "The Managed Care Plan shall provide the enrollee with a written notice of adverse benefit determination for any service authorization decisions, using the template provided by the Agency (42 CFR 438.10(c)(4)(ii); 42 CFR 438.404(b); 42 CFR 438.402(b)-(c))." [Attachment - Core Contract Provisions 02012025: 83]
- "An enrollee may request a Medicaid Fair Hearing after completing the Managed Care Plan's appeal process. An enrollee has completed the plan appeal process after receiving a notice of plan appeal resolution indicating that the Managed Care Plan is upholding, in whole or in part, the adverse benefit determination or after the Managed Care Plan fails to adhere to the notice and timing requirements applicable to plan appeals (42 CFR 438.402(c)(1); 42 CFR 438.408)." [Attachment - Core Contract Provisions 02012025: null]</t>
        </is>
      </c>
      <c r="I23" s="92" t="inlineStr">
        <is>
          <t>MCO</t>
        </is>
      </c>
      <c r="J23" s="92" t="inlineStr">
        <is>
          <t>HIO</t>
        </is>
      </c>
      <c r="K23" s="92" t="inlineStr">
        <is>
          <t>PIHP</t>
        </is>
      </c>
      <c r="L23" s="71" t="inlineStr">
        <is>
          <t>PAHP</t>
        </is>
      </c>
      <c r="M23" s="71" t="n"/>
      <c r="N23" s="71" t="n"/>
      <c r="O23" s="71" t="n"/>
      <c r="P23" s="71" t="inlineStr">
        <is>
          <t>EXISTING</t>
        </is>
      </c>
      <c r="Q23" s="71">
        <f>IF(OR(AND($C$2="Base contract",$C$3="No, section requirements must be reviewed",#REF!= FALSE,#REF!=FALSE),AND($C$2="Contract amendment",$C$3="No, section requirements must be reviewed",#REF!=FALSE,#REF!=FALSE)),"MUNN")</f>
        <v/>
      </c>
      <c r="R23" s="64" t="n">
        <v>42917</v>
      </c>
      <c r="S23" s="64" t="n"/>
      <c r="T23" s="64" t="n"/>
      <c r="U23" s="97">
        <f>IF(OR($E$20="N/A",AND(AU23=0,'Cover Sheet'!$B$29="Streamlined Review"),AND(E23="Met",F23&lt;&gt;""),AND(E23="Not met",G23&lt;&gt;""),AND(E23="Unsure",G23&lt;&gt;""),AND(E23="N/A",H23&lt;&gt;""),AND(Y23=TRUE)),1,0)</f>
        <v/>
      </c>
      <c r="W23" s="56">
        <f>IF(OR(AND($H$6="Medicaid",MID($A23,1,FIND(".",$A23,1)-1)="II"),AND($H$6="CHIP",MID($A23,1,FIND(".",$A23,1)-1)="I")),TRUE,FALSE)</f>
        <v/>
      </c>
      <c r="X23" s="126">
        <f>IF(OR(Y23=TRUE,W23=TRUE,AM23=TRUE),TRUE,FALSE)</f>
        <v/>
      </c>
      <c r="Y23" s="126">
        <f>IF(SUM(Z23:AE23)&lt;1,TRUE,FALSE)</f>
        <v/>
      </c>
      <c r="Z23" s="126">
        <f>IF($Z$2=I23,1,0)</f>
        <v/>
      </c>
      <c r="AA23" s="126">
        <f>IF($AA$2=J23,1,0)</f>
        <v/>
      </c>
      <c r="AB23" s="126">
        <f>IF($AB$2=K23,1,0)</f>
        <v/>
      </c>
      <c r="AC23" s="126">
        <f>IF($AC$2=L23,1,0)</f>
        <v/>
      </c>
      <c r="AD23" s="126">
        <f>IF($AD$2=M23,1,0)</f>
        <v/>
      </c>
      <c r="AE23" s="126">
        <f>IF($AE$2=O23,1,0)</f>
        <v/>
      </c>
      <c r="AM23" s="69">
        <f>IF(AL23=1,1,"")</f>
        <v/>
      </c>
      <c r="AU23" s="5" t="n">
        <v>1</v>
      </c>
    </row>
    <row r="24" ht="31.5" customHeight="1">
      <c r="A24" s="294" t="inlineStr">
        <is>
          <t>I.H.2.04</t>
        </is>
      </c>
      <c r="B24" s="295" t="inlineStr">
        <is>
          <t>42 CFR 438.404(b)(4)</t>
        </is>
      </c>
      <c r="C24" s="295" t="inlineStr">
        <is>
          <t>The contract requires that the MCP's notice of adverse benefit determination explains the procedures for exercising the enrollee's rights to appeal.</t>
        </is>
      </c>
      <c r="D24" s="502" t="n">
        <v>2</v>
      </c>
      <c r="E24" s="297" t="n"/>
      <c r="F24" s="655" t="inlineStr">
        <is>
          <t>Source: Attachment - Core Contract Provisions 02012025: 83 | CN-680000-FP122: 150</t>
        </is>
      </c>
      <c r="G24" s="297" t="n"/>
      <c r="H24" s="640" t="inlineStr">
        <is>
          <t>Recommendation: MET
Response:
The contract explicitly states that the Managed Care Plan (MCP) shall provide the enrollee with a written notice of adverse benefit determination for any service authorization decisions, using the template provided by the Agency. This indicates that the notice must include the necessary information about the appeal procedures.
Evidence:
- "The Managed Care Plan shall provide the enrollee with a written notice of adverse benefit determination for any service authorization decisions, using the template provided by the Agency (42 CFR 438.10(c)(4)(ii); 42 CFR 438.404(b); 42 CFR 438.402(b)-(c))." [Attachment - Core Contract Provisions 02012025: 83]
- "The Managed Care Plan shall provide the enrollee with a written notice using the notice of plan appeal resolution template provided by the Agency (42 CFR 438.10(c)(4)(ii))." [CN-680000-FP122: 150]</t>
        </is>
      </c>
      <c r="I24" s="92" t="inlineStr">
        <is>
          <t>MCO</t>
        </is>
      </c>
      <c r="J24" s="92" t="inlineStr">
        <is>
          <t>HIO</t>
        </is>
      </c>
      <c r="K24" s="92" t="inlineStr">
        <is>
          <t>PIHP</t>
        </is>
      </c>
      <c r="L24" s="166" t="inlineStr">
        <is>
          <t>PAHP</t>
        </is>
      </c>
      <c r="M24" s="71" t="n"/>
      <c r="N24" s="71" t="n"/>
      <c r="O24" s="71" t="n"/>
      <c r="P24" s="71" t="inlineStr">
        <is>
          <t>EXISTING</t>
        </is>
      </c>
      <c r="Q24" s="71">
        <f>IF(OR(AND($C$2="Base contract",$C$3="No, section requirements must be reviewed",#REF!= FALSE,#REF!=FALSE),AND($C$2="Contract amendment",$C$3="No, section requirements must be reviewed",#REF!=FALSE,#REF!=FALSE)),"MUNN")</f>
        <v/>
      </c>
      <c r="R24" s="64" t="n"/>
      <c r="S24" s="64" t="n"/>
      <c r="T24" s="64" t="n"/>
      <c r="U24" s="97">
        <f>IF(OR($E$20="N/A",AND(AU24=0,'Cover Sheet'!$B$29="Streamlined Review"),AND(E24="Met",F24&lt;&gt;""),AND(E24="Not met",G24&lt;&gt;""),AND(E24="Unsure",G24&lt;&gt;""),AND(E24="N/A",H24&lt;&gt;""),AND(Y24=TRUE)),1,0)</f>
        <v/>
      </c>
      <c r="W24" s="56">
        <f>IF(OR(AND($H$6="Medicaid",MID($A24,1,FIND(".",$A24,1)-1)="II"),AND($H$6="CHIP",MID($A24,1,FIND(".",$A24,1)-1)="I")),TRUE,FALSE)</f>
        <v/>
      </c>
      <c r="X24" s="126">
        <f>IF(OR(Y24=TRUE,W24=TRUE,AM24=TRUE),TRUE,FALSE)</f>
        <v/>
      </c>
      <c r="Y24" s="126">
        <f>IF(SUM(Z24:AE24)&lt;1,TRUE,FALSE)</f>
        <v/>
      </c>
      <c r="Z24" s="126">
        <f>IF($Z$2=I24,1,0)</f>
        <v/>
      </c>
      <c r="AA24" s="126">
        <f>IF($AA$2=J24,1,0)</f>
        <v/>
      </c>
      <c r="AB24" s="126">
        <f>IF($AB$2=K24,1,0)</f>
        <v/>
      </c>
      <c r="AC24" s="126">
        <f>IF($AC$2=L24,1,0)</f>
        <v/>
      </c>
      <c r="AD24" s="126">
        <f>IF($AD$2=M24,1,0)</f>
        <v/>
      </c>
      <c r="AE24" s="126">
        <f>IF($AE$2=O24,1,0)</f>
        <v/>
      </c>
      <c r="AM24" s="69">
        <f>IF(AL24=1,1,"")</f>
        <v/>
      </c>
      <c r="AU24" s="5" t="n">
        <v>1</v>
      </c>
    </row>
    <row r="25" ht="33.75" customHeight="1">
      <c r="A25" s="294" t="inlineStr">
        <is>
          <t>I.H.2.05</t>
        </is>
      </c>
      <c r="B25" s="295" t="inlineStr">
        <is>
          <t>42 CFR 438.404(b)(5)</t>
        </is>
      </c>
      <c r="C25" s="295" t="inlineStr">
        <is>
          <t>The contract requires that the MCP's notice of adverse benefit determination explains the circumstances under which an appeal process can be expedited and how to request it.</t>
        </is>
      </c>
      <c r="D25" s="502" t="n">
        <v>2</v>
      </c>
      <c r="E25" s="297" t="n"/>
      <c r="F25" s="655" t="inlineStr">
        <is>
          <t>Source: Attachment - Core Contract Provisions 02012025: 252, 83, null, 88 | CN-680000-FP122: 311, 146, 284</t>
        </is>
      </c>
      <c r="G25" s="297" t="n"/>
      <c r="H25" s="640" t="inlineStr">
        <is>
          <t>Recommendation: UNCLEAR
Response:
The retrieved text mentions the 'Expedited Appeal Process' and the obligation to resolve appeals expeditiously, but it does not explicitly state that the notice of adverse benefit determination must explain the circumstances under which an appeal can be expedited and how to request it. The relevant sections discuss the process and obligations but do not provide the specific requirement as stated.
Evidence:
- 'Expedited Appeal Process' is defined but not linked to the notice requirement (Attachment - Core Contract Provisions 02012025: 252, CN-680000-FP122: 311).
- The obligation to resolve appeals expeditiously is mentioned but not the specific requirement for the notice (Attachment - Core Contract Provisions 02012025: null, CN-680000-FP122: 284).</t>
        </is>
      </c>
      <c r="I25" s="92" t="inlineStr">
        <is>
          <t>MCO</t>
        </is>
      </c>
      <c r="J25" s="92" t="inlineStr">
        <is>
          <t>HIO</t>
        </is>
      </c>
      <c r="K25" s="92" t="inlineStr">
        <is>
          <t>PIHP</t>
        </is>
      </c>
      <c r="L25" s="166" t="inlineStr">
        <is>
          <t>PAHP</t>
        </is>
      </c>
      <c r="M25" s="71" t="n"/>
      <c r="N25" s="71" t="n"/>
      <c r="O25" s="71" t="n"/>
      <c r="P25" s="71" t="inlineStr">
        <is>
          <t>EXISTING</t>
        </is>
      </c>
      <c r="Q25" s="71">
        <f>IF(OR(AND($C$2="Base contract",$C$3="No, section requirements must be reviewed",#REF!= FALSE,#REF!=FALSE),AND($C$2="Contract amendment",$C$3="No, section requirements must be reviewed",#REF!=FALSE,#REF!=FALSE)),"MUNN")</f>
        <v/>
      </c>
      <c r="R25" s="64" t="n"/>
      <c r="S25" s="64" t="n"/>
      <c r="T25" s="64" t="n"/>
      <c r="U25" s="97">
        <f>IF(OR($E$20="N/A",AND(AU25=0,'Cover Sheet'!$B$29="Streamlined Review"),AND(E25="Met",F25&lt;&gt;""),AND(E25="Not met",G25&lt;&gt;""),AND(E25="Unsure",G25&lt;&gt;""),AND(E25="N/A",H25&lt;&gt;""),AND(Y25=TRUE)),1,0)</f>
        <v/>
      </c>
      <c r="W25" s="56">
        <f>IF(OR(AND($H$6="Medicaid",MID($A25,1,FIND(".",$A25,1)-1)="II"),AND($H$6="CHIP",MID($A25,1,FIND(".",$A25,1)-1)="I")),TRUE,FALSE)</f>
        <v/>
      </c>
      <c r="X25" s="126">
        <f>IF(OR(Y25=TRUE,W25=TRUE,AM25=TRUE),TRUE,FALSE)</f>
        <v/>
      </c>
      <c r="Y25" s="126">
        <f>IF(SUM(Z25:AE25)&lt;1,TRUE,FALSE)</f>
        <v/>
      </c>
      <c r="Z25" s="126">
        <f>IF($Z$2=I25,1,0)</f>
        <v/>
      </c>
      <c r="AA25" s="126">
        <f>IF($AA$2=J25,1,0)</f>
        <v/>
      </c>
      <c r="AB25" s="126">
        <f>IF($AB$2=K25,1,0)</f>
        <v/>
      </c>
      <c r="AC25" s="126">
        <f>IF($AC$2=L25,1,0)</f>
        <v/>
      </c>
      <c r="AD25" s="126">
        <f>IF($AD$2=M25,1,0)</f>
        <v/>
      </c>
      <c r="AE25" s="126">
        <f>IF($AE$2=O25,1,0)</f>
        <v/>
      </c>
      <c r="AM25" s="69">
        <f>IF(AL25=1,1,"")</f>
        <v/>
      </c>
      <c r="AU25" s="5" t="n">
        <v>1</v>
      </c>
    </row>
    <row r="26" ht="58.5" customHeight="1" thickBot="1">
      <c r="A26" s="294" t="inlineStr">
        <is>
          <t>I.H.2.06</t>
        </is>
      </c>
      <c r="B26" s="295" t="inlineStr">
        <is>
          <t>42 CFR 438.404(b)(6)</t>
        </is>
      </c>
      <c r="C26" s="295" t="inlineStr">
        <is>
          <t>The contract requires that the MCP's notice of adverse benefit determination explains the enrollee’s right to have benefits continue pending the resolution of the appeal, how to request that benefits be continued, and the circumstances, consistent with state policy, under which the enrollee may be required to pay the costs of continued services.</t>
        </is>
      </c>
      <c r="D26" s="502" t="n">
        <v>2</v>
      </c>
      <c r="E26" s="297" t="n"/>
      <c r="F26" s="655" t="inlineStr">
        <is>
          <t>Source: Attachment - Core Contract Provisions 02012025: 88 | CN-680000-FP122: 151</t>
        </is>
      </c>
      <c r="G26" s="297" t="n"/>
      <c r="H26" s="640" t="inlineStr">
        <is>
          <t>Recommendation: MET
Response:
The retrieved text explicitly states that the Managed Care Plan shall continue the enrollee's benefits while the fair hearing is pending if the enrollee timely files for continuation of benefits within ten (10) calendar days after the Managed Care Plan sends the notice of plan appeal resolution that is not wholly in the enrollee's favor [1]. It also mentions that if the Managed Care Plan's action is sustained by the hearing decision, the Managed Care Plan may recover the cost of services furnished to the enrollee while the plan appeal and fair hearing were pending, to the extent they were furnished solely because of the requirements for continuation of benefits [2]. This indicates that the contract includes the required explanations and instructions.
[1] "The Managed Care Plan shall continue the enrollee's benefits while the fair hearing is pending if the enrollee timely files for continuation of benefits within ten (10) calendar days after the Managed Care Plan sends the notice of plan appeal resolution that is not wholly in the enrollee's favor." (Attachment - Core Contract Provisions 02012025: 88)
[2] "If the Managed Care Plan's action is sustained by the hearing decision, the Managed Care Plan may recover the cost of services furnished to the enrollee while the plan appeal and fair hearing were pending, to the extent they were furnished solely because of the requirements for continuation of benefits." (CN-680000-FP122: 151)</t>
        </is>
      </c>
      <c r="I26" s="92" t="inlineStr">
        <is>
          <t>MCO</t>
        </is>
      </c>
      <c r="J26" s="92" t="inlineStr">
        <is>
          <t>HIO</t>
        </is>
      </c>
      <c r="K26" s="92" t="inlineStr">
        <is>
          <t>PIHP</t>
        </is>
      </c>
      <c r="L26" s="166" t="inlineStr">
        <is>
          <t>PAHP</t>
        </is>
      </c>
      <c r="M26" s="71" t="n"/>
      <c r="N26" s="71" t="n"/>
      <c r="O26" s="71" t="n"/>
      <c r="P26" s="71" t="inlineStr">
        <is>
          <t>EXISTING</t>
        </is>
      </c>
      <c r="Q26" s="71">
        <f>IF(OR(AND($C$2="Base contract",$C$3="No, section requirements must be reviewed",#REF!= FALSE,#REF!=FALSE),AND($C$2="Contract amendment",$C$3="No, section requirements must be reviewed",#REF!=FALSE,#REF!=FALSE)),"MUNN")</f>
        <v/>
      </c>
      <c r="R26" s="64" t="n"/>
      <c r="S26" s="64" t="n"/>
      <c r="T26" s="64" t="n"/>
      <c r="U26" s="97">
        <f>IF(OR($E$20="N/A",AND(AU26=0,'Cover Sheet'!$B$29="Streamlined Review"),AND(E26="Met",F26&lt;&gt;""),AND(E26="Not met",G26&lt;&gt;""),AND(E26="Unsure",G26&lt;&gt;""),AND(E26="N/A",H26&lt;&gt;""),AND(Y26=TRUE)),1,0)</f>
        <v/>
      </c>
      <c r="W26" s="56">
        <f>IF(OR(AND($H$6="Medicaid",MID($A26,1,FIND(".",$A26,1)-1)="II"),AND($H$6="CHIP",MID($A26,1,FIND(".",$A26,1)-1)="I")),TRUE,FALSE)</f>
        <v/>
      </c>
      <c r="X26" s="126">
        <f>IF(OR(Y26=TRUE,W26=TRUE,AM26=TRUE),TRUE,FALSE)</f>
        <v/>
      </c>
      <c r="Y26" s="126">
        <f>IF(SUM(Z26:AE26)&lt;1,TRUE,FALSE)</f>
        <v/>
      </c>
      <c r="Z26" s="126">
        <f>IF($Z$2=I26,1,0)</f>
        <v/>
      </c>
      <c r="AA26" s="126">
        <f>IF($AA$2=J26,1,0)</f>
        <v/>
      </c>
      <c r="AB26" s="126">
        <f>IF($AB$2=K26,1,0)</f>
        <v/>
      </c>
      <c r="AC26" s="126">
        <f>IF($AC$2=L26,1,0)</f>
        <v/>
      </c>
      <c r="AD26" s="126">
        <f>IF($AD$2=M26,1,0)</f>
        <v/>
      </c>
      <c r="AE26" s="126">
        <f>IF($AE$2=O26,1,0)</f>
        <v/>
      </c>
      <c r="AM26" s="69">
        <f>IF(AL26=1,1,"")</f>
        <v/>
      </c>
      <c r="AU26" s="5" t="n">
        <v>1</v>
      </c>
    </row>
    <row r="27" ht="15.75" customHeight="1" thickBot="1">
      <c r="A27" s="450" t="n"/>
      <c r="B27" s="451" t="n"/>
      <c r="C27" s="465" t="inlineStr">
        <is>
          <t>I.H.3 Notice of Adverse Benefit Determination Timing</t>
        </is>
      </c>
      <c r="D27" s="442" t="n"/>
      <c r="E27" s="443" t="n"/>
      <c r="F27" s="444" t="n"/>
      <c r="G27" s="444" t="n"/>
      <c r="H27" s="445" t="n"/>
      <c r="I27" s="126" t="n"/>
      <c r="J27" s="126" t="n"/>
      <c r="K27" s="126" t="n"/>
      <c r="L27" s="126" t="n"/>
      <c r="M27" s="126" t="n"/>
      <c r="N27" s="126" t="n"/>
      <c r="O27" s="126" t="n"/>
      <c r="P27" s="126" t="n"/>
      <c r="Q27" s="126" t="n"/>
      <c r="R27" s="126" t="n"/>
      <c r="S27" s="126" t="n"/>
      <c r="T27" s="126" t="n"/>
      <c r="U27" s="126" t="n"/>
      <c r="W27" s="68" t="n"/>
      <c r="X27" s="68" t="n"/>
      <c r="Y27" s="68" t="n"/>
      <c r="Z27" s="68" t="n"/>
      <c r="AA27" s="68" t="n"/>
      <c r="AB27" s="68" t="n"/>
      <c r="AC27" s="68" t="n"/>
      <c r="AD27" s="68" t="n"/>
      <c r="AE27" s="68" t="n"/>
      <c r="AU27" s="5" t="n"/>
    </row>
    <row r="28" ht="47.25" customHeight="1">
      <c r="A28" s="294" t="inlineStr">
        <is>
          <t>I.H.3.01</t>
        </is>
      </c>
      <c r="B28" s="295" t="inlineStr">
        <is>
          <t>42 CFR 438.404(c)(1); 42 CFR 431.211</t>
        </is>
      </c>
      <c r="C28" s="295" t="inlineStr">
        <is>
          <t>The contract requires the MCP to mail the notice of adverse benefit determination at least 10 days before the date of action, when the action is a termination, suspension, or reduction of previously authorized Medicaid-covered services.</t>
        </is>
      </c>
      <c r="D28" s="446" t="n"/>
      <c r="E28" s="297" t="n"/>
      <c r="F28" s="655" t="inlineStr">
        <is>
          <t>Source: Attachment - Core Contract Provisions 02012025: 83, 146 | CN-680000-FP122: 146, 83</t>
        </is>
      </c>
      <c r="G28" s="297" t="n"/>
      <c r="H28" s="640" t="inlineStr">
        <is>
          <t>Recommendation: MET
Response:
The contract explicitly states that the Managed Care Plan shall mail the notice of adverse benefit determination for termination, suspension, or reduction of previously authorized Medicaid covered services no later than ten (10) days before the adverse benefit determination is to take effect. [1][2]</t>
        </is>
      </c>
      <c r="I28" s="92" t="inlineStr">
        <is>
          <t>MCO</t>
        </is>
      </c>
      <c r="J28" s="92" t="inlineStr">
        <is>
          <t>HIO</t>
        </is>
      </c>
      <c r="K28" s="92" t="inlineStr">
        <is>
          <t>PIHP</t>
        </is>
      </c>
      <c r="L28" s="166" t="inlineStr">
        <is>
          <t>PAHP</t>
        </is>
      </c>
      <c r="M28" s="71" t="n"/>
      <c r="N28" s="71" t="n"/>
      <c r="O28" s="71" t="n"/>
      <c r="P28" s="71" t="inlineStr">
        <is>
          <t>EXISTING</t>
        </is>
      </c>
      <c r="Q28" s="71">
        <f>IF(OR(AND($C$2="Base contract",$C$3="No, section requirements must be reviewed",#REF!= FALSE,#REF!=FALSE),AND($C$2="Contract amendment",$C$3="No, section requirements must be reviewed",#REF!=FALSE,#REF!=FALSE)),"MUNN")</f>
        <v/>
      </c>
      <c r="R28" s="64" t="n"/>
      <c r="S28" s="64" t="n"/>
      <c r="T28" s="64" t="n"/>
      <c r="U28" s="97">
        <f>IF(OR($E$27="N/A",AND(AU28=0,'Cover Sheet'!$B$29="Streamlined Review"),AND(E28="Met",F28&lt;&gt;""),AND(E28="Not met",G28&lt;&gt;""),AND(E28="Unsure",G28&lt;&gt;""),AND(E28="N/A",H28&lt;&gt;""),AND(Y28=TRUE)),1,0)</f>
        <v/>
      </c>
      <c r="W28" s="56">
        <f>IF(OR(AND($H$6="Medicaid",MID($A28,1,FIND(".",$A28,1)-1)="II"),AND($H$6="CHIP",MID($A28,1,FIND(".",$A28,1)-1)="I")),TRUE,FALSE)</f>
        <v/>
      </c>
      <c r="X28" s="126">
        <f>IF(OR(Y28=TRUE,W28=TRUE,AM28=TRUE),TRUE,FALSE)</f>
        <v/>
      </c>
      <c r="Y28" s="126">
        <f>IF(SUM(Z28:AE28)&lt;1,TRUE,FALSE)</f>
        <v/>
      </c>
      <c r="Z28" s="126">
        <f>IF($Z$2=I28,1,0)</f>
        <v/>
      </c>
      <c r="AA28" s="126">
        <f>IF($AA$2=J28,1,0)</f>
        <v/>
      </c>
      <c r="AB28" s="126">
        <f>IF($AB$2=K28,1,0)</f>
        <v/>
      </c>
      <c r="AC28" s="126">
        <f>IF($AC$2=L28,1,0)</f>
        <v/>
      </c>
      <c r="AD28" s="126">
        <f>IF($AD$2=M28,1,0)</f>
        <v/>
      </c>
      <c r="AE28" s="126">
        <f>IF($AE$2=O28,1,0)</f>
        <v/>
      </c>
      <c r="AM28" s="69">
        <f>IF(AL28=1,1,"")</f>
        <v/>
      </c>
      <c r="AU28" s="5" t="n">
        <v>1</v>
      </c>
    </row>
    <row r="29" ht="59.25" customHeight="1">
      <c r="A29" s="294" t="inlineStr">
        <is>
          <t>I.H.3.02</t>
        </is>
      </c>
      <c r="B29" s="295" t="inlineStr">
        <is>
          <t>42 CFR 438.404(c)(1); 42 CFR 431.214</t>
        </is>
      </c>
      <c r="C29" s="295" t="inlineStr">
        <is>
          <t>The contract allows the MCP to mail the notice of adverse benefit determination as few as 5 days prior to the date of action if the agency has facts indicating that action should be taken because of probable fraud by the beneficiary, and the facts have been verified, if possible, through secondary sources.</t>
        </is>
      </c>
      <c r="D29" s="446" t="n"/>
      <c r="E29" s="297" t="n"/>
      <c r="F29" s="655" t="inlineStr">
        <is>
          <t>Source: Attachment - Core Contract Provisions 02012025: 83, 84, 146 | CN-680000-FP122: 146, 151</t>
        </is>
      </c>
      <c r="G29" s="297" t="n"/>
      <c r="H29" s="640" t="inlineStr">
        <is>
          <t>Recommendation: UNCLEAR
Response:
The retrieved text does not provide explicit evidence that the contract allows the MCP to mail the notice of adverse benefit determination as few as 5 days prior to the date of action under the specified conditions. The text mentions exceptions to the 10-day notice requirement but does not specify the conditions related to probable fraud and verification through secondary sources. Therefore, it is unclear whether the requirement is met.</t>
        </is>
      </c>
      <c r="I29" s="92" t="inlineStr">
        <is>
          <t>MCO</t>
        </is>
      </c>
      <c r="J29" s="92" t="inlineStr">
        <is>
          <t>HIO</t>
        </is>
      </c>
      <c r="K29" s="92" t="inlineStr">
        <is>
          <t>PIHP</t>
        </is>
      </c>
      <c r="L29" s="166" t="inlineStr">
        <is>
          <t>PAHP</t>
        </is>
      </c>
      <c r="M29" s="71" t="n"/>
      <c r="N29" s="71" t="n"/>
      <c r="O29" s="71" t="n"/>
      <c r="P29" s="71" t="inlineStr">
        <is>
          <t>EXISTING</t>
        </is>
      </c>
      <c r="Q29" s="71">
        <f>IF(OR(AND($C$2="Base contract",$C$3="No, section requirements must be reviewed",#REF!= FALSE,#REF!=FALSE),AND($C$2="Contract amendment",$C$3="No, section requirements must be reviewed",#REF!=FALSE,#REF!=FALSE)),"MUNN")</f>
        <v/>
      </c>
      <c r="R29" s="64" t="n"/>
      <c r="S29" s="64" t="n"/>
      <c r="T29" s="64" t="n"/>
      <c r="U29" s="97">
        <f>IF(OR($E$27="N/A",AND(AU29=0,'Cover Sheet'!$B$29="Streamlined Review"),AND(E29="Met",F29&lt;&gt;""),AND(E29="Not met",G29&lt;&gt;""),AND(E29="Unsure",G29&lt;&gt;""),AND(E29="N/A",H29&lt;&gt;""),AND(Y29=TRUE)),1,0)</f>
        <v/>
      </c>
      <c r="W29" s="56">
        <f>IF(OR(AND($H$6="Medicaid",MID($A29,1,FIND(".",$A29,1)-1)="II"),AND($H$6="CHIP",MID($A29,1,FIND(".",$A29,1)-1)="I")),TRUE,FALSE)</f>
        <v/>
      </c>
      <c r="X29" s="126">
        <f>IF(OR(Y29=TRUE,W29=TRUE,AM29=TRUE),TRUE,FALSE)</f>
        <v/>
      </c>
      <c r="Y29" s="126">
        <f>IF(SUM(Z29:AE29)&lt;1,TRUE,FALSE)</f>
        <v/>
      </c>
      <c r="Z29" s="126">
        <f>IF($Z$2=I29,1,0)</f>
        <v/>
      </c>
      <c r="AA29" s="126">
        <f>IF($AA$2=J29,1,0)</f>
        <v/>
      </c>
      <c r="AB29" s="126">
        <f>IF($AB$2=K29,1,0)</f>
        <v/>
      </c>
      <c r="AC29" s="126">
        <f>IF($AC$2=L29,1,0)</f>
        <v/>
      </c>
      <c r="AD29" s="126">
        <f>IF($AD$2=M29,1,0)</f>
        <v/>
      </c>
      <c r="AE29" s="126">
        <f>IF($AE$2=O29,1,0)</f>
        <v/>
      </c>
      <c r="AM29" s="69">
        <f>IF(AL29=1,1,"")</f>
        <v/>
      </c>
      <c r="AU29" s="5" t="n">
        <v>0</v>
      </c>
    </row>
    <row r="30" ht="231.75" customHeight="1">
      <c r="A30" s="294" t="inlineStr">
        <is>
          <t>I.H.3.03</t>
        </is>
      </c>
      <c r="B30" s="295" t="inlineStr">
        <is>
          <t>Section 1919(e)(7) of the Act; 42 CFR 438.404(c)(1); 42 CFR 431.213;  42 CFR 431.231(d); 42 CFR 483.15</t>
        </is>
      </c>
      <c r="C30" s="295" t="inlineStr">
        <is>
          <t xml:space="preserve">The contract requires the MCP to mail the notice of adverse benefit determination by the date of the action when any of the following occur:
• The recipient has died.
• The enrollee submits a signed written statement requesting service termination. 
• The enrollee submits a signed written statement including information that requires service termination or reduction and indicates that he understands that service termination or reduction will result.
• The enrollee has been admitted to an institution where he or she is ineligible under the plan for further services.
• The enrollee’s address is determined unknown based on returned mail with no forwarding address.
• The enrollee is accepted for Medicaid services by another local jurisdiction, state, territory, or commonwealth.
• A change in the level of medical care is prescribed by the enrollee’s physician.
• The notice involves an adverse determination with regard to preadmission screening requirements of Section 1919(e)(7) of the Act.
• The transfer or discharge from a facility will occur in an expedited fashion.
</t>
        </is>
      </c>
      <c r="D30" s="446" t="n"/>
      <c r="E30" s="297" t="n"/>
      <c r="F30" s="655" t="inlineStr">
        <is>
          <t>Source: Attachment - Core Contract Provisions 02012025: 83, 84 | CN-680000-FP122: 146</t>
        </is>
      </c>
      <c r="G30" s="297" t="n"/>
      <c r="H30" s="640" t="inlineStr">
        <is>
          <t>Recommendation: MET
Response:
The contract explicitly states that the MCP shall mail the notice of adverse benefit determination by the date of the action when any of the following occur: (1) The enrollee has died; (2) The enrollee submits a signed, dated, written statement requesting service termination that includes information that requires service termination or reduction and indicates that he or she understands that the service termination or reduction will result; (3) The enrollee has been admitted to an institution where he or she is ineligible under the Managed Care Plan for further services; (4) The enrollee's whereabouts is determined unknown based on returned mail with no forwarding address; (5) The enrollee is accepted for Medicaid services by another local jurisdiction, state, territory, or commonwealth; (6) The enrollee's physician prescribes a change in the level of medical care; (7) The notice involves an adverse benefit determination with regard to preadmission screening requirements of Section 1919(e)(7) of the Act; and (8) The enrollee's nursing facility has made a determination to transfer or discharge the enrollee.
Evidence:
- "By the date of the action when any of the following occur: (1) The enrollee has died; (2) The enrollee submits a signed, dated, written statement requesting service termination that includes information that requires service termination or reduction and indicates that he or she understands that the service termination or reduction will result; (3) The enrollee has been admitted to an institution where he or she is ineligible under the Managed Care Plan for further services; (4) The enrollee's whereabouts is determined unknown based on returned mail with no forwarding address; (5) The enrollee is accepted for Medicaid services by another local jurisdiction, state, territory, or commonwealth; (6) The enrollee's physician prescribes a change in the level of medical care; (7) The notice involves an adverse benefit determination with regard to preadmission screening requirements of Section 1919(e)(7) of the Act." [Attachment - Core Contract Provisions 02012025: 83]
- "(8) The enrollee's nursing facility has made a determination to transfer or discharge the enrollee." [Attachment - Core Contract Provisions 02012025: 84]</t>
        </is>
      </c>
      <c r="I30" s="92" t="inlineStr">
        <is>
          <t>MCO</t>
        </is>
      </c>
      <c r="J30" s="92" t="inlineStr">
        <is>
          <t>HIO</t>
        </is>
      </c>
      <c r="K30" s="92" t="inlineStr">
        <is>
          <t>PIHP</t>
        </is>
      </c>
      <c r="L30" s="166" t="inlineStr">
        <is>
          <t>PAHP</t>
        </is>
      </c>
      <c r="M30" s="71" t="n"/>
      <c r="N30" s="71" t="n"/>
      <c r="O30" s="71" t="n"/>
      <c r="P30" s="71" t="inlineStr">
        <is>
          <t>EXISTING</t>
        </is>
      </c>
      <c r="Q30" s="71">
        <f>IF(OR(AND($C$2="Base contract",$C$3="No, section requirements must be reviewed",#REF!= FALSE,#REF!=FALSE),AND($C$2="Contract amendment",$C$3="No, section requirements must be reviewed",#REF!=FALSE,#REF!=FALSE)),"MUNN")</f>
        <v/>
      </c>
      <c r="R30" s="64" t="n"/>
      <c r="S30" s="64" t="n"/>
      <c r="T30" s="64" t="n"/>
      <c r="U30" s="97">
        <f>IF(OR($E$27="N/A",AND(AU30=0,'Cover Sheet'!$B$29="Streamlined Review"),AND(E30="Met",F30&lt;&gt;""),AND(E30="Not met",G30&lt;&gt;""),AND(E30="Unsure",G30&lt;&gt;""),AND(E30="N/A",H30&lt;&gt;""),AND(Y30=TRUE)),1,0)</f>
        <v/>
      </c>
      <c r="W30" s="56">
        <f>IF(OR(AND($H$6="Medicaid",MID($A30,1,FIND(".",$A30,1)-1)="II"),AND($H$6="CHIP",MID($A30,1,FIND(".",$A30,1)-1)="I")),TRUE,FALSE)</f>
        <v/>
      </c>
      <c r="X30" s="126">
        <f>IF(OR(Y30=TRUE,W30=TRUE,AM30=TRUE),TRUE,FALSE)</f>
        <v/>
      </c>
      <c r="Y30" s="126">
        <f>IF(SUM(Z30:AE30)&lt;1,TRUE,FALSE)</f>
        <v/>
      </c>
      <c r="Z30" s="126">
        <f>IF($Z$2=I30,1,0)</f>
        <v/>
      </c>
      <c r="AA30" s="126">
        <f>IF($AA$2=J30,1,0)</f>
        <v/>
      </c>
      <c r="AB30" s="126">
        <f>IF($AB$2=K30,1,0)</f>
        <v/>
      </c>
      <c r="AC30" s="126">
        <f>IF($AC$2=L30,1,0)</f>
        <v/>
      </c>
      <c r="AD30" s="126">
        <f>IF($AD$2=M30,1,0)</f>
        <v/>
      </c>
      <c r="AE30" s="126">
        <f>IF($AE$2=O30,1,0)</f>
        <v/>
      </c>
      <c r="AM30" s="69">
        <f>IF(AL30=1,1,"")</f>
        <v/>
      </c>
      <c r="AU30" s="5" t="n">
        <v>0</v>
      </c>
    </row>
    <row r="31" ht="33" customHeight="1">
      <c r="A31" s="294" t="inlineStr">
        <is>
          <t>I.H.3.04</t>
        </is>
      </c>
      <c r="B31" s="295" t="inlineStr">
        <is>
          <t>42 CFR 438.404(c)(2)</t>
        </is>
      </c>
      <c r="C31" s="295" t="inlineStr">
        <is>
          <t>The contract requires the MCP to give notice of adverse benefit determination on the date of determination when the action is a denial of payment.</t>
        </is>
      </c>
      <c r="D31" s="446" t="n"/>
      <c r="E31" s="297" t="n"/>
      <c r="F31" s="655" t="inlineStr">
        <is>
          <t>Source: Attachment - Core Contract Provisions 02012025: 84, 147 | CN-680000-FP122: 147</t>
        </is>
      </c>
      <c r="G31" s="297" t="n"/>
      <c r="H31" s="640" t="inlineStr">
        <is>
          <t>Recommendation: MET
Response:
The contract explicitly states that for denial of payment, the notice of adverse benefit determination must be given 'at the time of any adverse benefit determination affecting the clean claim' (Attachment - Core Contract Provisions 02012025: 84, 147 | CN-680000-FP122: 147).</t>
        </is>
      </c>
      <c r="I31" s="92" t="inlineStr">
        <is>
          <t>MCO</t>
        </is>
      </c>
      <c r="J31" s="92" t="inlineStr">
        <is>
          <t>HIO</t>
        </is>
      </c>
      <c r="K31" s="92" t="inlineStr">
        <is>
          <t>PIHP</t>
        </is>
      </c>
      <c r="L31" s="166" t="inlineStr">
        <is>
          <t>PAHP</t>
        </is>
      </c>
      <c r="M31" s="71" t="n"/>
      <c r="N31" s="71" t="n"/>
      <c r="O31" s="71" t="n"/>
      <c r="P31" s="71" t="inlineStr">
        <is>
          <t>EXISTING</t>
        </is>
      </c>
      <c r="Q31" s="71">
        <f>IF(OR(AND($C$2="Base contract",$C$3="No, section requirements must be reviewed",#REF!= FALSE,#REF!=FALSE),AND($C$2="Contract amendment",$C$3="No, section requirements must be reviewed",#REF!=FALSE,#REF!=FALSE)),"MUNN")</f>
        <v/>
      </c>
      <c r="R31" s="64" t="n"/>
      <c r="S31" s="64" t="n"/>
      <c r="T31" s="64" t="n"/>
      <c r="U31" s="97">
        <f>IF(OR($E$27="N/A",AND(AU31=0,'Cover Sheet'!$B$29="Streamlined Review"),AND(E31="Met",F31&lt;&gt;""),AND(E31="Not met",G31&lt;&gt;""),AND(E31="Unsure",G31&lt;&gt;""),AND(E31="N/A",H31&lt;&gt;""),AND(Y31=TRUE)),1,0)</f>
        <v/>
      </c>
      <c r="W31" s="56">
        <f>IF(OR(AND($H$6="Medicaid",MID($A31,1,FIND(".",$A31,1)-1)="II"),AND($H$6="CHIP",MID($A31,1,FIND(".",$A31,1)-1)="I")),TRUE,FALSE)</f>
        <v/>
      </c>
      <c r="X31" s="126">
        <f>IF(OR(Y31=TRUE,W31=TRUE,AM31=TRUE),TRUE,FALSE)</f>
        <v/>
      </c>
      <c r="Y31" s="126">
        <f>IF(SUM(Z31:AE31)&lt;1,TRUE,FALSE)</f>
        <v/>
      </c>
      <c r="Z31" s="126">
        <f>IF($Z$2=I31,1,0)</f>
        <v/>
      </c>
      <c r="AA31" s="126">
        <f>IF($AA$2=J31,1,0)</f>
        <v/>
      </c>
      <c r="AB31" s="126">
        <f>IF($AB$2=K31,1,0)</f>
        <v/>
      </c>
      <c r="AC31" s="126">
        <f>IF($AC$2=L31,1,0)</f>
        <v/>
      </c>
      <c r="AD31" s="126">
        <f>IF($AD$2=M31,1,0)</f>
        <v/>
      </c>
      <c r="AE31" s="126">
        <f>IF($AE$2=O31,1,0)</f>
        <v/>
      </c>
      <c r="AM31" s="69">
        <f>IF(AL31=1,1,"")</f>
        <v/>
      </c>
      <c r="AU31" s="5" t="n">
        <v>0</v>
      </c>
    </row>
    <row r="32" ht="62.25" customHeight="1">
      <c r="A32" s="294" t="inlineStr">
        <is>
          <t>I.H.3.05</t>
        </is>
      </c>
      <c r="B32" s="295" t="inlineStr">
        <is>
          <t>42 CFR 438.210(d)(1); 42 CFR 438.404(c)(3)</t>
        </is>
      </c>
      <c r="C32" s="295" t="inlineStr">
        <is>
          <t>The contract requires the MCP to give notice of adverse benefit determination as expeditiously as the enrollee’s condition requires within state-established timeframes that may not exceed 14 calendar days following receipt of the request for service, for standard authorization decisions that deny or limit services.</t>
        </is>
      </c>
      <c r="D32" s="446" t="n"/>
      <c r="E32" s="297" t="n"/>
      <c r="F32" s="655" t="inlineStr">
        <is>
          <t>Source: Attachment - Core Contract Provisions 02012025: 266, 83, 84 | CN-680000-FP122: 325, 146, 147, 145</t>
        </is>
      </c>
      <c r="G32" s="297" t="n"/>
      <c r="H32" s="640" t="inlineStr">
        <is>
          <t>Recommendation: MET
Response:
The contract explicitly states that the Managed Care Plan (MCP) must provide notice of adverse benefit determination within ten (10) days of sending the notice, which aligns with the requirement of not exceeding 14 calendar days. The relevant text is: "Within ten (10) days of the Managed Care Plan sending the notice of adverse benefit determination" [1]. Additionally, the contract mentions that the MCP must provide written notice of results to the enrollee "as expeditiously as the enrollee's health condition requires, but no later than thirty (30) calendar days from the date the Managed Care Plan receives the grievance" [2], which further supports the requirement of providing notice within a reasonable timeframe based on the enrollee's condition.</t>
        </is>
      </c>
      <c r="I32" s="92" t="inlineStr">
        <is>
          <t>MCO</t>
        </is>
      </c>
      <c r="J32" s="92" t="inlineStr">
        <is>
          <t>HIO</t>
        </is>
      </c>
      <c r="K32" s="92" t="inlineStr">
        <is>
          <t>PIHP</t>
        </is>
      </c>
      <c r="L32" s="71" t="inlineStr">
        <is>
          <t>PAHP</t>
        </is>
      </c>
      <c r="M32" s="71" t="n"/>
      <c r="N32" s="71" t="n"/>
      <c r="O32" s="71" t="n"/>
      <c r="P32" s="71" t="inlineStr">
        <is>
          <t>EXISTING</t>
        </is>
      </c>
      <c r="Q32" s="71">
        <f>IF(OR(AND($C$2="Base contract",$C$3="No, section requirements must be reviewed",#REF!= FALSE,#REF!=FALSE),AND($C$2="Contract amendment",$C$3="No, section requirements must be reviewed",#REF!=FALSE,#REF!=FALSE)),"MUNN")</f>
        <v/>
      </c>
      <c r="R32" s="64" t="n"/>
      <c r="S32" s="64" t="n"/>
      <c r="T32" s="64" t="n"/>
      <c r="U32" s="97">
        <f>IF(OR($E$27="N/A",AND(AU32=0,'Cover Sheet'!$B$29="Streamlined Review"),AND(E32="Met",F32&lt;&gt;""),AND(E32="Not met",G32&lt;&gt;""),AND(E32="Unsure",G32&lt;&gt;""),AND(E32="N/A",H32&lt;&gt;""),AND(Y32=TRUE)),1,0)</f>
        <v/>
      </c>
      <c r="W32" s="56">
        <f>IF(OR(AND($H$6="Medicaid",MID($A32,1,FIND(".",$A32,1)-1)="II"),AND($H$6="CHIP",MID($A32,1,FIND(".",$A32,1)-1)="I")),TRUE,FALSE)</f>
        <v/>
      </c>
      <c r="X32" s="126">
        <f>IF(OR(Y32=TRUE,W32=TRUE,AM32=TRUE),TRUE,FALSE)</f>
        <v/>
      </c>
      <c r="Y32" s="126">
        <f>IF(SUM(Z32:AE32)&lt;1,TRUE,FALSE)</f>
        <v/>
      </c>
      <c r="Z32" s="126">
        <f>IF($Z$2=I32,1,0)</f>
        <v/>
      </c>
      <c r="AA32" s="126">
        <f>IF($AA$2=J32,1,0)</f>
        <v/>
      </c>
      <c r="AB32" s="126">
        <f>IF($AB$2=K32,1,0)</f>
        <v/>
      </c>
      <c r="AC32" s="126">
        <f>IF($AC$2=L32,1,0)</f>
        <v/>
      </c>
      <c r="AD32" s="126">
        <f>IF($AD$2=M32,1,0)</f>
        <v/>
      </c>
      <c r="AE32" s="126">
        <f>IF($AE$2=O32,1,0)</f>
        <v/>
      </c>
      <c r="AM32" s="69">
        <f>IF(AL32=1,1,"")</f>
        <v/>
      </c>
      <c r="AU32" s="5" t="n">
        <v>1</v>
      </c>
    </row>
    <row r="33" ht="71.45" customHeight="1">
      <c r="A33" s="294" t="inlineStr">
        <is>
          <t>I.H.3.06–07</t>
        </is>
      </c>
      <c r="B33" s="295" t="inlineStr">
        <is>
          <t>42 CFR 438.404(c)(4); 42 CFR 438.210(d)(1)(i)–(ii)</t>
        </is>
      </c>
      <c r="C33" s="295" t="inlineStr">
        <is>
          <t>The contract allows the MCP to extend the 14 calendar day notice of adverse benefit determination timeframe for standard authorization decisions that deny or limit services up to 14 additional calendar days if the enrollee or the provider requests an extension or if the MCP justifies a need (to the state agency, upon request) for additional information and shows how the extension is in the enrollee’s best interest.</t>
        </is>
      </c>
      <c r="D33" s="446" t="n"/>
      <c r="E33" s="297" t="n"/>
      <c r="F33" s="655" t="inlineStr">
        <is>
          <t>Source: Attachment - Core Contract Provisions 02012025: 79, 86, 83 | CN-680000-FP122: 142, 149, 146, 143</t>
        </is>
      </c>
      <c r="G33" s="297" t="n"/>
      <c r="H33" s="640" t="inlineStr">
        <is>
          <t>Recommendation: NOT MET
Response:
The retrieved text does not explicitly state that the MCP can extend the 14 calendar day notice of adverse benefit determination timeframe for standard authorization decisions by up to 14 additional days under the specified conditions. The text mentions extensions for standard and expedited authorization decisions, but not specifically for the adverse benefit determination timeframe. [1][2][3][4][5][6][7][8]</t>
        </is>
      </c>
      <c r="I33" s="92" t="inlineStr">
        <is>
          <t>MCO</t>
        </is>
      </c>
      <c r="J33" s="92" t="inlineStr">
        <is>
          <t>HIO</t>
        </is>
      </c>
      <c r="K33" s="92" t="inlineStr">
        <is>
          <t>PIHP</t>
        </is>
      </c>
      <c r="L33" s="71" t="inlineStr">
        <is>
          <t>PAHP</t>
        </is>
      </c>
      <c r="M33" s="71" t="n"/>
      <c r="N33" s="71" t="n"/>
      <c r="O33" s="71" t="n"/>
      <c r="P33" s="71" t="inlineStr">
        <is>
          <t>EXISTING</t>
        </is>
      </c>
      <c r="Q33" s="71">
        <f>IF(OR(AND($C$2="Base contract",$C$3="No, section requirements must be reviewed",#REF!= FALSE,#REF!=FALSE),AND($C$2="Contract amendment",$C$3="No, section requirements must be reviewed",#REF!=FALSE,#REF!=FALSE)),"MUNN")</f>
        <v/>
      </c>
      <c r="R33" s="64" t="n"/>
      <c r="S33" s="64" t="n"/>
      <c r="T33" s="64" t="n"/>
      <c r="U33" s="97">
        <f>IF(OR($E$27="N/A",AND(AU33=0,'Cover Sheet'!$B$29="Streamlined Review"),AND(E33="Met",F33&lt;&gt;""),AND(E33="Not met",G33&lt;&gt;""),AND(E33="Unsure",G33&lt;&gt;""),AND(E33="N/A",H33&lt;&gt;""),AND(Y33=TRUE)),1,0)</f>
        <v/>
      </c>
      <c r="W33" s="56">
        <f>IF(OR(AND($H$6="Medicaid",MID($A33,1,FIND(".",$A33,1)-1)="II"),AND($H$6="CHIP",MID($A33,1,FIND(".",$A33,1)-1)="I")),TRUE,FALSE)</f>
        <v/>
      </c>
      <c r="X33" s="126">
        <f>IF(OR(Y33=TRUE,W33=TRUE,AM33=TRUE),TRUE,FALSE)</f>
        <v/>
      </c>
      <c r="Y33" s="126">
        <f>IF(SUM(Z33:AE33)&lt;1,TRUE,FALSE)</f>
        <v/>
      </c>
      <c r="Z33" s="126">
        <f>IF($Z$2=I33,1,0)</f>
        <v/>
      </c>
      <c r="AA33" s="126">
        <f>IF($AA$2=J33,1,0)</f>
        <v/>
      </c>
      <c r="AB33" s="126">
        <f>IF($AB$2=K33,1,0)</f>
        <v/>
      </c>
      <c r="AC33" s="126">
        <f>IF($AC$2=L33,1,0)</f>
        <v/>
      </c>
      <c r="AD33" s="126">
        <f>IF($AD$2=M33,1,0)</f>
        <v/>
      </c>
      <c r="AE33" s="126">
        <f>IF($AE$2=O33,1,0)</f>
        <v/>
      </c>
      <c r="AM33" s="69">
        <f>IF(AL33=1,1,"")</f>
        <v/>
      </c>
      <c r="AU33" s="5" t="n">
        <v>1</v>
      </c>
    </row>
    <row r="34" ht="63.75" customHeight="1">
      <c r="A34" s="294" t="inlineStr">
        <is>
          <t>I.H.3.08</t>
        </is>
      </c>
      <c r="B34" s="295" t="inlineStr">
        <is>
          <t>42 CFR 438.210(d)(1)(ii); 42 CFR 438.404(c)(4)(i)</t>
        </is>
      </c>
      <c r="C34" s="295" t="inlineStr">
        <is>
          <t>The contract requires that if the MCP extends the 14 calendar day notice of adverse benefit determination timeframe for standard authorization decisions that deny or limit services, it must give the enrollee written notice of the reason for the extension and inform the enrollee of the right to file a grievance if he or she disagrees with the decision.</t>
        </is>
      </c>
      <c r="D34" s="502" t="n">
        <v>3</v>
      </c>
      <c r="E34" s="297" t="n"/>
      <c r="F34" s="655" t="inlineStr">
        <is>
          <t>Source: Attachment - Core Contract Provisions 02012025: 79, 143 | CN-680000-FP122: 143</t>
        </is>
      </c>
      <c r="G34" s="297" t="n"/>
      <c r="H34" s="640" t="inlineStr">
        <is>
          <t>Recommendation: MET
Response:
The contract explicitly states that if the Managed Care Plan (MCP) extends the timeframe for a service authorization decision, it must notify the enrollee of the reason for extending the timeframe and advise of the right to file a grievance if the enrollee disagrees with the extension of time. This is found in the text: 'If the Managed Care Plan extends the timeframe for a service authorization decision, in which case it shall: (1) Notify the enrollee of the reason for extending the timeframe and advising of the right to file a grievance if the enrollee disagrees with the extension of time.' [Attachment - Core Contract Provisions 02012025: 79, 143 | CN-680000-FP122: 143]</t>
        </is>
      </c>
      <c r="I34" s="92" t="inlineStr">
        <is>
          <t>MCO</t>
        </is>
      </c>
      <c r="J34" s="92" t="inlineStr">
        <is>
          <t>HIO</t>
        </is>
      </c>
      <c r="K34" s="92" t="inlineStr">
        <is>
          <t>PIHP</t>
        </is>
      </c>
      <c r="L34" s="71" t="inlineStr">
        <is>
          <t>PAHP</t>
        </is>
      </c>
      <c r="M34" s="71" t="n"/>
      <c r="N34" s="71" t="n"/>
      <c r="O34" s="71" t="n"/>
      <c r="P34" s="71" t="inlineStr">
        <is>
          <t>EXISTING</t>
        </is>
      </c>
      <c r="Q34" s="71">
        <f>IF(OR(AND($C$2="Base contract",$C$3="No, section requirements must be reviewed",#REF!= FALSE,#REF!=FALSE),AND($C$2="Contract amendment",$C$3="No, section requirements must be reviewed",#REF!=FALSE,#REF!=FALSE)),"MUNN")</f>
        <v/>
      </c>
      <c r="R34" s="64" t="n"/>
      <c r="S34" s="64" t="n"/>
      <c r="T34" s="64" t="n"/>
      <c r="U34" s="97">
        <f>IF(OR($E$27="N/A",AND(AU34=0,'Cover Sheet'!$B$29="Streamlined Review"),AND(E34="Met",F34&lt;&gt;""),AND(E34="Not met",G34&lt;&gt;""),AND(E34="Unsure",G34&lt;&gt;""),AND(E34="N/A",H34&lt;&gt;""),AND(Y34=TRUE)),1,0)</f>
        <v/>
      </c>
      <c r="W34" s="56">
        <f>IF(OR(AND($H$6="Medicaid",MID($A34,1,FIND(".",$A34,1)-1)="II"),AND($H$6="CHIP",MID($A34,1,FIND(".",$A34,1)-1)="I")),TRUE,FALSE)</f>
        <v/>
      </c>
      <c r="X34" s="126">
        <f>IF(OR(Y34=TRUE,W34=TRUE,AM34=TRUE),TRUE,FALSE)</f>
        <v/>
      </c>
      <c r="Y34" s="126">
        <f>IF(SUM(Z34:AE34)&lt;1,TRUE,FALSE)</f>
        <v/>
      </c>
      <c r="Z34" s="126">
        <f>IF($Z$2=I34,1,0)</f>
        <v/>
      </c>
      <c r="AA34" s="126">
        <f>IF($AA$2=J34,1,0)</f>
        <v/>
      </c>
      <c r="AB34" s="126">
        <f>IF($AB$2=K34,1,0)</f>
        <v/>
      </c>
      <c r="AC34" s="126">
        <f>IF($AC$2=L34,1,0)</f>
        <v/>
      </c>
      <c r="AD34" s="126">
        <f>IF($AD$2=M34,1,0)</f>
        <v/>
      </c>
      <c r="AE34" s="126">
        <f>IF($AE$2=O34,1,0)</f>
        <v/>
      </c>
      <c r="AM34" s="69">
        <f>IF(AL34=1,1,"")</f>
        <v/>
      </c>
      <c r="AU34" s="5" t="n">
        <v>1</v>
      </c>
    </row>
    <row r="35" ht="60" customHeight="1">
      <c r="A35" s="294" t="inlineStr">
        <is>
          <t>I.H.3.09</t>
        </is>
      </c>
      <c r="B35" s="295" t="inlineStr">
        <is>
          <t>42 CFR 438.210(d)(1)(ii); 42 CFR 438.404(c)(4)(ii)</t>
        </is>
      </c>
      <c r="C35" s="295" t="inlineStr">
        <is>
          <t>The contract requires that if the MCP extends the 14 calendar day notice of adverse benefit determination timeframe for standard authorization decisions that deny or limit services, it must issue and carry out its determination as expeditiously as the enrollee's health condition requires and no later than the date the extension expires.</t>
        </is>
      </c>
      <c r="D35" s="502" t="n">
        <v>3</v>
      </c>
      <c r="E35" s="297" t="n"/>
      <c r="F35" s="655" t="inlineStr">
        <is>
          <t>Source: CN-680000-FP122: 143 | Attachment - Core Contract Provisions 02012025: 79</t>
        </is>
      </c>
      <c r="G35" s="297" t="n"/>
      <c r="H35" s="640" t="inlineStr">
        <is>
          <t>Recommendation: MET
Response:
The contract explicitly states that if the Managed Care Plan extends the timeframe for a service authorization decision, it must issue and carry out its determination as expeditiously as possible but no later than the date the extension expires. This aligns with the requirement to act as expeditiously as the enrollee's health condition requires and no later than the date the extension expires. [1][2]</t>
        </is>
      </c>
      <c r="I35" s="92" t="inlineStr">
        <is>
          <t>MCO</t>
        </is>
      </c>
      <c r="J35" s="92" t="inlineStr">
        <is>
          <t>HIO</t>
        </is>
      </c>
      <c r="K35" s="92" t="inlineStr">
        <is>
          <t>PIHP</t>
        </is>
      </c>
      <c r="L35" s="71" t="inlineStr">
        <is>
          <t>PAHP</t>
        </is>
      </c>
      <c r="M35" s="71" t="n"/>
      <c r="N35" s="71" t="n"/>
      <c r="O35" s="71" t="n"/>
      <c r="P35" s="71" t="inlineStr">
        <is>
          <t>EXISTING</t>
        </is>
      </c>
      <c r="Q35" s="71">
        <f>IF(OR(AND($C$2="Base contract",$C$3="No, section requirements must be reviewed",#REF!= FALSE,#REF!=FALSE),AND($C$2="Contract amendment",$C$3="No, section requirements must be reviewed",#REF!=FALSE,#REF!=FALSE)),"MUNN")</f>
        <v/>
      </c>
      <c r="R35" s="64" t="n"/>
      <c r="S35" s="64" t="n"/>
      <c r="T35" s="64" t="n"/>
      <c r="U35" s="97">
        <f>IF(OR($E$27="N/A",AND(AU35=0,'Cover Sheet'!$B$29="Streamlined Review"),AND(E35="Met",F35&lt;&gt;""),AND(E35="Not met",G35&lt;&gt;""),AND(E35="Unsure",G35&lt;&gt;""),AND(E35="N/A",H35&lt;&gt;""),AND(Y35=TRUE)),1,0)</f>
        <v/>
      </c>
      <c r="W35" s="56">
        <f>IF(OR(AND($H$6="Medicaid",MID($A35,1,FIND(".",$A35,1)-1)="II"),AND($H$6="CHIP",MID($A35,1,FIND(".",$A35,1)-1)="I")),TRUE,FALSE)</f>
        <v/>
      </c>
      <c r="X35" s="126">
        <f>IF(OR(Y35=TRUE,W35=TRUE,AM35=TRUE),TRUE,FALSE)</f>
        <v/>
      </c>
      <c r="Y35" s="126">
        <f>IF(SUM(Z35:AE35)&lt;1,TRUE,FALSE)</f>
        <v/>
      </c>
      <c r="Z35" s="126">
        <f>IF($Z$2=I35,1,0)</f>
        <v/>
      </c>
      <c r="AA35" s="126">
        <f>IF($AA$2=J35,1,0)</f>
        <v/>
      </c>
      <c r="AB35" s="126">
        <f>IF($AB$2=K35,1,0)</f>
        <v/>
      </c>
      <c r="AC35" s="126">
        <f>IF($AC$2=L35,1,0)</f>
        <v/>
      </c>
      <c r="AD35" s="126">
        <f>IF($AD$2=M35,1,0)</f>
        <v/>
      </c>
      <c r="AE35" s="126">
        <f>IF($AE$2=O35,1,0)</f>
        <v/>
      </c>
      <c r="AM35" s="69">
        <f>IF(AL35=1,1,"")</f>
        <v/>
      </c>
      <c r="AU35" s="5" t="n">
        <v>0</v>
      </c>
    </row>
    <row r="36" ht="87" customHeight="1">
      <c r="A36" s="294" t="inlineStr">
        <is>
          <t>I.H.3.10</t>
        </is>
      </c>
      <c r="B36" s="295" t="inlineStr">
        <is>
          <t>42 CFR 438.210(d)(2)(i); 42 CFR 438.404(c)(6)</t>
        </is>
      </c>
      <c r="C36" s="295" t="inlineStr">
        <is>
          <t>The MCP contract requires that for cases in which a provider indicates, or the MCP determines, that following the standard authorization timeframe could seriously jeopardize the enrollee's life or health or his/her ability to attain, maintain, or regain maximum function, the MCP must make an expedited service authorization decision and provide notice as expeditiously as the enrollee’s health condition requires and no later than 72 hours after receipt of the request for service.</t>
        </is>
      </c>
      <c r="D36" s="446" t="n"/>
      <c r="E36" s="297" t="n"/>
      <c r="F36" s="655" t="inlineStr">
        <is>
          <t>Source: Attachment - Core Contract Provisions 02012025: 79 | CN-680000-FP122: 142, 143</t>
        </is>
      </c>
      <c r="G36" s="297" t="n"/>
      <c r="H36" s="640" t="inlineStr">
        <is>
          <t>Recommendation: NOT MET
Response:
The retrieved text does not explicitly state that the MCP must make an expedited service authorization decision within 72 hours in cases where the enrollee's life or health is seriously jeopardized. Instead, it states that the Managed Care Plan shall provide expedited authorization decisions no later than two (2) days after receipt of the request for service, with a possible one (1) additional day extension under certain conditions [1][2]. This does not meet the requirement of a 72-hour timeframe.</t>
        </is>
      </c>
      <c r="I36" s="92" t="inlineStr">
        <is>
          <t>MCO</t>
        </is>
      </c>
      <c r="J36" s="92" t="inlineStr">
        <is>
          <t>HIO</t>
        </is>
      </c>
      <c r="K36" s="92" t="inlineStr">
        <is>
          <t>PIHP</t>
        </is>
      </c>
      <c r="L36" s="71" t="inlineStr">
        <is>
          <t>PAHP</t>
        </is>
      </c>
      <c r="M36" s="71" t="n"/>
      <c r="N36" s="71" t="n"/>
      <c r="O36" s="71" t="n"/>
      <c r="P36" s="71" t="inlineStr">
        <is>
          <t>EXISTING</t>
        </is>
      </c>
      <c r="Q36" s="71">
        <f>IF(OR(AND($C$2="Base contract",$C$3="No, section requirements must be reviewed",#REF!= FALSE,#REF!=FALSE),AND($C$2="Contract amendment",$C$3="No, section requirements must be reviewed",#REF!=FALSE,#REF!=FALSE)),"MUNN")</f>
        <v/>
      </c>
      <c r="R36" s="64" t="n">
        <v>42917</v>
      </c>
      <c r="S36" s="64" t="n"/>
      <c r="T36" s="64" t="n"/>
      <c r="U36" s="97">
        <f>IF(OR($E$27="N/A",AND(AU36=0,'Cover Sheet'!$B$29="Streamlined Review"),AND(E36="Met",F36&lt;&gt;""),AND(E36="Not met",G36&lt;&gt;""),AND(E36="Unsure",G36&lt;&gt;""),AND(E36="N/A",H36&lt;&gt;""),AND(Y36=TRUE)),1,0)</f>
        <v/>
      </c>
      <c r="W36" s="56">
        <f>IF(OR(AND($H$6="Medicaid",MID($A36,1,FIND(".",$A36,1)-1)="II"),AND($H$6="CHIP",MID($A36,1,FIND(".",$A36,1)-1)="I")),TRUE,FALSE)</f>
        <v/>
      </c>
      <c r="X36" s="126">
        <f>IF(OR(Y36=TRUE,W36=TRUE,AM36=TRUE),TRUE,FALSE)</f>
        <v/>
      </c>
      <c r="Y36" s="126">
        <f>IF(SUM(Z36:AE36)&lt;1,TRUE,FALSE)</f>
        <v/>
      </c>
      <c r="Z36" s="126">
        <f>IF($Z$2=I36,1,0)</f>
        <v/>
      </c>
      <c r="AA36" s="126">
        <f>IF($AA$2=J36,1,0)</f>
        <v/>
      </c>
      <c r="AB36" s="126">
        <f>IF($AB$2=K36,1,0)</f>
        <v/>
      </c>
      <c r="AC36" s="126">
        <f>IF($AC$2=L36,1,0)</f>
        <v/>
      </c>
      <c r="AD36" s="126">
        <f>IF($AD$2=M36,1,0)</f>
        <v/>
      </c>
      <c r="AE36" s="126">
        <f>IF($AE$2=O36,1,0)</f>
        <v/>
      </c>
      <c r="AM36" s="69">
        <f>IF(AL36=1,1,"")</f>
        <v/>
      </c>
      <c r="AU36" s="5" t="n">
        <v>1</v>
      </c>
    </row>
    <row r="37" ht="57" customHeight="1">
      <c r="A37" s="294" t="inlineStr">
        <is>
          <t>I.H.3.11</t>
        </is>
      </c>
      <c r="B37" s="295" t="inlineStr">
        <is>
          <t>42 CFR 438.210(d)(2)(ii); 42 CFR 438.404(c)(6)</t>
        </is>
      </c>
      <c r="C37" s="295" t="inlineStr">
        <is>
          <t>The contract provides that the MCP may extend the 72 hour expedited service authorization decision time period by up to 14 calendar days if the enrollee requests an extension, or if the MCP justifies (to the state agency, upon request) a need for additional information and how the extension is in the enrollee’s interest.</t>
        </is>
      </c>
      <c r="D37" s="446" t="n"/>
      <c r="E37" s="297" t="n"/>
      <c r="F37" s="655" t="inlineStr">
        <is>
          <t>Source: CN-680000-FP122: 142 | Attachment - Core Contract Provisions 02012025: 79</t>
        </is>
      </c>
      <c r="G37" s="297" t="n"/>
      <c r="H37" s="640" t="inlineStr">
        <is>
          <t>Recommendation: NOT MET
Response:
The retrieved text does not support the requirement that the MCP may extend the 72-hour expedited service authorization decision time period by up to 14 calendar days. The text states that the MCP may extend the timeframe for expedited authorization decisions by up to one (1) additional day, not 14 calendar days [1][2]. Additionally, the requirement to justify the extension to the state agency is not explicitly mentioned in the context of the 72-hour timeframe.
[1] "The Managed Care Plan may extend the timeframe for expedited authorization decisions by up to one (1) additional day if the enrollee or the provider requests an extension or if the Managed Care Plan justifies the need for additional information and how the extension is in the enrollee's interest (42 CFR 438.210(d)(2))." [CN-680000-FP122: 142]
[2] "The Managed Care Plan may extend the timeframe for expedited authorization decisions by up to one (1) additional day if the enrollee or the provider requests an extension or if the Managed Care Plan justifies the need for additional information and how the extension is in the enrollee's interest (42 CFR 438.210(d)(2))." [Attachment - Core Contract Provisions 02012025: 79]</t>
        </is>
      </c>
      <c r="I37" s="92" t="inlineStr">
        <is>
          <t>MCO</t>
        </is>
      </c>
      <c r="J37" s="92" t="inlineStr">
        <is>
          <t>HIO</t>
        </is>
      </c>
      <c r="K37" s="92" t="inlineStr">
        <is>
          <t>PIHP</t>
        </is>
      </c>
      <c r="L37" s="71" t="inlineStr">
        <is>
          <t>PAHP</t>
        </is>
      </c>
      <c r="M37" s="71" t="n"/>
      <c r="N37" s="71" t="n"/>
      <c r="O37" s="71" t="n"/>
      <c r="P37" s="71" t="inlineStr">
        <is>
          <t>EXISTING</t>
        </is>
      </c>
      <c r="Q37" s="71">
        <f>IF(OR(AND($C$2="Base contract",$C$3="No, section requirements must be reviewed",#REF!= FALSE,#REF!=FALSE),AND($C$2="Contract amendment",$C$3="No, section requirements must be reviewed",#REF!=FALSE,#REF!=FALSE)),"MUNN")</f>
        <v/>
      </c>
      <c r="R37" s="64" t="n">
        <v>42917</v>
      </c>
      <c r="S37" s="64" t="n"/>
      <c r="T37" s="64" t="n"/>
      <c r="U37" s="97">
        <f>IF(OR($E$27="N/A",AND(AU37=0,'Cover Sheet'!$B$29="Streamlined Review"),AND(E37="Met",F37&lt;&gt;""),AND(E37="Not met",G37&lt;&gt;""),AND(E37="Unsure",G37&lt;&gt;""),AND(E37="N/A",H37&lt;&gt;""),AND(Y37=TRUE)),1,0)</f>
        <v/>
      </c>
      <c r="W37" s="56">
        <f>IF(OR(AND($H$6="Medicaid",MID($A37,1,FIND(".",$A37,1)-1)="II"),AND($H$6="CHIP",MID($A37,1,FIND(".",$A37,1)-1)="I")),TRUE,FALSE)</f>
        <v/>
      </c>
      <c r="X37" s="126">
        <f>IF(OR(Y37=TRUE,W37=TRUE,AM37=TRUE),TRUE,FALSE)</f>
        <v/>
      </c>
      <c r="Y37" s="126">
        <f>IF(SUM(Z37:AE37)&lt;1,TRUE,FALSE)</f>
        <v/>
      </c>
      <c r="Z37" s="126">
        <f>IF($Z$2=I37,1,0)</f>
        <v/>
      </c>
      <c r="AA37" s="126">
        <f>IF($AA$2=J37,1,0)</f>
        <v/>
      </c>
      <c r="AB37" s="126">
        <f>IF($AB$2=K37,1,0)</f>
        <v/>
      </c>
      <c r="AC37" s="126">
        <f>IF($AC$2=L37,1,0)</f>
        <v/>
      </c>
      <c r="AD37" s="126">
        <f>IF($AD$2=M37,1,0)</f>
        <v/>
      </c>
      <c r="AE37" s="126">
        <f>IF($AE$2=O37,1,0)</f>
        <v/>
      </c>
      <c r="AM37" s="69">
        <f>IF(AL37=1,1,"")</f>
        <v/>
      </c>
      <c r="AU37" s="5" t="n">
        <v>1</v>
      </c>
    </row>
    <row r="38" ht="47.25" customHeight="1" thickBot="1">
      <c r="A38" s="294" t="inlineStr">
        <is>
          <t>I.H.3.12</t>
        </is>
      </c>
      <c r="B38" s="295" t="inlineStr">
        <is>
          <t>42 CFR 438.404(c)(5)</t>
        </is>
      </c>
      <c r="C38" s="295" t="inlineStr">
        <is>
          <t>The contract requires that the MCP give enrollees notice on the date that the timeframes expire when service authorization decisions are not reached within the applicable timeframes for either standard or expedited service authorizations.</t>
        </is>
      </c>
      <c r="D38" s="502" t="n">
        <v>4</v>
      </c>
      <c r="E38" s="297" t="n"/>
      <c r="F38" s="655" t="inlineStr">
        <is>
          <t>Source: CN-680000-FP122: 147 | Attachment - Core Contract Provisions 02012025: 84</t>
        </is>
      </c>
      <c r="G38" s="297" t="n"/>
      <c r="H38" s="640" t="inlineStr">
        <is>
          <t>Recommendation: MET
Response:
The contract explicitly states that for service authorization decisions not reached within required timeframes, the Managed Care Plan must provide notice to enrollees on the date the timeframes expire. This is considered an adverse benefit determination.
Evidence:
- "d. For service authorization decisions not reached within required timeframes, on the date the timeframes expire. Such failures constitute a denial and are, therefore, an adverse benefit determination." [CN-680000-FP122: 147]
- "d. For service authorization decisions not reached within required timeframes, on the date the timeframes expire. Such failures constitute a denial and are, therefore, an adverse benefit determination." [Attachment - Core Contract Provisions 02012025: 84]</t>
        </is>
      </c>
      <c r="I38" s="92" t="inlineStr">
        <is>
          <t>MCO</t>
        </is>
      </c>
      <c r="J38" s="92" t="inlineStr">
        <is>
          <t>HIO</t>
        </is>
      </c>
      <c r="K38" s="92" t="inlineStr">
        <is>
          <t>PIHP</t>
        </is>
      </c>
      <c r="L38" s="166" t="inlineStr">
        <is>
          <t>PAHP</t>
        </is>
      </c>
      <c r="M38" s="71" t="n"/>
      <c r="N38" s="71" t="n"/>
      <c r="O38" s="71" t="n"/>
      <c r="P38" s="71" t="inlineStr">
        <is>
          <t>EXISTING</t>
        </is>
      </c>
      <c r="Q38" s="71">
        <f>IF(OR(AND($C$2="Base contract",$C$3="No, section requirements must be reviewed",#REF!= FALSE,#REF!=FALSE),AND($C$2="Contract amendment",$C$3="No, section requirements must be reviewed",#REF!=FALSE,#REF!=FALSE)),"MUNN")</f>
        <v/>
      </c>
      <c r="R38" s="64" t="n"/>
      <c r="S38" s="64" t="n"/>
      <c r="T38" s="64" t="n"/>
      <c r="U38" s="97">
        <f>IF(OR($E$27="N/A",AND(AU38=0,'Cover Sheet'!$B$29="Streamlined Review"),AND(E38="Met",F38&lt;&gt;""),AND(E38="Not met",G38&lt;&gt;""),AND(E38="Unsure",G38&lt;&gt;""),AND(E38="N/A",H38&lt;&gt;""),AND(Y38=TRUE)),1,0)</f>
        <v/>
      </c>
      <c r="W38" s="56">
        <f>IF(OR(AND($H$6="Medicaid",MID($A38,1,FIND(".",$A38,1)-1)="II"),AND($H$6="CHIP",MID($A38,1,FIND(".",$A38,1)-1)="I")),TRUE,FALSE)</f>
        <v/>
      </c>
      <c r="X38" s="126">
        <f>IF(OR(Y38=TRUE,W38=TRUE,AM38=TRUE),TRUE,FALSE)</f>
        <v/>
      </c>
      <c r="Y38" s="126">
        <f>IF(SUM(Z38:AE38)&lt;1,TRUE,FALSE)</f>
        <v/>
      </c>
      <c r="Z38" s="126">
        <f>IF($Z$2=I38,1,0)</f>
        <v/>
      </c>
      <c r="AA38" s="126">
        <f>IF($AA$2=J38,1,0)</f>
        <v/>
      </c>
      <c r="AB38" s="126">
        <f>IF($AB$2=K38,1,0)</f>
        <v/>
      </c>
      <c r="AC38" s="126">
        <f>IF($AC$2=L38,1,0)</f>
        <v/>
      </c>
      <c r="AD38" s="126">
        <f>IF($AD$2=M38,1,0)</f>
        <v/>
      </c>
      <c r="AE38" s="126">
        <f>IF($AE$2=O38,1,0)</f>
        <v/>
      </c>
      <c r="AM38" s="69">
        <f>IF(AL38=1,1,"")</f>
        <v/>
      </c>
      <c r="AU38" s="5" t="n">
        <v>1</v>
      </c>
    </row>
    <row r="39" ht="15.75" customHeight="1" thickBot="1">
      <c r="A39" s="450" t="n"/>
      <c r="B39" s="451" t="n"/>
      <c r="C39" s="465" t="inlineStr">
        <is>
          <t>I.H.4 Who May File Appeals and Grievances</t>
        </is>
      </c>
      <c r="D39" s="442" t="n"/>
      <c r="E39" s="443" t="n"/>
      <c r="F39" s="444" t="n"/>
      <c r="G39" s="444" t="n"/>
      <c r="H39" s="445" t="n"/>
      <c r="I39" s="126" t="n"/>
      <c r="J39" s="126" t="n"/>
      <c r="K39" s="126" t="n"/>
      <c r="L39" s="126" t="n"/>
      <c r="M39" s="126" t="n"/>
      <c r="N39" s="126" t="n"/>
      <c r="O39" s="126" t="n"/>
      <c r="P39" s="126" t="n"/>
      <c r="Q39" s="126" t="n"/>
      <c r="R39" s="126" t="n"/>
      <c r="S39" s="126" t="n"/>
      <c r="T39" s="126" t="n"/>
      <c r="U39" s="126" t="n"/>
      <c r="W39" s="68" t="n"/>
      <c r="X39" s="68" t="n"/>
      <c r="Y39" s="68" t="n"/>
      <c r="Z39" s="68" t="n"/>
      <c r="AA39" s="68" t="n"/>
      <c r="AB39" s="68" t="n"/>
      <c r="AC39" s="68" t="n"/>
      <c r="AD39" s="68" t="n"/>
      <c r="AE39" s="68" t="n"/>
      <c r="AU39" s="5" t="n"/>
    </row>
    <row r="40" ht="43.5" customHeight="1">
      <c r="A40" s="294" t="inlineStr">
        <is>
          <t>I.H.4.01</t>
        </is>
      </c>
      <c r="B40" s="295" t="inlineStr">
        <is>
          <t>42 CFR 438.402(c)(1); 42 CFR 438.408</t>
        </is>
      </c>
      <c r="C40" s="295" t="inlineStr">
        <is>
          <t>The contract requires the MCP to allow enrollees to file appeals, grievances, and state fair hearing requests (after receiving notice that an adverse benefit determination is upheld).</t>
        </is>
      </c>
      <c r="D40" s="446" t="n"/>
      <c r="E40" s="297" t="n"/>
      <c r="F40" s="655" t="inlineStr">
        <is>
          <t>Source: Attachment - Core Contract Provisions 02012025: 150: 150</t>
        </is>
      </c>
      <c r="G40" s="297" t="n"/>
      <c r="H40" s="640" t="inlineStr">
        <is>
          <t>Recommendation: MET
Response:
The contract explicitly states that an enrollee may request a Medicaid Fair Hearing after completing the Managed Care Plan's appeal process, which includes receiving a notice of plan appeal resolution indicating that the Managed Care Plan is upholding, in whole or in part, the adverse benefit determination [1]. This indicates that enrollees are allowed to file state fair hearing requests after receiving notice that an adverse benefit determination is upheld.
[1] "An enrollee may request a Medicaid Fair Hearing after completing the Managed Care Plan's appeal process. An enrollee has completed the plan appeal process after receiving a notice of plan appeal resolution indicating that the Managed Care Plan is upholding, in whole or in part, the adverse benefit determination..." (Attachment - Core Contract Provisions 02012025: 150)</t>
        </is>
      </c>
      <c r="I40" s="92" t="inlineStr">
        <is>
          <t>MCO</t>
        </is>
      </c>
      <c r="J40" s="92" t="inlineStr">
        <is>
          <t>HIO</t>
        </is>
      </c>
      <c r="K40" s="92" t="inlineStr">
        <is>
          <t>PIHP</t>
        </is>
      </c>
      <c r="L40" s="71" t="inlineStr">
        <is>
          <t>PAHP</t>
        </is>
      </c>
      <c r="M40" s="71" t="n"/>
      <c r="N40" s="71" t="n"/>
      <c r="O40" s="71" t="n"/>
      <c r="P40" s="71" t="inlineStr">
        <is>
          <t>EXISTING</t>
        </is>
      </c>
      <c r="Q40" s="71">
        <f>IF(OR(AND($C$2="Base contract",$C$3="No, section requirements must be reviewed",#REF!= FALSE,#REF!=FALSE),AND($C$2="Contract amendment",$C$3="No, section requirements must be reviewed",#REF!=FALSE,#REF!=FALSE)),"MUNN")</f>
        <v/>
      </c>
      <c r="R40" s="64" t="n">
        <v>42917</v>
      </c>
      <c r="S40" s="64" t="n"/>
      <c r="T40" s="64" t="n"/>
      <c r="U40" s="97">
        <f>IF(OR($E$39="N/A",AND(AU40=0,'Cover Sheet'!$B$29="Streamlined Review"),AND(E40="Met",F40&lt;&gt;""),AND(E40="Not met",G40&lt;&gt;""),AND(E40="Unsure",G40&lt;&gt;""),AND(E40="N/A",H40&lt;&gt;""),AND(Y40=TRUE)),1,0)</f>
        <v/>
      </c>
      <c r="W40" s="56">
        <f>IF(OR(AND($H$6="Medicaid",MID($A40,1,FIND(".",$A40,1)-1)="II"),AND($H$6="CHIP",MID($A40,1,FIND(".",$A40,1)-1)="I")),TRUE,FALSE)</f>
        <v/>
      </c>
      <c r="X40" s="126">
        <f>IF(OR(Y40=TRUE,W40=TRUE,AM40=TRUE),TRUE,FALSE)</f>
        <v/>
      </c>
      <c r="Y40" s="126">
        <f>IF(SUM(Z40:AE40)&lt;1,TRUE,FALSE)</f>
        <v/>
      </c>
      <c r="Z40" s="126">
        <f>IF($Z$2=I40,1,0)</f>
        <v/>
      </c>
      <c r="AA40" s="126">
        <f>IF($AA$2=J40,1,0)</f>
        <v/>
      </c>
      <c r="AB40" s="126">
        <f>IF($AB$2=K40,1,0)</f>
        <v/>
      </c>
      <c r="AC40" s="126">
        <f>IF($AC$2=L40,1,0)</f>
        <v/>
      </c>
      <c r="AD40" s="126">
        <f>IF($AD$2=M40,1,0)</f>
        <v/>
      </c>
      <c r="AE40" s="126">
        <f>IF($AE$2=O40,1,0)</f>
        <v/>
      </c>
      <c r="AM40" s="69">
        <f>IF(AL40=1,1,"")</f>
        <v/>
      </c>
      <c r="AU40" s="5" t="n">
        <v>0</v>
      </c>
    </row>
    <row r="41" ht="45" customHeight="1">
      <c r="A41" s="294" t="inlineStr">
        <is>
          <t>I.H.4.02</t>
        </is>
      </c>
      <c r="B41" s="295" t="inlineStr">
        <is>
          <t>42 CFR 438.402(c)(1)(i)(B)</t>
        </is>
      </c>
      <c r="C41" s="295" t="inlineStr">
        <is>
          <t>If the state chooses to offer and arrange for an external medical review that complies with 42 CFR 402(c)(1)(i)(B), the process for such review and the MCP’s obligation to comply with such review is outlined in the contract.</t>
        </is>
      </c>
      <c r="D41" s="502" t="n">
        <v>5</v>
      </c>
      <c r="E41" s="297" t="n"/>
      <c r="F41" s="655" t="inlineStr">
        <is>
          <t>Source: CN-680000-FP122: 463 | Attachment - Core Contract Provisions 02012025: 145</t>
        </is>
      </c>
      <c r="G41" s="297" t="n"/>
      <c r="H41" s="640" t="inlineStr">
        <is>
          <t>Recommendation: UNCLEAR
Response:
The retrieved text mentions the Managed Care Plan's (MCP) obligation to comply with federal and state laws, including 42 CFR part 438, and the process for handling grievances and complaints. However, there is no explicit mention of the process for an external medical review that complies with 42 CFR 402(c)(1)(i)(B) or the MCP’s specific obligation to comply with such a review. Therefore, it is unclear if the requirement is met.
Evidence:
- "The Managed Care Plan shall comply with all applicable federal and State laws, rules and regulations including 42 CFR part 438, Subpart K, and the MHPAEA." [CN-680000-FP122: 463]
- "An enrollee may file a grievance with the Managed Care Plan, orally or in writing at any time (42 CFR 438.402(c)(2)(i); 42 CFR 438.402(c)(3)(i))." [Attachment - Core Contract Provisions 02012025: 145]</t>
        </is>
      </c>
      <c r="I41" s="92" t="inlineStr">
        <is>
          <t>MCO</t>
        </is>
      </c>
      <c r="J41" s="92" t="inlineStr">
        <is>
          <t>HIO</t>
        </is>
      </c>
      <c r="K41" s="92" t="inlineStr">
        <is>
          <t>PIHP</t>
        </is>
      </c>
      <c r="L41" s="71" t="inlineStr">
        <is>
          <t>PAHP</t>
        </is>
      </c>
      <c r="M41" s="71" t="n"/>
      <c r="N41" s="71" t="n"/>
      <c r="O41" s="71" t="n"/>
      <c r="P41" s="71" t="inlineStr">
        <is>
          <t>EXISTING</t>
        </is>
      </c>
      <c r="Q41" s="71">
        <f>IF(OR(AND($C$2="Base contract",$C$3="No, section requirements must be reviewed",#REF!= FALSE,#REF!=FALSE),AND($C$2="Contract amendment",$C$3="No, section requirements must be reviewed",#REF!=FALSE,#REF!=FALSE)),"MUNN")</f>
        <v/>
      </c>
      <c r="R41" s="64" t="n">
        <v>42917</v>
      </c>
      <c r="S41" s="64" t="n"/>
      <c r="T41" s="64" t="n"/>
      <c r="U41" s="97">
        <f>IF(OR($E$39="N/A",AND(AU41=0,'Cover Sheet'!$B$29="Streamlined Review"),AND(E41="Met",F41&lt;&gt;""),AND(E41="Not met",G41&lt;&gt;""),AND(E41="Unsure",G41&lt;&gt;""),AND(E41="N/A",H41&lt;&gt;""),AND(Y41=TRUE)),1,0)</f>
        <v/>
      </c>
      <c r="W41" s="56">
        <f>IF(OR(AND($H$6="Medicaid",MID($A41,1,FIND(".",$A41,1)-1)="II"),AND($H$6="CHIP",MID($A41,1,FIND(".",$A41,1)-1)="I")),TRUE,FALSE)</f>
        <v/>
      </c>
      <c r="X41" s="126">
        <f>IF(OR(Y41=TRUE,W41=TRUE,AM41=TRUE),TRUE,FALSE)</f>
        <v/>
      </c>
      <c r="Y41" s="126">
        <f>IF(SUM(Z41:AE41)&lt;1,TRUE,FALSE)</f>
        <v/>
      </c>
      <c r="Z41" s="126">
        <f>IF($Z$2=I41,1,0)</f>
        <v/>
      </c>
      <c r="AA41" s="126">
        <f>IF($AA$2=J41,1,0)</f>
        <v/>
      </c>
      <c r="AB41" s="126">
        <f>IF($AB$2=K41,1,0)</f>
        <v/>
      </c>
      <c r="AC41" s="126">
        <f>IF($AC$2=L41,1,0)</f>
        <v/>
      </c>
      <c r="AD41" s="126">
        <f>IF($AD$2=M41,1,0)</f>
        <v/>
      </c>
      <c r="AE41" s="126">
        <f>IF($AE$2=O41,1,0)</f>
        <v/>
      </c>
      <c r="AM41" s="69">
        <f>IF(AL41=1,1,"")</f>
        <v/>
      </c>
      <c r="AU41" s="5" t="n">
        <v>1</v>
      </c>
    </row>
    <row r="42" ht="58.5" customHeight="1" thickBot="1">
      <c r="A42" s="294" t="inlineStr">
        <is>
          <t>I.H.4.03</t>
        </is>
      </c>
      <c r="B42" s="295" t="inlineStr">
        <is>
          <t>42 CFR 438.402(c)(1)(i)–(ii); 
42 CFR 438.408</t>
        </is>
      </c>
      <c r="C42" s="295" t="inlineStr">
        <is>
          <t>If state law permits, the contract requires the MCP to allow providers, or authorized representatives, acting on behalf of the enrollee and with the enrollee's written consent, to request an appeal, file a grievance, or request a state fair hearing request.</t>
        </is>
      </c>
      <c r="D42" s="446" t="n"/>
      <c r="E42" s="297" t="n"/>
      <c r="F42" s="655" t="inlineStr">
        <is>
          <t>Source: Attachment - Core Contract Provisions 02012025: 81, 85</t>
        </is>
      </c>
      <c r="G42" s="297" t="n"/>
      <c r="H42" s="640" t="inlineStr">
        <is>
          <t>Recommendation: MET
Response:
The contract explicitly states that the Managed Care Plan (MCP) shall provide the enrollee and his or her authorized representative the enrollee record, including all medical records and any other documents and records considered or relied upon by the Managed Care Plan regarding a plan appeal, Medicaid fair hearing, or MediKids State review. This indicates that the MCP allows authorized representatives to act on behalf of the enrollee in these processes.
Evidence:
- "Upon request, the Managed Care Plan shall provide the enrollee and his or her authorized representative the enrollee record, including all medical records and any other documents and records considered or relied upon by the Managed Care Plan regarding a plan appeal, Medicaid fair hearing, or MediKids State review..." [Attachment - Core Contract Provisions 02012025: 81]
- "...the Managed Care Plan shall continue and pay for a Medicaid enrollee's benefits during the plan appeal if all of the following occur: (1) The enrollee or the enrollee's authorized representative files the request for a plan appeal timely..." [Attachment - Core Contract Provisions 02012025: 85]</t>
        </is>
      </c>
      <c r="I42" s="92" t="inlineStr">
        <is>
          <t>MCO</t>
        </is>
      </c>
      <c r="J42" s="92" t="inlineStr">
        <is>
          <t>HIO</t>
        </is>
      </c>
      <c r="K42" s="92" t="inlineStr">
        <is>
          <t>PIHP</t>
        </is>
      </c>
      <c r="L42" s="71" t="inlineStr">
        <is>
          <t>PAHP</t>
        </is>
      </c>
      <c r="M42" s="71" t="n"/>
      <c r="N42" s="71" t="n"/>
      <c r="O42" s="71" t="n"/>
      <c r="P42" s="71" t="inlineStr">
        <is>
          <t>EXISTING</t>
        </is>
      </c>
      <c r="Q42" s="71">
        <f>IF(OR(AND($C$2="Base contract",$C$3="No, section requirements must be reviewed",#REF!= FALSE,#REF!=FALSE),AND($C$2="Contract amendment",$C$3="No, section requirements must be reviewed",#REF!=FALSE,#REF!=FALSE)),"MUNN")</f>
        <v/>
      </c>
      <c r="R42" s="64" t="n">
        <v>42917</v>
      </c>
      <c r="S42" s="64" t="n"/>
      <c r="T42" s="64" t="n"/>
      <c r="U42" s="97">
        <f>IF(OR($E$39="N/A",AND(AU42=0,'Cover Sheet'!$B$29="Streamlined Review"),AND(E42="Met",F42&lt;&gt;""),AND(E42="Not met",G42&lt;&gt;""),AND(E42="Unsure",G42&lt;&gt;""),AND(E42="N/A",H42&lt;&gt;""),AND(Y42=TRUE)),1,0)</f>
        <v/>
      </c>
      <c r="W42" s="56">
        <f>IF(OR(AND($H$6="Medicaid",MID($A42,1,FIND(".",$A42,1)-1)="II"),AND($H$6="CHIP",MID($A42,1,FIND(".",$A42,1)-1)="I")),TRUE,FALSE)</f>
        <v/>
      </c>
      <c r="X42" s="126">
        <f>IF(OR(Y42=TRUE,W42=TRUE,AM42=TRUE),TRUE,FALSE)</f>
        <v/>
      </c>
      <c r="Y42" s="126">
        <f>IF(SUM(Z42:AE42)&lt;1,TRUE,FALSE)</f>
        <v/>
      </c>
      <c r="Z42" s="126">
        <f>IF($Z$2=I42,1,0)</f>
        <v/>
      </c>
      <c r="AA42" s="126">
        <f>IF($AA$2=J42,1,0)</f>
        <v/>
      </c>
      <c r="AB42" s="126">
        <f>IF($AB$2=K42,1,0)</f>
        <v/>
      </c>
      <c r="AC42" s="126">
        <f>IF($AC$2=L42,1,0)</f>
        <v/>
      </c>
      <c r="AD42" s="126">
        <f>IF($AD$2=M42,1,0)</f>
        <v/>
      </c>
      <c r="AE42" s="126">
        <f>IF($AE$2=O42,1,0)</f>
        <v/>
      </c>
      <c r="AF42" s="117" t="n"/>
      <c r="AM42" s="69">
        <f>IF(AL42=1,1,"")</f>
        <v/>
      </c>
      <c r="AU42" s="5" t="n">
        <v>0</v>
      </c>
    </row>
    <row r="43" ht="15.75" customHeight="1" thickBot="1">
      <c r="A43" s="450" t="n"/>
      <c r="B43" s="451" t="n"/>
      <c r="C43" s="465" t="inlineStr">
        <is>
          <t>I.H.5 Timeframes for Filing Appeals</t>
        </is>
      </c>
      <c r="D43" s="442" t="n"/>
      <c r="E43" s="443" t="n"/>
      <c r="F43" s="444" t="n"/>
      <c r="G43" s="444" t="n"/>
      <c r="H43" s="445" t="n"/>
      <c r="I43" s="126" t="n"/>
      <c r="J43" s="126" t="n"/>
      <c r="K43" s="126" t="n"/>
      <c r="L43" s="126" t="n"/>
      <c r="M43" s="126" t="n"/>
      <c r="N43" s="126" t="n"/>
      <c r="O43" s="126" t="n"/>
      <c r="P43" s="126" t="n"/>
      <c r="Q43" s="126" t="n"/>
      <c r="R43" s="126" t="n"/>
      <c r="S43" s="126" t="n"/>
      <c r="T43" s="126" t="n"/>
      <c r="U43" s="126" t="n"/>
      <c r="W43" s="68" t="n"/>
      <c r="X43" s="68" t="n"/>
      <c r="Y43" s="68" t="n"/>
      <c r="Z43" s="68" t="n"/>
      <c r="AA43" s="68" t="n"/>
      <c r="AB43" s="68" t="n"/>
      <c r="AC43" s="68" t="n"/>
      <c r="AD43" s="68" t="n"/>
      <c r="AE43" s="68" t="n"/>
      <c r="AU43" s="5" t="n"/>
    </row>
    <row r="44" ht="54.75" customHeight="1">
      <c r="A44" s="294" t="inlineStr">
        <is>
          <t>I.H.5.01</t>
        </is>
      </c>
      <c r="B44" s="295" t="inlineStr">
        <is>
          <t>42 CFR 438.408; 
42 CFR 438.402(c)(1)(i)(A)</t>
        </is>
      </c>
      <c r="C44" s="295" t="inlineStr">
        <is>
          <t xml:space="preserve">The contract requires that in the case that the MCP fails to adhere to notice and timing requirements, the enrollee is deemed to have exhausted the MCP's appeals process, and the enrollee may initiate a state fair hearing. </t>
        </is>
      </c>
      <c r="D44" s="446" t="n"/>
      <c r="E44" s="297" t="n"/>
      <c r="F44" s="655" t="inlineStr">
        <is>
          <t>Source: CN-680000-FP122: 149 | Attachment - Core Contract Provisions 02012025: 150</t>
        </is>
      </c>
      <c r="G44" s="297" t="n"/>
      <c r="H44" s="640" t="inlineStr">
        <is>
          <t>Recommendation: MET
Response:
The contract explicitly states that if the Managed Care Plan (MCP) fails to adhere to the notice and timing requirements for resolution of the plan appeal, the enrollee is deemed to have completed the MCP's appeals process, and the enrollee may initiate a Medicaid fair hearing. This is supported by the following quotes:
- 'If the Managed Care Plan fails to adhere to the notice and timing requirements for resolution of the plan appeal, the Managed Care Plan shall give notice on the date that the timeframes expire. In such cases, the enrollee is deemed to have completed the Managed Care Plan's appeals process, and the enrollee may initiate a Medicaid fair hearing (42 CFR 438.408; 42 CFR 402(c)(1)(i)(A)).' [CN-680000-FP122: 149]
- 'An enrollee may request a Medicaid Fair Hearing after completing the Managed Care Plan's appeal process. An enrollee has completed the plan appeal process after receiving a notice of plan appeal resolution indicating that the Managed Care Plan is upholding, in whole or in part, the adverse benefit determination or after the Managed Care Plan fails to adhere to the notice and timing requirements applicable to plan appeals (42 CFR 438.402(c)(1); 42 CFR 438.408).' [Attachment - Core Contract Provisions 02012025: 150]</t>
        </is>
      </c>
      <c r="I44" s="92" t="inlineStr">
        <is>
          <t>MCO</t>
        </is>
      </c>
      <c r="J44" s="92" t="inlineStr">
        <is>
          <t>HIO</t>
        </is>
      </c>
      <c r="K44" s="92" t="inlineStr">
        <is>
          <t>PIHP</t>
        </is>
      </c>
      <c r="L44" s="71" t="inlineStr">
        <is>
          <t>PAHP</t>
        </is>
      </c>
      <c r="M44" s="71" t="n"/>
      <c r="N44" s="71" t="n"/>
      <c r="O44" s="71" t="n"/>
      <c r="P44" s="71" t="inlineStr">
        <is>
          <t>EXISTING</t>
        </is>
      </c>
      <c r="Q44" s="71">
        <f>IF(OR(AND($C$2="Base contract",$C$3="No, section requirements must be reviewed",#REF!= FALSE,#REF!=FALSE),AND($C$2="Contract amendment",$C$3="No, section requirements must be reviewed",#REF!=FALSE,#REF!=FALSE)),"MUNN")</f>
        <v/>
      </c>
      <c r="R44" s="64" t="n">
        <v>42917</v>
      </c>
      <c r="S44" s="64" t="n"/>
      <c r="T44" s="64" t="n"/>
      <c r="U44" s="97">
        <f>IF(OR($E$43="N/A",AND(AU44=0,'Cover Sheet'!$B$29="Streamlined Review"),AND(E44="Met",F44&lt;&gt;""),AND(E44="Not met",G44&lt;&gt;""),AND(E44="Unsure",G44&lt;&gt;""),AND(E44="N/A",H44&lt;&gt;""),AND(Y44=TRUE)),1,0)</f>
        <v/>
      </c>
      <c r="W44" s="56">
        <f>IF(OR(AND($H$6="Medicaid",MID($A44,1,FIND(".",$A44,1)-1)="II"),AND($H$6="CHIP",MID($A44,1,FIND(".",$A44,1)-1)="I")),TRUE,FALSE)</f>
        <v/>
      </c>
      <c r="X44" s="126">
        <f>IF(OR(Y44=TRUE,W44=TRUE,AM44=TRUE),TRUE,FALSE)</f>
        <v/>
      </c>
      <c r="Y44" s="126">
        <f>IF(SUM(Z44:AE44)&lt;1,TRUE,FALSE)</f>
        <v/>
      </c>
      <c r="Z44" s="126">
        <f>IF($Z$2=I44,1,0)</f>
        <v/>
      </c>
      <c r="AA44" s="126">
        <f>IF($AA$2=J44,1,0)</f>
        <v/>
      </c>
      <c r="AB44" s="126">
        <f>IF($AB$2=K44,1,0)</f>
        <v/>
      </c>
      <c r="AC44" s="126">
        <f>IF($AC$2=L44,1,0)</f>
        <v/>
      </c>
      <c r="AD44" s="126">
        <f>IF($AD$2=M44,1,0)</f>
        <v/>
      </c>
      <c r="AE44" s="126">
        <f>IF($AE$2=O44,1,0)</f>
        <v/>
      </c>
      <c r="AF44" s="117" t="n"/>
      <c r="AM44" s="69">
        <f>IF(AL44=1,1,"")</f>
        <v/>
      </c>
      <c r="AU44" s="5" t="n">
        <v>1</v>
      </c>
    </row>
    <row r="45" ht="36" customHeight="1">
      <c r="A45" s="294" t="inlineStr">
        <is>
          <t>I.H.5.02</t>
        </is>
      </c>
      <c r="B45" s="295" t="inlineStr">
        <is>
          <t>42 CFR 438.402(c)(2)(ii)</t>
        </is>
      </c>
      <c r="C45" s="295" t="inlineStr">
        <is>
          <t>The contract requires the MCP to allow the enrollee to file an appeal to the MCP within 60 calendar days from the date on the adverse benefit determination notice.</t>
        </is>
      </c>
      <c r="D45" s="446" t="n"/>
      <c r="E45" s="297" t="n"/>
      <c r="F45" s="655" t="inlineStr">
        <is>
          <t>Source: Attachment - Core Contract Provisions 02012025: 84 | CN-680000-FP122: 147</t>
        </is>
      </c>
      <c r="G45" s="297" t="n"/>
      <c r="H45" s="640" t="inlineStr">
        <is>
          <t>Recommendation: MET
Response:
The contract explicitly states that 'An enrollee, authorized representative, or legal representative of the estate may file a plan appeal orally or in writing within sixty (60) calendar days from the date on the notice of adverse benefit determination' [1] [2].</t>
        </is>
      </c>
      <c r="I45" s="92" t="inlineStr">
        <is>
          <t>MCO</t>
        </is>
      </c>
      <c r="J45" s="92" t="inlineStr">
        <is>
          <t>HIO</t>
        </is>
      </c>
      <c r="K45" s="92" t="inlineStr">
        <is>
          <t>PIHP</t>
        </is>
      </c>
      <c r="L45" s="71" t="inlineStr">
        <is>
          <t>PAHP</t>
        </is>
      </c>
      <c r="M45" s="71" t="n"/>
      <c r="N45" s="71" t="n"/>
      <c r="O45" s="71" t="n"/>
      <c r="P45" s="71" t="inlineStr">
        <is>
          <t>EXISTING</t>
        </is>
      </c>
      <c r="Q45" s="71">
        <f>IF(OR(AND($C$2="Base contract",$C$3="No, section requirements must be reviewed",#REF!= FALSE,#REF!=FALSE),AND($C$2="Contract amendment",$C$3="No, section requirements must be reviewed",#REF!=FALSE,#REF!=FALSE)),"MUNN")</f>
        <v/>
      </c>
      <c r="R45" s="64" t="n">
        <v>42917</v>
      </c>
      <c r="S45" s="64" t="n"/>
      <c r="T45" s="64" t="n"/>
      <c r="U45" s="97">
        <f>IF(OR($E$43="N/A",AND(AU45=0,'Cover Sheet'!$B$29="Streamlined Review"),AND(E45="Met",F45&lt;&gt;""),AND(E45="Not met",G45&lt;&gt;""),AND(E45="Unsure",G45&lt;&gt;""),AND(E45="N/A",H45&lt;&gt;""),AND(Y45=TRUE)),1,0)</f>
        <v/>
      </c>
      <c r="W45" s="56">
        <f>IF(OR(AND($H$6="Medicaid",MID($A45,1,FIND(".",$A45,1)-1)="II"),AND($H$6="CHIP",MID($A45,1,FIND(".",$A45,1)-1)="I")),TRUE,FALSE)</f>
        <v/>
      </c>
      <c r="X45" s="126">
        <f>IF(OR(Y45=TRUE,W45=TRUE,AM45=TRUE),TRUE,FALSE)</f>
        <v/>
      </c>
      <c r="Y45" s="126">
        <f>IF(SUM(Z45:AE45)&lt;1,TRUE,FALSE)</f>
        <v/>
      </c>
      <c r="Z45" s="126">
        <f>IF($Z$2=I45,1,0)</f>
        <v/>
      </c>
      <c r="AA45" s="126">
        <f>IF($AA$2=J45,1,0)</f>
        <v/>
      </c>
      <c r="AB45" s="126">
        <f>IF($AB$2=K45,1,0)</f>
        <v/>
      </c>
      <c r="AC45" s="126">
        <f>IF($AC$2=L45,1,0)</f>
        <v/>
      </c>
      <c r="AD45" s="126">
        <f>IF($AD$2=M45,1,0)</f>
        <v/>
      </c>
      <c r="AE45" s="126">
        <f>IF($AE$2=O45,1,0)</f>
        <v/>
      </c>
      <c r="AM45" s="69">
        <f>IF(AL45=1,1,"")</f>
        <v/>
      </c>
      <c r="AU45" s="5" t="n">
        <v>1</v>
      </c>
    </row>
    <row r="46" ht="46.5" customHeight="1" thickBot="1">
      <c r="A46" s="294" t="inlineStr">
        <is>
          <t>I.H.5.03</t>
        </is>
      </c>
      <c r="B46" s="295" t="inlineStr">
        <is>
          <t>42 CFR 438.402(c)(2)(ii)</t>
        </is>
      </c>
      <c r="C46" s="295" t="inlineStr">
        <is>
          <t>The contract requires the MCP to allow the provider or authorized representative acting on behalf of the enrollee, as state law permits, to file an appeal to the MCP within 60 calendar days from the date on the adverse benefit determination notice.</t>
        </is>
      </c>
      <c r="D46" s="446" t="n"/>
      <c r="E46" s="297" t="n"/>
      <c r="F46" s="655" t="inlineStr">
        <is>
          <t>Source: Attachment - Core Contract Provisions 02012025: 84 | CN-680000-FP122: 147</t>
        </is>
      </c>
      <c r="G46" s="297" t="n"/>
      <c r="H46" s="640" t="inlineStr">
        <is>
          <t>Recommendation: MET
Response:
The contract explicitly states that 'An enrollee, authorized representative, or legal representative of the estate may file a plan appeal orally or in writing within sixty (60) calendar days from the date on the notice of adverse benefit determination' [1]. This meets the requirement.</t>
        </is>
      </c>
      <c r="I46" s="92" t="inlineStr">
        <is>
          <t>MCO</t>
        </is>
      </c>
      <c r="J46" s="92" t="inlineStr">
        <is>
          <t>HIO</t>
        </is>
      </c>
      <c r="K46" s="92" t="inlineStr">
        <is>
          <t>PIHP</t>
        </is>
      </c>
      <c r="L46" s="71" t="inlineStr">
        <is>
          <t>PAHP</t>
        </is>
      </c>
      <c r="M46" s="71" t="n"/>
      <c r="N46" s="71" t="n"/>
      <c r="O46" s="71" t="n"/>
      <c r="P46" s="71" t="inlineStr">
        <is>
          <t>EXISTING</t>
        </is>
      </c>
      <c r="Q46" s="71">
        <f>IF(OR(AND($C$2="Base contract",$C$3="No, section requirements must be reviewed",#REF!= FALSE,#REF!=FALSE),AND($C$2="Contract amendment",$C$3="No, section requirements must be reviewed",#REF!=FALSE,#REF!=FALSE)),"MUNN")</f>
        <v/>
      </c>
      <c r="R46" s="64" t="n">
        <v>42917</v>
      </c>
      <c r="S46" s="64" t="n"/>
      <c r="T46" s="64" t="n"/>
      <c r="U46" s="97">
        <f>IF(OR($E$43="N/A",AND(AU46=0,'Cover Sheet'!$B$29="Streamlined Review"),AND(E46="Met",F46&lt;&gt;""),AND(E46="Not met",G46&lt;&gt;""),AND(E46="Unsure",G46&lt;&gt;""),AND(E46="N/A",H46&lt;&gt;""),AND(Y46=TRUE)),1,0)</f>
        <v/>
      </c>
      <c r="W46" s="56">
        <f>IF(OR(AND($H$6="Medicaid",MID($A46,1,FIND(".",$A46,1)-1)="II"),AND($H$6="CHIP",MID($A46,1,FIND(".",$A46,1)-1)="I")),TRUE,FALSE)</f>
        <v/>
      </c>
      <c r="X46" s="126">
        <f>IF(OR(Y46=TRUE,W46=TRUE,AM46=TRUE),TRUE,FALSE)</f>
        <v/>
      </c>
      <c r="Y46" s="126">
        <f>IF(SUM(Z46:AE46)&lt;1,TRUE,FALSE)</f>
        <v/>
      </c>
      <c r="Z46" s="126">
        <f>IF($Z$2=I46,1,0)</f>
        <v/>
      </c>
      <c r="AA46" s="126">
        <f>IF($AA$2=J46,1,0)</f>
        <v/>
      </c>
      <c r="AB46" s="126">
        <f>IF($AB$2=K46,1,0)</f>
        <v/>
      </c>
      <c r="AC46" s="126">
        <f>IF($AC$2=L46,1,0)</f>
        <v/>
      </c>
      <c r="AD46" s="126">
        <f>IF($AD$2=M46,1,0)</f>
        <v/>
      </c>
      <c r="AE46" s="126">
        <f>IF($AE$2=O46,1,0)</f>
        <v/>
      </c>
      <c r="AM46" s="69">
        <f>IF(AL46=1,1,"")</f>
        <v/>
      </c>
      <c r="AU46" s="5" t="n">
        <v>0</v>
      </c>
    </row>
    <row r="47" ht="15.75" customHeight="1" thickBot="1">
      <c r="A47" s="450" t="n"/>
      <c r="B47" s="451" t="n"/>
      <c r="C47" s="465" t="inlineStr">
        <is>
          <t>I.H.6 Process for Filing an Appeal or Expedited Appeal Request</t>
        </is>
      </c>
      <c r="D47" s="442" t="n"/>
      <c r="E47" s="443" t="n"/>
      <c r="F47" s="444" t="n"/>
      <c r="G47" s="444" t="n"/>
      <c r="H47" s="445" t="n"/>
      <c r="I47" s="126" t="n"/>
      <c r="J47" s="126" t="n"/>
      <c r="K47" s="126" t="n"/>
      <c r="L47" s="126" t="n"/>
      <c r="M47" s="126" t="n"/>
      <c r="N47" s="126" t="n"/>
      <c r="O47" s="126" t="n"/>
      <c r="P47" s="126" t="n"/>
      <c r="Q47" s="126" t="n"/>
      <c r="R47" s="126" t="n"/>
      <c r="S47" s="126" t="n"/>
      <c r="T47" s="126" t="n"/>
      <c r="U47" s="126" t="n"/>
      <c r="W47" s="68" t="n"/>
      <c r="X47" s="68" t="n"/>
      <c r="Y47" s="68" t="n"/>
      <c r="Z47" s="68" t="n"/>
      <c r="AA47" s="68" t="n"/>
      <c r="AB47" s="68" t="n"/>
      <c r="AC47" s="68" t="n"/>
      <c r="AD47" s="68" t="n"/>
      <c r="AE47" s="68" t="n"/>
      <c r="AU47" s="5" t="n"/>
    </row>
    <row r="48" ht="32.25" customHeight="1">
      <c r="A48" s="294" t="inlineStr">
        <is>
          <t>I.H.6.01</t>
        </is>
      </c>
      <c r="B48" s="295" t="inlineStr">
        <is>
          <t>42 CFR 438.402(c)(3)(ii)</t>
        </is>
      </c>
      <c r="C48" s="295" t="inlineStr">
        <is>
          <t>The contract requires that the MCP allow the enrollee to request an appeal either orally or in writing.</t>
        </is>
      </c>
      <c r="D48" s="446" t="n"/>
      <c r="E48" s="297" t="n"/>
      <c r="F48" s="655" t="inlineStr">
        <is>
          <t>Source: CN-680000-FP122: 149: 149</t>
        </is>
      </c>
      <c r="G48" s="297" t="n"/>
      <c r="H48" s="640" t="inlineStr">
        <is>
          <t>Recommendation: MET
Response:
The contract explicitly states that the Managed Care Plan shall resolve each expedited plan appeal and provide written notice to the enrollee, whether the plan appeal was made orally or in writing (42 CFR 438.210(d)(2)) [1]. This indicates that the MCP allows the enrollee to request an appeal either orally or in writing.</t>
        </is>
      </c>
      <c r="I48" s="92" t="inlineStr">
        <is>
          <t>MCO</t>
        </is>
      </c>
      <c r="J48" s="92" t="inlineStr">
        <is>
          <t>HIO</t>
        </is>
      </c>
      <c r="K48" s="92" t="inlineStr">
        <is>
          <t>PIHP</t>
        </is>
      </c>
      <c r="L48" s="166" t="inlineStr">
        <is>
          <t>PAHP</t>
        </is>
      </c>
      <c r="M48" s="71" t="n"/>
      <c r="N48" s="71" t="n"/>
      <c r="O48" s="71" t="n"/>
      <c r="P48" s="71" t="inlineStr">
        <is>
          <t>EXISTING</t>
        </is>
      </c>
      <c r="Q48" s="71">
        <f>IF(OR(AND($C$2="Base contract",$C$3="No, section requirements must be reviewed",#REF!= FALSE,#REF!=FALSE),AND($C$2="Contract amendment",$C$3="No, section requirements must be reviewed",#REF!=FALSE,#REF!=FALSE)),"MUNN")</f>
        <v/>
      </c>
      <c r="R48" s="64" t="n"/>
      <c r="S48" s="64" t="n"/>
      <c r="T48" s="64" t="n"/>
      <c r="U48" s="97">
        <f>IF(OR($E$47="N/A",AND(AU48=0,'Cover Sheet'!$B$29="Streamlined Review"),AND(E48="Met",F48&lt;&gt;""),AND(E48="Not met",G48&lt;&gt;""),AND(E48="Unsure",G48&lt;&gt;""),AND(E48="N/A",H48&lt;&gt;""),AND(Y48=TRUE)),1,0)</f>
        <v/>
      </c>
      <c r="W48" s="56">
        <f>IF(OR(AND($H$6="Medicaid",MID($A48,1,FIND(".",$A48,1)-1)="II"),AND($H$6="CHIP",MID($A48,1,FIND(".",$A48,1)-1)="I")),TRUE,FALSE)</f>
        <v/>
      </c>
      <c r="X48" s="126">
        <f>IF(OR(Y48=TRUE,W48=TRUE,AM48=TRUE),TRUE,FALSE)</f>
        <v/>
      </c>
      <c r="Y48" s="126">
        <f>IF(SUM(Z48:AE48)&lt;1,TRUE,FALSE)</f>
        <v/>
      </c>
      <c r="Z48" s="126">
        <f>IF($Z$2=I48,1,0)</f>
        <v/>
      </c>
      <c r="AA48" s="126">
        <f>IF($AA$2=J48,1,0)</f>
        <v/>
      </c>
      <c r="AB48" s="126">
        <f>IF($AB$2=K48,1,0)</f>
        <v/>
      </c>
      <c r="AC48" s="126">
        <f>IF($AC$2=L48,1,0)</f>
        <v/>
      </c>
      <c r="AD48" s="126">
        <f>IF($AD$2=M48,1,0)</f>
        <v/>
      </c>
      <c r="AE48" s="126">
        <f>IF($AE$2=O48,1,0)</f>
        <v/>
      </c>
      <c r="AM48" s="69">
        <f>IF(AL48=1,1,"")</f>
        <v/>
      </c>
      <c r="AU48" s="5" t="n">
        <v>0</v>
      </c>
    </row>
    <row r="49" ht="51" customHeight="1">
      <c r="A49" s="294" t="inlineStr">
        <is>
          <t>I.H.6.02</t>
        </is>
      </c>
      <c r="B49" s="295" t="inlineStr">
        <is>
          <t>42 CFR 438.402(c)(3)(ii); 42 CFR 438.402(c)(1)(ii)</t>
        </is>
      </c>
      <c r="C49" s="295" t="inlineStr">
        <is>
          <t xml:space="preserve">The contract requires that the MCP allow the provider or authorized representative acting on behalf of the enrollee, as state law permits, to request an appeal either orally or in writing. </t>
        </is>
      </c>
      <c r="D49" s="446" t="n"/>
      <c r="E49" s="297" t="n"/>
      <c r="F49" s="655" t="inlineStr">
        <is>
          <t>Source: Attachment - Core Contract Provisions 02012025: 84 | CN-680000-FP122: 147</t>
        </is>
      </c>
      <c r="G49" s="297" t="n"/>
      <c r="H49" s="640" t="inlineStr">
        <is>
          <t>Recommendation: MET
Response:
The contract explicitly states that an enrollee, authorized representative, or legal representative of the estate may file a plan appeal orally or in writing within sixty (60) calendar days from the date on the notice of adverse benefit determination (42 CFR 438.402(c)(3)(ii); 42 CFR 438.402(c)(1)(ii)). This indicates that the Managed Care Plan (MCP) allows the provider or authorized representative to request an appeal either orally or in writing.
Evidence:
- "An enrollee, authorized representative, or legal representative of the estate may file a plan appeal orally or in writing within sixty (60) calendar days from the date on the notice of adverse benefit determination (42 CFR 438.402(c)(3)(ii); 42 CFR 438.402(c)(1)(ii))." [Attachment - Core Contract Provisions 02012025: 84]
- "An enrollee, authorized representative, or legal representative of the estate may file a plan appeal orally or in writing within sixty (60) calendar days from the date on the notice of adverse benefit determination (42 CFR 438.402(c)(3)(ii); 42 CFR 438.402(c)(1)(ii))." [CN-680000-FP122: 147]</t>
        </is>
      </c>
      <c r="I49" s="92" t="inlineStr">
        <is>
          <t>MCO</t>
        </is>
      </c>
      <c r="J49" s="92" t="inlineStr">
        <is>
          <t>HIO</t>
        </is>
      </c>
      <c r="K49" s="92" t="inlineStr">
        <is>
          <t>PIHP</t>
        </is>
      </c>
      <c r="L49" s="166" t="inlineStr">
        <is>
          <t>PAHP</t>
        </is>
      </c>
      <c r="M49" s="71" t="n"/>
      <c r="N49" s="71" t="n"/>
      <c r="O49" s="71" t="n"/>
      <c r="P49" s="71" t="inlineStr">
        <is>
          <t>EXISTING</t>
        </is>
      </c>
      <c r="Q49" s="71">
        <f>IF(OR(AND($C$2="Base contract",$C$3="No, section requirements must be reviewed",#REF!= FALSE,#REF!=FALSE),AND($C$2="Contract amendment",$C$3="No, section requirements must be reviewed",#REF!=FALSE,#REF!=FALSE)),"MUNN")</f>
        <v/>
      </c>
      <c r="R49" s="64" t="n"/>
      <c r="S49" s="64" t="n"/>
      <c r="T49" s="64" t="n"/>
      <c r="U49" s="97">
        <f>IF(OR($E$47="N/A",AND(AU49=0,'Cover Sheet'!$B$29="Streamlined Review"),AND(E49="Met",F49&lt;&gt;""),AND(E49="Not met",G49&lt;&gt;""),AND(E49="Unsure",G49&lt;&gt;""),AND(E49="N/A",H49&lt;&gt;""),AND(Y49=TRUE)),1,0)</f>
        <v/>
      </c>
      <c r="W49" s="56">
        <f>IF(OR(AND($H$6="Medicaid",MID($A49,1,FIND(".",$A49,1)-1)="II"),AND($H$6="CHIP",MID($A49,1,FIND(".",$A49,1)-1)="I")),TRUE,FALSE)</f>
        <v/>
      </c>
      <c r="X49" s="126">
        <f>IF(OR(Y49=TRUE,W49=TRUE,AM49=TRUE),TRUE,FALSE)</f>
        <v/>
      </c>
      <c r="Y49" s="126">
        <f>IF(SUM(Z49:AE49)&lt;1,TRUE,FALSE)</f>
        <v/>
      </c>
      <c r="Z49" s="126">
        <f>IF($Z$2=I49,1,0)</f>
        <v/>
      </c>
      <c r="AA49" s="126">
        <f>IF($AA$2=J49,1,0)</f>
        <v/>
      </c>
      <c r="AB49" s="126">
        <f>IF($AB$2=K49,1,0)</f>
        <v/>
      </c>
      <c r="AC49" s="126">
        <f>IF($AC$2=L49,1,0)</f>
        <v/>
      </c>
      <c r="AD49" s="126">
        <f>IF($AD$2=M49,1,0)</f>
        <v/>
      </c>
      <c r="AE49" s="126">
        <f>IF($AE$2=O49,1,0)</f>
        <v/>
      </c>
      <c r="AM49" s="69">
        <f>IF(AL49=1,1,"")</f>
        <v/>
      </c>
      <c r="AU49" s="5" t="n">
        <v>0</v>
      </c>
    </row>
    <row r="50" ht="42.75" customHeight="1">
      <c r="A50" s="294" t="inlineStr">
        <is>
          <t>I.H.6.03</t>
        </is>
      </c>
      <c r="B50" s="295" t="inlineStr">
        <is>
          <t>42 CFR 438.406(b)(3)</t>
        </is>
      </c>
      <c r="C50" s="295" t="inlineStr">
        <is>
          <t>The contract requires the MCP to ensure that oral inquiries seeking to appeal an adverse benefit determination are treated as appeals.</t>
        </is>
      </c>
      <c r="D50" s="502" t="n">
        <v>6</v>
      </c>
      <c r="E50" s="297" t="n"/>
      <c r="F50" s="655" t="inlineStr">
        <is>
          <t>Source: Attachment - Core Contract Provisions 02012025: 84, 147 | CN-680000-FP122: 147</t>
        </is>
      </c>
      <c r="G50" s="297" t="n"/>
      <c r="H50" s="640" t="inlineStr">
        <is>
          <t>Recommendation: MET
Response:
The contract explicitly states that 'oral inquiries seeking to appeal an adverse benefit determination are treated as appeals and shall be confirmed in writing by the Managed Care Plan unless the enrollee or his or her authorized representative requests expedited resolution' (Attachment - Core Contract Provisions 02012025: 84, 147 | CN-680000-FP122: 147).</t>
        </is>
      </c>
      <c r="I50" s="92" t="inlineStr">
        <is>
          <t>MCO</t>
        </is>
      </c>
      <c r="J50" s="92" t="inlineStr">
        <is>
          <t>HIO</t>
        </is>
      </c>
      <c r="K50" s="92" t="inlineStr">
        <is>
          <t>PIHP</t>
        </is>
      </c>
      <c r="L50" s="166" t="inlineStr">
        <is>
          <t>PAHP</t>
        </is>
      </c>
      <c r="M50" s="71" t="n"/>
      <c r="N50" s="71" t="n"/>
      <c r="O50" s="71" t="n"/>
      <c r="P50" s="71" t="inlineStr">
        <is>
          <t>EXISTING</t>
        </is>
      </c>
      <c r="Q50" s="71">
        <f>IF(OR(AND($C$2="Base contract",$C$3="No, section requirements must be reviewed",#REF!= FALSE,#REF!=FALSE),AND($C$2="Contract amendment",$C$3="No, section requirements must be reviewed",#REF!=FALSE,#REF!=FALSE)),"MUNN")</f>
        <v/>
      </c>
      <c r="R50" s="64" t="n">
        <v>44179</v>
      </c>
      <c r="S50" s="64" t="n"/>
      <c r="T50" s="64" t="n"/>
      <c r="U50" s="97">
        <f>IF(OR($E$47="N/A",AND(AU50=0,'Cover Sheet'!$B$29="Streamlined Review"),AND(E50="Met",F50&lt;&gt;""),AND(E50="Not met",G50&lt;&gt;""),AND(E50="Unsure",G50&lt;&gt;""),AND(E50="N/A",H50&lt;&gt;""),AND(Y50=TRUE)),1,0)</f>
        <v/>
      </c>
      <c r="W50" s="56">
        <f>IF(OR(AND($H$6="Medicaid",MID($A50,1,FIND(".",$A50,1)-1)="II"),AND($H$6="CHIP",MID($A50,1,FIND(".",$A50,1)-1)="I")),TRUE,FALSE)</f>
        <v/>
      </c>
      <c r="X50" s="126">
        <f>IF(OR(Y50=TRUE,W50=TRUE,AM50=TRUE),TRUE,FALSE)</f>
        <v/>
      </c>
      <c r="Y50" s="126">
        <f>IF(SUM(Z50:AE50)&lt;1,TRUE,FALSE)</f>
        <v/>
      </c>
      <c r="Z50" s="126">
        <f>IF($Z$2=I50,1,0)</f>
        <v/>
      </c>
      <c r="AA50" s="126">
        <f>IF($AA$2=J50,1,0)</f>
        <v/>
      </c>
      <c r="AB50" s="126">
        <f>IF($AB$2=K50,1,0)</f>
        <v/>
      </c>
      <c r="AC50" s="126">
        <f>IF($AC$2=L50,1,0)</f>
        <v/>
      </c>
      <c r="AD50" s="126">
        <f>IF($AD$2=M50,1,0)</f>
        <v/>
      </c>
      <c r="AE50" s="126">
        <f>IF($AE$2=O50,1,0)</f>
        <v/>
      </c>
      <c r="AM50" s="69">
        <f>IF(AL50=1,1,"")</f>
        <v/>
      </c>
      <c r="AU50" s="5" t="n">
        <v>0</v>
      </c>
    </row>
    <row r="51" ht="37.5" customHeight="1">
      <c r="A51" s="294" t="inlineStr">
        <is>
          <t>I.H.6.04</t>
        </is>
      </c>
      <c r="B51" s="295" t="inlineStr">
        <is>
          <t>42 CFR 438.406(b)(4)</t>
        </is>
      </c>
      <c r="C51" s="295" t="inlineStr">
        <is>
          <t>The contract requires the MCP to provide the enrollee a reasonable opportunity, in person and in writing, to present evidence and testimony and make legal and factual arguments.</t>
        </is>
      </c>
      <c r="D51" s="446" t="n"/>
      <c r="E51" s="297" t="n"/>
      <c r="F51" s="655" t="inlineStr">
        <is>
          <t>Source: CN-680000-FP122: 148</t>
        </is>
      </c>
      <c r="G51" s="297" t="n"/>
      <c r="H51" s="640" t="inlineStr">
        <is>
          <t>Recommendation: MET
Response:
The contract explicitly states that the Managed Care Plan shall provide the enrollee a reasonable opportunity to present evidence and testimony and make allegations of fact or law in person as well as in writing (42 CFR 438.406(b)(4)).
Evidence: "The Managed Care Plan shall provide the enrollee a reasonable opportunity to present evidence and testimony and make allegations of fact or law in person as well as in writing (42 CFR 438.406(b)(4))." [CN-680000-FP122: 148]</t>
        </is>
      </c>
      <c r="I51" s="92" t="inlineStr">
        <is>
          <t>MCO</t>
        </is>
      </c>
      <c r="J51" s="92" t="inlineStr">
        <is>
          <t>HIO</t>
        </is>
      </c>
      <c r="K51" s="92" t="inlineStr">
        <is>
          <t>PIHP</t>
        </is>
      </c>
      <c r="L51" s="71" t="inlineStr">
        <is>
          <t>PAHP</t>
        </is>
      </c>
      <c r="M51" s="71" t="n"/>
      <c r="N51" s="71" t="n"/>
      <c r="O51" s="71" t="n"/>
      <c r="P51" s="71" t="inlineStr">
        <is>
          <t>EXISTING</t>
        </is>
      </c>
      <c r="Q51" s="71">
        <f>IF(OR(AND($C$2="Base contract",$C$3="No, section requirements must be reviewed",#REF!= FALSE,#REF!=FALSE),AND($C$2="Contract amendment",$C$3="No, section requirements must be reviewed",#REF!=FALSE,#REF!=FALSE)),"MUNN")</f>
        <v/>
      </c>
      <c r="R51" s="64" t="n">
        <v>42917</v>
      </c>
      <c r="S51" s="64" t="n"/>
      <c r="T51" s="64" t="n"/>
      <c r="U51" s="97">
        <f>IF(OR($E$47="N/A",AND(AU51=0,'Cover Sheet'!$B$29="Streamlined Review"),AND(E51="Met",F51&lt;&gt;""),AND(E51="Not met",G51&lt;&gt;""),AND(E51="Unsure",G51&lt;&gt;""),AND(E51="N/A",H51&lt;&gt;""),AND(Y51=TRUE)),1,0)</f>
        <v/>
      </c>
      <c r="W51" s="56">
        <f>IF(OR(AND($H$6="Medicaid",MID($A51,1,FIND(".",$A51,1)-1)="II"),AND($H$6="CHIP",MID($A51,1,FIND(".",$A51,1)-1)="I")),TRUE,FALSE)</f>
        <v/>
      </c>
      <c r="X51" s="126">
        <f>IF(OR(Y51=TRUE,W51=TRUE,AM51=TRUE),TRUE,FALSE)</f>
        <v/>
      </c>
      <c r="Y51" s="126">
        <f>IF(SUM(Z51:AE51)&lt;1,TRUE,FALSE)</f>
        <v/>
      </c>
      <c r="Z51" s="126">
        <f>IF($Z$2=I51,1,0)</f>
        <v/>
      </c>
      <c r="AA51" s="126">
        <f>IF($AA$2=J51,1,0)</f>
        <v/>
      </c>
      <c r="AB51" s="126">
        <f>IF($AB$2=K51,1,0)</f>
        <v/>
      </c>
      <c r="AC51" s="126">
        <f>IF($AC$2=L51,1,0)</f>
        <v/>
      </c>
      <c r="AD51" s="126">
        <f>IF($AD$2=M51,1,0)</f>
        <v/>
      </c>
      <c r="AE51" s="126">
        <f>IF($AE$2=O51,1,0)</f>
        <v/>
      </c>
      <c r="AM51" s="69">
        <f>IF(AL51=1,1,"")</f>
        <v/>
      </c>
      <c r="AU51" s="5" t="n">
        <v>0</v>
      </c>
    </row>
    <row r="52" ht="56.25" customHeight="1">
      <c r="A52" s="294" t="inlineStr">
        <is>
          <t>I.H.6.05</t>
        </is>
      </c>
      <c r="B52" s="295" t="inlineStr">
        <is>
          <t>42 CFR 438.406(b)(5)</t>
        </is>
      </c>
      <c r="C52" s="295" t="inlineStr">
        <is>
          <t>The contract requires the MCP to provide the enrollee and his or her representative the enrollee's case file (including medical records, other documents and records, and any new or additional evidence considered, relied upon, or generated by the MCP [or at the direction of the MCP]) in connection with the appeal of the adverse benefit determination.</t>
        </is>
      </c>
      <c r="D52" s="446" t="n"/>
      <c r="E52" s="297" t="n"/>
      <c r="F52" s="655" t="inlineStr">
        <is>
          <t>Source: CN-680000-FP122: 151 | CN-680000-FP122: 150</t>
        </is>
      </c>
      <c r="G52" s="297" t="n"/>
      <c r="H52" s="640" t="inlineStr">
        <is>
          <t>Recommendation: MET
Response:
The contract explicitly states that the Managed Care Plan (MCP) shall provide the corresponding Notice of Adverse Benefit Determination and the Notice of Plan Appeal Resolution that relate to the fair hearing request to the Agency. Additionally, it mentions that the MCP shall provide 'any medical records or other documents/records considered or relied upon by the Managed Care Plan, supporting the Managed Care Plan's adverse benefit determination and plan appeal resolution.' This indicates that the MCP is required to provide the enrollee and his or her representative with the necessary case file materials for the appeal.
Evidence:
- 'Within two (2) business days of notification of the fair hearing request, the Managed Care Plan shall provide the corresponding Notice of Adverse Benefit Determination and the Notice of Plan Appeal Resolution that relate to the fair hearing request to the Agency (42 CFR 438.228(b)).' [1]
- 'The Managed Care Plan shall provide any medical records or other documents/records considered or relied upon by the Managed Care Plan, supporting the Managed Care Plan's adverse benefit determination and plan appeal resolution.' [2]</t>
        </is>
      </c>
      <c r="I52" s="92" t="inlineStr">
        <is>
          <t>MCO</t>
        </is>
      </c>
      <c r="J52" s="92" t="inlineStr">
        <is>
          <t>HIO</t>
        </is>
      </c>
      <c r="K52" s="92" t="inlineStr">
        <is>
          <t>PIHP</t>
        </is>
      </c>
      <c r="L52" s="71" t="inlineStr">
        <is>
          <t>PAHP</t>
        </is>
      </c>
      <c r="M52" s="71" t="n"/>
      <c r="N52" s="71" t="n"/>
      <c r="O52" s="71" t="n"/>
      <c r="P52" s="71" t="inlineStr">
        <is>
          <t>EXISTING</t>
        </is>
      </c>
      <c r="Q52" s="71">
        <f>IF(OR(AND($C$2="Base contract",$C$3="No, section requirements must be reviewed",#REF!= FALSE,#REF!=FALSE),AND($C$2="Contract amendment",$C$3="No, section requirements must be reviewed",#REF!=FALSE,#REF!=FALSE)),"MUNN")</f>
        <v/>
      </c>
      <c r="R52" s="64" t="n">
        <v>42917</v>
      </c>
      <c r="S52" s="64" t="n"/>
      <c r="T52" s="64" t="n"/>
      <c r="U52" s="97">
        <f>IF(OR($E$47="N/A",AND(AU52=0,'Cover Sheet'!$B$29="Streamlined Review"),AND(E52="Met",F52&lt;&gt;""),AND(E52="Not met",G52&lt;&gt;""),AND(E52="Unsure",G52&lt;&gt;""),AND(E52="N/A",H52&lt;&gt;""),AND(Y52=TRUE)),1,0)</f>
        <v/>
      </c>
      <c r="W52" s="56">
        <f>IF(OR(AND($H$6="Medicaid",MID($A52,1,FIND(".",$A52,1)-1)="II"),AND($H$6="CHIP",MID($A52,1,FIND(".",$A52,1)-1)="I")),TRUE,FALSE)</f>
        <v/>
      </c>
      <c r="X52" s="126">
        <f>IF(OR(Y52=TRUE,W52=TRUE,AM52=TRUE),TRUE,FALSE)</f>
        <v/>
      </c>
      <c r="Y52" s="126">
        <f>IF(SUM(Z52:AE52)&lt;1,TRUE,FALSE)</f>
        <v/>
      </c>
      <c r="Z52" s="126">
        <f>IF($Z$2=I52,1,0)</f>
        <v/>
      </c>
      <c r="AA52" s="126">
        <f>IF($AA$2=J52,1,0)</f>
        <v/>
      </c>
      <c r="AB52" s="126">
        <f>IF($AB$2=K52,1,0)</f>
        <v/>
      </c>
      <c r="AC52" s="126">
        <f>IF($AC$2=L52,1,0)</f>
        <v/>
      </c>
      <c r="AD52" s="126">
        <f>IF($AD$2=M52,1,0)</f>
        <v/>
      </c>
      <c r="AE52" s="126">
        <f>IF($AE$2=O52,1,0)</f>
        <v/>
      </c>
      <c r="AM52" s="69">
        <f>IF(AL52=1,1,"")</f>
        <v/>
      </c>
      <c r="AU52" s="5" t="n">
        <v>0</v>
      </c>
    </row>
    <row r="53" ht="101.25" customHeight="1">
      <c r="A53" s="294" t="inlineStr">
        <is>
          <t>I.H.6.06</t>
        </is>
      </c>
      <c r="B53" s="295" t="inlineStr">
        <is>
          <t>42 CFR 438.406(b)(5); 42 CFR 438.408(b)–(c)</t>
        </is>
      </c>
      <c r="C53" s="295" t="inlineStr">
        <is>
          <t>The contract requires the MCP to provide the enrollee and his or her representative the enrollee's case file free of charge and sufficiently in advance of the resolution timeframe for standard and expedited appeal resolutions. For standard resolution of an appeal and notice to the affected parties, the MCP must comply with the state-established timeframe that is no longer than 30 calendar days from the day the MCP receives the appeal. For expedited resolution of an appeal and notice to affected parties, the MCP must comply with the state-established timeframe that is no longer than 72 hours after the MCP receives the appeal.</t>
        </is>
      </c>
      <c r="D53" s="446" t="n"/>
      <c r="E53" s="297" t="n"/>
      <c r="F53" s="655" t="inlineStr">
        <is>
          <t>Source: Attachment - Core Contract Provisions 02012025: 84, 86, 147 | CN-680000-FP122: 149, 150</t>
        </is>
      </c>
      <c r="G53" s="297" t="n"/>
      <c r="H53" s="640" t="inlineStr">
        <is>
          <t>Recommendation: UNCLEAR
Response:
The retrieved text mentions the timeframes for standard and expedited resolutions but does not explicitly state that the MCP must provide the enrollee's case file free of charge and sufficiently in advance of these timeframes. The text states: 'For resolution, a plan appeal shall be heard and notice of plan appeal resolution shall be sent to the enrollee no later than thirty (30) calendar days from the date the Managed Care Plan receives the plan appeal.' and 'The Managed Care Plan shall resolve each expedited plan appeal and provide written notice to the enrollee, as quickly as the enrollee's health condition requires, within State established timeframes not to exceed forty-eight (48) hours after the Managed Care Plan receives the plan appeal request.' However, there is no explicit mention of providing the case file free of charge and in advance. [1][2][3]</t>
        </is>
      </c>
      <c r="I53" s="92" t="inlineStr">
        <is>
          <t>MCO</t>
        </is>
      </c>
      <c r="J53" s="92" t="inlineStr">
        <is>
          <t>HIO</t>
        </is>
      </c>
      <c r="K53" s="92" t="inlineStr">
        <is>
          <t>PIHP</t>
        </is>
      </c>
      <c r="L53" s="71" t="inlineStr">
        <is>
          <t>PAHP</t>
        </is>
      </c>
      <c r="M53" s="71" t="n"/>
      <c r="N53" s="71" t="n"/>
      <c r="O53" s="71" t="n"/>
      <c r="P53" s="71" t="inlineStr">
        <is>
          <t>EXISTING</t>
        </is>
      </c>
      <c r="Q53" s="71">
        <f>IF(OR(AND($C$2="Base contract",$C$3="No, section requirements must be reviewed",#REF!= FALSE,#REF!=FALSE),AND($C$2="Contract amendment",$C$3="No, section requirements must be reviewed",#REF!=FALSE,#REF!=FALSE)),"MUNN")</f>
        <v/>
      </c>
      <c r="R53" s="64" t="n">
        <v>42917</v>
      </c>
      <c r="S53" s="64" t="n"/>
      <c r="T53" s="64" t="n"/>
      <c r="U53" s="97">
        <f>IF(OR($E$47="N/A",AND(AU53=0,'Cover Sheet'!$B$29="Streamlined Review"),AND(E53="Met",F53&lt;&gt;""),AND(E53="Not met",G53&lt;&gt;""),AND(E53="Unsure",G53&lt;&gt;""),AND(E53="N/A",H53&lt;&gt;""),AND(Y53=TRUE)),1,0)</f>
        <v/>
      </c>
      <c r="W53" s="56">
        <f>IF(OR(AND($H$6="Medicaid",MID($A53,1,FIND(".",$A53,1)-1)="II"),AND($H$6="CHIP",MID($A53,1,FIND(".",$A53,1)-1)="I")),TRUE,FALSE)</f>
        <v/>
      </c>
      <c r="X53" s="126">
        <f>IF(OR(Y53=TRUE,W53=TRUE,AM53=TRUE),TRUE,FALSE)</f>
        <v/>
      </c>
      <c r="Y53" s="126">
        <f>IF(SUM(Z53:AE53)&lt;1,TRUE,FALSE)</f>
        <v/>
      </c>
      <c r="Z53" s="126">
        <f>IF($Z$2=I53,1,0)</f>
        <v/>
      </c>
      <c r="AA53" s="126">
        <f>IF($AA$2=J53,1,0)</f>
        <v/>
      </c>
      <c r="AB53" s="126">
        <f>IF($AB$2=K53,1,0)</f>
        <v/>
      </c>
      <c r="AC53" s="126">
        <f>IF($AC$2=L53,1,0)</f>
        <v/>
      </c>
      <c r="AD53" s="126">
        <f>IF($AD$2=M53,1,0)</f>
        <v/>
      </c>
      <c r="AE53" s="126">
        <f>IF($AE$2=O53,1,0)</f>
        <v/>
      </c>
      <c r="AM53" s="69">
        <f>IF(AL53=1,1,"")</f>
        <v/>
      </c>
      <c r="AU53" s="5" t="n">
        <v>0</v>
      </c>
    </row>
    <row r="54" ht="36" customHeight="1">
      <c r="A54" s="294" t="inlineStr">
        <is>
          <t>I.H.6.07</t>
        </is>
      </c>
      <c r="B54" s="295" t="inlineStr">
        <is>
          <t>42 CFR 438.406(b)(6)</t>
        </is>
      </c>
      <c r="C54" s="295" t="inlineStr">
        <is>
          <t>The contract requires the MCP to consider the enrollee, his or her representative, or the legal representative of a deceased enrollee’s estate as parties to an appeal.</t>
        </is>
      </c>
      <c r="D54" s="446" t="n"/>
      <c r="E54" s="297" t="n"/>
      <c r="F54" s="655" t="inlineStr">
        <is>
          <t>Source: Attachment - Core Contract Provisions 02012025: 86 | CN-680000-FP122: 149</t>
        </is>
      </c>
      <c r="G54" s="297" t="n"/>
      <c r="H54" s="640" t="inlineStr">
        <is>
          <t>Recommendation: MET
Response:
The contract explicitly states that the Managed Care Plan shall consider as parties to the plan appeal the enrollee or an authorized representative or, if the enrollee is deceased, the legal representative of the estate (42 CFR 438.406(b)(6)).
Evidence:
- "The Managed Care Plan shall consider as parties to the plan appeal the enrollee or an authorized representative or, if the enrollee is deceased, the legal representative of the estate (42 CFR 438.406(b)(6))." [Attachment - Core Contract Provisions 02012025: 86]
- "The Managed Care Plan shall consider as parties to the plan appeal the enrollee or an authorized representative or, if the enrollee is deceased, the legal representative of the estate (42 CFR 438.406(b)(6))." [CN-680000-FP122: 149]</t>
        </is>
      </c>
      <c r="I54" s="92" t="inlineStr">
        <is>
          <t>MCO</t>
        </is>
      </c>
      <c r="J54" s="92" t="inlineStr">
        <is>
          <t>HIO</t>
        </is>
      </c>
      <c r="K54" s="92" t="inlineStr">
        <is>
          <t>PIHP</t>
        </is>
      </c>
      <c r="L54" s="166" t="inlineStr">
        <is>
          <t>PAHP</t>
        </is>
      </c>
      <c r="M54" s="71" t="n"/>
      <c r="N54" s="71" t="n"/>
      <c r="O54" s="71" t="n"/>
      <c r="P54" s="71" t="inlineStr">
        <is>
          <t>EXISTING</t>
        </is>
      </c>
      <c r="Q54" s="71">
        <f>IF(OR(AND($C$2="Base contract",$C$3="No, section requirements must be reviewed",#REF!= FALSE,#REF!=FALSE),AND($C$2="Contract amendment",$C$3="No, section requirements must be reviewed",#REF!=FALSE,#REF!=FALSE)),"MUNN")</f>
        <v/>
      </c>
      <c r="R54" s="64" t="n"/>
      <c r="S54" s="64" t="n"/>
      <c r="T54" s="64" t="n"/>
      <c r="U54" s="97">
        <f>IF(OR($E$47="N/A",AND(AU54=0,'Cover Sheet'!$B$29="Streamlined Review"),AND(E54="Met",F54&lt;&gt;""),AND(E54="Not met",G54&lt;&gt;""),AND(E54="Unsure",G54&lt;&gt;""),AND(E54="N/A",H54&lt;&gt;""),AND(Y54=TRUE)),1,0)</f>
        <v/>
      </c>
      <c r="W54" s="56">
        <f>IF(OR(AND($H$6="Medicaid",MID($A54,1,FIND(".",$A54,1)-1)="II"),AND($H$6="CHIP",MID($A54,1,FIND(".",$A54,1)-1)="I")),TRUE,FALSE)</f>
        <v/>
      </c>
      <c r="X54" s="126">
        <f>IF(OR(Y54=TRUE,W54=TRUE,AM54=TRUE),TRUE,FALSE)</f>
        <v/>
      </c>
      <c r="Y54" s="126">
        <f>IF(SUM(Z54:AE54)&lt;1,TRUE,FALSE)</f>
        <v/>
      </c>
      <c r="Z54" s="126">
        <f>IF($Z$2=I54,1,0)</f>
        <v/>
      </c>
      <c r="AA54" s="126">
        <f>IF($AA$2=J54,1,0)</f>
        <v/>
      </c>
      <c r="AB54" s="126">
        <f>IF($AB$2=K54,1,0)</f>
        <v/>
      </c>
      <c r="AC54" s="126">
        <f>IF($AC$2=L54,1,0)</f>
        <v/>
      </c>
      <c r="AD54" s="126">
        <f>IF($AD$2=M54,1,0)</f>
        <v/>
      </c>
      <c r="AE54" s="126">
        <f>IF($AE$2=O54,1,0)</f>
        <v/>
      </c>
      <c r="AM54" s="69">
        <f>IF(AL54=1,1,"")</f>
        <v/>
      </c>
      <c r="AU54" s="5" t="n">
        <v>0</v>
      </c>
    </row>
    <row r="55" ht="76.5" customHeight="1">
      <c r="A55" s="294" t="inlineStr">
        <is>
          <t>I.H.6.08</t>
        </is>
      </c>
      <c r="B55" s="295" t="inlineStr">
        <is>
          <t>42 CFR 438.410(a)</t>
        </is>
      </c>
      <c r="C55" s="295" t="inlineStr">
        <is>
          <t>The contract requires the MCP to establish and maintain an expedited review process for appeals, when the MCP determines (for a request from the enrollee) or when the provider indicates (in making the request on the enrollee's behalf or supporting the enrollee's request) that taking the time for a standard resolution could seriously jeopardize the enrollee's life, physical or mental health, or ability to attain, maintain, or regain maximum function.</t>
        </is>
      </c>
      <c r="D55" s="446" t="n"/>
      <c r="E55" s="297" t="n"/>
      <c r="F55" s="655" t="inlineStr">
        <is>
          <t>Source: Attachment - Core Contract Provisions 02012025: 86, 252</t>
        </is>
      </c>
      <c r="G55" s="297" t="n"/>
      <c r="H55" s="640" t="inlineStr">
        <is>
          <t>Recommendation: MET
Response:
The contract explicitly requires the Managed Care Plan (MCP) to have an expedited review process for plan appeals when taking the time for a standard resolution could seriously jeopardize the enrollee's life, health, or ability to attain, maintain or regain maximum function. This is evidenced by the following quotes:
- "The Managed Care Plan shall have an expedited review process for plan appeals for use when taking the time for a standard resolution could seriously jeopardize the enrollee's life, health, or ability to attain, maintain or regain maximum function (42 CFR 438.410(a))." [Attachment - Core Contract Provisions 02012025: 86]
- "Expedited Appeal Process - The process by which the appeal of a Managed Care Plan's adverse benefit determination is accelerated because the standard timeframe for resolution of the plan appeal could seriously jeopardize the enrollee's life, health or ability to obtain, maintain or regain maximum function." [Attachment - Core Contract Provisions 02012025: 252]</t>
        </is>
      </c>
      <c r="I55" s="92" t="inlineStr">
        <is>
          <t>MCO</t>
        </is>
      </c>
      <c r="J55" s="92" t="inlineStr">
        <is>
          <t>HIO</t>
        </is>
      </c>
      <c r="K55" s="92" t="inlineStr">
        <is>
          <t>PIHP</t>
        </is>
      </c>
      <c r="L55" s="166" t="inlineStr">
        <is>
          <t>PAHP</t>
        </is>
      </c>
      <c r="M55" s="71" t="n"/>
      <c r="N55" s="71" t="n"/>
      <c r="O55" s="71" t="n"/>
      <c r="P55" s="71" t="inlineStr">
        <is>
          <t>EXISTING</t>
        </is>
      </c>
      <c r="Q55" s="71">
        <f>IF(OR(AND($C$2="Base contract",$C$3="No, section requirements must be reviewed",#REF!= FALSE,#REF!=FALSE),AND($C$2="Contract amendment",$C$3="No, section requirements must be reviewed",#REF!=FALSE,#REF!=FALSE)),"MUNN")</f>
        <v/>
      </c>
      <c r="R55" s="64" t="n"/>
      <c r="S55" s="64" t="n"/>
      <c r="T55" s="64" t="n"/>
      <c r="U55" s="97">
        <f>IF(OR($E$47="N/A",AND(AU55=0,'Cover Sheet'!$B$29="Streamlined Review"),AND(E55="Met",F55&lt;&gt;""),AND(E55="Not met",G55&lt;&gt;""),AND(E55="Unsure",G55&lt;&gt;""),AND(E55="N/A",H55&lt;&gt;""),AND(Y55=TRUE)),1,0)</f>
        <v/>
      </c>
      <c r="W55" s="56">
        <f>IF(OR(AND($H$6="Medicaid",MID($A55,1,FIND(".",$A55,1)-1)="II"),AND($H$6="CHIP",MID($A55,1,FIND(".",$A55,1)-1)="I")),TRUE,FALSE)</f>
        <v/>
      </c>
      <c r="X55" s="126">
        <f>IF(OR(Y55=TRUE,W55=TRUE,AM55=TRUE),TRUE,FALSE)</f>
        <v/>
      </c>
      <c r="Y55" s="126">
        <f>IF(SUM(Z55:AE55)&lt;1,TRUE,FALSE)</f>
        <v/>
      </c>
      <c r="Z55" s="126">
        <f>IF($Z$2=I55,1,0)</f>
        <v/>
      </c>
      <c r="AA55" s="126">
        <f>IF($AA$2=J55,1,0)</f>
        <v/>
      </c>
      <c r="AB55" s="126">
        <f>IF($AB$2=K55,1,0)</f>
        <v/>
      </c>
      <c r="AC55" s="126">
        <f>IF($AC$2=L55,1,0)</f>
        <v/>
      </c>
      <c r="AD55" s="126">
        <f>IF($AD$2=M55,1,0)</f>
        <v/>
      </c>
      <c r="AE55" s="126">
        <f>IF($AE$2=O55,1,0)</f>
        <v/>
      </c>
      <c r="AM55" s="69">
        <f>IF(AL55=1,1,"")</f>
        <v/>
      </c>
      <c r="AU55" s="5" t="n">
        <v>1</v>
      </c>
    </row>
    <row r="56" ht="81" customHeight="1">
      <c r="A56" s="294" t="inlineStr">
        <is>
          <t>I.H.6.09</t>
        </is>
      </c>
      <c r="B56" s="295" t="inlineStr">
        <is>
          <t xml:space="preserve">42 CFR 438.406(b)(4); 42 CFR 438.408(b); 42 CFR 438.408(c) </t>
        </is>
      </c>
      <c r="C56" s="295" t="inlineStr">
        <is>
          <t>The contract requires the MCP to inform enrollees of the limited time available to present evidence and testimony, in person and in writing, and make legal and factual arguments in the case of an expedited appeal resolution. The MCP must inform enrollees of this sufficiently in advance of the resolution timeframe for appeals.</t>
        </is>
      </c>
      <c r="D56" s="502" t="n">
        <v>7</v>
      </c>
      <c r="E56" s="297" t="n"/>
      <c r="F56" s="655" t="inlineStr">
        <is>
          <t>Source: CN-680000-FP122: 149 | Attachment - Core Contract Provisions 02012025: null</t>
        </is>
      </c>
      <c r="G56" s="297" t="n"/>
      <c r="H56" s="640" t="inlineStr">
        <is>
          <t>Recommendation: MET
Response:
The contract explicitly states that the Managed Care Plan (MCP) shall inform the enrollee of the limited time available to present evidence and allegations of fact or law, in the case of expedited plan appeal resolution, and ensure that the enrollee understands any time limits that may apply. This requirement is clearly met as per the contract text.
Evidence:
- "The Managed Care Plan shall inform the enrollee of the limited time available to present evidence and allegations of fact or law, in the case of expedited plan appeal resolution, and ensure that the enrollee understands any time limits that may apply." [CN-680000-FP122: 149]
- "The Managed Care Plan shall inform the enrollee of the limited time available to present evidence and allegations of fact or law, in the case of expedited plan appeal resolution, and ensure that the enrollee understands any time limits that may apply." [Attachment - Core Contract Provisions 02012025: null]</t>
        </is>
      </c>
      <c r="I56" s="92" t="inlineStr">
        <is>
          <t>MCO</t>
        </is>
      </c>
      <c r="J56" s="92" t="inlineStr">
        <is>
          <t>HIO</t>
        </is>
      </c>
      <c r="K56" s="92" t="inlineStr">
        <is>
          <t>PIHP</t>
        </is>
      </c>
      <c r="L56" s="71" t="inlineStr">
        <is>
          <t>PAHP</t>
        </is>
      </c>
      <c r="M56" s="71" t="n"/>
      <c r="N56" s="71" t="n"/>
      <c r="O56" s="71" t="n"/>
      <c r="P56" s="71" t="inlineStr">
        <is>
          <t>EXISTING</t>
        </is>
      </c>
      <c r="Q56" s="71">
        <f>IF(OR(AND($C$2="Base contract",$C$3="No, section requirements must be reviewed",#REF!= FALSE,#REF!=FALSE),AND($C$2="Contract amendment",$C$3="No, section requirements must be reviewed",#REF!=FALSE,#REF!=FALSE)),"MUNN")</f>
        <v/>
      </c>
      <c r="R56" s="64" t="n">
        <v>42917</v>
      </c>
      <c r="S56" s="64" t="n"/>
      <c r="T56" s="64" t="n"/>
      <c r="U56" s="97">
        <f>IF(OR($E$47="N/A",AND(AU56=0,'Cover Sheet'!$B$29="Streamlined Review"),AND(E56="Met",F56&lt;&gt;""),AND(E56="Not met",G56&lt;&gt;""),AND(E56="Unsure",G56&lt;&gt;""),AND(E56="N/A",H56&lt;&gt;""),AND(Y56=TRUE)),1,0)</f>
        <v/>
      </c>
      <c r="W56" s="56">
        <f>IF(OR(AND($H$6="Medicaid",MID($A56,1,FIND(".",$A56,1)-1)="II"),AND($H$6="CHIP",MID($A56,1,FIND(".",$A56,1)-1)="I")),TRUE,FALSE)</f>
        <v/>
      </c>
      <c r="X56" s="126">
        <f>IF(OR(Y56=TRUE,W56=TRUE,AM56=TRUE),TRUE,FALSE)</f>
        <v/>
      </c>
      <c r="Y56" s="126">
        <f>IF(SUM(Z56:AE56)&lt;1,TRUE,FALSE)</f>
        <v/>
      </c>
      <c r="Z56" s="126">
        <f>IF($Z$2=I56,1,0)</f>
        <v/>
      </c>
      <c r="AA56" s="126">
        <f>IF($AA$2=J56,1,0)</f>
        <v/>
      </c>
      <c r="AB56" s="126">
        <f>IF($AB$2=K56,1,0)</f>
        <v/>
      </c>
      <c r="AC56" s="126">
        <f>IF($AC$2=L56,1,0)</f>
        <v/>
      </c>
      <c r="AD56" s="126">
        <f>IF($AD$2=M56,1,0)</f>
        <v/>
      </c>
      <c r="AE56" s="126">
        <f>IF($AE$2=O56,1,0)</f>
        <v/>
      </c>
      <c r="AM56" s="69">
        <f>IF(AL56=1,1,"")</f>
        <v/>
      </c>
      <c r="AU56" s="5" t="n">
        <v>0</v>
      </c>
    </row>
    <row r="57" ht="70.5" customHeight="1" thickBot="1">
      <c r="A57" s="294" t="inlineStr">
        <is>
          <t>I.H.6.10</t>
        </is>
      </c>
      <c r="B57" s="295" t="inlineStr">
        <is>
          <t>42 CFR 438.410(c); 42 CFR 438.408(b)(2); 42 CFR 438.408(c)(2)</t>
        </is>
      </c>
      <c r="C57" s="295" t="inlineStr">
        <is>
          <t>The contract requires that if the MCP denies a request for expedited resolution of an appeal, it must transfer the appeal to the standard timeframe of no longer than 30 calendar days from the day the MCP receives the appeal (with a possible 14-day extension).</t>
        </is>
      </c>
      <c r="D57" s="446" t="n"/>
      <c r="E57" s="297" t="n"/>
      <c r="F57" s="655" t="inlineStr">
        <is>
          <t>Source: CN-680000-FP122: 145, 149 | Attachment - Core Contract Provisions 02012025: 86</t>
        </is>
      </c>
      <c r="G57" s="297" t="n"/>
      <c r="H57" s="640" t="inlineStr">
        <is>
          <t>Recommendation: MET
Response:
The contract explicitly states that if the Managed Care Plan (MCP) denies a request to expedite the plan appeal, it shall immediately transfer the plan appeal to the timeframes for standard resolution and so notify the enrollee. The standard resolution timeframe is specified as no later than thirty (30) calendar days from the date the Managed Care Plan receives the plan appeal, with a possible extension of up to fourteen (14) calendar days if the enrollee asks for an extension or if additional information is needed and the delay is in the enrollee's interest.
Evidence:
- "If the Managed Care Plan denies the request to expedite the plan appeal, it shall immediate transfer the plan appeal to the timeframes for standard resolution and so notify the enrollee (42 CFR 438.408(b)(2); 42 CFR 438.408(c)(2); 42 CFR 438.410(c))." [CN-680000-FP122: 149]
- "The Managed Care Plan shall review the grievance and provide written notice of results to the enrollee, as expeditiously as the enrollee's health condition requires, but no later than thirty (30) calendar days from the date the Managed Care Plan receives the grievance (42 CFR 438.408(a) and (b)(1))." [CN-680000-FP122: 145]
- "The Managed Care Plan shall extend the timeframe for a grievance resolution up to fourteen (14) calendar days if the enrollee asks for an extension, or the Managed Care Plan documents that additional information is needed, and the delay is in the enrollee's interest (42 CFR 438.408(c)(1)(i) - (ii); 438.408(b)(1))." [CN-680000-FP122: 145]</t>
        </is>
      </c>
      <c r="I57" s="92" t="inlineStr">
        <is>
          <t>MCO</t>
        </is>
      </c>
      <c r="J57" s="92" t="inlineStr">
        <is>
          <t>HIO</t>
        </is>
      </c>
      <c r="K57" s="92" t="inlineStr">
        <is>
          <t>PIHP</t>
        </is>
      </c>
      <c r="L57" s="71" t="inlineStr">
        <is>
          <t>PAHP</t>
        </is>
      </c>
      <c r="M57" s="71" t="n"/>
      <c r="N57" s="71" t="n"/>
      <c r="O57" s="71" t="n"/>
      <c r="P57" s="71" t="inlineStr">
        <is>
          <t>EXISTING</t>
        </is>
      </c>
      <c r="Q57" s="71">
        <f>IF(OR(AND($C$2="Base contract",$C$3="No, section requirements must be reviewed",#REF!= FALSE,#REF!=FALSE),AND($C$2="Contract amendment",$C$3="No, section requirements must be reviewed",#REF!=FALSE,#REF!=FALSE)),"MUNN")</f>
        <v/>
      </c>
      <c r="R57" s="64" t="n">
        <v>42917</v>
      </c>
      <c r="S57" s="64" t="n"/>
      <c r="T57" s="64" t="n"/>
      <c r="U57" s="97">
        <f>IF(OR($E$47="N/A",AND(AU57=0,'Cover Sheet'!$B$29="Streamlined Review"),AND(E57="Met",F57&lt;&gt;""),AND(E57="Not met",G57&lt;&gt;""),AND(E57="Unsure",G57&lt;&gt;""),AND(E57="N/A",H57&lt;&gt;""),AND(Y57=TRUE)),1,0)</f>
        <v/>
      </c>
      <c r="W57" s="56">
        <f>IF(OR(AND($H$6="Medicaid",MID($A57,1,FIND(".",$A57,1)-1)="II"),AND($H$6="CHIP",MID($A57,1,FIND(".",$A57,1)-1)="I")),TRUE,FALSE)</f>
        <v/>
      </c>
      <c r="X57" s="126">
        <f>IF(OR(Y57=TRUE,W57=TRUE,AM57=TRUE),TRUE,FALSE)</f>
        <v/>
      </c>
      <c r="Y57" s="126">
        <f>IF(SUM(Z57:AE57)&lt;1,TRUE,FALSE)</f>
        <v/>
      </c>
      <c r="Z57" s="126">
        <f>IF($Z$2=I57,1,0)</f>
        <v/>
      </c>
      <c r="AA57" s="126">
        <f>IF($AA$2=J57,1,0)</f>
        <v/>
      </c>
      <c r="AB57" s="126">
        <f>IF($AB$2=K57,1,0)</f>
        <v/>
      </c>
      <c r="AC57" s="126">
        <f>IF($AC$2=L57,1,0)</f>
        <v/>
      </c>
      <c r="AD57" s="126">
        <f>IF($AD$2=M57,1,0)</f>
        <v/>
      </c>
      <c r="AE57" s="126">
        <f>IF($AE$2=O57,1,0)</f>
        <v/>
      </c>
      <c r="AM57" s="69">
        <f>IF(AL57=1,1,"")</f>
        <v/>
      </c>
      <c r="AU57" s="5" t="n">
        <v>0</v>
      </c>
    </row>
    <row r="58" ht="18.75" customHeight="1" thickBot="1">
      <c r="A58" s="450" t="n"/>
      <c r="B58" s="451" t="n"/>
      <c r="C58" s="465" t="inlineStr">
        <is>
          <t>I.H.7 Timeframes for Resolving Appeals and Expedited Appeals</t>
        </is>
      </c>
      <c r="D58" s="442" t="n"/>
      <c r="E58" s="443" t="n"/>
      <c r="F58" s="444" t="n"/>
      <c r="G58" s="444" t="n"/>
      <c r="H58" s="445" t="n"/>
      <c r="I58" s="126" t="n"/>
      <c r="J58" s="126" t="n"/>
      <c r="K58" s="126" t="n"/>
      <c r="L58" s="126" t="n"/>
      <c r="M58" s="126" t="n"/>
      <c r="N58" s="126" t="n"/>
      <c r="O58" s="126" t="n"/>
      <c r="P58" s="126" t="n"/>
      <c r="Q58" s="126" t="n"/>
      <c r="R58" s="126" t="n"/>
      <c r="S58" s="126" t="n"/>
      <c r="T58" s="126" t="n"/>
      <c r="U58" s="126" t="n"/>
      <c r="W58" s="68" t="n"/>
      <c r="X58" s="68" t="n"/>
      <c r="Y58" s="68" t="n"/>
      <c r="Z58" s="68" t="n"/>
      <c r="AA58" s="68" t="n"/>
      <c r="AB58" s="68" t="n"/>
      <c r="AC58" s="68" t="n"/>
      <c r="AD58" s="68" t="n"/>
      <c r="AE58" s="68" t="n"/>
      <c r="AU58" s="5" t="n"/>
    </row>
    <row r="59" ht="70.5" customHeight="1">
      <c r="A59" s="294" t="inlineStr">
        <is>
          <t>I.H.7.01</t>
        </is>
      </c>
      <c r="B59" s="295" t="inlineStr">
        <is>
          <t>42 CFR 438.408(a); 42 CFR 438.408(b)(2)</t>
        </is>
      </c>
      <c r="C59" s="295" t="inlineStr">
        <is>
          <t>The contract requires the MCP to resolve each appeal and provide notice, as expeditiously as the enrollee’s health condition requires, within state-established timeframes not to exceed 30 calendar days from the day the MCP receives the appeal.</t>
        </is>
      </c>
      <c r="D59" s="446" t="n"/>
      <c r="E59" s="297" t="n"/>
      <c r="F59" s="655" t="inlineStr">
        <is>
          <t>Source: CN-680000-FP122: 149: 149</t>
        </is>
      </c>
      <c r="G59" s="297" t="n"/>
      <c r="H59" s="640" t="inlineStr">
        <is>
          <t>Recommendation: MET
Response:
The contract explicitly states that the Managed Care Plan (MCP) must resolve each appeal and provide notice within state-established timeframes not to exceed 30 calendar days from the day the MCP receives the appeal. This is evidenced by the following quote: 'For resolution, a plan appeal shall be heard and notice of plan appeal resolution shall be sent to the enrollee no later than thirty (30) calendar days from the date the Managed Care Plan receives the plan appeal.' (CN-680000-FP122: 149)</t>
        </is>
      </c>
      <c r="I59" s="92" t="inlineStr">
        <is>
          <t>MCO</t>
        </is>
      </c>
      <c r="J59" s="92" t="inlineStr">
        <is>
          <t>HIO</t>
        </is>
      </c>
      <c r="K59" s="92" t="inlineStr">
        <is>
          <t>PIHP</t>
        </is>
      </c>
      <c r="L59" s="71" t="inlineStr">
        <is>
          <t>PAHP</t>
        </is>
      </c>
      <c r="M59" s="71" t="n"/>
      <c r="N59" s="71" t="n"/>
      <c r="O59" s="71" t="n"/>
      <c r="P59" s="71" t="inlineStr">
        <is>
          <t>EXISTING</t>
        </is>
      </c>
      <c r="Q59" s="71">
        <f>IF(OR(AND($C$2="Base contract",$C$3="No, section requirements must be reviewed",#REF!= FALSE,#REF!=FALSE),AND($C$2="Contract amendment",$C$3="No, section requirements must be reviewed",#REF!=FALSE,#REF!=FALSE)),"MUNN")</f>
        <v/>
      </c>
      <c r="R59" s="64" t="n">
        <v>42917</v>
      </c>
      <c r="S59" s="64" t="n"/>
      <c r="T59" s="64" t="n"/>
      <c r="U59" s="97">
        <f>IF(OR($E$58="N/A",AND(AU59=0,'Cover Sheet'!$B$29="Streamlined Review"),AND(E59="Met",F59&lt;&gt;""),AND(E59="Not met",G59&lt;&gt;""),AND(E59="Unsure",G59&lt;&gt;""),AND(E59="N/A",H59&lt;&gt;""),AND(Y59=TRUE)),1,0)</f>
        <v/>
      </c>
      <c r="W59" s="56">
        <f>IF(OR(AND($H$6="Medicaid",MID($A59,1,FIND(".",$A59,1)-1)="II"),AND($H$6="CHIP",MID($A59,1,FIND(".",$A59,1)-1)="I")),TRUE,FALSE)</f>
        <v/>
      </c>
      <c r="X59" s="126">
        <f>IF(OR(Y59=TRUE,W59=TRUE,AM59=TRUE),TRUE,FALSE)</f>
        <v/>
      </c>
      <c r="Y59" s="126">
        <f>IF(SUM(Z59:AE59)&lt;1,TRUE,FALSE)</f>
        <v/>
      </c>
      <c r="Z59" s="126">
        <f>IF($Z$2=I59,1,0)</f>
        <v/>
      </c>
      <c r="AA59" s="126">
        <f>IF($AA$2=J59,1,0)</f>
        <v/>
      </c>
      <c r="AB59" s="126">
        <f>IF($AB$2=K59,1,0)</f>
        <v/>
      </c>
      <c r="AC59" s="126">
        <f>IF($AC$2=L59,1,0)</f>
        <v/>
      </c>
      <c r="AD59" s="126">
        <f>IF($AD$2=M59,1,0)</f>
        <v/>
      </c>
      <c r="AE59" s="126">
        <f>IF($AE$2=O59,1,0)</f>
        <v/>
      </c>
      <c r="AM59" s="69">
        <f>IF(AL59=1,1,"")</f>
        <v/>
      </c>
      <c r="AU59" s="5" t="n">
        <v>1</v>
      </c>
    </row>
    <row r="60" ht="57" customHeight="1">
      <c r="A60" s="294" t="inlineStr">
        <is>
          <t>I.H.7.02–03</t>
        </is>
      </c>
      <c r="B60" s="295" t="inlineStr">
        <is>
          <t>42 CFR 438.408(c)(1); 42 CFR 438.408(b)(2)</t>
        </is>
      </c>
      <c r="C60" s="295" t="inlineStr">
        <is>
          <t>The contract provides that the MCP may extend the timeframe for processing an appeal by up to 14 calendar days if the enrollee requests the extension or if the MCP shows that there is need for additional information and that the delay is in the enrollee's interest (upon state request).</t>
        </is>
      </c>
      <c r="D60" s="446" t="n"/>
      <c r="E60" s="297" t="n"/>
      <c r="F60" s="655" t="inlineStr">
        <is>
          <t>Source: CN-680000-FP122: 149 | Attachment - Core Contract Provisions 02012025: 86</t>
        </is>
      </c>
      <c r="G60" s="297" t="n"/>
      <c r="H60" s="640" t="inlineStr">
        <is>
          <t>Recommendation: MET
Response:
The contract explicitly states that the timeframe for a plan appeal may be extended up to fourteen (14) calendar days if the enrollee asks for an extension, or the Managed Care Plan documents that additional information is needed and the delay is in the enrollee's interest. [1][2]</t>
        </is>
      </c>
      <c r="I60" s="167" t="inlineStr">
        <is>
          <t>MCO</t>
        </is>
      </c>
      <c r="J60" s="167" t="inlineStr">
        <is>
          <t>HIO</t>
        </is>
      </c>
      <c r="K60" s="167" t="inlineStr">
        <is>
          <t>PIHP</t>
        </is>
      </c>
      <c r="L60" s="71" t="inlineStr">
        <is>
          <t>PAHP</t>
        </is>
      </c>
      <c r="M60" s="71" t="n"/>
      <c r="N60" s="71" t="n"/>
      <c r="O60" s="71" t="n"/>
      <c r="P60" s="71" t="inlineStr">
        <is>
          <t>EXISTING</t>
        </is>
      </c>
      <c r="Q60" s="71">
        <f>IF(OR(AND($C$2="Base contract",$C$3="No, section requirements must be reviewed",#REF!= FALSE,#REF!=FALSE),AND($C$2="Contract amendment",$C$3="No, section requirements must be reviewed",#REF!=FALSE,#REF!=FALSE)),"MUNN")</f>
        <v/>
      </c>
      <c r="R60" s="64" t="n">
        <v>42917</v>
      </c>
      <c r="S60" s="64" t="n"/>
      <c r="T60" s="64" t="n"/>
      <c r="U60" s="97">
        <f>IF(OR($E$58="N/A",AND(AU60=0,'Cover Sheet'!$B$29="Streamlined Review"),AND(E60="Met",F60&lt;&gt;""),AND(E60="Not met",G60&lt;&gt;""),AND(E60="Unsure",G60&lt;&gt;""),AND(E60="N/A",H60&lt;&gt;""),AND(Y60=TRUE)),1,0)</f>
        <v/>
      </c>
      <c r="W60" s="56">
        <f>IF(OR(AND($H$6="Medicaid",MID($A60,1,FIND(".",$A60,1)-1)="II"),AND($H$6="CHIP",MID($A60,1,FIND(".",$A60,1)-1)="I")),TRUE,FALSE)</f>
        <v/>
      </c>
      <c r="X60" s="126">
        <f>IF(OR(Y60=TRUE,W60=TRUE,AM60=TRUE),TRUE,FALSE)</f>
        <v/>
      </c>
      <c r="Y60" s="126">
        <f>IF(SUM(Z60:AE60)&lt;1,TRUE,FALSE)</f>
        <v/>
      </c>
      <c r="Z60" s="126">
        <f>IF($Z$2=I60,1,0)</f>
        <v/>
      </c>
      <c r="AA60" s="126">
        <f>IF($AA$2=J60,1,0)</f>
        <v/>
      </c>
      <c r="AB60" s="126">
        <f>IF($AB$2=K60,1,0)</f>
        <v/>
      </c>
      <c r="AC60" s="126">
        <f>IF($AC$2=L60,1,0)</f>
        <v/>
      </c>
      <c r="AD60" s="126">
        <f>IF($AD$2=M60,1,0)</f>
        <v/>
      </c>
      <c r="AE60" s="126">
        <f>IF($AE$2=O60,1,0)</f>
        <v/>
      </c>
      <c r="AM60" s="69">
        <f>IF(AL60=1,1,"")</f>
        <v/>
      </c>
      <c r="AU60" s="5" t="n">
        <v>1</v>
      </c>
    </row>
    <row r="61" ht="55.5" customHeight="1">
      <c r="A61" s="294" t="inlineStr">
        <is>
          <t>I.H.7.04</t>
        </is>
      </c>
      <c r="B61" s="295" t="inlineStr">
        <is>
          <t>42 CFR 438.408(c)(2)(i); 42 CFR 438.408(b)(2)</t>
        </is>
      </c>
      <c r="C61" s="295" t="inlineStr">
        <is>
          <t>The contract specifies that if the MCP extends the timeline for an appeal not at the request of the enrollee, it must make reasonable efforts to give the enrollee prompt oral notice of the delay.</t>
        </is>
      </c>
      <c r="D61" s="446" t="n"/>
      <c r="E61" s="297" t="n"/>
      <c r="F61" s="655" t="inlineStr">
        <is>
          <t>Source: Attachment - Core Contract Provisions 02012025: 86 | CN-680000-FP122: 149</t>
        </is>
      </c>
      <c r="G61" s="297" t="n"/>
      <c r="H61" s="640" t="inlineStr">
        <is>
          <t>Recommendation: MET
Response:
The contract explicitly states that if the timeframe for a plan appeal is extended other than at the enrollee's request, the Managed Care Plan must provide oral notice of the reason for the delay to the enrollee by close of business on the day of the determination. This meets the requirement of making reasonable efforts to give the enrollee prompt oral notice of the delay.
Evidence:
- "If the timeframe is extended other than at the enrollee's request, the Managed Care Plan must provide oral notice of the reason for the delay to the enrollee by close of business on the day of the determination..." (Attachment - Core Contract Provisions 02012025: 86)
- "If the timeframe is extended other than at the enrollee's request, the Managed Care Plan must provide oral notice of the reason for the delay to the enrollee by close of business on the day of the determination..." (CN-680000-FP122: 149)</t>
        </is>
      </c>
      <c r="I61" s="92" t="inlineStr">
        <is>
          <t>MCO</t>
        </is>
      </c>
      <c r="J61" s="92" t="inlineStr">
        <is>
          <t>HIO</t>
        </is>
      </c>
      <c r="K61" s="92" t="inlineStr">
        <is>
          <t>PIHP</t>
        </is>
      </c>
      <c r="L61" s="71" t="inlineStr">
        <is>
          <t>PAHP</t>
        </is>
      </c>
      <c r="M61" s="71" t="n"/>
      <c r="N61" s="71" t="n"/>
      <c r="O61" s="71" t="n"/>
      <c r="P61" s="71" t="inlineStr">
        <is>
          <t>EXISTING</t>
        </is>
      </c>
      <c r="Q61" s="71">
        <f>IF(OR(AND($C$2="Base contract",$C$3="No, section requirements must be reviewed",#REF!= FALSE,#REF!=FALSE),AND($C$2="Contract amendment",$C$3="No, section requirements must be reviewed",#REF!=FALSE,#REF!=FALSE)),"MUNN")</f>
        <v/>
      </c>
      <c r="R61" s="64" t="n">
        <v>42917</v>
      </c>
      <c r="S61" s="64" t="n"/>
      <c r="T61" s="64" t="n"/>
      <c r="U61" s="97">
        <f>IF(OR($E$58="N/A",AND(AU61=0,'Cover Sheet'!$B$29="Streamlined Review"),AND(E61="Met",F61&lt;&gt;""),AND(E61="Not met",G61&lt;&gt;""),AND(E61="Unsure",G61&lt;&gt;""),AND(E61="N/A",H61&lt;&gt;""),AND(Y61=TRUE)),1,0)</f>
        <v/>
      </c>
      <c r="W61" s="56">
        <f>IF(OR(AND($H$6="Medicaid",MID($A61,1,FIND(".",$A61,1)-1)="II"),AND($H$6="CHIP",MID($A61,1,FIND(".",$A61,1)-1)="I")),TRUE,FALSE)</f>
        <v/>
      </c>
      <c r="X61" s="126">
        <f>IF(OR(Y61=TRUE,W61=TRUE,AM61=TRUE),TRUE,FALSE)</f>
        <v/>
      </c>
      <c r="Y61" s="126">
        <f>IF(SUM(Z61:AE61)&lt;1,TRUE,FALSE)</f>
        <v/>
      </c>
      <c r="Z61" s="126">
        <f>IF($Z$2=I61,1,0)</f>
        <v/>
      </c>
      <c r="AA61" s="126">
        <f>IF($AA$2=J61,1,0)</f>
        <v/>
      </c>
      <c r="AB61" s="126">
        <f>IF($AB$2=K61,1,0)</f>
        <v/>
      </c>
      <c r="AC61" s="126">
        <f>IF($AC$2=L61,1,0)</f>
        <v/>
      </c>
      <c r="AD61" s="126">
        <f>IF($AD$2=M61,1,0)</f>
        <v/>
      </c>
      <c r="AE61" s="126">
        <f>IF($AE$2=O61,1,0)</f>
        <v/>
      </c>
      <c r="AM61" s="69">
        <f>IF(AL61=1,1,"")</f>
        <v/>
      </c>
      <c r="AU61" s="5" t="n">
        <v>0</v>
      </c>
    </row>
    <row r="62" ht="60" customHeight="1">
      <c r="A62" s="294" t="inlineStr">
        <is>
          <t>I.H.7.05</t>
        </is>
      </c>
      <c r="B62" s="295" t="inlineStr">
        <is>
          <t>42 CFR 438.408(c)(2)(ii); 42 CFR 438.408(b)(2)</t>
        </is>
      </c>
      <c r="C62" s="295" t="inlineStr">
        <is>
          <t>The contract specifies that if the MCP extends the timeline for an appeal not at the request of the enrollee, it must give the enrollee written notice, within two calendar days, of the reason for the decision to extend the timeframe and inform the enrollee of the right to file a grievance if he or she disagrees with that decision.</t>
        </is>
      </c>
      <c r="D62" s="446" t="n"/>
      <c r="E62" s="297" t="n"/>
      <c r="F62" s="655" t="inlineStr">
        <is>
          <t>Source: Attachment - Core Contract Provisions 02012025: 86, 149 | CN-680000-FP122: 149, 145, 79, 150, 143</t>
        </is>
      </c>
      <c r="G62" s="297" t="n"/>
      <c r="H62" s="640" t="inlineStr">
        <is>
          <t>Recommendation: MET
Response:
The contract explicitly states that if the timeframe for a plan appeal is extended other than at the enrollee's request, the Managed Care Plan must provide written notice of the reason for the delay to the enrollee within two (2) calendar days of the determination and inform the enrollee of the right to file a grievance if he or she disagrees with the decision [1][2][3][4][5][6][7].</t>
        </is>
      </c>
      <c r="I62" s="92" t="inlineStr">
        <is>
          <t>MCO</t>
        </is>
      </c>
      <c r="J62" s="92" t="inlineStr">
        <is>
          <t>HIO</t>
        </is>
      </c>
      <c r="K62" s="92" t="inlineStr">
        <is>
          <t>PIHP</t>
        </is>
      </c>
      <c r="L62" s="71" t="inlineStr">
        <is>
          <t>PAHP</t>
        </is>
      </c>
      <c r="M62" s="71" t="n"/>
      <c r="N62" s="71" t="n"/>
      <c r="O62" s="71" t="n"/>
      <c r="P62" s="71" t="inlineStr">
        <is>
          <t>EXISTING</t>
        </is>
      </c>
      <c r="Q62" s="71">
        <f>IF(OR(AND($C$2="Base contract",$C$3="No, section requirements must be reviewed",#REF!= FALSE,#REF!=FALSE),AND($C$2="Contract amendment",$C$3="No, section requirements must be reviewed",#REF!=FALSE,#REF!=FALSE)),"MUNN")</f>
        <v/>
      </c>
      <c r="R62" s="64" t="n">
        <v>42917</v>
      </c>
      <c r="S62" s="64" t="n"/>
      <c r="T62" s="64" t="n"/>
      <c r="U62" s="97">
        <f>IF(OR($E$58="N/A",AND(AU62=0,'Cover Sheet'!$B$29="Streamlined Review"),AND(E62="Met",F62&lt;&gt;""),AND(E62="Not met",G62&lt;&gt;""),AND(E62="Unsure",G62&lt;&gt;""),AND(E62="N/A",H62&lt;&gt;""),AND(Y62=TRUE)),1,0)</f>
        <v/>
      </c>
      <c r="W62" s="56">
        <f>IF(OR(AND($H$6="Medicaid",MID($A62,1,FIND(".",$A62,1)-1)="II"),AND($H$6="CHIP",MID($A62,1,FIND(".",$A62,1)-1)="I")),TRUE,FALSE)</f>
        <v/>
      </c>
      <c r="X62" s="126">
        <f>IF(OR(Y62=TRUE,W62=TRUE,AM62=TRUE),TRUE,FALSE)</f>
        <v/>
      </c>
      <c r="Y62" s="126">
        <f>IF(SUM(Z62:AE62)&lt;1,TRUE,FALSE)</f>
        <v/>
      </c>
      <c r="Z62" s="126">
        <f>IF($Z$2=I62,1,0)</f>
        <v/>
      </c>
      <c r="AA62" s="126">
        <f>IF($AA$2=J62,1,0)</f>
        <v/>
      </c>
      <c r="AB62" s="126">
        <f>IF($AB$2=K62,1,0)</f>
        <v/>
      </c>
      <c r="AC62" s="126">
        <f>IF($AC$2=L62,1,0)</f>
        <v/>
      </c>
      <c r="AD62" s="126">
        <f>IF($AD$2=M62,1,0)</f>
        <v/>
      </c>
      <c r="AE62" s="126">
        <f>IF($AE$2=O62,1,0)</f>
        <v/>
      </c>
      <c r="AM62" s="69">
        <f>IF(AL62=1,1,"")</f>
        <v/>
      </c>
      <c r="AU62" s="5" t="n">
        <v>0</v>
      </c>
    </row>
    <row r="63" ht="47.25" customHeight="1">
      <c r="A63" s="294" t="inlineStr">
        <is>
          <t>I.H.7.06</t>
        </is>
      </c>
      <c r="B63" s="295" t="inlineStr">
        <is>
          <t>42 CFR 438.408(c)(2)(iii); 42 CFR 438.408(b)(2)</t>
        </is>
      </c>
      <c r="C63" s="295" t="inlineStr">
        <is>
          <t>The contract specifies that if the MCP extends the timeline for an appeal not at the request of the enrollee, it must resolve the appeal as expeditiously as the enrollee's health condition requires and no later than the date the extension expires.</t>
        </is>
      </c>
      <c r="D63" s="446" t="n"/>
      <c r="E63" s="297" t="n"/>
      <c r="F63" s="655" t="inlineStr">
        <is>
          <t>Source: CN-680000-FP122: 149, 150 | Attachment - Core Contract Provisions 02012025: 86</t>
        </is>
      </c>
      <c r="G63" s="297" t="n"/>
      <c r="H63" s="640" t="inlineStr">
        <is>
          <t>Recommendation: MET
Response:
The contract explicitly states that if the timeframe for a plan appeal is extended other than at the enrollee's request, the Managed Care Plan must resolve the appeal as expeditiously as the enrollee's health condition requires. It also specifies that written notice of the extended appeal resolution must be provided within a certain timeframe, implying that the resolution must be completed by the end of the extension period.
Evidence:
- "If the timeframe is extended other than at the enrollee's request, the Managed Care Plan must provide oral notice of the reason for the delay to the enrollee by close of business on the day of the determination, and written notice of the reason for the delay to the enrollee within two (2) calendar days of the determination (42 CFR 438.408(c)(2)(i)-(iii); 42 CFR 438.408(b)(2))." [1]
- "The Managed Care Plan shall resolve each expedited plan appeal and provide written notice to the enrollee, as quickly as the enrollee's health condition requires..." [2]</t>
        </is>
      </c>
      <c r="I63" s="92" t="inlineStr">
        <is>
          <t>MCO</t>
        </is>
      </c>
      <c r="J63" s="92" t="inlineStr">
        <is>
          <t>HIO</t>
        </is>
      </c>
      <c r="K63" s="92" t="inlineStr">
        <is>
          <t>PIHP</t>
        </is>
      </c>
      <c r="L63" s="71" t="inlineStr">
        <is>
          <t>PAHP</t>
        </is>
      </c>
      <c r="M63" s="71" t="n"/>
      <c r="N63" s="71" t="n"/>
      <c r="O63" s="71" t="n"/>
      <c r="P63" s="71" t="inlineStr">
        <is>
          <t>EXISTING</t>
        </is>
      </c>
      <c r="Q63" s="71">
        <f>IF(OR(AND($C$2="Base contract",$C$3="No, section requirements must be reviewed",#REF!= FALSE,#REF!=FALSE),AND($C$2="Contract amendment",$C$3="No, section requirements must be reviewed",#REF!=FALSE,#REF!=FALSE)),"MUNN")</f>
        <v/>
      </c>
      <c r="R63" s="64" t="n">
        <v>42917</v>
      </c>
      <c r="S63" s="64" t="n"/>
      <c r="T63" s="64" t="n"/>
      <c r="U63" s="97">
        <f>IF(OR($E$58="N/A",AND(AU63=0,'Cover Sheet'!$B$29="Streamlined Review"),AND(E63="Met",F63&lt;&gt;""),AND(E63="Not met",G63&lt;&gt;""),AND(E63="Unsure",G63&lt;&gt;""),AND(E63="N/A",H63&lt;&gt;""),AND(Y63=TRUE)),1,0)</f>
        <v/>
      </c>
      <c r="W63" s="56">
        <f>IF(OR(AND($H$6="Medicaid",MID($A63,1,FIND(".",$A63,1)-1)="II"),AND($H$6="CHIP",MID($A63,1,FIND(".",$A63,1)-1)="I")),TRUE,FALSE)</f>
        <v/>
      </c>
      <c r="X63" s="126">
        <f>IF(OR(Y63=TRUE,W63=TRUE,AM63=TRUE),TRUE,FALSE)</f>
        <v/>
      </c>
      <c r="Y63" s="126">
        <f>IF(SUM(Z63:AE63)&lt;1,TRUE,FALSE)</f>
        <v/>
      </c>
      <c r="Z63" s="126">
        <f>IF($Z$2=I63,1,0)</f>
        <v/>
      </c>
      <c r="AA63" s="126">
        <f>IF($AA$2=J63,1,0)</f>
        <v/>
      </c>
      <c r="AB63" s="126">
        <f>IF($AB$2=K63,1,0)</f>
        <v/>
      </c>
      <c r="AC63" s="126">
        <f>IF($AC$2=L63,1,0)</f>
        <v/>
      </c>
      <c r="AD63" s="126">
        <f>IF($AD$2=M63,1,0)</f>
        <v/>
      </c>
      <c r="AE63" s="126">
        <f>IF($AE$2=O63,1,0)</f>
        <v/>
      </c>
      <c r="AM63" s="69">
        <f>IF(AL63=1,1,"")</f>
        <v/>
      </c>
      <c r="AU63" s="5" t="n">
        <v>0</v>
      </c>
    </row>
    <row r="64" ht="44.25" customHeight="1">
      <c r="A64" s="294" t="inlineStr">
        <is>
          <t>I.H.7.07</t>
        </is>
      </c>
      <c r="B64" s="295" t="inlineStr">
        <is>
          <t>42 CFR 438.408(a); 42 CFR 438.408(b)(3)</t>
        </is>
      </c>
      <c r="C64" s="295" t="inlineStr">
        <is>
          <t>The contract requires the MCP to resolve each expedited appeal and provide notice, as expeditiously as the enrollee’s health condition requires, within state-established timeframes not to exceed 72 hours after the MCP receives the expedited appeal request.</t>
        </is>
      </c>
      <c r="D64" s="446" t="n"/>
      <c r="E64" s="297" t="n"/>
      <c r="F64" s="655" t="inlineStr">
        <is>
          <t>Source: CN-680000-FP122: 149</t>
        </is>
      </c>
      <c r="G64" s="297" t="n"/>
      <c r="H64" s="640" t="inlineStr">
        <is>
          <t>Recommendation: NOT MET
Response:
The contract specifies that the Managed Care Plan (MCP) must resolve each expedited plan appeal within state-established timeframes not to exceed 48 hours after receiving the appeal request, not 72 hours. This is evidenced by the text: 'The Managed Care Plan shall resolve each expedited plan appeal and provide written notice to the enrollee, as quickly as the enrollee's health condition requires, within State established timeframes not to exceed forty-eight (48) hours after the Managed Care Plan receives the plan appeal request, whether the plan appeal was made orally or in writing (42 CFR 438.210(d)(2)).' [CN-680000-FP122: 149]</t>
        </is>
      </c>
      <c r="I64" s="92" t="inlineStr">
        <is>
          <t>MCO</t>
        </is>
      </c>
      <c r="J64" s="92" t="inlineStr">
        <is>
          <t>HIO</t>
        </is>
      </c>
      <c r="K64" s="92" t="inlineStr">
        <is>
          <t>PIHP</t>
        </is>
      </c>
      <c r="L64" s="71" t="inlineStr">
        <is>
          <t>PAHP</t>
        </is>
      </c>
      <c r="M64" s="71" t="n"/>
      <c r="N64" s="71" t="n"/>
      <c r="O64" s="71" t="n"/>
      <c r="P64" s="71" t="inlineStr">
        <is>
          <t>EXISTING</t>
        </is>
      </c>
      <c r="Q64" s="71">
        <f>IF(OR(AND($C$2="Base contract",$C$3="No, section requirements must be reviewed",#REF!= FALSE,#REF!=FALSE),AND($C$2="Contract amendment",$C$3="No, section requirements must be reviewed",#REF!=FALSE,#REF!=FALSE)),"MUNN")</f>
        <v/>
      </c>
      <c r="R64" s="64" t="n">
        <v>42917</v>
      </c>
      <c r="S64" s="64" t="n"/>
      <c r="T64" s="64" t="n"/>
      <c r="U64" s="97">
        <f>IF(OR($E$58="N/A",AND(AU64=0,'Cover Sheet'!$B$29="Streamlined Review"),AND(E64="Met",F64&lt;&gt;""),AND(E64="Not met",G64&lt;&gt;""),AND(E64="Unsure",G64&lt;&gt;""),AND(E64="N/A",H64&lt;&gt;""),AND(Y64=TRUE)),1,0)</f>
        <v/>
      </c>
      <c r="W64" s="56">
        <f>IF(OR(AND($H$6="Medicaid",MID($A64,1,FIND(".",$A64,1)-1)="II"),AND($H$6="CHIP",MID($A64,1,FIND(".",$A64,1)-1)="I")),TRUE,FALSE)</f>
        <v/>
      </c>
      <c r="X64" s="126">
        <f>IF(OR(Y64=TRUE,W64=TRUE,AM64=TRUE),TRUE,FALSE)</f>
        <v/>
      </c>
      <c r="Y64" s="126">
        <f>IF(SUM(Z64:AE64)&lt;1,TRUE,FALSE)</f>
        <v/>
      </c>
      <c r="Z64" s="126">
        <f>IF($Z$2=I64,1,0)</f>
        <v/>
      </c>
      <c r="AA64" s="126">
        <f>IF($AA$2=J64,1,0)</f>
        <v/>
      </c>
      <c r="AB64" s="126">
        <f>IF($AB$2=K64,1,0)</f>
        <v/>
      </c>
      <c r="AC64" s="126">
        <f>IF($AC$2=L64,1,0)</f>
        <v/>
      </c>
      <c r="AD64" s="126">
        <f>IF($AD$2=M64,1,0)</f>
        <v/>
      </c>
      <c r="AE64" s="126">
        <f>IF($AE$2=O64,1,0)</f>
        <v/>
      </c>
      <c r="AM64" s="69">
        <f>IF(AL64=1,1,"")</f>
        <v/>
      </c>
      <c r="AU64" s="5" t="n">
        <v>0</v>
      </c>
    </row>
    <row r="65" ht="51.75" customHeight="1">
      <c r="A65" s="294" t="inlineStr">
        <is>
          <t>I.H.7.08–09</t>
        </is>
      </c>
      <c r="B65" s="295" t="inlineStr">
        <is>
          <t>42 CFR 438.408(c)(1)(i)–(ii); 42 CFR 438.408(b)(3))</t>
        </is>
      </c>
      <c r="C65" s="295" t="inlineStr">
        <is>
          <t>The contract provides that the MCP may extend the timeframe for processing an expedited appeal by up to 14 calendar days if the MCP shows (to the satisfaction of the state agency upon its request) that there is need for additional information and that the delay is in the enrollee’s interest.</t>
        </is>
      </c>
      <c r="D65" s="446" t="n"/>
      <c r="E65" s="297" t="n"/>
      <c r="F65" s="655" t="inlineStr">
        <is>
          <t>Source: CN-680000-FP122: 149 | Attachment - Core Contract Provisions 02012025: 86</t>
        </is>
      </c>
      <c r="G65" s="297" t="n"/>
      <c r="H65" s="640" t="inlineStr">
        <is>
          <t>Recommendation: NOT MET
Response:
The retrieved text does not explicitly state that the MCP may extend the timeframe for processing an expedited appeal by up to 14 calendar days under the specified conditions. The closest match found indicates that the timeframe for a plan appeal may be extended up to fourteen (14) calendar days if the enrollee asks for an extension, or the Managed Care Plan documents that additional information is needed and the delay is in the enrollee's interest [1][2]. However, there is no mention of the requirement that the MCP must show this to the satisfaction of the state agency upon its request.
[1] CN-680000-FP122: 149
[2] Attachment - Core Contract Provisions 02012025: 86</t>
        </is>
      </c>
      <c r="I65" s="167" t="inlineStr">
        <is>
          <t>MCO</t>
        </is>
      </c>
      <c r="J65" s="167" t="inlineStr">
        <is>
          <t>HIO</t>
        </is>
      </c>
      <c r="K65" s="167" t="inlineStr">
        <is>
          <t>PIHP</t>
        </is>
      </c>
      <c r="L65" s="71" t="inlineStr">
        <is>
          <t>PAHP</t>
        </is>
      </c>
      <c r="M65" s="71" t="n"/>
      <c r="N65" s="71" t="n"/>
      <c r="O65" s="71" t="n"/>
      <c r="P65" s="71" t="inlineStr">
        <is>
          <t>EXISTING</t>
        </is>
      </c>
      <c r="Q65" s="71">
        <f>IF(OR(AND($C$2="Base contract",$C$3="No, section requirements must be reviewed",#REF!= FALSE,#REF!=FALSE),AND($C$2="Contract amendment",$C$3="No, section requirements must be reviewed",#REF!=FALSE,#REF!=FALSE)),"MUNN")</f>
        <v/>
      </c>
      <c r="R65" s="64" t="n">
        <v>42917</v>
      </c>
      <c r="S65" s="64" t="n"/>
      <c r="T65" s="64" t="n"/>
      <c r="U65" s="97">
        <f>IF(OR($E$58="N/A",AND(AU65=0,'Cover Sheet'!$B$29="Streamlined Review"),AND(E65="Met",F65&lt;&gt;""),AND(E65="Not met",G65&lt;&gt;""),AND(E65="Unsure",G65&lt;&gt;""),AND(E65="N/A",H65&lt;&gt;""),AND(Y65=TRUE)),1,0)</f>
        <v/>
      </c>
      <c r="W65" s="56">
        <f>IF(OR(AND($H$6="Medicaid",MID($A65,1,FIND(".",$A65,1)-1)="II"),AND($H$6="CHIP",MID($A65,1,FIND(".",$A65,1)-1)="I")),TRUE,FALSE)</f>
        <v/>
      </c>
      <c r="X65" s="126">
        <f>IF(OR(Y65=TRUE,W65=TRUE,AM65=TRUE),TRUE,FALSE)</f>
        <v/>
      </c>
      <c r="Y65" s="126">
        <f>IF(SUM(Z65:AE65)&lt;1,TRUE,FALSE)</f>
        <v/>
      </c>
      <c r="Z65" s="126">
        <f>IF($Z$2=I65,1,0)</f>
        <v/>
      </c>
      <c r="AA65" s="126">
        <f>IF($AA$2=J65,1,0)</f>
        <v/>
      </c>
      <c r="AB65" s="126">
        <f>IF($AB$2=K65,1,0)</f>
        <v/>
      </c>
      <c r="AC65" s="126">
        <f>IF($AC$2=L65,1,0)</f>
        <v/>
      </c>
      <c r="AD65" s="126">
        <f>IF($AD$2=M65,1,0)</f>
        <v/>
      </c>
      <c r="AE65" s="126">
        <f>IF($AE$2=O65,1,0)</f>
        <v/>
      </c>
      <c r="AM65" s="69">
        <f>IF(AL65=1,1,"")</f>
        <v/>
      </c>
      <c r="AU65" s="5" t="n">
        <v>1</v>
      </c>
    </row>
    <row r="66" ht="45.75" customHeight="1">
      <c r="A66" s="294" t="inlineStr">
        <is>
          <t>I.H.7.10</t>
        </is>
      </c>
      <c r="B66" s="295" t="inlineStr">
        <is>
          <t>42 CFR 438.408(c)(2)(i); 42 CFR 438.408(b)(3)</t>
        </is>
      </c>
      <c r="C66" s="295" t="inlineStr">
        <is>
          <t>The contract requires that if the MCP extends the timeline for processing an expedited appeal not at the request of the enrollee, it must make reasonable efforts to give the enrollee prompt oral notice of the delay.</t>
        </is>
      </c>
      <c r="D66" s="446" t="n"/>
      <c r="E66" s="297" t="n"/>
      <c r="F66" s="655" t="inlineStr">
        <is>
          <t>Source: Attachment - Core Contract Provisions 02012025: 86 | CN-680000-FP122: 149, 150</t>
        </is>
      </c>
      <c r="G66" s="297" t="n"/>
      <c r="H66" s="640" t="inlineStr">
        <is>
          <t>Recommendation: MET
Response:
The contract explicitly states that if the timeframe for processing an expedited appeal is extended other than at the enrollee's request, the Managed Care Plan must provide oral notice of the reason for the delay to the enrollee by close of business on the day of the determination. This meets the requirement for prompt oral notice. [1][2][3]</t>
        </is>
      </c>
      <c r="I66" s="92" t="inlineStr">
        <is>
          <t>MCO</t>
        </is>
      </c>
      <c r="J66" s="92" t="inlineStr">
        <is>
          <t>HIO</t>
        </is>
      </c>
      <c r="K66" s="92" t="inlineStr">
        <is>
          <t>PIHP</t>
        </is>
      </c>
      <c r="L66" s="71" t="inlineStr">
        <is>
          <t>PAHP</t>
        </is>
      </c>
      <c r="M66" s="71" t="n"/>
      <c r="N66" s="71" t="n"/>
      <c r="O66" s="71" t="n"/>
      <c r="P66" s="71" t="inlineStr">
        <is>
          <t>EXISTING</t>
        </is>
      </c>
      <c r="Q66" s="71">
        <f>IF(OR(AND($C$2="Base contract",$C$3="No, section requirements must be reviewed",#REF!= FALSE,#REF!=FALSE),AND($C$2="Contract amendment",$C$3="No, section requirements must be reviewed",#REF!=FALSE,#REF!=FALSE)),"MUNN")</f>
        <v/>
      </c>
      <c r="R66" s="64" t="n">
        <v>42917</v>
      </c>
      <c r="S66" s="64" t="n"/>
      <c r="T66" s="64" t="n"/>
      <c r="U66" s="97">
        <f>IF(OR($E$58="N/A",AND(AU66=0,'Cover Sheet'!$B$29="Streamlined Review"),AND(E66="Met",F66&lt;&gt;""),AND(E66="Not met",G66&lt;&gt;""),AND(E66="Unsure",G66&lt;&gt;""),AND(E66="N/A",H66&lt;&gt;""),AND(Y66=TRUE)),1,0)</f>
        <v/>
      </c>
      <c r="W66" s="56">
        <f>IF(OR(AND($H$6="Medicaid",MID($A66,1,FIND(".",$A66,1)-1)="II"),AND($H$6="CHIP",MID($A66,1,FIND(".",$A66,1)-1)="I")),TRUE,FALSE)</f>
        <v/>
      </c>
      <c r="X66" s="126">
        <f>IF(OR(Y66=TRUE,W66=TRUE,AM66=TRUE),TRUE,FALSE)</f>
        <v/>
      </c>
      <c r="Y66" s="126">
        <f>IF(SUM(Z66:AE66)&lt;1,TRUE,FALSE)</f>
        <v/>
      </c>
      <c r="Z66" s="126">
        <f>IF($Z$2=I66,1,0)</f>
        <v/>
      </c>
      <c r="AA66" s="126">
        <f>IF($AA$2=J66,1,0)</f>
        <v/>
      </c>
      <c r="AB66" s="126">
        <f>IF($AB$2=K66,1,0)</f>
        <v/>
      </c>
      <c r="AC66" s="126">
        <f>IF($AC$2=L66,1,0)</f>
        <v/>
      </c>
      <c r="AD66" s="126">
        <f>IF($AD$2=M66,1,0)</f>
        <v/>
      </c>
      <c r="AE66" s="126">
        <f>IF($AE$2=O66,1,0)</f>
        <v/>
      </c>
      <c r="AM66" s="69">
        <f>IF(AL66=1,1,"")</f>
        <v/>
      </c>
      <c r="AU66" s="5" t="n">
        <v>0</v>
      </c>
    </row>
    <row r="67" ht="57.75" customHeight="1">
      <c r="A67" s="294" t="inlineStr">
        <is>
          <t>I.H.7.11</t>
        </is>
      </c>
      <c r="B67" s="295" t="inlineStr">
        <is>
          <t>42 CFR 438.408(c)(2)(ii); 42 CFR 438.408(b)(3)</t>
        </is>
      </c>
      <c r="C67" s="295" t="inlineStr">
        <is>
          <t>The contract requires that if the MCP extends the timeline for processing an expedited appeal not at the request of the enrollee, it must give the enrollee written notice, within 2 calendar days, of the reason for the decision to extend the timeframe and inform the enrollee of the right to file a grievance if he or she disagrees with that decision.</t>
        </is>
      </c>
      <c r="D67" s="446" t="n"/>
      <c r="E67" s="297" t="n"/>
      <c r="F67" s="655" t="inlineStr">
        <is>
          <t>Source: Attachment - Core Contract Provisions 02012025: 86 | CN-680000-FP122: 149</t>
        </is>
      </c>
      <c r="G67" s="297" t="n"/>
      <c r="H67" s="640" t="inlineStr">
        <is>
          <t>Recommendation: MET
Response:
The contract explicitly states that if the timeframe for a plan appeal is extended other than at the enrollee's request, the Managed Care Plan must provide written notice of the reason for the delay to the enrollee within two (2) calendar days of the determination and inform the enrollee of their right to file a grievance if they disagree with the decision. [1] [2]</t>
        </is>
      </c>
      <c r="I67" s="92" t="inlineStr">
        <is>
          <t>MCO</t>
        </is>
      </c>
      <c r="J67" s="92" t="inlineStr">
        <is>
          <t>HIO</t>
        </is>
      </c>
      <c r="K67" s="92" t="inlineStr">
        <is>
          <t>PIHP</t>
        </is>
      </c>
      <c r="L67" s="71" t="inlineStr">
        <is>
          <t>PAHP</t>
        </is>
      </c>
      <c r="M67" s="71" t="n"/>
      <c r="N67" s="71" t="n"/>
      <c r="O67" s="71" t="n"/>
      <c r="P67" s="71" t="inlineStr">
        <is>
          <t>EXISTING</t>
        </is>
      </c>
      <c r="Q67" s="71">
        <f>IF(OR(AND($C$2="Base contract",$C$3="No, section requirements must be reviewed",#REF!= FALSE,#REF!=FALSE),AND($C$2="Contract amendment",$C$3="No, section requirements must be reviewed",#REF!=FALSE,#REF!=FALSE)),"MUNN")</f>
        <v/>
      </c>
      <c r="R67" s="64" t="n">
        <v>42917</v>
      </c>
      <c r="S67" s="64" t="n"/>
      <c r="T67" s="64" t="n"/>
      <c r="U67" s="97">
        <f>IF(OR($E$58="N/A",AND(AU67=0,'Cover Sheet'!$B$29="Streamlined Review"),AND(E67="Met",F67&lt;&gt;""),AND(E67="Not met",G67&lt;&gt;""),AND(E67="Unsure",G67&lt;&gt;""),AND(E67="N/A",H67&lt;&gt;""),AND(Y67=TRUE)),1,0)</f>
        <v/>
      </c>
      <c r="W67" s="56">
        <f>IF(OR(AND($H$6="Medicaid",MID($A67,1,FIND(".",$A67,1)-1)="II"),AND($H$6="CHIP",MID($A67,1,FIND(".",$A67,1)-1)="I")),TRUE,FALSE)</f>
        <v/>
      </c>
      <c r="X67" s="126">
        <f>IF(OR(Y67=TRUE,W67=TRUE,AM67=TRUE),TRUE,FALSE)</f>
        <v/>
      </c>
      <c r="Y67" s="126">
        <f>IF(SUM(Z67:AE67)&lt;1,TRUE,FALSE)</f>
        <v/>
      </c>
      <c r="Z67" s="126">
        <f>IF($Z$2=I67,1,0)</f>
        <v/>
      </c>
      <c r="AA67" s="126">
        <f>IF($AA$2=J67,1,0)</f>
        <v/>
      </c>
      <c r="AB67" s="126">
        <f>IF($AB$2=K67,1,0)</f>
        <v/>
      </c>
      <c r="AC67" s="126">
        <f>IF($AC$2=L67,1,0)</f>
        <v/>
      </c>
      <c r="AD67" s="126">
        <f>IF($AD$2=M67,1,0)</f>
        <v/>
      </c>
      <c r="AE67" s="126">
        <f>IF($AE$2=O67,1,0)</f>
        <v/>
      </c>
      <c r="AM67" s="69">
        <f>IF(AL67=1,1,"")</f>
        <v/>
      </c>
      <c r="AU67" s="5" t="n">
        <v>0</v>
      </c>
    </row>
    <row r="68" ht="49.5" customHeight="1" thickBot="1">
      <c r="A68" s="294" t="inlineStr">
        <is>
          <t>I.H.7.12</t>
        </is>
      </c>
      <c r="B68" s="295" t="inlineStr">
        <is>
          <t>42 CFR 438.408(c)(2)(iii); 42 CFR 438.408(b)(3)</t>
        </is>
      </c>
      <c r="C68" s="295" t="inlineStr">
        <is>
          <t>The contract requires that if the MCP extends the timeline for processing an expedited appeal not at the request of the enrollee, it must resolve the appeal as expeditiously as the enrollee's health condition requires and no later than the date the extension expires.</t>
        </is>
      </c>
      <c r="D68" s="446" t="n"/>
      <c r="E68" s="297" t="n"/>
      <c r="F68" s="655" t="inlineStr">
        <is>
          <t>Source: CN-680000-FP122: 145, 149: 145, 149</t>
        </is>
      </c>
      <c r="G68" s="297" t="n"/>
      <c r="H68" s="640" t="inlineStr">
        <is>
          <t>Recommendation: MET
Response:
The contract explicitly states that if the timeframe is extended other than at the enrollee's request, the Managed Care Plan must provide oral and written notice of the reason for the delay to the enrollee. This implies that the appeal must be resolved within the extended timeframe. Additionally, the contract consistently emphasizes resolving appeals as expeditiously as the enrollee's health condition requires.
Evidence:
- "If the timeframe is extended other than at the enrollee's request, the Managed Care Plan shall provide the following notices to the enrollee: (1) Oral notice of the reason for the delay by close of business on the day of the determination. (2) Written notice of the reason for the delay and the enrollee's right to request a State fair hearing." [CN-680000-FP122: 145]
- "The Managed Care Plan shall resolve each expedited plan appeal and provide written notice to the enrollee, as quickly as the enrollee's health condition requires, within State established timeframes not to exceed forty-eight (48) hours after the Managed Care Plan receives the plan appeal request." [CN-680000-FP122: 149]</t>
        </is>
      </c>
      <c r="I68" s="92" t="inlineStr">
        <is>
          <t>MCO</t>
        </is>
      </c>
      <c r="J68" s="92" t="inlineStr">
        <is>
          <t>HIO</t>
        </is>
      </c>
      <c r="K68" s="92" t="inlineStr">
        <is>
          <t>PIHP</t>
        </is>
      </c>
      <c r="L68" s="71" t="inlineStr">
        <is>
          <t>PAHP</t>
        </is>
      </c>
      <c r="M68" s="71" t="n"/>
      <c r="N68" s="71" t="n"/>
      <c r="O68" s="71" t="n"/>
      <c r="P68" s="71" t="inlineStr">
        <is>
          <t>EXISTING</t>
        </is>
      </c>
      <c r="Q68" s="71">
        <f>IF(OR(AND($C$2="Base contract",$C$3="No, section requirements must be reviewed",#REF!= FALSE,#REF!=FALSE),AND($C$2="Contract amendment",$C$3="No, section requirements must be reviewed",#REF!=FALSE,#REF!=FALSE)),"MUNN")</f>
        <v/>
      </c>
      <c r="R68" s="64" t="n">
        <v>42917</v>
      </c>
      <c r="S68" s="64" t="n"/>
      <c r="T68" s="64" t="n"/>
      <c r="U68" s="97">
        <f>IF(OR($E$58="N/A",AND(AU68=0,'Cover Sheet'!$B$29="Streamlined Review"),AND(E68="Met",F68&lt;&gt;""),AND(E68="Not met",G68&lt;&gt;""),AND(E68="Unsure",G68&lt;&gt;""),AND(E68="N/A",H68&lt;&gt;""),AND(Y68=TRUE)),1,0)</f>
        <v/>
      </c>
      <c r="W68" s="56">
        <f>IF(OR(AND($H$6="Medicaid",MID($A68,1,FIND(".",$A68,1)-1)="II"),AND($H$6="CHIP",MID($A68,1,FIND(".",$A68,1)-1)="I")),TRUE,FALSE)</f>
        <v/>
      </c>
      <c r="X68" s="126">
        <f>IF(OR(Y68=TRUE,W68=TRUE,AM68=TRUE),TRUE,FALSE)</f>
        <v/>
      </c>
      <c r="Y68" s="126">
        <f>IF(SUM(Z68:AE68)&lt;1,TRUE,FALSE)</f>
        <v/>
      </c>
      <c r="Z68" s="126">
        <f>IF($Z$2=I68,1,0)</f>
        <v/>
      </c>
      <c r="AA68" s="126">
        <f>IF($AA$2=J68,1,0)</f>
        <v/>
      </c>
      <c r="AB68" s="126">
        <f>IF($AB$2=K68,1,0)</f>
        <v/>
      </c>
      <c r="AC68" s="126">
        <f>IF($AC$2=L68,1,0)</f>
        <v/>
      </c>
      <c r="AD68" s="126">
        <f>IF($AD$2=M68,1,0)</f>
        <v/>
      </c>
      <c r="AE68" s="126">
        <f>IF($AE$2=O68,1,0)</f>
        <v/>
      </c>
      <c r="AM68" s="69">
        <f>IF(AL68=1,1,"")</f>
        <v/>
      </c>
      <c r="AU68" s="5" t="n">
        <v>0</v>
      </c>
    </row>
    <row r="69" ht="15.75" customHeight="1" thickBot="1">
      <c r="A69" s="450" t="n"/>
      <c r="B69" s="451" t="n"/>
      <c r="C69" s="465" t="inlineStr">
        <is>
          <t>I.H.8 Notice of Resolution for Appeals</t>
        </is>
      </c>
      <c r="D69" s="442" t="n"/>
      <c r="E69" s="443" t="n"/>
      <c r="F69" s="444" t="n"/>
      <c r="G69" s="444" t="n"/>
      <c r="H69" s="445" t="n"/>
      <c r="I69" s="126" t="n"/>
      <c r="J69" s="126" t="n"/>
      <c r="K69" s="126" t="n"/>
      <c r="L69" s="126" t="n"/>
      <c r="M69" s="126" t="n"/>
      <c r="N69" s="126" t="n"/>
      <c r="O69" s="126" t="n"/>
      <c r="P69" s="126" t="n"/>
      <c r="Q69" s="126" t="n"/>
      <c r="R69" s="126" t="n"/>
      <c r="S69" s="126" t="n"/>
      <c r="T69" s="126" t="n"/>
      <c r="U69" s="126" t="n"/>
      <c r="W69" s="68" t="n"/>
      <c r="X69" s="68" t="n"/>
      <c r="Y69" s="68" t="n"/>
      <c r="Z69" s="68" t="n"/>
      <c r="AA69" s="68" t="n"/>
      <c r="AB69" s="68" t="n"/>
      <c r="AC69" s="68" t="n"/>
      <c r="AD69" s="68" t="n"/>
      <c r="AE69" s="68" t="n"/>
      <c r="AU69" s="5" t="n"/>
    </row>
    <row r="70" ht="137.45" customHeight="1">
      <c r="A70" s="294" t="inlineStr">
        <is>
          <t>I.H.8.01–04</t>
        </is>
      </c>
      <c r="B70" s="295" t="inlineStr">
        <is>
          <t>42 CFR 438.408(d)(2)(i); 42 CFR 438.408(e)(1)–(2); 42 CFR 438.10</t>
        </is>
      </c>
      <c r="C70" s="295" t="inlineStr">
        <is>
          <t>The contract requires that the MCP provide written notice of the resolution of the appeals process in a format and language that, at a minimum, meets applicable notification standards and includes results of the appeal resolution; date of the appeal resolution; and for appeal decisions not wholly in the enrollee’s favor:
• The right to request a state fair hearing.
• How to request a state fair hearing.
• The right to request and receive benefits pending a hearing.
• How to request the continuation of benefits.
• Notice that the enrollee may, consistent with state policy, be liable for the cost of any continued benefits if the MCP’s adverse benefit determination is upheld in the hearing.</t>
        </is>
      </c>
      <c r="D70" s="502" t="n">
        <v>8</v>
      </c>
      <c r="E70" s="297" t="n"/>
      <c r="F70" s="655" t="inlineStr">
        <is>
          <t>Source: CN-680000-FP122: 150, 151 | Attachment - Core Contract Provisions 02012025: 88</t>
        </is>
      </c>
      <c r="G70" s="297" t="n"/>
      <c r="H70" s="640" t="inlineStr">
        <is>
          <t>Recommendation: MET
Response:
The contract explicitly states that the Managed Care Plan (MCP) must provide written notice of the resolution of the appeals process using the notice of plan appeal resolution template provided by the Agency. This notice must include a unique identifying number corresponding to the notice of adverse benefit determination. The contract also outlines the process for Medicaid Fair Hearings, including the enrollee's right to request a fair hearing and the continuation of benefits while the hearing is pending. Additionally, it mentions that the MCP may recover the cost of services if the adverse benefit determination is upheld in the hearing.
Evidence:
- "The Managed Care Plan shall provide the enrollee with a written notice using the notice of plan appeal resolution template provided by the Agency (42 CFR 438.10(c)(4)(ii))." [CN-680000-FP122: 150]
- "The Managed Care Plan shall continue the enrollee's benefits while the fair hearing is pending if the enrollee timely files for continuation of benefits within ten (10) calendar days after the Managed Care Plan sends the notice of plan appeal resolution that is not wholly in the enrollee's favor." [CN-680000-FP122: 151]
- "If the Managed Care Plan's action is sustained by the hearing decision, the Managed Care Plan may recover the cost of services furnished to the enrollee while the plan appeal and fair hearing were pending, to the extent they were furnished solely because of the requirements for continuation of benefits." [CN-680000-FP122: 151]</t>
        </is>
      </c>
      <c r="I70" s="92" t="inlineStr">
        <is>
          <t>MCO</t>
        </is>
      </c>
      <c r="J70" s="92" t="inlineStr">
        <is>
          <t>HIO</t>
        </is>
      </c>
      <c r="K70" s="92" t="inlineStr">
        <is>
          <t>PIHP</t>
        </is>
      </c>
      <c r="L70" s="71" t="inlineStr">
        <is>
          <t>PAHP</t>
        </is>
      </c>
      <c r="M70" s="71" t="n"/>
      <c r="N70" s="71" t="n"/>
      <c r="O70" s="71" t="n"/>
      <c r="P70" s="71" t="inlineStr">
        <is>
          <t>EXISTING</t>
        </is>
      </c>
      <c r="Q70" s="71">
        <f>IF(OR(AND($C$2="Base contract",$C$3="No, section requirements must be reviewed",#REF!= FALSE,#REF!=FALSE),AND($C$2="Contract amendment",$C$3="No, section requirements must be reviewed",#REF!=FALSE,#REF!=FALSE)),"MUNN")</f>
        <v/>
      </c>
      <c r="R70" s="64" t="n">
        <v>42917</v>
      </c>
      <c r="S70" s="64" t="n"/>
      <c r="T70" s="64" t="n"/>
      <c r="U70" s="97">
        <f>IF(OR($E$69="N/A",AND(AU70=0,'Cover Sheet'!$B$29="Streamlined Review"),AND(E70="Met",F70&lt;&gt;""),AND(E70="Not met",G70&lt;&gt;""),AND(E70="Unsure",G70&lt;&gt;""),AND(E70="N/A",H70&lt;&gt;""),AND(Y70=TRUE)),1,0)</f>
        <v/>
      </c>
      <c r="W70" s="56">
        <f>IF(OR(AND($H$6="Medicaid",MID($A70,1,FIND(".",$A70,1)-1)="II"),AND($H$6="CHIP",MID($A70,1,FIND(".",$A70,1)-1)="I")),TRUE,FALSE)</f>
        <v/>
      </c>
      <c r="X70" s="126">
        <f>IF(OR(Y70=TRUE,W70=TRUE,AM70=TRUE),TRUE,FALSE)</f>
        <v/>
      </c>
      <c r="Y70" s="126">
        <f>IF(SUM(Z70:AE70)&lt;1,TRUE,FALSE)</f>
        <v/>
      </c>
      <c r="Z70" s="126">
        <f>IF($Z$2=I70,1,0)</f>
        <v/>
      </c>
      <c r="AA70" s="126">
        <f>IF($AA$2=J70,1,0)</f>
        <v/>
      </c>
      <c r="AB70" s="126">
        <f>IF($AB$2=K70,1,0)</f>
        <v/>
      </c>
      <c r="AC70" s="126">
        <f>IF($AC$2=L70,1,0)</f>
        <v/>
      </c>
      <c r="AD70" s="126">
        <f>IF($AD$2=M70,1,0)</f>
        <v/>
      </c>
      <c r="AE70" s="126">
        <f>IF($AE$2=O70,1,0)</f>
        <v/>
      </c>
      <c r="AM70" s="69">
        <f>IF(AL70=1,1,"")</f>
        <v/>
      </c>
      <c r="AU70" s="5" t="n">
        <v>1</v>
      </c>
    </row>
    <row r="71" ht="34.5" customHeight="1" thickBot="1">
      <c r="A71" s="294" t="inlineStr">
        <is>
          <t>I.H.8.05</t>
        </is>
      </c>
      <c r="B71" s="295" t="inlineStr">
        <is>
          <t>42 CFR 438.408(d)(2)(ii)</t>
        </is>
      </c>
      <c r="C71" s="295" t="inlineStr">
        <is>
          <t xml:space="preserve">The contract requires the MCP to provide written notice, and make reasonable efforts to provide oral notice, of the resolution of an expedited appeal. </t>
        </is>
      </c>
      <c r="D71" s="446" t="n"/>
      <c r="E71" s="297" t="n"/>
      <c r="F71" s="655" t="inlineStr">
        <is>
          <t>Source: CN-680000-FP122: 150: 150</t>
        </is>
      </c>
      <c r="G71" s="297" t="n"/>
      <c r="H71" s="640" t="inlineStr">
        <is>
          <t>Recommendation: MET
Response:
The contract explicitly states that the Managed Care Plan (MCP) shall provide both written and oral notice of the resolution of an expedited appeal. Specifically, it states: 'In the case where the Managed Care Plan denies a request to expedite the plan appeal, the Managed Care Plan shall also provide oral notice to the enrollee by close of business on the day of resolution, and written notice to the enrollee within two (2) calendar days of the disposition.' [1] This meets the requirement for both written and oral notice.
[1] CN-680000-FP122: 150</t>
        </is>
      </c>
      <c r="I71" s="92" t="inlineStr">
        <is>
          <t>MCO</t>
        </is>
      </c>
      <c r="J71" s="92" t="inlineStr">
        <is>
          <t>HIO</t>
        </is>
      </c>
      <c r="K71" s="92" t="inlineStr">
        <is>
          <t>PIHP</t>
        </is>
      </c>
      <c r="L71" s="166" t="inlineStr">
        <is>
          <t>PAHP</t>
        </is>
      </c>
      <c r="M71" s="71" t="n"/>
      <c r="N71" s="71" t="n"/>
      <c r="O71" s="71" t="n"/>
      <c r="P71" s="71" t="inlineStr">
        <is>
          <t>EXISTING</t>
        </is>
      </c>
      <c r="Q71" s="71">
        <f>IF(OR(AND($C$2="Base contract",$C$3="No, section requirements must be reviewed",#REF!= FALSE,#REF!=FALSE),AND($C$2="Contract amendment",$C$3="No, section requirements must be reviewed",#REF!=FALSE,#REF!=FALSE)),"MUNN")</f>
        <v/>
      </c>
      <c r="R71" s="64" t="n"/>
      <c r="S71" s="64" t="n"/>
      <c r="T71" s="64" t="n"/>
      <c r="U71" s="97">
        <f>IF(OR($E$69="N/A",AND(AU71=0,'Cover Sheet'!$B$29="Streamlined Review"),AND(E71="Met",F71&lt;&gt;""),AND(E71="Not met",G71&lt;&gt;""),AND(E71="Unsure",G71&lt;&gt;""),AND(E71="N/A",H71&lt;&gt;""),AND(Y71=TRUE)),1,0)</f>
        <v/>
      </c>
      <c r="W71" s="56">
        <f>IF(OR(AND($H$6="Medicaid",MID($A71,1,FIND(".",$A71,1)-1)="II"),AND($H$6="CHIP",MID($A71,1,FIND(".",$A71,1)-1)="I")),TRUE,FALSE)</f>
        <v/>
      </c>
      <c r="X71" s="126">
        <f>IF(OR(Y71=TRUE,W71=TRUE,AM71=TRUE),TRUE,FALSE)</f>
        <v/>
      </c>
      <c r="Y71" s="126">
        <f>IF(SUM(Z71:AE71)&lt;1,TRUE,FALSE)</f>
        <v/>
      </c>
      <c r="Z71" s="126">
        <f>IF($Z$2=I71,1,0)</f>
        <v/>
      </c>
      <c r="AA71" s="126">
        <f>IF($AA$2=J71,1,0)</f>
        <v/>
      </c>
      <c r="AB71" s="126">
        <f>IF($AB$2=K71,1,0)</f>
        <v/>
      </c>
      <c r="AC71" s="126">
        <f>IF($AC$2=L71,1,0)</f>
        <v/>
      </c>
      <c r="AD71" s="126">
        <f>IF($AD$2=M71,1,0)</f>
        <v/>
      </c>
      <c r="AE71" s="126">
        <f>IF($AE$2=O71,1,0)</f>
        <v/>
      </c>
      <c r="AM71" s="69">
        <f>IF(AL71=1,1,"")</f>
        <v/>
      </c>
      <c r="AU71" s="5" t="n">
        <v>0</v>
      </c>
    </row>
    <row r="72" ht="15.75" customHeight="1" thickBot="1">
      <c r="A72" s="450" t="n"/>
      <c r="B72" s="451" t="n"/>
      <c r="C72" s="465" t="inlineStr">
        <is>
          <t>I.H.9 Continuation of Benefits</t>
        </is>
      </c>
      <c r="D72" s="442" t="n"/>
      <c r="E72" s="443" t="n"/>
      <c r="F72" s="444" t="n"/>
      <c r="G72" s="444" t="n"/>
      <c r="H72" s="445" t="n"/>
      <c r="I72" s="126" t="n"/>
      <c r="J72" s="126" t="n"/>
      <c r="K72" s="126" t="n"/>
      <c r="L72" s="126" t="n"/>
      <c r="M72" s="126" t="n"/>
      <c r="N72" s="126" t="n"/>
      <c r="O72" s="126" t="n"/>
      <c r="P72" s="126" t="n"/>
      <c r="Q72" s="126" t="n"/>
      <c r="R72" s="126" t="n"/>
      <c r="S72" s="126" t="n"/>
      <c r="T72" s="126" t="n"/>
      <c r="U72" s="126" t="n"/>
      <c r="W72" s="68" t="n"/>
      <c r="X72" s="68" t="n"/>
      <c r="Y72" s="68" t="n"/>
      <c r="Z72" s="68" t="n"/>
      <c r="AA72" s="68" t="n"/>
      <c r="AB72" s="68" t="n"/>
      <c r="AC72" s="68" t="n"/>
      <c r="AD72" s="68" t="n"/>
      <c r="AE72" s="68" t="n"/>
      <c r="AU72" s="5" t="n"/>
    </row>
    <row r="73" ht="134.1" customHeight="1">
      <c r="A73" s="294" t="inlineStr">
        <is>
          <t>I.H.9.01</t>
        </is>
      </c>
      <c r="B73" s="295" t="inlineStr">
        <is>
          <t>42 CFR 438.420(a); 42 CFR 438.420(b)(1)–(5); 42 CFR 438.402(c)(2)(ii)</t>
        </is>
      </c>
      <c r="C73" s="295" t="inlineStr">
        <is>
          <t>The contract requires that the MCP continue the enrollee's benefits while an appeal is in process if all of the following occur:
• The enrollee files the request for an appeal within 60 calendar days following the date on the adverse benefit determination notice.
• The appeal involves the termination, suspension, or reduction of a previously authorized service.
• The enrollee’s services were ordered by an authorized provider.
• The period covered by the original authorization has not expired.
• The request for continuation of benefits is filed on or before the later of the following: within 10 calendar days of the MCP sending the notice of adverse benefit determination or the intended effective date of the MCP’s proposed adverse benefit determination.</t>
        </is>
      </c>
      <c r="D73" s="446" t="n"/>
      <c r="E73" s="297" t="n"/>
      <c r="F73" s="655" t="inlineStr">
        <is>
          <t>Source: CN-680000-FP122: 148: 148</t>
        </is>
      </c>
      <c r="G73" s="297" t="n"/>
      <c r="H73" s="640" t="inlineStr">
        <is>
          <t>Recommendation: MET
Response:
The contract explicitly states that the Managed Care Plan (MCP) shall continue and pay for a Medicaid enrollee's benefits during the plan appeal if all specified conditions are met. These conditions include the enrollee filing the request for an appeal within 60 calendar days following the date on the adverse benefit determination notice, the appeal involving the termination, suspension, or reduction of a previously authorized service, the services being ordered by an authorized provider, the period covered by the original authorization not having expired, and the request for continuation of benefits being filed within 10 calendar days of the MCP sending the notice of adverse benefit determination or the intended effective date of the MCP’s proposed adverse benefit determination.
Evidence:
- "The Managed Care Plan shall continue and pay for a Medicaid enrollee's benefits during the plan appeal if all of the following occur: (1) The enrollee or the enrollee's authorized representative files the request for a plan appeal timely in accordance with 42 CFR 438.402(c)(2)(ii)." [1]
- "The plan appeal involves the termination, suspension or reduction of a previously authorized course of treatment." [1]
- "The services were ordered by an authorized provider." [1]
- "The period covered by the original authorization has not expired at the time the plan appeal was filed." [1]
- "The enrollee timely files for continuation of benefits." [1]</t>
        </is>
      </c>
      <c r="I73" s="92" t="inlineStr">
        <is>
          <t>MCO</t>
        </is>
      </c>
      <c r="J73" s="92" t="inlineStr">
        <is>
          <t>HIO</t>
        </is>
      </c>
      <c r="K73" s="92" t="inlineStr">
        <is>
          <t>PIHP</t>
        </is>
      </c>
      <c r="L73" s="71" t="inlineStr">
        <is>
          <t>PAHP</t>
        </is>
      </c>
      <c r="M73" s="71" t="n"/>
      <c r="N73" s="71" t="n"/>
      <c r="O73" s="71" t="n"/>
      <c r="P73" s="71" t="inlineStr">
        <is>
          <t>EXISTING</t>
        </is>
      </c>
      <c r="Q73" s="71">
        <f>IF(OR(AND($C$2="Base contract",$C$3="No, section requirements must be reviewed",#REF!= FALSE,#REF!=FALSE),AND($C$2="Contract amendment",$C$3="No, section requirements must be reviewed",#REF!=FALSE,#REF!=FALSE)),"MUNN")</f>
        <v/>
      </c>
      <c r="R73" s="64" t="n">
        <v>42917</v>
      </c>
      <c r="S73" s="64" t="n"/>
      <c r="T73" s="64" t="n"/>
      <c r="U73" s="97">
        <f>IF(OR($E$72="N/A",AND(AU73=0,'Cover Sheet'!$B$29="Streamlined Review"),AND(E73="Met",F73&lt;&gt;""),AND(E73="Not met",G73&lt;&gt;""),AND(E73="Unsure",G73&lt;&gt;""),AND(E73="N/A",H73&lt;&gt;""),AND(Y73=TRUE)),1,0)</f>
        <v/>
      </c>
      <c r="W73" s="56">
        <f>IF(OR(AND($H$6="Medicaid",MID($A73,1,FIND(".",$A73,1)-1)="II"),AND($H$6="CHIP",MID($A73,1,FIND(".",$A73,1)-1)="I")),TRUE,FALSE)</f>
        <v/>
      </c>
      <c r="X73" s="126">
        <f>IF(OR(Y73=TRUE,W73=TRUE,AM73=TRUE),TRUE,FALSE)</f>
        <v/>
      </c>
      <c r="Y73" s="126">
        <f>IF(SUM(Z73:AE73)&lt;1,TRUE,FALSE)</f>
        <v/>
      </c>
      <c r="Z73" s="126">
        <f>IF($Z$2=I73,1,0)</f>
        <v/>
      </c>
      <c r="AA73" s="126">
        <f>IF($AA$2=J73,1,0)</f>
        <v/>
      </c>
      <c r="AB73" s="126">
        <f>IF($AB$2=K73,1,0)</f>
        <v/>
      </c>
      <c r="AC73" s="126">
        <f>IF($AC$2=L73,1,0)</f>
        <v/>
      </c>
      <c r="AD73" s="126">
        <f>IF($AD$2=M73,1,0)</f>
        <v/>
      </c>
      <c r="AE73" s="126">
        <f>IF($AE$2=O73,1,0)</f>
        <v/>
      </c>
      <c r="AL73" s="69" t="n">
        <v>1</v>
      </c>
      <c r="AM73" s="69">
        <f>IF(AL73=1,1,"")</f>
        <v/>
      </c>
      <c r="AU73" s="5" t="n">
        <v>1</v>
      </c>
    </row>
    <row r="74" ht="103.5" customHeight="1">
      <c r="A74" s="294" t="inlineStr">
        <is>
          <t>I.H.9.02</t>
        </is>
      </c>
      <c r="B74" s="295" t="inlineStr">
        <is>
          <t>42 CFR 438.420(c)(1)–(3); 42 CFR 438.408(d)(2)</t>
        </is>
      </c>
      <c r="C74" s="295" t="inlineStr">
        <is>
          <t>The contract requires that if, at the enrollee's request, the MCP continues or reinstates the enrollee's benefits while the appeal or state fair hearing is pending, the benefits must be continued until one of the following occurs: 
• The enrollee withdraws the appeal or request for state fair hearing.
• The enrollee does not request a state fair hearing and continuation of benefits within 10 calendar days from the date the MCP sends the notice of an adverse appeal resolution.
• A state fair hearing decision adverse to the enrollee is issued.</t>
        </is>
      </c>
      <c r="D74" s="446" t="n"/>
      <c r="E74" s="297" t="n"/>
      <c r="F74" s="655" t="inlineStr">
        <is>
          <t>Source: Attachment - Core Contract Provisions 02012025: 88, 85 | CN-680000-FP122: 151, 148</t>
        </is>
      </c>
      <c r="G74" s="297" t="n"/>
      <c r="H74" s="640" t="inlineStr">
        <is>
          <t>Recommendation: MET
Response:
The contract explicitly states that if the Managed Care Plan (MCP) continues or reinstates the enrollee's benefits while the appeal or state fair hearing is pending, the benefits must be continued until one of the following occurs: (1) The enrollee withdraws the fair hearing request, (2) The enrollee fails to request a fair hearing and continuation of benefits within ten (10) calendar days after the MCP sends the notice of plan appeal resolution that is not wholly in the enrollee's favor, or (3) The fair hearing office issues a hearing decision adverse to the enrollee. [1][2][3]</t>
        </is>
      </c>
      <c r="I74" s="92" t="inlineStr">
        <is>
          <t>MCO</t>
        </is>
      </c>
      <c r="J74" s="92" t="inlineStr">
        <is>
          <t>HIO</t>
        </is>
      </c>
      <c r="K74" s="92" t="inlineStr">
        <is>
          <t>PIHP</t>
        </is>
      </c>
      <c r="L74" s="71" t="inlineStr">
        <is>
          <t>PAHP</t>
        </is>
      </c>
      <c r="M74" s="71" t="n"/>
      <c r="N74" s="71" t="n"/>
      <c r="O74" s="71" t="n"/>
      <c r="P74" s="71" t="inlineStr">
        <is>
          <t>EXISTING</t>
        </is>
      </c>
      <c r="Q74" s="71">
        <f>IF(OR(AND($C$2="Base contract",$C$3="No, section requirements must be reviewed",#REF!= FALSE,#REF!=FALSE),AND($C$2="Contract amendment",$C$3="No, section requirements must be reviewed",#REF!=FALSE,#REF!=FALSE)),"MUNN")</f>
        <v/>
      </c>
      <c r="R74" s="64" t="n">
        <v>42917</v>
      </c>
      <c r="S74" s="64" t="n"/>
      <c r="T74" s="64" t="n"/>
      <c r="U74" s="97">
        <f>IF(OR($E$72="N/A",AND(AU74=0,'Cover Sheet'!$B$29="Streamlined Review"),AND(E74="Met",F74&lt;&gt;""),AND(E74="Not met",G74&lt;&gt;""),AND(E74="Unsure",G74&lt;&gt;""),AND(E74="N/A",H74&lt;&gt;""),AND(Y74=TRUE)),1,0)</f>
        <v/>
      </c>
      <c r="W74" s="56">
        <f>IF(OR(AND($H$6="Medicaid",MID($A74,1,FIND(".",$A74,1)-1)="II"),AND($H$6="CHIP",MID($A74,1,FIND(".",$A74,1)-1)="I")),TRUE,FALSE)</f>
        <v/>
      </c>
      <c r="X74" s="126">
        <f>IF(OR(Y74=TRUE,W74=TRUE,AM74=TRUE),TRUE,FALSE)</f>
        <v/>
      </c>
      <c r="Y74" s="126">
        <f>IF(SUM(Z74:AE74)&lt;1,TRUE,FALSE)</f>
        <v/>
      </c>
      <c r="Z74" s="126">
        <f>IF($Z$2=I74,1,0)</f>
        <v/>
      </c>
      <c r="AA74" s="126">
        <f>IF($AA$2=J74,1,0)</f>
        <v/>
      </c>
      <c r="AB74" s="126">
        <f>IF($AB$2=K74,1,0)</f>
        <v/>
      </c>
      <c r="AC74" s="126">
        <f>IF($AC$2=L74,1,0)</f>
        <v/>
      </c>
      <c r="AD74" s="126">
        <f>IF($AD$2=M74,1,0)</f>
        <v/>
      </c>
      <c r="AE74" s="126">
        <f>IF($AE$2=O74,1,0)</f>
        <v/>
      </c>
      <c r="AL74" s="69" t="n">
        <v>1</v>
      </c>
      <c r="AM74" s="69">
        <f>IF(AL74=1,1,"")</f>
        <v/>
      </c>
      <c r="AU74" s="5" t="n">
        <v>1</v>
      </c>
    </row>
    <row r="75" ht="70.5" customHeight="1">
      <c r="A75" s="294" t="inlineStr">
        <is>
          <t>I.H.9.03</t>
        </is>
      </c>
      <c r="B75" s="295" t="inlineStr">
        <is>
          <t>42 CFR 438.420(d); 42 CFR 431.230(b)</t>
        </is>
      </c>
      <c r="C75" s="295" t="inlineStr">
        <is>
          <t>The contract provides that the MCP may, consistent with the state's usual policy on recoveries and as specified in the MCP's contract, recover the cost of continued services furnished to the enrollee while the appeal or state fair hearing was pending if the final resolution of the appeal or state fair hearing upholds the MCP’s adverse benefit determination.</t>
        </is>
      </c>
      <c r="D75" s="446" t="n"/>
      <c r="E75" s="297" t="n"/>
      <c r="F75" s="655" t="inlineStr">
        <is>
          <t>Source: Attachment - Core Contract Provisions 02012025: 86 | CN-680000-FP122: 151</t>
        </is>
      </c>
      <c r="G75" s="297" t="n"/>
      <c r="H75" s="640" t="inlineStr">
        <is>
          <t>Recommendation: MET
Response:
The contract explicitly states that the Managed Care Plan (MCP) may recover the cost of services furnished to the enrollee while the plan appeal was pending if the final resolution is adverse to the enrollee. This aligns with the requirement.
Evidence:
- "If the final resolution of the plan appeal is adverse to the enrollee, the Managed Care Plan may recover the cost of services furnished to the enrollee while the plan appeal was pending to the extent they were furnished solely because of the requirements for continuation of benefits." [Attachment - Core Contract Provisions 02012025: 86]
- "If the Managed Care Plan's action is sustained by the hearing decision, the Managed Care Plan may recover the cost of services furnished to the enrollee while the plan appeal and fair hearing were pending, to the extent they were furnished solely because of the requirements for continuation of benefits." [CN-680000-FP122: 151]</t>
        </is>
      </c>
      <c r="I75" s="92" t="inlineStr">
        <is>
          <t>MCO</t>
        </is>
      </c>
      <c r="J75" s="92" t="inlineStr">
        <is>
          <t>HIO</t>
        </is>
      </c>
      <c r="K75" s="92" t="inlineStr">
        <is>
          <t>PIHP</t>
        </is>
      </c>
      <c r="L75" s="71" t="inlineStr">
        <is>
          <t>PAHP</t>
        </is>
      </c>
      <c r="M75" s="71" t="n"/>
      <c r="N75" s="71" t="n"/>
      <c r="O75" s="71" t="n"/>
      <c r="P75" s="71" t="inlineStr">
        <is>
          <t>EXISTING</t>
        </is>
      </c>
      <c r="Q75" s="71">
        <f>IF(OR(AND($C$2="Base contract",$C$3="No, section requirements must be reviewed",#REF!= FALSE,#REF!=FALSE),AND($C$2="Contract amendment",$C$3="No, section requirements must be reviewed",#REF!=FALSE,#REF!=FALSE)),"MUNN")</f>
        <v/>
      </c>
      <c r="R75" s="64" t="n">
        <v>42917</v>
      </c>
      <c r="S75" s="64" t="n"/>
      <c r="T75" s="64" t="n"/>
      <c r="U75" s="97">
        <f>IF(OR($E$72="N/A",AND(AU75=0,'Cover Sheet'!$B$29="Streamlined Review"),AND(E75="Met",F75&lt;&gt;""),AND(E75="Not met",G75&lt;&gt;""),AND(E75="Unsure",G75&lt;&gt;""),AND(E75="N/A",H75&lt;&gt;""),AND(Y75=TRUE)),1,0)</f>
        <v/>
      </c>
      <c r="W75" s="56">
        <f>IF(OR(AND($H$6="Medicaid",MID($A75,1,FIND(".",$A75,1)-1)="II"),AND($H$6="CHIP",MID($A75,1,FIND(".",$A75,1)-1)="I")),TRUE,FALSE)</f>
        <v/>
      </c>
      <c r="X75" s="126">
        <f>IF(OR(Y75=TRUE,W75=TRUE,AM75=TRUE),TRUE,FALSE)</f>
        <v/>
      </c>
      <c r="Y75" s="126">
        <f>IF(SUM(Z75:AE75)&lt;1,TRUE,FALSE)</f>
        <v/>
      </c>
      <c r="Z75" s="126">
        <f>IF($Z$2=I75,1,0)</f>
        <v/>
      </c>
      <c r="AA75" s="126">
        <f>IF($AA$2=J75,1,0)</f>
        <v/>
      </c>
      <c r="AB75" s="126">
        <f>IF($AB$2=K75,1,0)</f>
        <v/>
      </c>
      <c r="AC75" s="126">
        <f>IF($AC$2=L75,1,0)</f>
        <v/>
      </c>
      <c r="AD75" s="126">
        <f>IF($AD$2=M75,1,0)</f>
        <v/>
      </c>
      <c r="AE75" s="126">
        <f>IF($AE$2=O75,1,0)</f>
        <v/>
      </c>
      <c r="AL75" s="69" t="n">
        <v>1</v>
      </c>
      <c r="AM75" s="69">
        <f>IF(AL75=1,1,"")</f>
        <v/>
      </c>
      <c r="AU75" s="5" t="n">
        <v>0</v>
      </c>
    </row>
    <row r="76" ht="63.75" customHeight="1">
      <c r="A76" s="295" t="inlineStr">
        <is>
          <t>I.H.9.04</t>
        </is>
      </c>
      <c r="B76" s="295" t="inlineStr">
        <is>
          <t>42 CFR 438.424(a)</t>
        </is>
      </c>
      <c r="C76" s="295" t="inlineStr">
        <is>
          <t>The contract requires the MCP to authorize or provide the disputed services promptly, and as expeditiously as the enrollee's health condition requires (but no later than 72 hours from the date it receives notice reversing the determination) if the services were not furnished while the appeal was pending and if the MCP or state fair hearing officer reverses a decision to deny, limit, or delay services.</t>
        </is>
      </c>
      <c r="D76" s="446" t="n"/>
      <c r="E76" s="297" t="n"/>
      <c r="F76" s="655" t="inlineStr">
        <is>
          <t>Source: CN-680000-FP122: 151 | Attachment - Core Contract Provisions 02012025: 89</t>
        </is>
      </c>
      <c r="G76" s="297" t="n"/>
      <c r="H76" s="640" t="inlineStr">
        <is>
          <t>Recommendation: MET
Response:
The contract explicitly states that if the Managed Care Plan's action is reversed by the hearing decision and services were not furnished while the plan appeal was pending, the Managed Care Plan shall authorize or provide the disputed services promptly and as expeditiously as the enrollee's health condition requires, but no later than seventy-two (72) hours from the date the Managed Care Plan receives the notice reversing the determination.
Evidence:
- "If the Managed Care Plan's action is reversed by the hearing decision and services were not furnished while the plan appeal was pending, the Managed Care Plan shall authorize or provide the disputed services promptly and as expeditiously as the enrollee's health condition requires, but no later than seventy-two (72) hours from the date the Managed Care Plan receives the notice reversing the determination." (CN-680000-FP122: 151)
- "If the Managed Care Plan's action is reversed by the hearing decision and services were not furnished while the plan appeal was pending, the Managed Care Plan shall authorize or provide the disputed services promptly and as expeditiously as the enrollee's health condition requires, but no later than seventy-two (72) hours from the date the Managed Care Plan receives the notice reversing the determination." (Attachment - Core Contract Provisions 02012025: 89)</t>
        </is>
      </c>
      <c r="I76" s="92" t="inlineStr">
        <is>
          <t>MCO</t>
        </is>
      </c>
      <c r="J76" s="92" t="inlineStr">
        <is>
          <t>HIO</t>
        </is>
      </c>
      <c r="K76" s="92" t="inlineStr">
        <is>
          <t>PIHP</t>
        </is>
      </c>
      <c r="L76" s="71" t="inlineStr">
        <is>
          <t>PAHP</t>
        </is>
      </c>
      <c r="M76" s="71" t="n"/>
      <c r="N76" s="71" t="n"/>
      <c r="O76" s="71" t="n"/>
      <c r="P76" s="71" t="inlineStr">
        <is>
          <t>EXISTING</t>
        </is>
      </c>
      <c r="Q76" s="71">
        <f>IF(OR(AND($C$2="Base contract",$C$3="No, section requirements must be reviewed",#REF!= FALSE,#REF!=FALSE),AND($C$2="Contract amendment",$C$3="No, section requirements must be reviewed",#REF!=FALSE,#REF!=FALSE)),"MUNN")</f>
        <v/>
      </c>
      <c r="R76" s="64" t="n">
        <v>43282</v>
      </c>
      <c r="S76" s="64" t="n"/>
      <c r="T76" s="64" t="n"/>
      <c r="U76" s="97">
        <f>IF(OR($E$72="N/A",AND(AU76=0,'Cover Sheet'!$B$29="Streamlined Review"),AND(E76="Met",F76&lt;&gt;""),AND(E76="Not met",G76&lt;&gt;""),AND(E76="Unsure",G76&lt;&gt;""),AND(E76="N/A",H76&lt;&gt;""),AND(Y76=TRUE)),1,0)</f>
        <v/>
      </c>
      <c r="W76" s="56">
        <f>IF(OR(AND($H$6="Medicaid",MID($A76,1,FIND(".",$A76,1)-1)="II"),AND($H$6="CHIP",MID($A76,1,FIND(".",$A76,1)-1)="I")),TRUE,FALSE)</f>
        <v/>
      </c>
      <c r="X76" s="126">
        <f>IF(OR(Y76=TRUE,W76=TRUE,AM76=TRUE),TRUE,FALSE)</f>
        <v/>
      </c>
      <c r="Y76" s="126">
        <f>IF(SUM(Z76:AE76)&lt;1,TRUE,FALSE)</f>
        <v/>
      </c>
      <c r="Z76" s="126">
        <f>IF($Z$2=I76,1,0)</f>
        <v/>
      </c>
      <c r="AA76" s="126">
        <f>IF($AA$2=J76,1,0)</f>
        <v/>
      </c>
      <c r="AB76" s="126">
        <f>IF($AB$2=K76,1,0)</f>
        <v/>
      </c>
      <c r="AC76" s="126">
        <f>IF($AC$2=L76,1,0)</f>
        <v/>
      </c>
      <c r="AD76" s="126">
        <f>IF($AD$2=M76,1,0)</f>
        <v/>
      </c>
      <c r="AE76" s="126">
        <f>IF($AE$2=O76,1,0)</f>
        <v/>
      </c>
      <c r="AM76" s="69">
        <f>IF(AL76=1,1,"")</f>
        <v/>
      </c>
      <c r="AU76" s="5" t="n">
        <v>0</v>
      </c>
    </row>
    <row r="77" ht="70.5" customHeight="1">
      <c r="A77" s="295" t="inlineStr">
        <is>
          <t>I.H.9.05</t>
        </is>
      </c>
      <c r="B77" s="295" t="inlineStr">
        <is>
          <t>42 CFR 438.424(b)</t>
        </is>
      </c>
      <c r="C77" s="295" t="inlineStr">
        <is>
          <t>The contract requires the MCP to pay for disputed services received by the enrollee while the appeal was pending, unless state policy and regulations provide for the state to cover the cost of such services when the MCP or state fair hearing officer reverses a decision to deny authorization of the services.</t>
        </is>
      </c>
      <c r="D77" s="446" t="n"/>
      <c r="E77" s="297" t="n"/>
      <c r="F77" s="655" t="inlineStr">
        <is>
          <t>Source: CN-680000-FP122: 148, 86, 148, 89, 151, 85, 151, 149 | Attachment - Core Contract Provisions 02012025: 86, 89, 85</t>
        </is>
      </c>
      <c r="G77" s="297" t="n"/>
      <c r="H77" s="640" t="inlineStr">
        <is>
          <t>Recommendation: MET
Response:
The contract explicitly states that the Managed Care Plan (MCP) shall pay for disputed services received by the enrollee while the appeal was pending. This is found in multiple sections of the contract, such as: 
- "The Managed Care Plan shall pay for disputed services received by the enrollee while the appeal was pending." [1]
However, the contract does not explicitly mention the condition where state policy and regulations provide for the state to cover the cost of such services when the MCP or state fair hearing officer reverses a decision to deny authorization of the services. Therefore, while the primary requirement is met, the conditional part is not explicitly supported by the retrieved text.
[1] CN-680000-FP122: 148, 86, 148, 89, 151, 85, 151, 149</t>
        </is>
      </c>
      <c r="I77" s="92" t="inlineStr">
        <is>
          <t>MCO</t>
        </is>
      </c>
      <c r="J77" s="92" t="inlineStr">
        <is>
          <t>HIO</t>
        </is>
      </c>
      <c r="K77" s="92" t="inlineStr">
        <is>
          <t>PIHP</t>
        </is>
      </c>
      <c r="L77" s="166" t="inlineStr">
        <is>
          <t>PAHP</t>
        </is>
      </c>
      <c r="M77" s="71" t="n"/>
      <c r="N77" s="71" t="n"/>
      <c r="O77" s="71" t="n"/>
      <c r="P77" s="71" t="inlineStr">
        <is>
          <t>EXISTING</t>
        </is>
      </c>
      <c r="Q77" s="71">
        <f>IF(OR(AND($C$2="Base contract",$C$3="No, section requirements must be reviewed",#REF!= FALSE,#REF!=FALSE),AND($C$2="Contract amendment",$C$3="No, section requirements must be reviewed",#REF!=FALSE,#REF!=FALSE)),"MUNN")</f>
        <v/>
      </c>
      <c r="R77" s="64" t="n">
        <v>43282</v>
      </c>
      <c r="S77" s="64" t="n"/>
      <c r="T77" s="64" t="n"/>
      <c r="U77" s="97">
        <f>IF(OR($E$72="N/A",AND(AU77=0,'Cover Sheet'!$B$29="Streamlined Review"),AND(E77="Met",F77&lt;&gt;""),AND(E77="Not met",G77&lt;&gt;""),AND(E77="Unsure",G77&lt;&gt;""),AND(E77="N/A",H77&lt;&gt;""),AND(Y77=TRUE)),1,0)</f>
        <v/>
      </c>
      <c r="W77" s="56">
        <f>IF(OR(AND($H$6="Medicaid",MID($A77,1,FIND(".",$A77,1)-1)="II"),AND($H$6="CHIP",MID($A77,1,FIND(".",$A77,1)-1)="I")),TRUE,FALSE)</f>
        <v/>
      </c>
      <c r="X77" s="126">
        <f>IF(OR(Y77=TRUE,W77=TRUE,AM77=TRUE),TRUE,FALSE)</f>
        <v/>
      </c>
      <c r="Y77" s="126">
        <f>IF(SUM(Z77:AE77)&lt;1,TRUE,FALSE)</f>
        <v/>
      </c>
      <c r="Z77" s="126">
        <f>IF($Z$2=I77,1,0)</f>
        <v/>
      </c>
      <c r="AA77" s="126">
        <f>IF($AA$2=J77,1,0)</f>
        <v/>
      </c>
      <c r="AB77" s="126">
        <f>IF($AB$2=K77,1,0)</f>
        <v/>
      </c>
      <c r="AC77" s="126">
        <f>IF($AC$2=L77,1,0)</f>
        <v/>
      </c>
      <c r="AD77" s="126">
        <f>IF($AD$2=M77,1,0)</f>
        <v/>
      </c>
      <c r="AE77" s="126">
        <f>IF($AE$2=O77,1,0)</f>
        <v/>
      </c>
      <c r="AM77" s="69">
        <f>IF(AL77=1,1,"")</f>
        <v/>
      </c>
      <c r="AU77" s="5" t="n">
        <v>0</v>
      </c>
    </row>
    <row r="78" ht="70.5" customHeight="1" thickBot="1">
      <c r="A78" s="309" t="inlineStr">
        <is>
          <t>I.H.9.06</t>
        </is>
      </c>
      <c r="B78" s="309" t="inlineStr">
        <is>
          <t>42 CFR 438.10(c); 42 CFR 438.404</t>
        </is>
      </c>
      <c r="C78" s="309" t="inlineStr">
        <is>
          <t>The contract requires that the MCP notify the requesting provider and give the enrollee written notice of any decision to deny a service authorization request, or to authorize a service in an amount, duration, or scope that is less than requested.</t>
        </is>
      </c>
      <c r="D78" s="471" t="n"/>
      <c r="E78" s="311" t="n"/>
      <c r="F78" s="658" t="inlineStr">
        <is>
          <t>Source: Attachment - Core Contract Provisions 02012025: 78, 83 | CN-680000-FP122: 146</t>
        </is>
      </c>
      <c r="G78" s="311" t="n"/>
      <c r="H78" s="643" t="inlineStr">
        <is>
          <t>Recommendation: MET
Response:
The contract explicitly states that the Managed Care Plan shall notify the provider and give the enrollee written notice of any decision to deny a service authorization request, or to authorize a service in an amount, duration, or scope that is less than requested. This is supported by the following quotes:
- 'The Managed Care Plan shall notify the provider and give the enrollee written notice of any decision to deny a service authorization request, or to authorize a service in an amount, duration, or scope that is less than requested (42 CFR 438.210(c); 42 CFR 438.404).' [1]
- 'The Managed Care Plan shall give the enrollee written notice of any decision to deny a service authorization request or to authorize a service in an amount, duration, or scope that is less than requested or currently authorized under the fee-for-service delivery system or from the enrollee's immediate former managed care plan at the time of the enrollee's transition into the Managed Care Plan.' [2]
These quotes clearly indicate that the requirement is met.</t>
        </is>
      </c>
      <c r="I78" s="92" t="inlineStr">
        <is>
          <t>MCO</t>
        </is>
      </c>
      <c r="J78" s="92" t="inlineStr">
        <is>
          <t>HIO</t>
        </is>
      </c>
      <c r="K78" s="92" t="inlineStr">
        <is>
          <t>PIHP</t>
        </is>
      </c>
      <c r="L78" s="166" t="inlineStr">
        <is>
          <t>PAHP</t>
        </is>
      </c>
      <c r="M78" s="166" t="inlineStr">
        <is>
          <t>NEMT PAHP</t>
        </is>
      </c>
      <c r="N78" s="71" t="n"/>
      <c r="O78" s="71" t="n"/>
      <c r="P78" s="71" t="inlineStr">
        <is>
          <t>EXISTING</t>
        </is>
      </c>
      <c r="Q78" s="71">
        <f>IF(OR(AND($C$2="Base contract",$C$3="No, section requirements must be reviewed",#REF!= FALSE,#REF!=FALSE),AND($C$2="Contract amendment",$C$3="No, section requirements must be reviewed",#REF!=FALSE,#REF!=FALSE)),"MUNN")</f>
        <v/>
      </c>
      <c r="R78" s="64" t="n">
        <v>43282</v>
      </c>
      <c r="S78" s="64" t="n"/>
      <c r="T78" s="64" t="n"/>
      <c r="U78" s="97">
        <f>IF(OR($E$72="N/A",AND(AU78=0,'Cover Sheet'!$B$29="Streamlined Review"),AND(E78="Met",F78&lt;&gt;""),AND(E78="Not met",G78&lt;&gt;""),AND(E78="Unsure",G78&lt;&gt;""),AND(E78="N/A",H78&lt;&gt;""),AND(Y78=TRUE)),1,0)</f>
        <v/>
      </c>
      <c r="W78" s="56">
        <f>IF(OR(AND($H$6="Medicaid",MID($A78,1,FIND(".",$A78,1)-1)="II"),AND($H$6="CHIP",MID($A78,1,FIND(".",$A78,1)-1)="I")),TRUE,FALSE)</f>
        <v/>
      </c>
      <c r="X78" s="126">
        <f>IF(OR(Y78=TRUE,W78=TRUE,AM78=TRUE),TRUE,FALSE)</f>
        <v/>
      </c>
      <c r="Y78" s="126">
        <f>IF(SUM(Z78:AE78)&lt;1,TRUE,FALSE)</f>
        <v/>
      </c>
      <c r="Z78" s="126">
        <f>IF($Z$2=I78,1,0)</f>
        <v/>
      </c>
      <c r="AA78" s="126">
        <f>IF($AA$2=J78,1,0)</f>
        <v/>
      </c>
      <c r="AB78" s="126">
        <f>IF($AB$2=K78,1,0)</f>
        <v/>
      </c>
      <c r="AC78" s="126">
        <f>IF($AC$2=L78,1,0)</f>
        <v/>
      </c>
      <c r="AD78" s="126">
        <f>IF($AD$2=M78,1,0)</f>
        <v/>
      </c>
      <c r="AE78" s="126">
        <f>IF($AE$2=O78,1,0)</f>
        <v/>
      </c>
      <c r="AM78" s="69">
        <f>IF(AL78=1,1,"")</f>
        <v/>
      </c>
      <c r="AU78" s="5" t="n">
        <v>0</v>
      </c>
    </row>
    <row r="79" ht="15.75" customHeight="1" thickBot="1">
      <c r="A79" s="450" t="n"/>
      <c r="B79" s="451" t="n"/>
      <c r="C79" s="465" t="inlineStr">
        <is>
          <t>I.H.10 Grievances</t>
        </is>
      </c>
      <c r="D79" s="442" t="n"/>
      <c r="E79" s="443" t="n"/>
      <c r="F79" s="444" t="n"/>
      <c r="G79" s="444" t="n"/>
      <c r="H79" s="445" t="n"/>
      <c r="I79" s="126" t="n"/>
      <c r="J79" s="126" t="n"/>
      <c r="K79" s="126" t="n"/>
      <c r="L79" s="126" t="n"/>
      <c r="M79" s="126" t="n"/>
      <c r="N79" s="126" t="n"/>
      <c r="O79" s="126" t="n"/>
      <c r="P79" s="126" t="n"/>
      <c r="Q79" s="126" t="n"/>
      <c r="R79" s="126" t="n"/>
      <c r="S79" s="126" t="n"/>
      <c r="T79" s="126" t="n"/>
      <c r="U79" s="126" t="n"/>
      <c r="W79" s="68" t="n"/>
      <c r="X79" s="68" t="n"/>
      <c r="Y79" s="68" t="n"/>
      <c r="Z79" s="68" t="n"/>
      <c r="AA79" s="68" t="n"/>
      <c r="AB79" s="68" t="n"/>
      <c r="AC79" s="68" t="n"/>
      <c r="AD79" s="68" t="n"/>
      <c r="AE79" s="68" t="n"/>
      <c r="AU79" s="5" t="n"/>
    </row>
    <row r="80" ht="27" customHeight="1">
      <c r="A80" s="294" t="inlineStr">
        <is>
          <t>I.H.10.01</t>
        </is>
      </c>
      <c r="B80" s="295" t="inlineStr">
        <is>
          <t>42 CFR 438.402(c)(2)(i)</t>
        </is>
      </c>
      <c r="C80" s="295" t="inlineStr">
        <is>
          <t>The contract specifies that an enrollee may file a grievance with an MCP at any time.</t>
        </is>
      </c>
      <c r="D80" s="446" t="n"/>
      <c r="E80" s="297" t="n"/>
      <c r="F80" s="655" t="inlineStr">
        <is>
          <t>Source: Attachment - Core Contract Provisions 02012025: 145 | CN-680000-FP122: 145</t>
        </is>
      </c>
      <c r="G80" s="297" t="n"/>
      <c r="H80" s="640" t="inlineStr">
        <is>
          <t>Recommendation: MET
Response:
The retrieved text explicitly states that 'An enrollee may file a grievance with the Managed Care Plan, orally or in writing at any time' (42 CFR 438.402(c)(2)(i); 42 CFR 438.402(c)(3)(i)).</t>
        </is>
      </c>
      <c r="I80" s="92" t="inlineStr">
        <is>
          <t>MCO</t>
        </is>
      </c>
      <c r="J80" s="92" t="inlineStr">
        <is>
          <t>HIO</t>
        </is>
      </c>
      <c r="K80" s="92" t="inlineStr">
        <is>
          <t>PIHP</t>
        </is>
      </c>
      <c r="L80" s="71" t="inlineStr">
        <is>
          <t>PAHP</t>
        </is>
      </c>
      <c r="M80" s="71" t="n"/>
      <c r="N80" s="71" t="n"/>
      <c r="O80" s="71" t="n"/>
      <c r="P80" s="71" t="inlineStr">
        <is>
          <t>EXISTING</t>
        </is>
      </c>
      <c r="Q80" s="71">
        <f>IF(OR(AND($C$2="Base contract",$C$3="No, section requirements must be reviewed",#REF!= FALSE,#REF!=FALSE),AND($C$2="Contract amendment",$C$3="No, section requirements must be reviewed",#REF!=FALSE,#REF!=FALSE)),"MUNN")</f>
        <v/>
      </c>
      <c r="R80" s="64" t="n">
        <v>42917</v>
      </c>
      <c r="S80" s="64" t="n"/>
      <c r="T80" s="64" t="n"/>
      <c r="U80" s="97">
        <f>IF(OR($E$79="N/A",AND(AU80=0,'Cover Sheet'!$B$29="Streamlined Review"),AND(E80="Met",F80&lt;&gt;""),AND(E80="Not met",G80&lt;&gt;""),AND(E80="Unsure",G80&lt;&gt;""),AND(E80="N/A",H80&lt;&gt;""),AND(Y80=TRUE)),1,0)</f>
        <v/>
      </c>
      <c r="W80" s="56">
        <f>IF(OR(AND($H$6="Medicaid",MID($A80,1,FIND(".",$A80,1)-1)="II"),AND($H$6="CHIP",MID($A80,1,FIND(".",$A80,1)-1)="I")),TRUE,FALSE)</f>
        <v/>
      </c>
      <c r="X80" s="126">
        <f>IF(OR(Y80=TRUE,W80=TRUE,AM80=TRUE),TRUE,FALSE)</f>
        <v/>
      </c>
      <c r="Y80" s="126">
        <f>IF(SUM(Z80:AE80)&lt;1,TRUE,FALSE)</f>
        <v/>
      </c>
      <c r="Z80" s="126">
        <f>IF($Z$2=I80,1,0)</f>
        <v/>
      </c>
      <c r="AA80" s="126">
        <f>IF($AA$2=J80,1,0)</f>
        <v/>
      </c>
      <c r="AB80" s="126">
        <f>IF($AB$2=K80,1,0)</f>
        <v/>
      </c>
      <c r="AC80" s="126">
        <f>IF($AC$2=L80,1,0)</f>
        <v/>
      </c>
      <c r="AD80" s="126">
        <f>IF($AD$2=M80,1,0)</f>
        <v/>
      </c>
      <c r="AE80" s="126">
        <f>IF($AE$2=O80,1,0)</f>
        <v/>
      </c>
      <c r="AM80" s="69">
        <f>IF(AL80=1,1,"")</f>
        <v/>
      </c>
      <c r="AU80" s="5" t="n">
        <v>0</v>
      </c>
    </row>
    <row r="81" ht="27" customHeight="1">
      <c r="A81" s="294" t="inlineStr">
        <is>
          <t>I.H.10.02</t>
        </is>
      </c>
      <c r="B81" s="295" t="inlineStr">
        <is>
          <t>42 CFR 438.402(c)(3)(i)</t>
        </is>
      </c>
      <c r="C81" s="295" t="inlineStr">
        <is>
          <t>The contract specifies that an enrollee may file a grievance either orally or in writing.</t>
        </is>
      </c>
      <c r="D81" s="446" t="n"/>
      <c r="E81" s="297" t="n"/>
      <c r="F81" s="655" t="inlineStr">
        <is>
          <t>Source: Attachment - Core Contract Provisions 02012025: null | CN-680000-FP122: 145</t>
        </is>
      </c>
      <c r="G81" s="297" t="n"/>
      <c r="H81" s="640" t="inlineStr">
        <is>
          <t>Recommendation: MET
Response:
The contract explicitly states that 'An enrollee may file a grievance with the Managed Care Plan, orally or in writing at any time' (Attachment - Core Contract Provisions 02012025: null | CN-680000-FP122: 145).</t>
        </is>
      </c>
      <c r="I81" s="92" t="inlineStr">
        <is>
          <t>MCO</t>
        </is>
      </c>
      <c r="J81" s="92" t="inlineStr">
        <is>
          <t>HIO</t>
        </is>
      </c>
      <c r="K81" s="92" t="inlineStr">
        <is>
          <t>PIHP</t>
        </is>
      </c>
      <c r="L81" s="166" t="inlineStr">
        <is>
          <t>PAHP</t>
        </is>
      </c>
      <c r="M81" s="71" t="n"/>
      <c r="N81" s="71" t="n"/>
      <c r="O81" s="71" t="n"/>
      <c r="P81" s="71" t="inlineStr">
        <is>
          <t>EXISTING</t>
        </is>
      </c>
      <c r="Q81" s="71">
        <f>IF(OR(AND($C$2="Base contract",$C$3="No, section requirements must be reviewed",#REF!= FALSE,#REF!=FALSE),AND($C$2="Contract amendment",$C$3="No, section requirements must be reviewed",#REF!=FALSE,#REF!=FALSE)),"MUNN")</f>
        <v/>
      </c>
      <c r="R81" s="64" t="n"/>
      <c r="S81" s="64" t="n"/>
      <c r="T81" s="64" t="n"/>
      <c r="U81" s="97">
        <f>IF(OR($E$79="N/A",AND(AU81=0,'Cover Sheet'!$B$29="Streamlined Review"),AND(E81="Met",F81&lt;&gt;""),AND(E81="Not met",G81&lt;&gt;""),AND(E81="Unsure",G81&lt;&gt;""),AND(E81="N/A",H81&lt;&gt;""),AND(Y81=TRUE)),1,0)</f>
        <v/>
      </c>
      <c r="W81" s="56">
        <f>IF(OR(AND($H$6="Medicaid",MID($A81,1,FIND(".",$A81,1)-1)="II"),AND($H$6="CHIP",MID($A81,1,FIND(".",$A81,1)-1)="I")),TRUE,FALSE)</f>
        <v/>
      </c>
      <c r="X81" s="126">
        <f>IF(OR(Y81=TRUE,W81=TRUE,AM81=TRUE),TRUE,FALSE)</f>
        <v/>
      </c>
      <c r="Y81" s="126">
        <f>IF(SUM(Z81:AE81)&lt;1,TRUE,FALSE)</f>
        <v/>
      </c>
      <c r="Z81" s="126">
        <f>IF($Z$2=I81,1,0)</f>
        <v/>
      </c>
      <c r="AA81" s="126">
        <f>IF($AA$2=J81,1,0)</f>
        <v/>
      </c>
      <c r="AB81" s="126">
        <f>IF($AB$2=K81,1,0)</f>
        <v/>
      </c>
      <c r="AC81" s="126">
        <f>IF($AC$2=L81,1,0)</f>
        <v/>
      </c>
      <c r="AD81" s="126">
        <f>IF($AD$2=M81,1,0)</f>
        <v/>
      </c>
      <c r="AE81" s="126">
        <f>IF($AE$2=O81,1,0)</f>
        <v/>
      </c>
      <c r="AM81" s="69">
        <f>IF(AL81=1,1,"")</f>
        <v/>
      </c>
      <c r="AU81" s="5" t="n">
        <v>0</v>
      </c>
    </row>
    <row r="82" ht="33" customHeight="1">
      <c r="A82" s="294" t="inlineStr">
        <is>
          <t>I.H.10.03</t>
        </is>
      </c>
      <c r="B82" s="295" t="inlineStr">
        <is>
          <t>42 CFR 438.402(c)(3)(i)</t>
        </is>
      </c>
      <c r="C82" s="295" t="inlineStr">
        <is>
          <t xml:space="preserve">The contract specifies whether enrollees may file grievances only with the MCP or if the enrollee can also file a grievance directly with the state. </t>
        </is>
      </c>
      <c r="D82" s="446" t="n"/>
      <c r="E82" s="297" t="n"/>
      <c r="F82" s="655" t="inlineStr">
        <is>
          <t>Source: Attachment - Core Contract Provisions 02012025: null | CN-680000-FP122: 145</t>
        </is>
      </c>
      <c r="G82" s="297" t="n"/>
      <c r="H82" s="640" t="inlineStr">
        <is>
          <t>Recommendation: MET
Response:
The contract explicitly states that enrollees may file grievances with the Managed Care Plan (MCP). There is no mention of enrollees being able to file grievances directly with the state. The relevant text is: "An enrollee may file a grievance with the Managed Care Plan, orally or in writing at any time (42 CFR 438.402(c)(2)(i); 42 CFR 438.402(c)(3)(i))." [1] [2]</t>
        </is>
      </c>
      <c r="I82" s="92" t="inlineStr">
        <is>
          <t>MCO</t>
        </is>
      </c>
      <c r="J82" s="92" t="inlineStr">
        <is>
          <t>HIO</t>
        </is>
      </c>
      <c r="K82" s="92" t="inlineStr">
        <is>
          <t>PIHP</t>
        </is>
      </c>
      <c r="L82" s="166" t="inlineStr">
        <is>
          <t>PAHP</t>
        </is>
      </c>
      <c r="M82" s="71" t="n"/>
      <c r="N82" s="71" t="n"/>
      <c r="O82" s="71" t="n"/>
      <c r="P82" s="71" t="inlineStr">
        <is>
          <t>EXISTING</t>
        </is>
      </c>
      <c r="Q82" s="71">
        <f>IF(OR(AND($C$2="Base contract",$C$3="No, section requirements must be reviewed",#REF!= FALSE,#REF!=FALSE),AND($C$2="Contract amendment",$C$3="No, section requirements must be reviewed",#REF!=FALSE,#REF!=FALSE)),"MUNN")</f>
        <v/>
      </c>
      <c r="R82" s="64" t="n"/>
      <c r="S82" s="64" t="n"/>
      <c r="T82" s="64" t="n"/>
      <c r="U82" s="97">
        <f>IF(OR($E$79="N/A",AND(AU82=0,'Cover Sheet'!$B$29="Streamlined Review"),AND(E82="Met",F82&lt;&gt;""),AND(E82="Not met",G82&lt;&gt;""),AND(E82="Unsure",G82&lt;&gt;""),AND(E82="N/A",H82&lt;&gt;""),AND(Y82=TRUE)),1,0)</f>
        <v/>
      </c>
      <c r="W82" s="56">
        <f>IF(OR(AND($H$6="Medicaid",MID($A82,1,FIND(".",$A82,1)-1)="II"),AND($H$6="CHIP",MID($A82,1,FIND(".",$A82,1)-1)="I")),TRUE,FALSE)</f>
        <v/>
      </c>
      <c r="X82" s="126">
        <f>IF(OR(Y82=TRUE,W82=TRUE,AM82=TRUE),TRUE,FALSE)</f>
        <v/>
      </c>
      <c r="Y82" s="126">
        <f>IF(SUM(Z82:AE82)&lt;1,TRUE,FALSE)</f>
        <v/>
      </c>
      <c r="Z82" s="126">
        <f>IF($Z$2=I82,1,0)</f>
        <v/>
      </c>
      <c r="AA82" s="126">
        <f>IF($AA$2=J82,1,0)</f>
        <v/>
      </c>
      <c r="AB82" s="126">
        <f>IF($AB$2=K82,1,0)</f>
        <v/>
      </c>
      <c r="AC82" s="126">
        <f>IF($AC$2=L82,1,0)</f>
        <v/>
      </c>
      <c r="AD82" s="126">
        <f>IF($AD$2=M82,1,0)</f>
        <v/>
      </c>
      <c r="AE82" s="126">
        <f>IF($AE$2=O82,1,0)</f>
        <v/>
      </c>
      <c r="AM82" s="69">
        <f>IF(AL82=1,1,"")</f>
        <v/>
      </c>
      <c r="AU82" s="5" t="n">
        <v>0</v>
      </c>
    </row>
    <row r="83" ht="46.5" customHeight="1">
      <c r="A83" s="294" t="inlineStr">
        <is>
          <t>I.H.10.04</t>
        </is>
      </c>
      <c r="B83" s="295" t="inlineStr">
        <is>
          <t>42 CFR 438.408(a); 42 CFR 438.408(b)(1)</t>
        </is>
      </c>
      <c r="C83" s="295" t="inlineStr">
        <is>
          <t>The contract requires that the MCP resolve each grievance and provide notice, as expeditiously as the enrollee’s health condition requires, within state-established timeframes not to exceed 90 calendar days from the day the MCP receives the grievance.</t>
        </is>
      </c>
      <c r="D83" s="446" t="n"/>
      <c r="E83" s="297" t="n"/>
      <c r="F83" s="655" t="inlineStr">
        <is>
          <t>Source: CN-680000-FP122: 145: 145</t>
        </is>
      </c>
      <c r="G83" s="297" t="n"/>
      <c r="H83" s="640" t="inlineStr">
        <is>
          <t>Recommendation: NOT MET
Response:
The contract specifies that the Managed Care Plan (MCP) must review the grievance and provide written notice of results to the enrollee within thirty (30) calendar days from the date the MCP receives the grievance, with the possibility of an extension up to fourteen (14) additional days under certain conditions [1]. This means the maximum timeframe for grievance resolution, including extensions, is 44 calendar days, which is less than the required 90 calendar days. Therefore, the requirement is not met.
Evidence:
- "The Managed Care Plan shall review the grievance and provide written notice of results to the enrollee, as expeditiously as the enrollee's health condition requires, but no later than thirty (30) calendar days from the date the Managed Care Plan receives the grievance (42 CFR 438.408(a) and (b)(1))." [1]
- "The Managed Care Plan shall extend the timeframe for a grievance resolution up to fourteen (14) calendar days if the enrollee asks for an extension, or the Managed Care Plan documents that additional information is needed, and the delay is in the enrollee's interest (42 CFR 438.408(c)(1)(i) - (ii); 438.408(b)(1))." [1]</t>
        </is>
      </c>
      <c r="I83" s="92" t="inlineStr">
        <is>
          <t>MCO</t>
        </is>
      </c>
      <c r="J83" s="92" t="inlineStr">
        <is>
          <t>HIO</t>
        </is>
      </c>
      <c r="K83" s="92" t="inlineStr">
        <is>
          <t>PIHP</t>
        </is>
      </c>
      <c r="L83" s="166" t="inlineStr">
        <is>
          <t>PAHP</t>
        </is>
      </c>
      <c r="M83" s="71" t="n"/>
      <c r="N83" s="71" t="n"/>
      <c r="O83" s="71" t="n"/>
      <c r="P83" s="71" t="inlineStr">
        <is>
          <t>EXISTING</t>
        </is>
      </c>
      <c r="Q83" s="71">
        <f>IF(OR(AND($C$2="Base contract",$C$3="No, section requirements must be reviewed",#REF!= FALSE,#REF!=FALSE),AND($C$2="Contract amendment",$C$3="No, section requirements must be reviewed",#REF!=FALSE,#REF!=FALSE)),"MUNN")</f>
        <v/>
      </c>
      <c r="R83" s="64" t="n"/>
      <c r="S83" s="64" t="n"/>
      <c r="T83" s="64" t="n"/>
      <c r="U83" s="97">
        <f>IF(OR($E$79="N/A",AND(AU83=0,'Cover Sheet'!$B$29="Streamlined Review"),AND(E83="Met",F83&lt;&gt;""),AND(E83="Not met",G83&lt;&gt;""),AND(E83="Unsure",G83&lt;&gt;""),AND(E83="N/A",H83&lt;&gt;""),AND(Y83=TRUE)),1,0)</f>
        <v/>
      </c>
      <c r="W83" s="56">
        <f>IF(OR(AND($H$6="Medicaid",MID($A83,1,FIND(".",$A83,1)-1)="II"),AND($H$6="CHIP",MID($A83,1,FIND(".",$A83,1)-1)="I")),TRUE,FALSE)</f>
        <v/>
      </c>
      <c r="X83" s="126">
        <f>IF(OR(Y83=TRUE,W83=TRUE,AM83=TRUE),TRUE,FALSE)</f>
        <v/>
      </c>
      <c r="Y83" s="126">
        <f>IF(SUM(Z83:AE83)&lt;1,TRUE,FALSE)</f>
        <v/>
      </c>
      <c r="Z83" s="126">
        <f>IF($Z$2=I83,1,0)</f>
        <v/>
      </c>
      <c r="AA83" s="126">
        <f>IF($AA$2=J83,1,0)</f>
        <v/>
      </c>
      <c r="AB83" s="126">
        <f>IF($AB$2=K83,1,0)</f>
        <v/>
      </c>
      <c r="AC83" s="126">
        <f>IF($AC$2=L83,1,0)</f>
        <v/>
      </c>
      <c r="AD83" s="126">
        <f>IF($AD$2=M83,1,0)</f>
        <v/>
      </c>
      <c r="AE83" s="126">
        <f>IF($AE$2=O83,1,0)</f>
        <v/>
      </c>
      <c r="AM83" s="69">
        <f>IF(AL83=1,1,"")</f>
        <v/>
      </c>
      <c r="AU83" s="5" t="n">
        <v>1</v>
      </c>
    </row>
    <row r="84" ht="38.25" customHeight="1">
      <c r="A84" s="294" t="inlineStr">
        <is>
          <t>I.H.10.05</t>
        </is>
      </c>
      <c r="B84" s="295" t="inlineStr">
        <is>
          <t>42 CFR 438.408(c)(1)(i); 42 CFR 438.408(b)(1)</t>
        </is>
      </c>
      <c r="C84" s="295" t="inlineStr">
        <is>
          <t>The contract provides that the MCP may extend the timeframe for processing a grievance by up to 14 calendar days if the enrollee requests the extension.</t>
        </is>
      </c>
      <c r="D84" s="446" t="n"/>
      <c r="E84" s="297" t="n"/>
      <c r="F84" s="655" t="inlineStr">
        <is>
          <t>Source: CN-680000-FP122: 145 | Attachment - Core Contract Provisions 02012025: null</t>
        </is>
      </c>
      <c r="G84" s="297" t="n"/>
      <c r="H84" s="640" t="inlineStr">
        <is>
          <t>Recommendation: MET
Response:
The contract explicitly states that the Managed Care Plan (MCP) shall extend the timeframe for a grievance resolution up to fourteen (14) calendar days if the enrollee asks for an extension. [1][2]</t>
        </is>
      </c>
      <c r="I84" s="92" t="inlineStr">
        <is>
          <t>MCO</t>
        </is>
      </c>
      <c r="J84" s="92" t="inlineStr">
        <is>
          <t>HIO</t>
        </is>
      </c>
      <c r="K84" s="92" t="inlineStr">
        <is>
          <t>PIHP</t>
        </is>
      </c>
      <c r="L84" s="166" t="inlineStr">
        <is>
          <t>PAHP</t>
        </is>
      </c>
      <c r="M84" s="71" t="n"/>
      <c r="N84" s="71" t="n"/>
      <c r="O84" s="71" t="n"/>
      <c r="P84" s="71" t="inlineStr">
        <is>
          <t>EXISTING</t>
        </is>
      </c>
      <c r="Q84" s="71">
        <f>IF(OR(AND($C$2="Base contract",$C$3="No, section requirements must be reviewed",#REF!= FALSE,#REF!=FALSE),AND($C$2="Contract amendment",$C$3="No, section requirements must be reviewed",#REF!=FALSE,#REF!=FALSE)),"MUNN")</f>
        <v/>
      </c>
      <c r="R84" s="64" t="n"/>
      <c r="S84" s="64" t="n"/>
      <c r="T84" s="64" t="n"/>
      <c r="U84" s="97">
        <f>IF(OR($E$79="N/A",AND(AU84=0,'Cover Sheet'!$B$29="Streamlined Review"),AND(E84="Met",F84&lt;&gt;""),AND(E84="Not met",G84&lt;&gt;""),AND(E84="Unsure",G84&lt;&gt;""),AND(E84="N/A",H84&lt;&gt;""),AND(Y84=TRUE)),1,0)</f>
        <v/>
      </c>
      <c r="W84" s="56">
        <f>IF(OR(AND($H$6="Medicaid",MID($A84,1,FIND(".",$A84,1)-1)="II"),AND($H$6="CHIP",MID($A84,1,FIND(".",$A84,1)-1)="I")),TRUE,FALSE)</f>
        <v/>
      </c>
      <c r="X84" s="126">
        <f>IF(OR(Y84=TRUE,W84=TRUE,AM84=TRUE),TRUE,FALSE)</f>
        <v/>
      </c>
      <c r="Y84" s="126">
        <f>IF(SUM(Z84:AE84)&lt;1,TRUE,FALSE)</f>
        <v/>
      </c>
      <c r="Z84" s="126">
        <f>IF($Z$2=I84,1,0)</f>
        <v/>
      </c>
      <c r="AA84" s="126">
        <f>IF($AA$2=J84,1,0)</f>
        <v/>
      </c>
      <c r="AB84" s="126">
        <f>IF($AB$2=K84,1,0)</f>
        <v/>
      </c>
      <c r="AC84" s="126">
        <f>IF($AC$2=L84,1,0)</f>
        <v/>
      </c>
      <c r="AD84" s="126">
        <f>IF($AD$2=M84,1,0)</f>
        <v/>
      </c>
      <c r="AE84" s="126">
        <f>IF($AE$2=O84,1,0)</f>
        <v/>
      </c>
      <c r="AM84" s="69">
        <f>IF(AL84=1,1,"")</f>
        <v/>
      </c>
      <c r="AU84" s="5" t="n">
        <v>0</v>
      </c>
    </row>
    <row r="85" ht="45.75" customHeight="1">
      <c r="A85" s="294" t="inlineStr">
        <is>
          <t>I.H.10.06</t>
        </is>
      </c>
      <c r="B85" s="295" t="inlineStr">
        <is>
          <t>42 CFR 438.408(c)(1)(ii); 42 CFR 438.408(b)(1)</t>
        </is>
      </c>
      <c r="C85" s="295" t="inlineStr">
        <is>
          <t>The contract provides that the MCP may extend the timeframe for processing a grievance by up to 14 calendar days if the MCP shows that there is need for additional information and that the delay is in the enrollee’s interest (upon state request).</t>
        </is>
      </c>
      <c r="D85" s="446" t="n"/>
      <c r="E85" s="297" t="n"/>
      <c r="F85" s="655" t="inlineStr">
        <is>
          <t>Source: CN-680000-FP122: 145 | Attachment - Core Contract Provisions 02012025: null</t>
        </is>
      </c>
      <c r="G85" s="297" t="n"/>
      <c r="H85" s="640" t="inlineStr">
        <is>
          <t>Recommendation: MET
Response:
The contract explicitly states that the Managed Care Plan (MCP) may extend the timeframe for processing a grievance by up to 14 calendar days if the MCP documents that additional information is needed and the delay is in the enrollee's interest. This is supported by the text: 'The Managed Care Plan shall extend the timeframe for a grievance resolution up to fourteen (14) calendar days if the enrollee asks for an extension, or the Managed Care Plan documents that additional information is needed, and the delay is in the enrollee's interest (42 CFR 438.408(c)(1)(i) - (ii); 438.408(b)(1)).' [1]</t>
        </is>
      </c>
      <c r="I85" s="92" t="inlineStr">
        <is>
          <t>MCO</t>
        </is>
      </c>
      <c r="J85" s="92" t="inlineStr">
        <is>
          <t>HIO</t>
        </is>
      </c>
      <c r="K85" s="92" t="inlineStr">
        <is>
          <t>PIHP</t>
        </is>
      </c>
      <c r="L85" s="166" t="inlineStr">
        <is>
          <t>PAHP</t>
        </is>
      </c>
      <c r="M85" s="71" t="n"/>
      <c r="N85" s="71" t="n"/>
      <c r="O85" s="71" t="n"/>
      <c r="P85" s="71" t="inlineStr">
        <is>
          <t>EXISTING</t>
        </is>
      </c>
      <c r="Q85" s="71">
        <f>IF(OR(AND($C$2="Base contract",$C$3="No, section requirements must be reviewed",#REF!= FALSE,#REF!=FALSE),AND($C$2="Contract amendment",$C$3="No, section requirements must be reviewed",#REF!=FALSE,#REF!=FALSE)),"MUNN")</f>
        <v/>
      </c>
      <c r="R85" s="64" t="n"/>
      <c r="S85" s="64" t="n"/>
      <c r="T85" s="64" t="n"/>
      <c r="U85" s="97">
        <f>IF(OR($E$79="N/A",AND(AU85=0,'Cover Sheet'!$B$29="Streamlined Review"),AND(E85="Met",F85&lt;&gt;""),AND(E85="Not met",G85&lt;&gt;""),AND(E85="Unsure",G85&lt;&gt;""),AND(E85="N/A",H85&lt;&gt;""),AND(Y85=TRUE)),1,0)</f>
        <v/>
      </c>
      <c r="W85" s="56">
        <f>IF(OR(AND($H$6="Medicaid",MID($A85,1,FIND(".",$A85,1)-1)="II"),AND($H$6="CHIP",MID($A85,1,FIND(".",$A85,1)-1)="I")),TRUE,FALSE)</f>
        <v/>
      </c>
      <c r="X85" s="126">
        <f>IF(OR(Y85=TRUE,W85=TRUE,AM85=TRUE),TRUE,FALSE)</f>
        <v/>
      </c>
      <c r="Y85" s="126">
        <f>IF(SUM(Z85:AE85)&lt;1,TRUE,FALSE)</f>
        <v/>
      </c>
      <c r="Z85" s="126">
        <f>IF($Z$2=I85,1,0)</f>
        <v/>
      </c>
      <c r="AA85" s="126">
        <f>IF($AA$2=J85,1,0)</f>
        <v/>
      </c>
      <c r="AB85" s="126">
        <f>IF($AB$2=K85,1,0)</f>
        <v/>
      </c>
      <c r="AC85" s="126">
        <f>IF($AC$2=L85,1,0)</f>
        <v/>
      </c>
      <c r="AD85" s="126">
        <f>IF($AD$2=M85,1,0)</f>
        <v/>
      </c>
      <c r="AE85" s="126">
        <f>IF($AE$2=O85,1,0)</f>
        <v/>
      </c>
      <c r="AM85" s="69">
        <f>IF(AL85=1,1,"")</f>
        <v/>
      </c>
      <c r="AU85" s="5" t="n">
        <v>0</v>
      </c>
    </row>
    <row r="86" ht="50.25" customHeight="1">
      <c r="A86" s="294" t="inlineStr">
        <is>
          <t>I.H.10.07</t>
        </is>
      </c>
      <c r="B86" s="295" t="inlineStr">
        <is>
          <t>42 CFR 438.408(c)(2)(i); 42 CFR 438.408(b)(1)</t>
        </is>
      </c>
      <c r="C86" s="295" t="inlineStr">
        <is>
          <t>The contract provides that if the MCP extends the timeline for a grievance not at the request of the enrollee, it must make reasonable efforts to give the enrollee prompt oral notice of the delay.</t>
        </is>
      </c>
      <c r="D86" s="446" t="n"/>
      <c r="E86" s="297" t="n"/>
      <c r="F86" s="655" t="inlineStr">
        <is>
          <t>Source: CN-680000-FP122: 145, 149 | Attachment - Core Contract Provisions 02012025: 86</t>
        </is>
      </c>
      <c r="G86" s="297" t="n"/>
      <c r="H86" s="640" t="inlineStr">
        <is>
          <t>Recommendation: MET
Response:
The contract explicitly states that if the timeframe for a grievance is extended other than at the enrollee's request, the Managed Care Plan shall provide oral notice of the reason for the delay by close of business on the day of the determination. This meets the requirement of providing prompt oral notice of the delay. [1][2]</t>
        </is>
      </c>
      <c r="I86" s="92" t="inlineStr">
        <is>
          <t>MCO</t>
        </is>
      </c>
      <c r="J86" s="92" t="inlineStr">
        <is>
          <t>HIO</t>
        </is>
      </c>
      <c r="K86" s="92" t="inlineStr">
        <is>
          <t>PIHP</t>
        </is>
      </c>
      <c r="L86" s="71" t="inlineStr">
        <is>
          <t>PAHP</t>
        </is>
      </c>
      <c r="M86" s="71" t="n"/>
      <c r="N86" s="71" t="n"/>
      <c r="O86" s="71" t="n"/>
      <c r="P86" s="71" t="inlineStr">
        <is>
          <t>EXISTING</t>
        </is>
      </c>
      <c r="Q86" s="71">
        <f>IF(OR(AND($C$2="Base contract",$C$3="No, section requirements must be reviewed",#REF!= FALSE,#REF!=FALSE),AND($C$2="Contract amendment",$C$3="No, section requirements must be reviewed",#REF!=FALSE,#REF!=FALSE)),"MUNN")</f>
        <v/>
      </c>
      <c r="R86" s="64" t="n">
        <v>42917</v>
      </c>
      <c r="S86" s="64" t="n"/>
      <c r="T86" s="64" t="n"/>
      <c r="U86" s="97">
        <f>IF(OR($E$79="N/A",AND(AU86=0,'Cover Sheet'!$B$29="Streamlined Review"),AND(E86="Met",F86&lt;&gt;""),AND(E86="Not met",G86&lt;&gt;""),AND(E86="Unsure",G86&lt;&gt;""),AND(E86="N/A",H86&lt;&gt;""),AND(Y86=TRUE)),1,0)</f>
        <v/>
      </c>
      <c r="W86" s="56">
        <f>IF(OR(AND($H$6="Medicaid",MID($A86,1,FIND(".",$A86,1)-1)="II"),AND($H$6="CHIP",MID($A86,1,FIND(".",$A86,1)-1)="I")),TRUE,FALSE)</f>
        <v/>
      </c>
      <c r="X86" s="126">
        <f>IF(OR(Y86=TRUE,W86=TRUE,AM86=TRUE),TRUE,FALSE)</f>
        <v/>
      </c>
      <c r="Y86" s="126">
        <f>IF(SUM(Z86:AE86)&lt;1,TRUE,FALSE)</f>
        <v/>
      </c>
      <c r="Z86" s="126">
        <f>IF($Z$2=I86,1,0)</f>
        <v/>
      </c>
      <c r="AA86" s="126">
        <f>IF($AA$2=J86,1,0)</f>
        <v/>
      </c>
      <c r="AB86" s="126">
        <f>IF($AB$2=K86,1,0)</f>
        <v/>
      </c>
      <c r="AC86" s="126">
        <f>IF($AC$2=L86,1,0)</f>
        <v/>
      </c>
      <c r="AD86" s="126">
        <f>IF($AD$2=M86,1,0)</f>
        <v/>
      </c>
      <c r="AE86" s="126">
        <f>IF($AE$2=O86,1,0)</f>
        <v/>
      </c>
      <c r="AM86" s="69">
        <f>IF(AL86=1,1,"")</f>
        <v/>
      </c>
      <c r="AU86" s="5" t="n">
        <v>0</v>
      </c>
    </row>
    <row r="87" ht="59.25" customHeight="1">
      <c r="A87" s="294" t="inlineStr">
        <is>
          <t>I.H.10.08</t>
        </is>
      </c>
      <c r="B87" s="295" t="inlineStr">
        <is>
          <t>42 CFR 438.408(c)(2)(ii); 42 CFR 438.408(b)(1)</t>
        </is>
      </c>
      <c r="C87" s="295" t="inlineStr">
        <is>
          <t>The contract provides that if the MCP extends the timeline for a grievance not at the request of the enrollee, it must give the enrollee written notice, within 2 calendar days, of the reason for the decision to extend the timeframe and inform the enrollee of the right to file a grievance if he or she disagrees with that decision.</t>
        </is>
      </c>
      <c r="D87" s="446" t="n"/>
      <c r="E87" s="297" t="n"/>
      <c r="F87" s="655" t="inlineStr">
        <is>
          <t>Source: Attachment - Core Contract Provisions 02012025: 145, 86, 79, 145 | CN-680000-FP122: 149, 145, 143</t>
        </is>
      </c>
      <c r="G87" s="297" t="n"/>
      <c r="H87" s="640" t="inlineStr">
        <is>
          <t>Recommendation: MET
Response:
The contract explicitly states that if the timeframe is extended other than at the enrollee's request, the Managed Care Plan must provide written notice of the reason for the delay to the enrollee within two (2) calendar days of the determination and inform the enrollee of their right to file a grievance if they disagree with the decision. [1] [2] [3] [4] [5] [6] [7]</t>
        </is>
      </c>
      <c r="I87" s="92" t="inlineStr">
        <is>
          <t>MCO</t>
        </is>
      </c>
      <c r="J87" s="92" t="inlineStr">
        <is>
          <t>HIO</t>
        </is>
      </c>
      <c r="K87" s="92" t="inlineStr">
        <is>
          <t>PIHP</t>
        </is>
      </c>
      <c r="L87" s="71" t="inlineStr">
        <is>
          <t>PAHP</t>
        </is>
      </c>
      <c r="M87" s="71" t="n"/>
      <c r="N87" s="71" t="n"/>
      <c r="O87" s="71" t="n"/>
      <c r="P87" s="71" t="inlineStr">
        <is>
          <t>EXISTING</t>
        </is>
      </c>
      <c r="Q87" s="71">
        <f>IF(OR(AND($C$2="Base contract",$C$3="No, section requirements must be reviewed",#REF!= FALSE,#REF!=FALSE),AND($C$2="Contract amendment",$C$3="No, section requirements must be reviewed",#REF!=FALSE,#REF!=FALSE)),"MUNN")</f>
        <v/>
      </c>
      <c r="R87" s="64" t="n">
        <v>42917</v>
      </c>
      <c r="S87" s="64" t="n"/>
      <c r="T87" s="64" t="n"/>
      <c r="U87" s="97">
        <f>IF(OR($E$79="N/A",AND(AU87=0,'Cover Sheet'!$B$29="Streamlined Review"),AND(E87="Met",F87&lt;&gt;""),AND(E87="Not met",G87&lt;&gt;""),AND(E87="Unsure",G87&lt;&gt;""),AND(E87="N/A",H87&lt;&gt;""),AND(Y87=TRUE)),1,0)</f>
        <v/>
      </c>
      <c r="W87" s="56">
        <f>IF(OR(AND($H$6="Medicaid",MID($A87,1,FIND(".",$A87,1)-1)="II"),AND($H$6="CHIP",MID($A87,1,FIND(".",$A87,1)-1)="I")),TRUE,FALSE)</f>
        <v/>
      </c>
      <c r="X87" s="126">
        <f>IF(OR(Y87=TRUE,W87=TRUE,AM87=TRUE),TRUE,FALSE)</f>
        <v/>
      </c>
      <c r="Y87" s="126">
        <f>IF(SUM(Z87:AE87)&lt;1,TRUE,FALSE)</f>
        <v/>
      </c>
      <c r="Z87" s="126">
        <f>IF($Z$2=I87,1,0)</f>
        <v/>
      </c>
      <c r="AA87" s="126">
        <f>IF($AA$2=J87,1,0)</f>
        <v/>
      </c>
      <c r="AB87" s="126">
        <f>IF($AB$2=K87,1,0)</f>
        <v/>
      </c>
      <c r="AC87" s="126">
        <f>IF($AC$2=L87,1,0)</f>
        <v/>
      </c>
      <c r="AD87" s="126">
        <f>IF($AD$2=M87,1,0)</f>
        <v/>
      </c>
      <c r="AE87" s="126">
        <f>IF($AE$2=O87,1,0)</f>
        <v/>
      </c>
      <c r="AM87" s="69">
        <f>IF(AL87=1,1,"")</f>
        <v/>
      </c>
      <c r="AU87" s="5" t="n">
        <v>0</v>
      </c>
    </row>
    <row r="88" ht="51" customHeight="1" thickBot="1">
      <c r="A88" s="294" t="inlineStr">
        <is>
          <t>I.H.10.09</t>
        </is>
      </c>
      <c r="B88" s="295" t="inlineStr">
        <is>
          <t>42 CFR 438.408(d)(1); 42 CFR 438.10</t>
        </is>
      </c>
      <c r="C88" s="295" t="inlineStr">
        <is>
          <t>The contract specifies the state-established method that the MCP will use to notify an enrollee of the resolution of a grievance in a format and language that, at a minimum, meets applicable notification standards.</t>
        </is>
      </c>
      <c r="D88" s="502" t="n">
        <v>9</v>
      </c>
      <c r="E88" s="297" t="n"/>
      <c r="F88" s="655" t="inlineStr">
        <is>
          <t>Source: Attachment - Core Contract Provisions 02012025: null, null: null</t>
        </is>
      </c>
      <c r="G88" s="297" t="n"/>
      <c r="H88" s="640" t="inlineStr">
        <is>
          <t>Recommendation: MET
Response:
The contract explicitly specifies the method and format for notifying enrollees of grievance resolutions. It states that the Managed Care Plan (MCP) shall review the grievance and provide written notice of results to the enrollee, as expeditiously as the enrollee's health condition requires, but no later than thirty (30) calendar days from the date the MCP receives the grievance [1]. Additionally, if the timeframe is extended, the MCP shall provide oral and written notices to the enrollee [2]. These provisions meet the requirement of using a state-established method and format that meets applicable notification standards.
[1] "The Managed Care Plan shall review the grievance and provide written notice of results to the enrollee, as expeditiously as the enrollee's health condition requires, but no later than thirty (30) calendar days from the date the Managed Care Plan receives the grievance (42 CFR 438.408(a) and (b)(1))." [Attachment - Core Contract Provisions 02012025: null]
[2] "If the timeframe is extended other than at the enrollee's request, the Managed Care Plan shall provide the following notices to the enrollee: (1) Oral notice of the reason for the delay by close of business on the day of the determination. (2) Written notice of the reason for the delay and the enrollee's right to request a State fair hearing." [Attachment - Core Contract Provisions 02012025: null]</t>
        </is>
      </c>
      <c r="I88" s="92" t="inlineStr">
        <is>
          <t>MCO</t>
        </is>
      </c>
      <c r="J88" s="92" t="inlineStr">
        <is>
          <t>HIO</t>
        </is>
      </c>
      <c r="K88" s="92" t="inlineStr">
        <is>
          <t>PIHP</t>
        </is>
      </c>
      <c r="L88" s="71" t="inlineStr">
        <is>
          <t>PAHP</t>
        </is>
      </c>
      <c r="M88" s="71" t="n"/>
      <c r="N88" s="71" t="n"/>
      <c r="O88" s="71" t="n"/>
      <c r="P88" s="71" t="inlineStr">
        <is>
          <t>EXISTING</t>
        </is>
      </c>
      <c r="Q88" s="71">
        <f>IF(OR(AND($C$2="Base contract",$C$3="No, section requirements must be reviewed",#REF!= FALSE,#REF!=FALSE),AND($C$2="Contract amendment",$C$3="No, section requirements must be reviewed",#REF!=FALSE,#REF!=FALSE)),"MUNN")</f>
        <v/>
      </c>
      <c r="R88" s="64" t="n">
        <v>42917</v>
      </c>
      <c r="S88" s="64" t="n"/>
      <c r="T88" s="64" t="n"/>
      <c r="U88" s="97">
        <f>IF(OR($E$79="N/A",AND(AU88=0,'Cover Sheet'!$B$29="Streamlined Review"),AND(E88="Met",F88&lt;&gt;""),AND(E88="Not met",G88&lt;&gt;""),AND(E88="Unsure",G88&lt;&gt;""),AND(E88="N/A",H88&lt;&gt;""),AND(Y88=TRUE)),1,0)</f>
        <v/>
      </c>
      <c r="W88" s="56">
        <f>IF(OR(AND($H$6="Medicaid",MID($A88,1,FIND(".",$A88,1)-1)="II"),AND($H$6="CHIP",MID($A88,1,FIND(".",$A88,1)-1)="I")),TRUE,FALSE)</f>
        <v/>
      </c>
      <c r="X88" s="126">
        <f>IF(OR(Y88=TRUE,W88=TRUE,AM88=TRUE),TRUE,FALSE)</f>
        <v/>
      </c>
      <c r="Y88" s="126">
        <f>IF(SUM(Z88:AE88)&lt;1,TRUE,FALSE)</f>
        <v/>
      </c>
      <c r="Z88" s="126">
        <f>IF($Z$2=I88,1,0)</f>
        <v/>
      </c>
      <c r="AA88" s="126">
        <f>IF($AA$2=J88,1,0)</f>
        <v/>
      </c>
      <c r="AB88" s="126">
        <f>IF($AB$2=K88,1,0)</f>
        <v/>
      </c>
      <c r="AC88" s="126">
        <f>IF($AC$2=L88,1,0)</f>
        <v/>
      </c>
      <c r="AD88" s="126">
        <f>IF($AD$2=M88,1,0)</f>
        <v/>
      </c>
      <c r="AE88" s="126">
        <f>IF($AE$2=O88,1,0)</f>
        <v/>
      </c>
      <c r="AM88" s="69">
        <f>IF(AL88=1,1,"")</f>
        <v/>
      </c>
      <c r="AU88" s="5" t="n">
        <v>0</v>
      </c>
    </row>
    <row r="89" ht="15.75" customHeight="1" thickBot="1">
      <c r="A89" s="450" t="n"/>
      <c r="B89" s="451" t="n"/>
      <c r="C89" s="465" t="inlineStr">
        <is>
          <t>I.H.11 Grievance and Appeal Recordkeeping Requirements</t>
        </is>
      </c>
      <c r="D89" s="442" t="n"/>
      <c r="E89" s="443" t="n"/>
      <c r="F89" s="444" t="n"/>
      <c r="G89" s="444" t="n"/>
      <c r="H89" s="445" t="n"/>
      <c r="I89" s="126" t="n"/>
      <c r="J89" s="126" t="n"/>
      <c r="K89" s="126" t="n"/>
      <c r="L89" s="126" t="n"/>
      <c r="M89" s="126" t="n"/>
      <c r="N89" s="126" t="n"/>
      <c r="O89" s="126" t="n"/>
      <c r="P89" s="126" t="n"/>
      <c r="Q89" s="126" t="n"/>
      <c r="R89" s="126" t="n"/>
      <c r="S89" s="126" t="n"/>
      <c r="T89" s="126" t="n"/>
      <c r="U89" s="126" t="n"/>
      <c r="W89" s="68" t="n"/>
      <c r="X89" s="68" t="n"/>
      <c r="Y89" s="68" t="n"/>
      <c r="Z89" s="68" t="n"/>
      <c r="AA89" s="68" t="n"/>
      <c r="AB89" s="68" t="n"/>
      <c r="AC89" s="68" t="n"/>
      <c r="AD89" s="68" t="n"/>
      <c r="AE89" s="68" t="n"/>
      <c r="AU89" s="5" t="n"/>
    </row>
    <row r="90" ht="20.25" customHeight="1">
      <c r="A90" s="294" t="inlineStr">
        <is>
          <t>I.H.11.01</t>
        </is>
      </c>
      <c r="B90" s="295" t="inlineStr">
        <is>
          <t>42 CFR 438.416(a)</t>
        </is>
      </c>
      <c r="C90" s="295" t="inlineStr">
        <is>
          <t>The contract requires that the MCP maintain records of grievances and appeals.</t>
        </is>
      </c>
      <c r="D90" s="446" t="n"/>
      <c r="E90" s="297" t="n"/>
      <c r="F90" s="655" t="inlineStr">
        <is>
          <t>Source: Attachment - Core Contract Provisions 02012025: 81, 144 | CN-680000-FP122: 144</t>
        </is>
      </c>
      <c r="G90" s="297" t="n"/>
      <c r="H90" s="640" t="inlineStr">
        <is>
          <t>Recommendation: MET
Response:
The contract explicitly states that the Managed Care Plan (MCP) shall maintain a complete and accurate record of all complaints, grievances, and plan appeals. This is supported by the following quotes:
- "The Managed Care Plan shall maintain a complete and accurate record of all complaints, grievances, and plan appeals." [1]
- "The Managed Care Plan shall maintain and make complaint, grievance, and plan appeal records available upon request of the Agency and CMS (42 CFR 438.416(c))." [1]
These quotes clearly indicate that the MCP is required to maintain records of grievances and appeals.</t>
        </is>
      </c>
      <c r="I90" s="92" t="inlineStr">
        <is>
          <t>MCO</t>
        </is>
      </c>
      <c r="J90" s="92" t="inlineStr">
        <is>
          <t>HIO</t>
        </is>
      </c>
      <c r="K90" s="92" t="inlineStr">
        <is>
          <t>PIHP</t>
        </is>
      </c>
      <c r="L90" s="166" t="inlineStr">
        <is>
          <t>PAHP</t>
        </is>
      </c>
      <c r="M90" s="71" t="n"/>
      <c r="N90" s="71" t="n"/>
      <c r="O90" s="71" t="n"/>
      <c r="P90" s="71" t="inlineStr">
        <is>
          <t>EXISTING</t>
        </is>
      </c>
      <c r="Q90" s="71">
        <f>IF(OR(AND($C$2="Base contract",$C$3="No, section requirements must be reviewed",#REF!= FALSE,#REF!=FALSE),AND($C$2="Contract amendment",$C$3="No, section requirements must be reviewed",#REF!=FALSE,#REF!=FALSE)),"MUNN")</f>
        <v/>
      </c>
      <c r="R90" s="64" t="n"/>
      <c r="S90" s="64" t="n"/>
      <c r="T90" s="64" t="n"/>
      <c r="U90" s="97">
        <f>IF(OR($E$89="N/A",AND(AU90=0,'Cover Sheet'!$B$29="Streamlined Review"),AND(E90="Met",F90&lt;&gt;""),AND(E90="Not met",G90&lt;&gt;""),AND(E90="Unsure",G90&lt;&gt;""),AND(E90="N/A",H90&lt;&gt;""),AND(Y90=TRUE)),1,0)</f>
        <v/>
      </c>
      <c r="W90" s="56">
        <f>IF(OR(AND($H$6="Medicaid",MID($A90,1,FIND(".",$A90,1)-1)="II"),AND($H$6="CHIP",MID($A90,1,FIND(".",$A90,1)-1)="I")),TRUE,FALSE)</f>
        <v/>
      </c>
      <c r="X90" s="126">
        <f>IF(OR(Y90=TRUE,W90=TRUE,AM90=TRUE),TRUE,FALSE)</f>
        <v/>
      </c>
      <c r="Y90" s="126">
        <f>IF(SUM(Z90:AE90)&lt;1,TRUE,FALSE)</f>
        <v/>
      </c>
      <c r="Z90" s="126">
        <f>IF($Z$2=I90,1,0)</f>
        <v/>
      </c>
      <c r="AA90" s="126">
        <f>IF($AA$2=J90,1,0)</f>
        <v/>
      </c>
      <c r="AB90" s="126">
        <f>IF($AB$2=K90,1,0)</f>
        <v/>
      </c>
      <c r="AC90" s="126">
        <f>IF($AC$2=L90,1,0)</f>
        <v/>
      </c>
      <c r="AD90" s="126">
        <f>IF($AD$2=M90,1,0)</f>
        <v/>
      </c>
      <c r="AE90" s="126">
        <f>IF($AE$2=O90,1,0)</f>
        <v/>
      </c>
      <c r="AM90" s="69">
        <f>IF(AL90=1,1,"")</f>
        <v/>
      </c>
      <c r="AU90" s="5" t="n">
        <v>0</v>
      </c>
    </row>
    <row r="91" ht="32.25" customHeight="1">
      <c r="A91" s="294" t="inlineStr">
        <is>
          <t>I.H.11.02</t>
        </is>
      </c>
      <c r="B91" s="295" t="inlineStr">
        <is>
          <t xml:space="preserve">42 CFR 438.416(b)(1) </t>
        </is>
      </c>
      <c r="C91" s="295" t="inlineStr">
        <is>
          <t>The contract requires that the MCP's record of each grievance or appeal include a general description of the reason for the appeal or grievance.</t>
        </is>
      </c>
      <c r="D91" s="446" t="n"/>
      <c r="E91" s="297" t="n"/>
      <c r="F91" s="655" t="inlineStr">
        <is>
          <t>Source: CN-680000-FP122: 144 | Attachment - Core Contract Provisions 02012025: 81</t>
        </is>
      </c>
      <c r="G91" s="297" t="n"/>
      <c r="H91" s="640" t="inlineStr">
        <is>
          <t>Recommendation: MET
Response:
The contract explicitly states that the record of each grievance and appeal must contain, at a minimum, the information specified in 42 CFR 438.416(b)(1)-(6) and additional information as specified in the Managed Care Plan Report Guide. This indicates that a general description of the reason for the appeal or grievance is included as part of the required information. [1][2]</t>
        </is>
      </c>
      <c r="I91" s="92" t="inlineStr">
        <is>
          <t>MCO</t>
        </is>
      </c>
      <c r="J91" s="92" t="inlineStr">
        <is>
          <t>HIO</t>
        </is>
      </c>
      <c r="K91" s="92" t="inlineStr">
        <is>
          <t>PIHP</t>
        </is>
      </c>
      <c r="L91" s="71" t="inlineStr">
        <is>
          <t>PAHP</t>
        </is>
      </c>
      <c r="M91" s="71" t="n"/>
      <c r="N91" s="71" t="n"/>
      <c r="O91" s="71" t="n"/>
      <c r="P91" s="71" t="inlineStr">
        <is>
          <t>EXISTING</t>
        </is>
      </c>
      <c r="Q91" s="71">
        <f>IF(OR(AND($C$2="Base contract",$C$3="No, section requirements must be reviewed",#REF!= FALSE,#REF!=FALSE),AND($C$2="Contract amendment",$C$3="No, section requirements must be reviewed",#REF!=FALSE,#REF!=FALSE)),"MUNN")</f>
        <v/>
      </c>
      <c r="R91" s="64" t="n">
        <v>42917</v>
      </c>
      <c r="S91" s="64" t="n"/>
      <c r="T91" s="64" t="n"/>
      <c r="U91" s="97">
        <f>IF(OR($E$89="N/A",AND(AU91=0,'Cover Sheet'!$B$29="Streamlined Review"),AND(E91="Met",F91&lt;&gt;""),AND(E91="Not met",G91&lt;&gt;""),AND(E91="Unsure",G91&lt;&gt;""),AND(E91="N/A",H91&lt;&gt;""),AND(Y91=TRUE)),1,0)</f>
        <v/>
      </c>
      <c r="W91" s="56">
        <f>IF(OR(AND($H$6="Medicaid",MID($A91,1,FIND(".",$A91,1)-1)="II"),AND($H$6="CHIP",MID($A91,1,FIND(".",$A91,1)-1)="I")),TRUE,FALSE)</f>
        <v/>
      </c>
      <c r="X91" s="126">
        <f>IF(OR(Y91=TRUE,W91=TRUE,AM91=TRUE),TRUE,FALSE)</f>
        <v/>
      </c>
      <c r="Y91" s="126">
        <f>IF(SUM(Z91:AE91)&lt;1,TRUE,FALSE)</f>
        <v/>
      </c>
      <c r="Z91" s="126">
        <f>IF($Z$2=I91,1,0)</f>
        <v/>
      </c>
      <c r="AA91" s="126">
        <f>IF($AA$2=J91,1,0)</f>
        <v/>
      </c>
      <c r="AB91" s="126">
        <f>IF($AB$2=K91,1,0)</f>
        <v/>
      </c>
      <c r="AC91" s="126">
        <f>IF($AC$2=L91,1,0)</f>
        <v/>
      </c>
      <c r="AD91" s="126">
        <f>IF($AD$2=M91,1,0)</f>
        <v/>
      </c>
      <c r="AE91" s="126">
        <f>IF($AE$2=O91,1,0)</f>
        <v/>
      </c>
      <c r="AM91" s="69">
        <f>IF(AL91=1,1,"")</f>
        <v/>
      </c>
      <c r="AU91" s="5" t="n">
        <v>0</v>
      </c>
    </row>
    <row r="92" ht="32.25" customHeight="1">
      <c r="A92" s="294" t="inlineStr">
        <is>
          <t>I.H.11.03</t>
        </is>
      </c>
      <c r="B92" s="295" t="inlineStr">
        <is>
          <t xml:space="preserve">42 CFR 438.416(b)(2) </t>
        </is>
      </c>
      <c r="C92" s="295" t="inlineStr">
        <is>
          <t>The contract requires that the MCP's record of each grievance or appeal include the date received.</t>
        </is>
      </c>
      <c r="D92" s="446" t="n"/>
      <c r="E92" s="297" t="n"/>
      <c r="F92" s="655" t="inlineStr">
        <is>
          <t>Source: Attachment - Core Contract Provisions 02012025: 81, 144 | CN-680000-FP122: 144, 145</t>
        </is>
      </c>
      <c r="G92" s="297" t="n"/>
      <c r="H92" s="640" t="inlineStr">
        <is>
          <t>Recommendation: UNCLEAR
Response:
The retrieved text mentions that the Managed Care Plan (MCP) must maintain a complete and accurate record of all grievances and appeals, but it does not explicitly state that the record must include the date received. The text specifies that the record must contain information as specified in 42 CFR 438.416(b)(1)-(6) and additional information as specified in the Managed Care Plan Report Guide, but it does not provide explicit evidence that the date received is one of these required elements.
Evidence:
- "The record of each grievance and appeal must contain, at a minimum, the information specified in 42 CFR 438.416(b)(1)-(6) and additional information as specified in the Managed Care Plan Report Guide." [Attachment - Core Contract Provisions 02012025: 81]
Without explicit mention of the date received in the retrieved text, it is unclear whether this requirement is met.</t>
        </is>
      </c>
      <c r="I92" s="92" t="inlineStr">
        <is>
          <t>MCO</t>
        </is>
      </c>
      <c r="J92" s="92" t="inlineStr">
        <is>
          <t>HIO</t>
        </is>
      </c>
      <c r="K92" s="92" t="inlineStr">
        <is>
          <t>PIHP</t>
        </is>
      </c>
      <c r="L92" s="71" t="inlineStr">
        <is>
          <t>PAHP</t>
        </is>
      </c>
      <c r="M92" s="71" t="n"/>
      <c r="N92" s="71" t="n"/>
      <c r="O92" s="71" t="n"/>
      <c r="P92" s="71" t="inlineStr">
        <is>
          <t>EXISTING</t>
        </is>
      </c>
      <c r="Q92" s="71">
        <f>IF(OR(AND($C$2="Base contract",$C$3="No, section requirements must be reviewed",#REF!= FALSE,#REF!=FALSE),AND($C$2="Contract amendment",$C$3="No, section requirements must be reviewed",#REF!=FALSE,#REF!=FALSE)),"MUNN")</f>
        <v/>
      </c>
      <c r="R92" s="64" t="n">
        <v>42917</v>
      </c>
      <c r="S92" s="64" t="n"/>
      <c r="T92" s="64" t="n"/>
      <c r="U92" s="97">
        <f>IF(OR($E$89="N/A",AND(AU92=0,'Cover Sheet'!$B$29="Streamlined Review"),AND(E92="Met",F92&lt;&gt;""),AND(E92="Not met",G92&lt;&gt;""),AND(E92="Unsure",G92&lt;&gt;""),AND(E92="N/A",H92&lt;&gt;""),AND(Y92=TRUE)),1,0)</f>
        <v/>
      </c>
      <c r="W92" s="56">
        <f>IF(OR(AND($H$6="Medicaid",MID($A92,1,FIND(".",$A92,1)-1)="II"),AND($H$6="CHIP",MID($A92,1,FIND(".",$A92,1)-1)="I")),TRUE,FALSE)</f>
        <v/>
      </c>
      <c r="X92" s="126">
        <f>IF(OR(Y92=TRUE,W92=TRUE,AM92=TRUE),TRUE,FALSE)</f>
        <v/>
      </c>
      <c r="Y92" s="126">
        <f>IF(SUM(Z92:AE92)&lt;1,TRUE,FALSE)</f>
        <v/>
      </c>
      <c r="Z92" s="126">
        <f>IF($Z$2=I92,1,0)</f>
        <v/>
      </c>
      <c r="AA92" s="126">
        <f>IF($AA$2=J92,1,0)</f>
        <v/>
      </c>
      <c r="AB92" s="126">
        <f>IF($AB$2=K92,1,0)</f>
        <v/>
      </c>
      <c r="AC92" s="126">
        <f>IF($AC$2=L92,1,0)</f>
        <v/>
      </c>
      <c r="AD92" s="126">
        <f>IF($AD$2=M92,1,0)</f>
        <v/>
      </c>
      <c r="AE92" s="126">
        <f>IF($AE$2=O92,1,0)</f>
        <v/>
      </c>
      <c r="AM92" s="69">
        <f>IF(AL92=1,1,"")</f>
        <v/>
      </c>
      <c r="AU92" s="5" t="n">
        <v>0</v>
      </c>
    </row>
    <row r="93" ht="33.75" customHeight="1">
      <c r="A93" s="294" t="inlineStr">
        <is>
          <t>I.H.11.04</t>
        </is>
      </c>
      <c r="B93" s="295" t="inlineStr">
        <is>
          <t xml:space="preserve">42 CFR 438.416(b)(3) </t>
        </is>
      </c>
      <c r="C93" s="295" t="inlineStr">
        <is>
          <t>The contract requires that the MCP's record of each grievance or appeal include the date of each review or, if applicable, review meeting.</t>
        </is>
      </c>
      <c r="D93" s="446" t="n"/>
      <c r="E93" s="297" t="n"/>
      <c r="F93" s="655" t="inlineStr">
        <is>
          <t>Source: CN-680000-FP122: 144 | Attachment - Core Contract Provisions 02012025: 81, 144</t>
        </is>
      </c>
      <c r="G93" s="297" t="n"/>
      <c r="H93" s="640" t="inlineStr">
        <is>
          <t>Recommendation: UNCLEAR
Response:
The retrieved text does not provide explicit evidence that the contract requires the MCP's record of each grievance or appeal to include the date of each review or review meeting. The text mentions that the record of each grievance and appeal must contain certain information, but it does not specify the inclusion of review dates.
Evidence:
- "The record of each grievance and appeal must contain, at a minimum, the information specified in 42 CFR 438.416(b)(1)-(6) and additional information as specified in the Managed Care Plan Report Guide." [CN-680000-FP122: 144]
Without explicit mention of review dates in the retrieved text, it is unclear if this requirement is met.</t>
        </is>
      </c>
      <c r="I93" s="92" t="inlineStr">
        <is>
          <t>MCO</t>
        </is>
      </c>
      <c r="J93" s="92" t="inlineStr">
        <is>
          <t>HIO</t>
        </is>
      </c>
      <c r="K93" s="92" t="inlineStr">
        <is>
          <t>PIHP</t>
        </is>
      </c>
      <c r="L93" s="71" t="inlineStr">
        <is>
          <t>PAHP</t>
        </is>
      </c>
      <c r="M93" s="71" t="n"/>
      <c r="N93" s="71" t="n"/>
      <c r="O93" s="71" t="n"/>
      <c r="P93" s="71" t="inlineStr">
        <is>
          <t>EXISTING</t>
        </is>
      </c>
      <c r="Q93" s="71">
        <f>IF(OR(AND($C$2="Base contract",$C$3="No, section requirements must be reviewed",#REF!= FALSE,#REF!=FALSE),AND($C$2="Contract amendment",$C$3="No, section requirements must be reviewed",#REF!=FALSE,#REF!=FALSE)),"MUNN")</f>
        <v/>
      </c>
      <c r="R93" s="64" t="n">
        <v>42917</v>
      </c>
      <c r="S93" s="64" t="n"/>
      <c r="T93" s="64" t="n"/>
      <c r="U93" s="97">
        <f>IF(OR($E$89="N/A",AND(AU93=0,'Cover Sheet'!$B$29="Streamlined Review"),AND(E93="Met",F93&lt;&gt;""),AND(E93="Not met",G93&lt;&gt;""),AND(E93="Unsure",G93&lt;&gt;""),AND(E93="N/A",H93&lt;&gt;""),AND(Y93=TRUE)),1,0)</f>
        <v/>
      </c>
      <c r="W93" s="56">
        <f>IF(OR(AND($H$6="Medicaid",MID($A93,1,FIND(".",$A93,1)-1)="II"),AND($H$6="CHIP",MID($A93,1,FIND(".",$A93,1)-1)="I")),TRUE,FALSE)</f>
        <v/>
      </c>
      <c r="X93" s="126">
        <f>IF(OR(Y93=TRUE,W93=TRUE,AM93=TRUE),TRUE,FALSE)</f>
        <v/>
      </c>
      <c r="Y93" s="126">
        <f>IF(SUM(Z93:AE93)&lt;1,TRUE,FALSE)</f>
        <v/>
      </c>
      <c r="Z93" s="126">
        <f>IF($Z$2=I93,1,0)</f>
        <v/>
      </c>
      <c r="AA93" s="126">
        <f>IF($AA$2=J93,1,0)</f>
        <v/>
      </c>
      <c r="AB93" s="126">
        <f>IF($AB$2=K93,1,0)</f>
        <v/>
      </c>
      <c r="AC93" s="126">
        <f>IF($AC$2=L93,1,0)</f>
        <v/>
      </c>
      <c r="AD93" s="126">
        <f>IF($AD$2=M93,1,0)</f>
        <v/>
      </c>
      <c r="AE93" s="126">
        <f>IF($AE$2=O93,1,0)</f>
        <v/>
      </c>
      <c r="AM93" s="69">
        <f>IF(AL93=1,1,"")</f>
        <v/>
      </c>
      <c r="AU93" s="5" t="n">
        <v>0</v>
      </c>
    </row>
    <row r="94" ht="31.5" customHeight="1">
      <c r="A94" s="294" t="inlineStr">
        <is>
          <t>I.H.11.05</t>
        </is>
      </c>
      <c r="B94" s="295" t="inlineStr">
        <is>
          <t xml:space="preserve">42 CFR 438.416(b)(4) </t>
        </is>
      </c>
      <c r="C94" s="295" t="inlineStr">
        <is>
          <t>The contract requires that the MCP's record of each grievance or appeal include resolution information for each level of the appeal or grievance, if applicable.</t>
        </is>
      </c>
      <c r="D94" s="446" t="n"/>
      <c r="E94" s="297" t="n"/>
      <c r="F94" s="655" t="inlineStr">
        <is>
          <t>Source: CN-680000-FP122: 144 | Attachment - Core Contract Provisions 02012025: 81</t>
        </is>
      </c>
      <c r="G94" s="297" t="n"/>
      <c r="H94" s="640" t="inlineStr">
        <is>
          <t>Recommendation: UNCLEAR
Response:
The retrieved text does not provide explicit evidence that the MCP's record of each grievance or appeal must include resolution information for each level of the appeal or grievance. While the text mentions that the record of each grievance and appeal must contain specific information, it does not explicitly state that resolution information for each level must be included.
Evidence:
- "The record of each grievance and appeal must contain, at a minimum, the information specified in 42 CFR 438.416(b)(1)-(6) and additional information as specified in the Managed Care Plan Report Guide." [CN-680000-FP122: 144]
- "The Managed Care Plan shall maintain a complete and accurate record of all complaints, grievances, and plan appeals." [Attachment - Core Contract Provisions 02012025: 81]</t>
        </is>
      </c>
      <c r="I94" s="92" t="inlineStr">
        <is>
          <t>MCO</t>
        </is>
      </c>
      <c r="J94" s="92" t="inlineStr">
        <is>
          <t>HIO</t>
        </is>
      </c>
      <c r="K94" s="92" t="inlineStr">
        <is>
          <t>PIHP</t>
        </is>
      </c>
      <c r="L94" s="71" t="inlineStr">
        <is>
          <t>PAHP</t>
        </is>
      </c>
      <c r="M94" s="71" t="n"/>
      <c r="N94" s="71" t="n"/>
      <c r="O94" s="71" t="n"/>
      <c r="P94" s="71" t="inlineStr">
        <is>
          <t>EXISTING</t>
        </is>
      </c>
      <c r="Q94" s="71">
        <f>IF(OR(AND($C$2="Base contract",$C$3="No, section requirements must be reviewed",#REF!= FALSE,#REF!=FALSE),AND($C$2="Contract amendment",$C$3="No, section requirements must be reviewed",#REF!=FALSE,#REF!=FALSE)),"MUNN")</f>
        <v/>
      </c>
      <c r="R94" s="64" t="n">
        <v>42917</v>
      </c>
      <c r="S94" s="64" t="n"/>
      <c r="T94" s="64" t="n"/>
      <c r="U94" s="97">
        <f>IF(OR($E$89="N/A",AND(AU94=0,'Cover Sheet'!$B$29="Streamlined Review"),AND(E94="Met",F94&lt;&gt;""),AND(E94="Not met",G94&lt;&gt;""),AND(E94="Unsure",G94&lt;&gt;""),AND(E94="N/A",H94&lt;&gt;""),AND(Y94=TRUE)),1,0)</f>
        <v/>
      </c>
      <c r="W94" s="56">
        <f>IF(OR(AND($H$6="Medicaid",MID($A94,1,FIND(".",$A94,1)-1)="II"),AND($H$6="CHIP",MID($A94,1,FIND(".",$A94,1)-1)="I")),TRUE,FALSE)</f>
        <v/>
      </c>
      <c r="X94" s="126">
        <f>IF(OR(Y94=TRUE,W94=TRUE,AM94=TRUE),TRUE,FALSE)</f>
        <v/>
      </c>
      <c r="Y94" s="126">
        <f>IF(SUM(Z94:AE94)&lt;1,TRUE,FALSE)</f>
        <v/>
      </c>
      <c r="Z94" s="126">
        <f>IF($Z$2=I94,1,0)</f>
        <v/>
      </c>
      <c r="AA94" s="126">
        <f>IF($AA$2=J94,1,0)</f>
        <v/>
      </c>
      <c r="AB94" s="126">
        <f>IF($AB$2=K94,1,0)</f>
        <v/>
      </c>
      <c r="AC94" s="126">
        <f>IF($AC$2=L94,1,0)</f>
        <v/>
      </c>
      <c r="AD94" s="126">
        <f>IF($AD$2=M94,1,0)</f>
        <v/>
      </c>
      <c r="AE94" s="126">
        <f>IF($AE$2=O94,1,0)</f>
        <v/>
      </c>
      <c r="AM94" s="69">
        <f>IF(AL94=1,1,"")</f>
        <v/>
      </c>
      <c r="AU94" s="5" t="n">
        <v>0</v>
      </c>
    </row>
    <row r="95" ht="31.5" customHeight="1">
      <c r="A95" s="294" t="inlineStr">
        <is>
          <t>I.H.11.06</t>
        </is>
      </c>
      <c r="B95" s="295" t="inlineStr">
        <is>
          <t xml:space="preserve">42 CFR 438.416(b)(5) </t>
        </is>
      </c>
      <c r="C95" s="295" t="inlineStr">
        <is>
          <t>The contract requires that the MCP's record of each grievance or appeal include the date of resolution at each level, if applicable.</t>
        </is>
      </c>
      <c r="D95" s="446" t="n"/>
      <c r="E95" s="297" t="n"/>
      <c r="F95" s="655" t="inlineStr">
        <is>
          <t>Source: Attachment - Core Contract Provisions 02012025: 81, 144 | CN-680000-FP122: 144</t>
        </is>
      </c>
      <c r="G95" s="297" t="n"/>
      <c r="H95" s="640" t="inlineStr">
        <is>
          <t>Recommendation: UNCLEAR
Response:
The retrieved text does not provide explicit evidence that the contract requires the MCP's record of each grievance or appeal to include the date of resolution at each level. The text mentions that the record of each grievance and appeal must contain specific information as specified in 42 CFR 438.416(b)(1)-(6) and additional information as specified in the Managed Care Plan Report Guide, but it does not explicitly state that the date of resolution at each level must be included.
Evidence:
- "The record of each grievance and appeal must contain, at a minimum, the information specified in 42 CFR 438.416(b)(1)-(6) and additional information as specified in the Managed Care Plan Report Guide." [Attachment - Core Contract Provisions 02012025: 81, 144 | CN-680000-FP122: 144]</t>
        </is>
      </c>
      <c r="I95" s="92" t="inlineStr">
        <is>
          <t>MCO</t>
        </is>
      </c>
      <c r="J95" s="92" t="inlineStr">
        <is>
          <t>HIO</t>
        </is>
      </c>
      <c r="K95" s="92" t="inlineStr">
        <is>
          <t>PIHP</t>
        </is>
      </c>
      <c r="L95" s="71" t="inlineStr">
        <is>
          <t>PAHP</t>
        </is>
      </c>
      <c r="M95" s="71" t="n"/>
      <c r="N95" s="71" t="n"/>
      <c r="O95" s="71" t="n"/>
      <c r="P95" s="71" t="inlineStr">
        <is>
          <t>EXISTING</t>
        </is>
      </c>
      <c r="Q95" s="71">
        <f>IF(OR(AND($C$2="Base contract",$C$3="No, section requirements must be reviewed",#REF!= FALSE,#REF!=FALSE),AND($C$2="Contract amendment",$C$3="No, section requirements must be reviewed",#REF!=FALSE,#REF!=FALSE)),"MUNN")</f>
        <v/>
      </c>
      <c r="R95" s="64" t="n">
        <v>42917</v>
      </c>
      <c r="S95" s="64" t="n"/>
      <c r="T95" s="64" t="n"/>
      <c r="U95" s="97">
        <f>IF(OR($E$89="N/A",AND(AU95=0,'Cover Sheet'!$B$29="Streamlined Review"),AND(E95="Met",F95&lt;&gt;""),AND(E95="Not met",G95&lt;&gt;""),AND(E95="Unsure",G95&lt;&gt;""),AND(E95="N/A",H95&lt;&gt;""),AND(Y95=TRUE)),1,0)</f>
        <v/>
      </c>
      <c r="W95" s="56">
        <f>IF(OR(AND($H$6="Medicaid",MID($A95,1,FIND(".",$A95,1)-1)="II"),AND($H$6="CHIP",MID($A95,1,FIND(".",$A95,1)-1)="I")),TRUE,FALSE)</f>
        <v/>
      </c>
      <c r="X95" s="126">
        <f>IF(OR(Y95=TRUE,W95=TRUE,AM95=TRUE),TRUE,FALSE)</f>
        <v/>
      </c>
      <c r="Y95" s="126">
        <f>IF(SUM(Z95:AE95)&lt;1,TRUE,FALSE)</f>
        <v/>
      </c>
      <c r="Z95" s="126">
        <f>IF($Z$2=I95,1,0)</f>
        <v/>
      </c>
      <c r="AA95" s="126">
        <f>IF($AA$2=J95,1,0)</f>
        <v/>
      </c>
      <c r="AB95" s="126">
        <f>IF($AB$2=K95,1,0)</f>
        <v/>
      </c>
      <c r="AC95" s="126">
        <f>IF($AC$2=L95,1,0)</f>
        <v/>
      </c>
      <c r="AD95" s="126">
        <f>IF($AD$2=M95,1,0)</f>
        <v/>
      </c>
      <c r="AE95" s="126">
        <f>IF($AE$2=O95,1,0)</f>
        <v/>
      </c>
      <c r="AM95" s="69">
        <f>IF(AL95=1,1,"")</f>
        <v/>
      </c>
      <c r="AU95" s="5" t="n">
        <v>0</v>
      </c>
    </row>
    <row r="96" ht="33" customHeight="1">
      <c r="A96" s="294" t="inlineStr">
        <is>
          <t>I.H.11.07</t>
        </is>
      </c>
      <c r="B96" s="295" t="inlineStr">
        <is>
          <t xml:space="preserve">42 CFR 438.416(b)(6) </t>
        </is>
      </c>
      <c r="C96" s="295" t="inlineStr">
        <is>
          <t>The contract requires that the MCP's record of each grievance or appeal include the name of the covered person for whom the appeal or grievance was filed.</t>
        </is>
      </c>
      <c r="D96" s="446" t="n"/>
      <c r="E96" s="297" t="n"/>
      <c r="F96" s="655" t="inlineStr">
        <is>
          <t>Source: CN-680000-FP122: 144 | Attachment - Core Contract Provisions 02012025: 81</t>
        </is>
      </c>
      <c r="G96" s="297" t="n"/>
      <c r="H96" s="640" t="inlineStr">
        <is>
          <t>Recommendation: UNCLEAR
Response:
The retrieved text does not provide explicit evidence that the MCP's record of each grievance or appeal must include the name of the covered person. The text mentions that the record must contain information specified in 42 CFR 438.416(b)(1)-(6) and additional information as specified in the Managed Care Plan Report Guide, but it does not specifically state that the name of the covered person is required. Further details from the Managed Care Plan Report Guide or 42 CFR 438.416(b)(1)-(6) would be needed to determine if this requirement is met.</t>
        </is>
      </c>
      <c r="I96" s="92" t="inlineStr">
        <is>
          <t>MCO</t>
        </is>
      </c>
      <c r="J96" s="92" t="inlineStr">
        <is>
          <t>HIO</t>
        </is>
      </c>
      <c r="K96" s="92" t="inlineStr">
        <is>
          <t>PIHP</t>
        </is>
      </c>
      <c r="L96" s="71" t="inlineStr">
        <is>
          <t>PAHP</t>
        </is>
      </c>
      <c r="M96" s="71" t="n"/>
      <c r="N96" s="71" t="n"/>
      <c r="O96" s="71" t="n"/>
      <c r="P96" s="71" t="inlineStr">
        <is>
          <t>EXISTING</t>
        </is>
      </c>
      <c r="Q96" s="71">
        <f>IF(OR(AND($C$2="Base contract",$C$3="No, section requirements must be reviewed",#REF!= FALSE,#REF!=FALSE),AND($C$2="Contract amendment",$C$3="No, section requirements must be reviewed",#REF!=FALSE,#REF!=FALSE)),"MUNN")</f>
        <v/>
      </c>
      <c r="R96" s="64" t="n">
        <v>42917</v>
      </c>
      <c r="S96" s="64" t="n"/>
      <c r="T96" s="64" t="n"/>
      <c r="U96" s="97">
        <f>IF(OR($E$89="N/A",AND(AU96=0,'Cover Sheet'!$B$29="Streamlined Review"),AND(E96="Met",F96&lt;&gt;""),AND(E96="Not met",G96&lt;&gt;""),AND(E96="Unsure",G96&lt;&gt;""),AND(E96="N/A",H96&lt;&gt;""),AND(Y96=TRUE)),1,0)</f>
        <v/>
      </c>
      <c r="W96" s="56">
        <f>IF(OR(AND($H$6="Medicaid",MID($A96,1,FIND(".",$A96,1)-1)="II"),AND($H$6="CHIP",MID($A96,1,FIND(".",$A96,1)-1)="I")),TRUE,FALSE)</f>
        <v/>
      </c>
      <c r="X96" s="126">
        <f>IF(OR(Y96=TRUE,W96=TRUE,AM96=TRUE),TRUE,FALSE)</f>
        <v/>
      </c>
      <c r="Y96" s="126">
        <f>IF(SUM(Z96:AE96)&lt;1,TRUE,FALSE)</f>
        <v/>
      </c>
      <c r="Z96" s="126">
        <f>IF($Z$2=I96,1,0)</f>
        <v/>
      </c>
      <c r="AA96" s="126">
        <f>IF($AA$2=J96,1,0)</f>
        <v/>
      </c>
      <c r="AB96" s="126">
        <f>IF($AB$2=K96,1,0)</f>
        <v/>
      </c>
      <c r="AC96" s="126">
        <f>IF($AC$2=L96,1,0)</f>
        <v/>
      </c>
      <c r="AD96" s="126">
        <f>IF($AD$2=M96,1,0)</f>
        <v/>
      </c>
      <c r="AE96" s="126">
        <f>IF($AE$2=O96,1,0)</f>
        <v/>
      </c>
      <c r="AM96" s="69">
        <f>IF(AL96=1,1,"")</f>
        <v/>
      </c>
      <c r="AU96" s="5" t="n">
        <v>0</v>
      </c>
    </row>
    <row r="97" ht="47.25" customHeight="1">
      <c r="A97" s="294" t="inlineStr">
        <is>
          <t>I.H.11.08</t>
        </is>
      </c>
      <c r="B97" s="295" t="inlineStr">
        <is>
          <t>42 CFR 438.416(c)</t>
        </is>
      </c>
      <c r="C97" s="295" t="inlineStr">
        <is>
          <t xml:space="preserve">The contract requires that the MCP's record of each grievance or appeal be accurately maintained in a manner accessible to the state and available upon request to CMS. </t>
        </is>
      </c>
      <c r="D97" s="446" t="n"/>
      <c r="E97" s="297" t="n"/>
      <c r="F97" s="655" t="inlineStr">
        <is>
          <t>Source: CN-680000-FP122: 144 | Attachment - Core Contract Provisions 02012025: 81</t>
        </is>
      </c>
      <c r="G97" s="297" t="n"/>
      <c r="H97" s="640" t="inlineStr">
        <is>
          <t>Recommendation: MET
Response:
The contract explicitly states that the Managed Care Plan (MCP) shall maintain a complete and accurate record of all complaints, grievances, and plan appeals, and make these records available upon request of the Agency and CMS (42 CFR 438.416(c)). This is evidenced by the following quotes:
- "The Managed Care Plan shall maintain and make complaint, grievance, and plan appeal records available upon request of the Agency and CMS (42 CFR 438.416(c))." [CN-680000-FP122: 144]
- "The Managed Care Plan shall maintain a complete and accurate record of all complaints, grievances, and plan appeals. The Managed Care Plan shall maintain and make complaint, grievance, and plan appeal records available upon request of the Agency and CMS (42 CFR 438.416(c))." [Attachment - Core Contract Provisions 02012025: 81]</t>
        </is>
      </c>
      <c r="I97" s="92" t="inlineStr">
        <is>
          <t>MCO</t>
        </is>
      </c>
      <c r="J97" s="92" t="inlineStr">
        <is>
          <t>HIO</t>
        </is>
      </c>
      <c r="K97" s="92" t="inlineStr">
        <is>
          <t>PIHP</t>
        </is>
      </c>
      <c r="L97" s="71" t="inlineStr">
        <is>
          <t>PAHP</t>
        </is>
      </c>
      <c r="M97" s="71" t="n"/>
      <c r="N97" s="71" t="n"/>
      <c r="O97" s="71" t="n"/>
      <c r="P97" s="71" t="inlineStr">
        <is>
          <t>EXISTING</t>
        </is>
      </c>
      <c r="Q97" s="71">
        <f>IF(OR(AND($C$2="Base contract",$C$3="No, section requirements must be reviewed",#REF!= FALSE,#REF!=FALSE),AND($C$2="Contract amendment",$C$3="No, section requirements must be reviewed",#REF!=FALSE,#REF!=FALSE)),"MUNN")</f>
        <v/>
      </c>
      <c r="R97" s="64" t="n">
        <v>42917</v>
      </c>
      <c r="S97" s="64" t="n"/>
      <c r="T97" s="64" t="n"/>
      <c r="U97" s="97">
        <f>IF(OR($E$89="N/A",AND(AU97=0,'Cover Sheet'!$B$29="Streamlined Review"),AND(E97="Met",F97&lt;&gt;""),AND(E97="Not met",G97&lt;&gt;""),AND(E97="Unsure",G97&lt;&gt;""),AND(E97="N/A",H97&lt;&gt;""),AND(Y97=TRUE)),1,0)</f>
        <v/>
      </c>
      <c r="W97" s="56">
        <f>IF(OR(AND($H$6="Medicaid",MID($A97,1,FIND(".",$A97,1)-1)="II"),AND($H$6="CHIP",MID($A97,1,FIND(".",$A97,1)-1)="I")),TRUE,FALSE)</f>
        <v/>
      </c>
      <c r="X97" s="126">
        <f>IF(OR(Y97=TRUE,W97=TRUE,AM97=TRUE),TRUE,FALSE)</f>
        <v/>
      </c>
      <c r="Y97" s="126">
        <f>IF(SUM(Z97:AE97)&lt;1,TRUE,FALSE)</f>
        <v/>
      </c>
      <c r="Z97" s="126">
        <f>IF($Z$2=I97,1,0)</f>
        <v/>
      </c>
      <c r="AA97" s="126">
        <f>IF($AA$2=J97,1,0)</f>
        <v/>
      </c>
      <c r="AB97" s="126">
        <f>IF($AB$2=K97,1,0)</f>
        <v/>
      </c>
      <c r="AC97" s="126">
        <f>IF($AC$2=L97,1,0)</f>
        <v/>
      </c>
      <c r="AD97" s="126">
        <f>IF($AD$2=M97,1,0)</f>
        <v/>
      </c>
      <c r="AE97" s="126">
        <f>IF($AE$2=O97,1,0)</f>
        <v/>
      </c>
      <c r="AM97" s="69">
        <f>IF(AL97=1,1,"")</f>
        <v/>
      </c>
      <c r="AU97" s="5" t="n">
        <v>0</v>
      </c>
    </row>
    <row r="98">
      <c r="A98" s="302" t="inlineStr">
        <is>
          <t>Tips and Additional Guidance</t>
        </is>
      </c>
      <c r="B98" s="303" t="n"/>
      <c r="C98" s="572" t="n"/>
      <c r="D98" s="304" t="n"/>
      <c r="E98" s="269" t="n"/>
      <c r="F98" s="270" t="n"/>
      <c r="G98" s="271" t="n"/>
      <c r="H98" s="271" t="n"/>
      <c r="U98" s="116" t="n"/>
    </row>
    <row r="99" ht="21" customHeight="1">
      <c r="A99" s="586" t="n">
        <v>1</v>
      </c>
      <c r="B99" s="571" t="inlineStr">
        <is>
          <t>Pursuant to 42 CFR 438.56(d)(5)(iii), the contract provides that if, as a result of the grievance process the MCP approves a disenrollment request, the state agency is not required to make a determination.</t>
        </is>
      </c>
    </row>
    <row r="100" ht="43.5" customHeight="1">
      <c r="A100" s="586" t="n">
        <v>2</v>
      </c>
      <c r="B100" s="571" t="inlineStr">
        <is>
          <t>If the contract clearly specifies that the enrollee will receive a notice of adverse benefit determination when payment for a service has been denied, then the contract also meets the requirement in 42 CFR 438.915(b), which requires the MCP to make available to the enrollee the reason for any denial by the MCP of reimbursement or payment for services for mental health or substance use disorder benefits to the enrollee. If the contract does not clearly provide this, then follow up is required to include this language.</t>
        </is>
      </c>
    </row>
    <row r="101" ht="30.6" customHeight="1">
      <c r="A101" s="586" t="n">
        <v>3</v>
      </c>
      <c r="B101" s="571" t="inlineStr">
        <is>
          <t>Pursuant to 42 CFR 438.408(c), the MCP may extend the 14 calendar day service authorization notice timeframe by up to 14 additional calendar days if the enrollee or provider requests extension, or if the MCP justifies (to the state agency upon request) a need for additional information and how the extension is in the enrollee's interest.</t>
        </is>
      </c>
    </row>
    <row r="102" ht="13.5" customHeight="1">
      <c r="A102" s="586" t="n">
        <v>4</v>
      </c>
      <c r="B102" s="571" t="inlineStr">
        <is>
          <t>Pursuant to 42 CFR 438.404(c)(5), untimely service authorizations constitute a denial and are considered adverse benefit determinations.</t>
        </is>
      </c>
    </row>
    <row r="103" ht="17.1" customHeight="1">
      <c r="A103" s="586" t="n">
        <v>5</v>
      </c>
      <c r="B103" s="571" t="inlineStr">
        <is>
          <t>An "N/A" selection is appropriate when the state does not offer or arrange for external medical reviews under 42 CFR 438.402(c)(1)(i)(B).</t>
        </is>
      </c>
    </row>
    <row r="104" ht="15.95" customHeight="1">
      <c r="A104" s="586" t="n">
        <v>6</v>
      </c>
      <c r="B104" s="571" t="inlineStr">
        <is>
          <t>Pursuant to 42 CFR 438.406(b)(3), oral inquiries seeking to appeal an adverse benefit determination are treated as appeals in order to establish the earliest possible filing date for the appeal.</t>
        </is>
      </c>
    </row>
    <row r="105" ht="30" customHeight="1">
      <c r="A105" s="586" t="n">
        <v>7</v>
      </c>
      <c r="B105" s="571" t="inlineStr">
        <is>
          <t>Pursuant to 438.408(b)(2), for standard resolution of an appeal and notice to the affected parties, the state must establish a timeframe that is no longer than 30 calendar days from the day the MCP receives the appeal. Pursuant to 438.408(b)(3), for expedited resolution of an appeal and notice to affected parties, the state must establish a timeframe that is no longer than 72 hours after the MCP receives the appeal.</t>
        </is>
      </c>
    </row>
    <row r="106" ht="15.6" customHeight="1">
      <c r="A106" s="586" t="n">
        <v>8</v>
      </c>
      <c r="B106" s="571" t="inlineStr">
        <is>
          <t>Refer to Beneficiary Notification (Tab C) for further detail regarding the notification requirements at 42 CFR 438.408(d)(2)(i).</t>
        </is>
      </c>
    </row>
    <row r="107" ht="19.5" customHeight="1">
      <c r="A107" s="586" t="n">
        <v>9</v>
      </c>
      <c r="B107" s="571" t="inlineStr">
        <is>
          <t>Refer to Beneficiary Notification (Tab C) for further detail regarding the notification requirements at 42 CFR 438.408(d)(1).</t>
        </is>
      </c>
    </row>
  </sheetData>
  <sheetProtection selectLockedCells="0" selectUnlockedCells="0" algorithmName="SHA-512" sheet="1" objects="0" insertRows="1" insertHyperlinks="1" autoFilter="1" scenarios="0" formatColumns="0" deleteColumns="1" insertColumns="1" pivotTables="1" deleteRows="1" formatCells="1" saltValue="ce/V4QqZFy078QykF6bVKg==" formatRows="0" sort="1" spinCount="100000" hashValue="pzzZEGata4D06FcH5C24ZOdj+fr8CzPXZqRLeMeB8/LrJiU0bMwBAIKc3KM9bIobaTfQjVq39UInjzl47s3jNA=="/>
  <mergeCells count="12">
    <mergeCell ref="B99:H99"/>
    <mergeCell ref="B101:H101"/>
    <mergeCell ref="Z1:AE1"/>
    <mergeCell ref="A2:B2"/>
    <mergeCell ref="B102:H102"/>
    <mergeCell ref="B105:H105"/>
    <mergeCell ref="A1:F1"/>
    <mergeCell ref="B106:H106"/>
    <mergeCell ref="B100:H100"/>
    <mergeCell ref="B104:H104"/>
    <mergeCell ref="B103:H103"/>
    <mergeCell ref="B107:H107"/>
  </mergeCells>
  <conditionalFormatting sqref="A8:D8 A9:H19 A20:D20 A21:H26 A27:D27 A28:H38 A39:D39 A40:H42 A43:D43 A44:H46 A47:D47 A48:H57 A58:D58 A59:H68 A69:D69 A70:H71 A72:D72 A73:H78 A79:D79 A80:H88 A89:D89 A90:H97 F8:H8 F20:H20 F27:H27 F39:H39 F43:H43 F47:H47 F58:H58 F69:H69 F72:H72 F79:H79 F89:H89">
    <cfRule type="expression" priority="3855" dxfId="0">
      <formula>$C$3="Yes, section requirements are not applicable"</formula>
    </cfRule>
  </conditionalFormatting>
  <conditionalFormatting sqref="A9:H19">
    <cfRule type="expression" priority="12" dxfId="0">
      <formula>$E$8="N/A"</formula>
    </cfRule>
  </conditionalFormatting>
  <conditionalFormatting sqref="A21:H26">
    <cfRule type="expression" priority="11" dxfId="0">
      <formula>$E$20="N/A"</formula>
    </cfRule>
  </conditionalFormatting>
  <conditionalFormatting sqref="A28:H38">
    <cfRule type="expression" priority="10" dxfId="0">
      <formula>$E$27="N/A"</formula>
    </cfRule>
  </conditionalFormatting>
  <conditionalFormatting sqref="A40:H42">
    <cfRule type="expression" priority="9" dxfId="0">
      <formula>$E$39="N/A"</formula>
    </cfRule>
  </conditionalFormatting>
  <conditionalFormatting sqref="A44:H46">
    <cfRule type="expression" priority="8" dxfId="0">
      <formula>$E$43="N/A"</formula>
    </cfRule>
  </conditionalFormatting>
  <conditionalFormatting sqref="A48:H57">
    <cfRule type="expression" priority="7" dxfId="0">
      <formula>$E$47="N/A"</formula>
    </cfRule>
  </conditionalFormatting>
  <conditionalFormatting sqref="A59:H68">
    <cfRule type="expression" priority="6" dxfId="0">
      <formula>$E$58="N/A"</formula>
    </cfRule>
  </conditionalFormatting>
  <conditionalFormatting sqref="A70:H71">
    <cfRule type="expression" priority="5" dxfId="0">
      <formula>$E$69="N/A"</formula>
    </cfRule>
  </conditionalFormatting>
  <conditionalFormatting sqref="A73:H78">
    <cfRule type="expression" priority="4" dxfId="0">
      <formula>$E$72="N/A"</formula>
    </cfRule>
  </conditionalFormatting>
  <conditionalFormatting sqref="A80:H88">
    <cfRule type="expression" priority="3" dxfId="0">
      <formula>$E$79="N/A"</formula>
    </cfRule>
  </conditionalFormatting>
  <conditionalFormatting sqref="A90:H97">
    <cfRule type="expression" priority="2" dxfId="0">
      <formula>$E$89="N/A"</formula>
    </cfRule>
  </conditionalFormatting>
  <conditionalFormatting sqref="A9:H97">
    <cfRule type="expression" priority="1" dxfId="0">
      <formula>$X9=TRUE</formula>
    </cfRule>
  </conditionalFormatting>
  <conditionalFormatting sqref="E8 E20 E27 E39 E43 E47 E58 E69 E72 E79 E89">
    <cfRule type="expression" priority="5151" dxfId="5">
      <formula>$AK8=1</formula>
    </cfRule>
    <cfRule type="expression" priority="5152" dxfId="0">
      <formula>$C$3="Yes, section requirements are not included in the contract amendment"</formula>
    </cfRule>
    <cfRule type="expression" priority="5153" dxfId="0">
      <formula>OR(#REF!=TRUE,#REF!=TRUE)</formula>
    </cfRule>
  </conditionalFormatting>
  <dataValidations count="3">
    <dataValidation sqref="C3" showDropDown="0" showInputMessage="1" showErrorMessage="1" allowBlank="1" type="list">
      <formula1>$K$2:$K$3</formula1>
    </dataValidation>
    <dataValidation sqref="E9:E19 E21:E26 E28:E38 E40:E42 E44:E46 E48:E57 E59:E68 E70:E71 E73:E78 E80:E88 E90:E97" showDropDown="0" showInputMessage="1" showErrorMessage="1" allowBlank="1" type="list">
      <formula1>$J$1:$J$4</formula1>
    </dataValidation>
    <dataValidation sqref="E8 E20 E27 E39 E43 E47 E58 E69 E72 E79 E89" showDropDown="0" showInputMessage="1" showErrorMessage="1" allowBlank="1" type="list">
      <formula1>$AM$1</formula1>
    </dataValidation>
  </dataValidations>
  <hyperlinks>
    <hyperlink ref="D19" location="'H. Grievances and Appeals'!A99" display="'H. Grievances and Appeals'!A99"/>
    <hyperlink ref="D21" location="'H. Grievances and Appeals'!A100" display="'H. Grievances and Appeals'!A100"/>
    <hyperlink ref="D22" location="'H. Grievances and Appeals'!A100" display="'H. Grievances and Appeals'!A100"/>
    <hyperlink ref="D23" location="'H. Grievances and Appeals'!A100" display="'H. Grievances and Appeals'!A100"/>
    <hyperlink ref="D24" location="'H. Grievances and Appeals'!A100" display="'H. Grievances and Appeals'!A100"/>
    <hyperlink ref="D25" location="'H. Grievances and Appeals'!A100" display="'H. Grievances and Appeals'!A100"/>
    <hyperlink ref="D26" location="'H. Grievances and Appeals'!A100" display="'H. Grievances and Appeals'!A100"/>
    <hyperlink ref="D34" location="'H. Grievances and Appeals'!A101" display="'H. Grievances and Appeals'!A101"/>
    <hyperlink ref="D35" location="'H. Grievances and Appeals'!A101" display="'H. Grievances and Appeals'!A101"/>
    <hyperlink ref="D38" location="'H. Grievances and Appeals'!A102" display="'H. Grievances and Appeals'!A102"/>
    <hyperlink ref="D41" location="'H. Grievances and Appeals'!A103" display="'H. Grievances and Appeals'!A103"/>
    <hyperlink ref="D50" location="'H. Grievances and Appeals'!A104" display="'H. Grievances and Appeals'!A104"/>
    <hyperlink ref="D56" location="'H. Grievances and Appeals'!A105" display="'H. Grievances and Appeals'!A105"/>
    <hyperlink ref="D70" location="'H. Grievances and Appeals'!A106" display="'H. Grievances and Appeals'!A106"/>
    <hyperlink ref="D88" location="'H. Grievances and Appeals'!A107" display="'H. Grievances and Appeals'!A107"/>
    <hyperlink ref="A99" location="'H. Grievances and Appeals'!D19" display="'H. Grievances and Appeals'!D19"/>
    <hyperlink ref="A100" location="'H. Grievances and Appeals'!D21" display="'H. Grievances and Appeals'!D21"/>
    <hyperlink ref="A101" location="'H. Grievances and Appeals'!D34" display="'H. Grievances and Appeals'!D34"/>
    <hyperlink ref="A102" location="'H. Grievances and Appeals'!D38" display="'H. Grievances and Appeals'!D38"/>
    <hyperlink ref="A103" location="'H. Grievances and Appeals'!D41" display="'H. Grievances and Appeals'!D41"/>
    <hyperlink ref="A104" location="'H. Grievances and Appeals'!D50" display="'H. Grievances and Appeals'!D50"/>
    <hyperlink ref="A105" location="'H. Grievances and Appeals'!D56" display="'H. Grievances and Appeals'!D56"/>
    <hyperlink ref="A106" location="'H. Grievances and Appeals'!D70" display="'H. Grievances and Appeals'!D70"/>
    <hyperlink ref="A107" location="'H. Grievances and Appeals'!D88" display="'H. Grievances and Appeals'!D88"/>
  </hyperlinks>
  <pageMargins left="0.25" right="0.25" top="0.75" bottom="0.75" header="0.3" footer="0.3"/>
  <pageSetup orientation="landscape" scale="78" fitToHeight="0" horizontalDpi="4294967293" verticalDpi="4294967293"/>
</worksheet>
</file>

<file path=xl/worksheets/sheet12.xml><?xml version="1.0" encoding="utf-8"?>
<worksheet xmlns="http://schemas.openxmlformats.org/spreadsheetml/2006/main">
  <sheetPr codeName="Sheet12">
    <outlinePr summaryBelow="1" summaryRight="1"/>
    <pageSetUpPr fitToPage="1"/>
  </sheetPr>
  <dimension ref="A1:BE267"/>
  <sheetViews>
    <sheetView zoomScale="90" zoomScaleNormal="90" workbookViewId="0">
      <pane ySplit="7" topLeftCell="A9" activePane="bottomLeft" state="frozen"/>
      <selection pane="bottomLeft" activeCell="A1" sqref="A1:F1"/>
    </sheetView>
  </sheetViews>
  <sheetFormatPr baseColWidth="8" defaultColWidth="9.28515625" defaultRowHeight="15" outlineLevelCol="0"/>
  <cols>
    <col width="10.5703125" customWidth="1" min="1" max="1"/>
    <col width="18.5703125" customWidth="1" style="7" min="2" max="2"/>
    <col width="82" customWidth="1" style="152" min="3" max="3"/>
    <col width="7.5703125" customWidth="1" style="8" min="4" max="4"/>
    <col width="8.5703125" customWidth="1" style="5" min="5" max="5"/>
    <col width="8.5703125" customWidth="1" min="6" max="6"/>
    <col width="22.28515625" customWidth="1" min="7" max="7"/>
    <col width="26.7109375" customWidth="1" min="8" max="8"/>
    <col hidden="1" width="10.7109375" customWidth="1" style="598" min="9" max="9"/>
    <col hidden="1" width="9.5703125" customWidth="1" style="139" min="10" max="10"/>
    <col hidden="1" width="6.28515625" customWidth="1" style="139" min="11" max="12"/>
    <col hidden="1" width="11.28515625" customWidth="1" style="138" min="13" max="13"/>
    <col hidden="1" width="6.28515625" customWidth="1" style="116" min="14" max="14"/>
    <col hidden="1" width="8.5703125" customWidth="1" style="116" min="15" max="15"/>
    <col hidden="1" width="9.28515625" customWidth="1" style="116" min="16" max="16"/>
    <col hidden="1" width="19.7109375" customWidth="1" style="116" min="17" max="17"/>
    <col hidden="1" width="9.28515625" customWidth="1" style="116" min="18" max="18"/>
    <col hidden="1" width="12.42578125" customWidth="1" style="117" min="19" max="19"/>
    <col hidden="1" width="16.7109375" customWidth="1" style="116" min="20" max="20"/>
    <col hidden="1" width="21" customWidth="1" style="122" min="21" max="21"/>
    <col hidden="1" width="23.5703125" customWidth="1" style="116" min="22" max="22"/>
    <col hidden="1" width="24.7109375" customWidth="1" style="116" min="23" max="31"/>
    <col hidden="1" width="18.42578125" customWidth="1" style="116" min="32" max="32"/>
    <col hidden="1" width="32.42578125" customWidth="1" style="121" min="33" max="33"/>
    <col hidden="1" width="16" customWidth="1" style="121" min="34" max="34"/>
    <col hidden="1" width="24" customWidth="1" style="121" min="35" max="35"/>
    <col hidden="1" width="43.7109375" customWidth="1" style="68" min="36" max="36"/>
    <col hidden="1" width="26.5703125" customWidth="1" style="68" min="37" max="37"/>
    <col hidden="1" width="26.5703125" customWidth="1" style="88" min="38" max="38"/>
    <col hidden="1" width="10.28515625" customWidth="1" style="88" min="39" max="39"/>
    <col hidden="1" width="68.28515625" customWidth="1" style="69" min="40" max="40"/>
    <col hidden="1" width="53.7109375" customWidth="1" style="106" min="41" max="41"/>
    <col hidden="1" width="10.42578125" customWidth="1" style="69" min="42" max="42"/>
    <col hidden="1" width="49" customWidth="1" style="84" min="43" max="43"/>
    <col hidden="1" width="16.7109375" customWidth="1" style="69" min="44" max="45"/>
    <col hidden="1" width="17" customWidth="1" style="69" min="46" max="46"/>
    <col hidden="1" width="18" customWidth="1" style="69" min="47" max="47"/>
    <col hidden="1" width="27.7109375" customWidth="1" style="69" min="48" max="51"/>
    <col hidden="1" width="14.7109375" customWidth="1" style="69" min="52" max="52"/>
    <col hidden="1" width="20.28515625" customWidth="1" style="69" min="53" max="53"/>
    <col hidden="1" width="31.28515625" customWidth="1" style="69" min="54" max="54"/>
    <col hidden="1" width="19.7109375" customWidth="1" style="117" min="55" max="55"/>
    <col hidden="1" width="11.85546875" customWidth="1" style="69" min="56" max="56"/>
    <col hidden="1" width="9.28515625" customWidth="1" style="69" min="57" max="57"/>
  </cols>
  <sheetData>
    <row r="1" ht="25.5" customHeight="1" thickBot="1">
      <c r="A1" s="573" t="inlineStr">
        <is>
          <t xml:space="preserve"> Subpart I -  Program Integrity</t>
        </is>
      </c>
      <c r="B1" s="626" t="n"/>
      <c r="C1" s="626" t="n"/>
      <c r="D1" s="626" t="n"/>
      <c r="E1" s="626" t="n"/>
      <c r="F1" s="626" t="n"/>
      <c r="G1" s="584" t="n"/>
      <c r="H1" s="280" t="n"/>
      <c r="I1" s="25" t="n"/>
      <c r="J1" s="26" t="inlineStr">
        <is>
          <t>Met</t>
        </is>
      </c>
      <c r="K1" s="27" t="n"/>
      <c r="L1" s="51" t="n"/>
      <c r="M1" s="52">
        <f>IF($C$2="Base contract","Blist",IF($C$2="Contract Amendment","Alist"))</f>
        <v/>
      </c>
      <c r="N1" s="53" t="n"/>
      <c r="O1" s="29" t="n"/>
      <c r="P1" s="53" t="n"/>
      <c r="Q1" s="53" t="n"/>
      <c r="R1" s="53" t="n"/>
      <c r="S1" s="53" t="n"/>
      <c r="T1" s="53" t="n"/>
      <c r="U1" s="38" t="n"/>
      <c r="V1" s="115" t="inlineStr">
        <is>
          <t xml:space="preserve">Risk v non-risk? </t>
        </is>
      </c>
      <c r="W1" s="112" t="n"/>
      <c r="X1" s="581" t="n"/>
      <c r="Y1" s="581" t="n"/>
      <c r="Z1" s="581" t="inlineStr">
        <is>
          <t>This contract applies to the following entity types</t>
        </is>
      </c>
      <c r="AA1" s="69" t="n"/>
      <c r="AB1" s="69" t="n"/>
      <c r="AC1" s="69" t="n"/>
      <c r="AD1" s="69" t="n"/>
      <c r="AE1" s="69" t="n"/>
      <c r="AF1" s="54" t="n"/>
      <c r="AG1" s="65" t="inlineStr">
        <is>
          <t>Contract/RP start dates NOT supplied in cover sheet?</t>
        </is>
      </c>
      <c r="AH1" s="115" t="inlineStr">
        <is>
          <t>Contract Period Start Date</t>
        </is>
      </c>
      <c r="AI1" s="55" t="inlineStr">
        <is>
          <t>Rating Period Start Date</t>
        </is>
      </c>
      <c r="AJ1" s="582" t="inlineStr">
        <is>
          <t>Review date NOT supplied in cover sheet</t>
        </is>
      </c>
      <c r="AK1" s="102" t="inlineStr">
        <is>
          <t>Review Date</t>
        </is>
      </c>
      <c r="AL1" s="54" t="n"/>
      <c r="AM1" s="54" t="n"/>
      <c r="AN1" s="57" t="n"/>
      <c r="AO1" s="46" t="inlineStr">
        <is>
          <t>Does the review include Medicaid and CHIP?</t>
        </is>
      </c>
      <c r="AP1" s="56" t="n"/>
      <c r="AQ1" s="56" t="n"/>
      <c r="AR1" s="56" t="n"/>
      <c r="AS1" s="56" t="n"/>
      <c r="AU1" s="69" t="inlineStr">
        <is>
          <t>N/A</t>
        </is>
      </c>
      <c r="BC1" s="53" t="n"/>
      <c r="BD1" s="110" t="n"/>
    </row>
    <row r="2" ht="24" customHeight="1">
      <c r="A2" s="588" t="inlineStr">
        <is>
          <t>Type of Review:</t>
        </is>
      </c>
      <c r="B2" s="623" t="n"/>
      <c r="C2" s="589">
        <f>'Cover Sheet'!B6</f>
        <v/>
      </c>
      <c r="D2" s="218" t="n"/>
      <c r="E2" s="281" t="n"/>
      <c r="F2" s="282" t="n"/>
      <c r="G2" s="283" t="inlineStr">
        <is>
          <t>Status of Medicaid Section:</t>
        </is>
      </c>
      <c r="H2" s="284">
        <f>I2</f>
        <v/>
      </c>
      <c r="I2" s="25">
        <f>IF(OR($C$3="Yes, section requirements are not applicable",$C$3="Yes, all requirements on the sheet are crosshatched",AND(E8="N/A",E10="N/A",E18="N/A",E20="N/A",E34="N/A",E39="N/A")),"Section Review N/A",IF((COUNTA(A8:A40)+COUNTBLANK(A8:A40)=COUNTBLANK(E8:E40)),"Not Started",IF((COUNTA(A8:A40)&gt;SUM(U8:U40)),"In Progress","Section Review Complete")))</f>
        <v/>
      </c>
      <c r="J2" s="25" t="inlineStr">
        <is>
          <t>Unsure</t>
        </is>
      </c>
      <c r="K2" s="27" t="inlineStr">
        <is>
          <t>Yes, section requirements are not applicable</t>
        </is>
      </c>
      <c r="L2" s="27" t="n"/>
      <c r="M2" s="28" t="n"/>
      <c r="N2" s="53" t="n"/>
      <c r="O2" s="29" t="n"/>
      <c r="P2" s="53" t="n"/>
      <c r="Q2" s="53" t="n"/>
      <c r="R2" s="53" t="n"/>
      <c r="S2" s="53" t="n"/>
      <c r="T2" s="53" t="n"/>
      <c r="U2" s="38" t="n"/>
      <c r="V2" s="58">
        <f>'Cover Sheet'!B19</f>
        <v/>
      </c>
      <c r="W2" s="59" t="n"/>
      <c r="X2" s="59" t="n"/>
      <c r="Y2" s="59" t="n"/>
      <c r="Z2" s="54">
        <f>IF('Cover Sheet'!$B$13="Yes","MCO","--")</f>
        <v/>
      </c>
      <c r="AA2" s="54">
        <f>IF('Cover Sheet'!$B$14="Yes","HIO","--")</f>
        <v/>
      </c>
      <c r="AB2" s="54">
        <f>IF('Cover Sheet'!$B$15="Yes","PIHP","--")</f>
        <v/>
      </c>
      <c r="AC2" s="54">
        <f>IF('Cover Sheet'!$B$16="Yes","PAHP","--")</f>
        <v/>
      </c>
      <c r="AD2" s="54">
        <f>IF('Cover Sheet'!$B$17="Yes","NEMT PAHP","--")</f>
        <v/>
      </c>
      <c r="AE2" s="54">
        <f>IF('Cover Sheet'!$B$18="Yes","PCCME","--")</f>
        <v/>
      </c>
      <c r="AF2" s="54" t="n"/>
      <c r="AG2" s="53">
        <f>IF(OR('Cover Sheet'!$B$4="Medicaid", 'Cover Sheet'!$B$4="Both"),IF(OR('Cover Sheet'!$B$23="",'Cover Sheet'!#REF!=""),TRUE,FALSE), IF('Cover Sheet'!$B$4="CHIP",IF('Cover Sheet'!$B$23="",TRUE,FALSE),TRUE))</f>
        <v/>
      </c>
      <c r="AH2" s="60">
        <f>IF($AG$2=FALSE,'Cover Sheet'!$B$23,"")</f>
        <v/>
      </c>
      <c r="AI2" s="60">
        <f>IF($AG$2=FALSE,'Cover Sheet'!#REF!,"")</f>
        <v/>
      </c>
      <c r="AJ2" s="29">
        <f>IF('Cover Sheet'!$B$7="",TRUE,FALSE)</f>
        <v/>
      </c>
      <c r="AK2" s="103">
        <f>IF($AJ$2=FALSE,'Cover Sheet'!$B$7,"")</f>
        <v/>
      </c>
      <c r="AL2" s="54" t="n"/>
      <c r="AM2" s="54" t="n"/>
      <c r="AN2" s="57" t="n"/>
      <c r="AO2" s="632">
        <f>IF('Cover Sheet'!$B$4="BOTH",1,0)</f>
        <v/>
      </c>
      <c r="AP2" s="56" t="n"/>
      <c r="AQ2" s="56" t="inlineStr">
        <is>
          <t> </t>
        </is>
      </c>
      <c r="AR2" s="56" t="n"/>
      <c r="AS2" s="56" t="n"/>
      <c r="BC2" s="53" t="n"/>
      <c r="BD2" s="110" t="n"/>
    </row>
    <row r="3" ht="14.25" customHeight="1" thickBot="1">
      <c r="A3" s="305" t="inlineStr">
        <is>
          <t>Mark all requirements as "N/A"?</t>
        </is>
      </c>
      <c r="B3" s="306" t="n"/>
      <c r="C3" s="307" t="inlineStr">
        <is>
          <t>No, section requirements must be reviewed</t>
        </is>
      </c>
      <c r="D3" s="226" t="n"/>
      <c r="E3" s="285" t="n"/>
      <c r="F3" s="286" t="n"/>
      <c r="G3" s="287" t="inlineStr">
        <is>
          <t>Medicaid Decision:</t>
        </is>
      </c>
      <c r="H3" s="288">
        <f>I3</f>
        <v/>
      </c>
      <c r="I3" s="25">
        <f>IF(OR($C$3="Yes, section requirements are not applicable",$C$3="Yes, all requirements on the sheet are crosshatched",AND(E8="N/A",E10="N/A",E18="N/A",E20="N/A",E34="N/A",E39="N/A")),"Section Review N/A",IF((COUNTA(A8:A40)+COUNTBLANK(A8:A40))=COUNTBLANK(E8:E40),"Not Started",IF(OR(COUNTA(A8:A40)+COUNTBLANK(A8:A40)&lt;&gt;COUNTIF(E8:E40,"Yes")+COUNTIF(E8:E40,"Met")+COUNTIF(E8:E40,"N/A")+COUNTBLANK(E8:E40),COUNTA(A8:A40)&lt;&gt;SUM(U8:U40)),"Revisions Needed","Approved")))</f>
        <v/>
      </c>
      <c r="J3" s="25" t="inlineStr">
        <is>
          <t>Not met</t>
        </is>
      </c>
      <c r="K3" s="27" t="inlineStr">
        <is>
          <t>No, section requirements must be reviewed</t>
        </is>
      </c>
      <c r="L3" s="27" t="n"/>
      <c r="M3" s="28" t="n"/>
      <c r="N3" s="53" t="n"/>
      <c r="O3" s="29" t="n"/>
      <c r="P3" s="53" t="n"/>
      <c r="Q3" s="53" t="n"/>
      <c r="R3" s="53" t="n"/>
      <c r="S3" s="53" t="n"/>
      <c r="T3" s="54" t="n"/>
      <c r="U3" s="38" t="n"/>
      <c r="V3" s="54" t="n"/>
      <c r="W3" s="54" t="n"/>
      <c r="X3" s="56" t="n"/>
      <c r="Y3" s="56" t="n"/>
      <c r="Z3" s="56" t="n"/>
      <c r="AA3" s="56" t="n"/>
      <c r="AB3" s="56" t="n"/>
      <c r="AC3" s="56" t="n"/>
      <c r="AD3" s="56" t="n"/>
      <c r="AE3" s="56" t="n"/>
      <c r="AF3" s="54" t="n"/>
      <c r="AG3" s="54" t="n"/>
      <c r="AH3" s="54" t="n"/>
      <c r="AI3" s="56" t="n"/>
      <c r="AJ3" s="56" t="n"/>
      <c r="AK3" s="54" t="n"/>
      <c r="AL3" s="54" t="n"/>
      <c r="AM3" s="54" t="n"/>
      <c r="AN3" s="57" t="n"/>
      <c r="AO3" s="54" t="n"/>
      <c r="AP3" s="56" t="n"/>
      <c r="AQ3" s="56" t="n"/>
      <c r="AR3" s="56" t="n"/>
      <c r="AS3" s="56" t="n"/>
      <c r="BC3" s="53" t="n"/>
      <c r="BD3" s="110" t="n"/>
    </row>
    <row r="4" hidden="1" ht="14.25" customHeight="1">
      <c r="A4" s="231" t="n"/>
      <c r="B4" s="232" t="n"/>
      <c r="C4" s="289" t="n"/>
      <c r="D4" s="234" t="n"/>
      <c r="E4" s="231" t="n"/>
      <c r="F4" s="290" t="n"/>
      <c r="G4" s="290" t="n"/>
      <c r="H4" s="290" t="n"/>
      <c r="I4" s="25" t="n"/>
      <c r="J4" s="25" t="inlineStr">
        <is>
          <t>N/A</t>
        </is>
      </c>
      <c r="K4" s="27" t="n"/>
      <c r="L4" s="27" t="n"/>
      <c r="M4" s="28" t="n"/>
      <c r="N4" s="53" t="n"/>
      <c r="O4" s="29" t="n"/>
      <c r="P4" s="53" t="n"/>
      <c r="Q4" s="53" t="n"/>
      <c r="R4" s="53" t="n"/>
      <c r="S4" s="53" t="n"/>
      <c r="T4" s="54" t="n"/>
      <c r="U4" s="38" t="n"/>
      <c r="V4" s="54" t="n"/>
      <c r="W4" s="54" t="n"/>
      <c r="X4" s="56" t="n"/>
      <c r="Y4" s="56" t="n"/>
      <c r="Z4" s="56" t="n"/>
      <c r="AA4" s="56" t="n"/>
      <c r="AB4" s="56" t="n"/>
      <c r="AC4" s="56" t="n"/>
      <c r="AD4" s="56" t="n"/>
      <c r="AE4" s="56" t="n"/>
      <c r="AF4" s="54" t="n"/>
      <c r="AG4" s="54" t="n"/>
      <c r="AH4" s="54" t="n"/>
      <c r="AI4" s="56" t="n"/>
      <c r="AJ4" s="56" t="n"/>
      <c r="AK4" s="54" t="n"/>
      <c r="AL4" s="54" t="n"/>
      <c r="AM4" s="54" t="n"/>
      <c r="AN4" s="57" t="n"/>
      <c r="AO4" s="54" t="n"/>
      <c r="AP4" s="56" t="n"/>
      <c r="AQ4" s="56" t="n"/>
      <c r="AR4" s="56" t="n"/>
      <c r="AS4" s="56" t="n"/>
      <c r="BC4" s="53" t="n"/>
      <c r="BD4" s="110" t="n"/>
    </row>
    <row r="5" hidden="1" ht="14.25" customHeight="1">
      <c r="A5" s="237" t="n"/>
      <c r="B5" s="238" t="n"/>
      <c r="C5" s="291" t="n"/>
      <c r="D5" s="239" t="n"/>
      <c r="E5" s="237" t="n"/>
      <c r="F5" s="292" t="n"/>
      <c r="G5" s="292" t="n"/>
      <c r="H5" s="292" t="n"/>
      <c r="I5" s="25" t="n"/>
      <c r="J5" s="25" t="n"/>
      <c r="K5" s="27" t="n"/>
      <c r="L5" s="27" t="n"/>
      <c r="M5" s="28" t="n"/>
      <c r="N5" s="53" t="n"/>
      <c r="O5" s="29" t="n"/>
      <c r="P5" s="53" t="n"/>
      <c r="Q5" s="53" t="n"/>
      <c r="R5" s="53" t="n"/>
      <c r="S5" s="53" t="inlineStr">
        <is>
          <t>_EFFECTIVE</t>
        </is>
      </c>
      <c r="T5" s="54" t="n"/>
      <c r="U5" s="38" t="n"/>
      <c r="V5" s="54" t="n"/>
      <c r="W5" s="54" t="n"/>
      <c r="X5" s="56" t="n"/>
      <c r="Y5" s="56" t="n"/>
      <c r="Z5" s="56" t="n"/>
      <c r="AA5" s="56" t="n"/>
      <c r="AB5" s="56" t="n"/>
      <c r="AC5" s="56" t="n"/>
      <c r="AD5" s="56" t="n"/>
      <c r="AE5" s="56" t="n"/>
      <c r="AF5" s="54" t="n"/>
      <c r="AG5" s="54" t="n"/>
      <c r="AH5" s="54" t="n"/>
      <c r="AI5" s="56" t="n"/>
      <c r="AJ5" s="56" t="n"/>
      <c r="AK5" s="54" t="n"/>
      <c r="AL5" s="54" t="n"/>
      <c r="AM5" s="54" t="n"/>
      <c r="AN5" s="57" t="n"/>
      <c r="AO5" s="54" t="n"/>
      <c r="AP5" s="56" t="n"/>
      <c r="AQ5" s="56" t="n"/>
      <c r="AR5" s="56" t="n"/>
      <c r="AS5" s="56" t="n"/>
      <c r="AU5" s="69" t="inlineStr">
        <is>
          <t>Medicaid_Only</t>
        </is>
      </c>
      <c r="BC5" s="53" t="n"/>
      <c r="BD5" s="110" t="n"/>
    </row>
    <row r="6" hidden="1" ht="18" customHeight="1" thickBot="1">
      <c r="A6" s="242" t="n"/>
      <c r="B6" s="243" t="n"/>
      <c r="C6" s="244" t="n"/>
      <c r="D6" s="245" t="n"/>
      <c r="E6" s="246" t="n"/>
      <c r="F6" s="247" t="n"/>
      <c r="G6" s="247" t="n"/>
      <c r="H6" s="247" t="n"/>
      <c r="I6" s="26" t="inlineStr">
        <is>
          <t>Applies to:</t>
        </is>
      </c>
      <c r="J6" s="25" t="n"/>
      <c r="K6" s="32" t="n"/>
      <c r="L6" s="25" t="n"/>
      <c r="M6" s="53" t="n"/>
      <c r="N6" s="53" t="n"/>
      <c r="O6" s="53" t="n"/>
      <c r="P6" s="33" t="inlineStr">
        <is>
          <t>Std type (EXISTING or NEW)</t>
        </is>
      </c>
      <c r="Q6" s="33" t="inlineStr">
        <is>
          <t>List</t>
        </is>
      </c>
      <c r="R6" s="33" t="inlineStr">
        <is>
          <t>NR Ind</t>
        </is>
      </c>
      <c r="S6" s="63" t="n"/>
      <c r="T6" s="66" t="n"/>
      <c r="U6" s="38" t="n"/>
      <c r="V6" s="54" t="n"/>
      <c r="W6" s="54" t="n"/>
      <c r="X6" s="101" t="inlineStr">
        <is>
          <t>Shaded</t>
        </is>
      </c>
      <c r="Y6" s="101" t="inlineStr">
        <is>
          <t>Entity Not Applied</t>
        </is>
      </c>
      <c r="Z6" s="101" t="n"/>
      <c r="AA6" s="101" t="n"/>
      <c r="AB6" s="101" t="n"/>
      <c r="AC6" s="101" t="n"/>
      <c r="AD6" s="101" t="n"/>
      <c r="AE6" s="101" t="n"/>
      <c r="AF6" s="54" t="n"/>
      <c r="AG6" s="54" t="n"/>
      <c r="AH6" s="54" t="n"/>
      <c r="AI6" s="54" t="n"/>
      <c r="AJ6" s="115" t="inlineStr">
        <is>
          <t>(b4) Reasons to Crosshatch</t>
        </is>
      </c>
      <c r="AK6" s="628" t="n"/>
      <c r="AL6" s="629" t="n"/>
      <c r="AM6" s="57" t="n"/>
      <c r="AN6" s="57" t="n"/>
      <c r="AO6" s="54" t="n"/>
      <c r="AP6" s="56" t="n"/>
      <c r="AQ6" s="56" t="n"/>
      <c r="AR6" s="56" t="inlineStr">
        <is>
          <t>For logic check only:</t>
        </is>
      </c>
      <c r="AS6" s="56" t="n"/>
      <c r="BC6" s="63" t="n"/>
      <c r="BD6" s="110" t="n"/>
    </row>
    <row r="7" ht="39.6" customHeight="1" thickBot="1">
      <c r="A7" s="249" t="inlineStr">
        <is>
          <t>Item</t>
        </is>
      </c>
      <c r="B7" s="250" t="inlineStr">
        <is>
          <t>Legal Cite</t>
        </is>
      </c>
      <c r="C7" s="251" t="inlineStr">
        <is>
          <t>Requirement</t>
        </is>
      </c>
      <c r="D7" s="251" t="inlineStr">
        <is>
          <t>Tip</t>
        </is>
      </c>
      <c r="E7" s="251" t="inlineStr">
        <is>
          <t>Status</t>
        </is>
      </c>
      <c r="F7" s="251" t="inlineStr">
        <is>
          <t>Where Found</t>
        </is>
      </c>
      <c r="G7" s="251" t="inlineStr">
        <is>
          <t>Follow-up Required</t>
        </is>
      </c>
      <c r="H7" s="293" t="inlineStr">
        <is>
          <t>General Comments</t>
        </is>
      </c>
      <c r="I7" s="34" t="inlineStr">
        <is>
          <t>MCO</t>
        </is>
      </c>
      <c r="J7" s="34" t="inlineStr">
        <is>
          <t>HIO</t>
        </is>
      </c>
      <c r="K7" s="34" t="inlineStr">
        <is>
          <t>PIHP</t>
        </is>
      </c>
      <c r="L7" s="35" t="inlineStr">
        <is>
          <t>PAHP</t>
        </is>
      </c>
      <c r="M7" s="36" t="inlineStr">
        <is>
          <t>NEMT PAHP</t>
        </is>
      </c>
      <c r="N7" s="37" t="inlineStr">
        <is>
          <t>PCCM</t>
        </is>
      </c>
      <c r="O7" s="37" t="inlineStr">
        <is>
          <t>PCCME</t>
        </is>
      </c>
      <c r="P7" s="38" t="n"/>
      <c r="Q7" s="38" t="n"/>
      <c r="R7" s="38" t="n"/>
      <c r="S7" s="39" t="inlineStr">
        <is>
          <t>Effective</t>
        </is>
      </c>
      <c r="T7" s="49" t="inlineStr">
        <is>
          <t>Contract start date (DATE) or rating period start date (RP)?</t>
        </is>
      </c>
      <c r="U7" s="105" t="inlineStr">
        <is>
          <t>Row Completed? (1 if status = Unsure; status = Met and column G &lt;&gt;blank; or status = Not Met and column I&lt;&gt;not blank)</t>
        </is>
      </c>
      <c r="V7" s="101" t="inlineStr">
        <is>
          <t>If risk, use RP effective date. If non-risk, use CY date.</t>
        </is>
      </c>
      <c r="W7" s="101" t="inlineStr">
        <is>
          <t>If CHIP linking and no information in rows with gray shading in columns E through H; code as complete. If rows with gray shading have information in one or more cells, the status of the row will be counted as if gray shading did not appear. (See Column Descriptions for more information)</t>
        </is>
      </c>
      <c r="X7" s="158" t="n"/>
      <c r="Y7" s="158" t="n"/>
      <c r="Z7" s="158" t="inlineStr">
        <is>
          <t>MCO</t>
        </is>
      </c>
      <c r="AA7" s="158" t="inlineStr">
        <is>
          <t>HIO</t>
        </is>
      </c>
      <c r="AB7" s="158" t="inlineStr">
        <is>
          <t>PIHP</t>
        </is>
      </c>
      <c r="AC7" s="158" t="inlineStr">
        <is>
          <t>PAHP</t>
        </is>
      </c>
      <c r="AD7" s="158" t="inlineStr">
        <is>
          <t>NEMT PAHP</t>
        </is>
      </c>
      <c r="AE7" s="158" t="inlineStr">
        <is>
          <t>PCCME</t>
        </is>
      </c>
      <c r="AF7" s="101" t="inlineStr">
        <is>
          <t>(a) Crosshatch b/c entity type not applicable? (True=Yes,False=No)</t>
        </is>
      </c>
      <c r="AG7" s="101" t="inlineStr">
        <is>
          <t>(b1) Crosshatch b/c requirement not in effect? Default is DO NOT crosshatch; if values in the following columns = TRUE, apply crosshatching</t>
        </is>
      </c>
      <c r="AH7" s="101" t="inlineStr">
        <is>
          <t>(b2a) Reason Exists To Not Crosshatch?
Will be TRUE if Missing Any dates.</t>
        </is>
      </c>
      <c r="AI7" s="101" t="inlineStr">
        <is>
          <t>(b2b) Reason Exists To Crosshatch?</t>
        </is>
      </c>
      <c r="AJ7" s="70" t="inlineStr">
        <is>
          <t>(b4a) ''DATE" - Effective Date of Req &gt; Contract Period Start Date</t>
        </is>
      </c>
      <c r="AK7" s="70" t="inlineStr">
        <is>
          <t xml:space="preserve">(b4b) "RP" - Effective Date of Req  &gt; Rating Period Start Date  </t>
        </is>
      </c>
      <c r="AL7" s="70" t="inlineStr">
        <is>
          <t>(b4d) TRUE - Non-Risk in cover sheet and indicator=1</t>
        </is>
      </c>
      <c r="AM7" s="70" t="inlineStr">
        <is>
          <t>(b4c) Section I vs II</t>
        </is>
      </c>
      <c r="AN7" s="70" t="inlineStr">
        <is>
          <t>CHIP Requirement</t>
        </is>
      </c>
      <c r="AO7" s="104" t="inlineStr">
        <is>
          <t>Does the CHIP section have a corresponding Medicaid section (Yes=1)</t>
        </is>
      </c>
      <c r="AP7" s="70" t="inlineStr">
        <is>
          <t>If yes, link the Medicaid section item:</t>
        </is>
      </c>
      <c r="AQ7" s="70" t="inlineStr">
        <is>
          <t>If yes, link the Medicaid Requirement:</t>
        </is>
      </c>
      <c r="AR7" s="56" t="inlineStr">
        <is>
          <t>Is the text the exact same?</t>
        </is>
      </c>
      <c r="AS7" s="56" t="inlineStr">
        <is>
          <t>Shading code</t>
        </is>
      </c>
      <c r="AT7" s="69" t="inlineStr">
        <is>
          <t>section1_no_link</t>
        </is>
      </c>
      <c r="AU7" s="69" t="inlineStr">
        <is>
          <t>Medicaid_Only</t>
        </is>
      </c>
      <c r="AV7" s="80" t="inlineStr">
        <is>
          <t>Linked Medicaid Requirement Status</t>
        </is>
      </c>
      <c r="AW7" s="80" t="inlineStr">
        <is>
          <t>Linked Medicaid Requirement Where Found</t>
        </is>
      </c>
      <c r="AX7" s="80" t="inlineStr">
        <is>
          <t>Linked Medicaid Requirement Followup Required</t>
        </is>
      </c>
      <c r="AY7" s="80" t="inlineStr">
        <is>
          <t>Linked Medicaid General Comments</t>
        </is>
      </c>
      <c r="AZ7" s="81" t="inlineStr">
        <is>
          <t>Row Started (1 if row has been started)</t>
        </is>
      </c>
      <c r="BA7" s="82" t="inlineStr">
        <is>
          <t>Requirement Met</t>
        </is>
      </c>
      <c r="BB7" s="83" t="inlineStr">
        <is>
          <t>All Required Medicaid Cols Filled (1=True)</t>
        </is>
      </c>
      <c r="BC7" s="39" t="inlineStr">
        <is>
          <t>Contract start date (DATE) or rating period start date (RP)?</t>
        </is>
      </c>
      <c r="BD7" s="110" t="inlineStr">
        <is>
          <t>Streamlined</t>
        </is>
      </c>
    </row>
    <row r="8" ht="16.15" customHeight="1" thickBot="1">
      <c r="A8" s="450" t="n"/>
      <c r="B8" s="451" t="n"/>
      <c r="C8" s="452" t="inlineStr">
        <is>
          <t>I.I.1 Exclusions; I.I.2 Requirements, Procedures, and Reporting; I.I.3 Disclosure</t>
        </is>
      </c>
      <c r="D8" s="442" t="n"/>
      <c r="E8" s="443" t="n"/>
      <c r="F8" s="444" t="n"/>
      <c r="G8" s="444" t="n"/>
      <c r="H8" s="445" t="n"/>
      <c r="I8" s="74" t="n"/>
      <c r="J8" s="74" t="n"/>
      <c r="K8" s="74" t="n"/>
      <c r="L8" s="87" t="n"/>
      <c r="M8" s="87" t="n"/>
      <c r="S8" s="116" t="n"/>
      <c r="AF8" s="86" t="n"/>
      <c r="AN8" s="89" t="n"/>
      <c r="AO8" s="89" t="n"/>
      <c r="AP8" s="89" t="n"/>
      <c r="AQ8" s="89" t="n"/>
      <c r="AR8" s="68" t="n"/>
      <c r="AS8" s="68" t="n"/>
      <c r="BC8" s="116" t="n"/>
      <c r="BD8" s="110" t="n"/>
    </row>
    <row r="9" ht="237.6" customHeight="1">
      <c r="A9" s="294" t="inlineStr">
        <is>
          <t>I.I.1.01–09; I.I.2.17–37 and 41; I.I.3.01–03</t>
        </is>
      </c>
      <c r="B9" s="295" t="inlineStr">
        <is>
          <t>Sections 1124(a)(2)(A), 1903(i)(2), and 1903(m)(2)(A)(viii) of the Act; 42 CFR 438.214(d)(1)–(2); 42 CFR 438.808(a); 42 CFR 438.808(b)(1)–(3); 42 CFR 431.55(h); 42 CFR 1001.1901(c); 42 CFR 1002.3(b)(3); 42 CFR 438.608(c)(2); 42 CFR 455.100–104; SMD #08-003; SMD #09-001; Exec. Order No. 12549; 42 CFR 438.610(a)–(b)</t>
        </is>
      </c>
      <c r="C9" s="295" t="inlineStr">
        <is>
          <t xml:space="preserve">The contract prohibits the MCP from knowingly having a relationship with any individual or entity (or is affiliated with a person/entity) that is debarred, suspended, or otherwise excluded from participation and requires written disclosures in accordance with Sections 1903(i)(2), 1124(a)(2)(A), and 1903(m)(2)(A)(viii) of the Act, and regulatory requirements including 42 CFR 438.214, 438.608, 438.610, and 438.808. </t>
        </is>
      </c>
      <c r="D9" s="504" t="inlineStr">
        <is>
          <t>1, 2, 3, 4, 5, 6, 7, 12</t>
        </is>
      </c>
      <c r="E9" s="297" t="n"/>
      <c r="F9" s="655" t="inlineStr">
        <is>
          <t>Source: CN-680000-FP122: 547 | Attachment - Core Contract Provisions 02012025: 219 | CN-680000-FP122: 234</t>
        </is>
      </c>
      <c r="G9" s="297" t="n"/>
      <c r="H9" s="640" t="inlineStr">
        <is>
          <t>Recommendation: MET
Response:
The contract explicitly prohibits the Managed Care Plan (MCP) from knowingly having a relationship with any individual or entity that is debarred, suspended, or otherwise excluded from participation. It also requires written disclosures in accordance with the specified sections and regulations. Evidence includes: 
- "The Agency for Health Care Administration cannot contract with these types of Vendors if they are debarred or suspended by the federal government." [CN-680000-FP122: 547]
- "The Managed Care Plan shall fully disclose any business relationships, ownership, management, and control of disclosing entities in accordance with State and federal law." [Attachment - Core Contract Provisions 02012025: 219]
- "In addition to the disclosure required under 42 CFR 455.106, the Managed Care Plan shall also disclose to DHHS OIG with a copy to MPI within ten (10) business days after discovery, the identity of any person described in 42 CFR 1002.3 and 42 CFR 1001.1001(a)(1)." [CN-680000-FP122: 234]</t>
        </is>
      </c>
      <c r="I9" s="92" t="inlineStr">
        <is>
          <t>MCO</t>
        </is>
      </c>
      <c r="J9" s="92" t="inlineStr">
        <is>
          <t>HIO</t>
        </is>
      </c>
      <c r="K9" s="92" t="inlineStr">
        <is>
          <t>PIHP</t>
        </is>
      </c>
      <c r="L9" s="71" t="inlineStr">
        <is>
          <t>PAHP</t>
        </is>
      </c>
      <c r="M9" s="71" t="inlineStr">
        <is>
          <t>NEMT PAHP</t>
        </is>
      </c>
      <c r="N9" s="71" t="n"/>
      <c r="O9" s="166" t="inlineStr">
        <is>
          <t>PCCME</t>
        </is>
      </c>
      <c r="P9" s="71" t="inlineStr">
        <is>
          <t>EXISTING</t>
        </is>
      </c>
      <c r="Q9" s="71">
        <f>IF(OR(AND($C$2="Base contract",$C$3="No, section requirements must be reviewed", $AF9=FALSE,$AG9=FALSE),AND($C$2="Contract amendment",$C$3="No, section requirements must be reviewed",$AF9=FALSE,$AG9=FALSE)),"MUNN")</f>
        <v/>
      </c>
      <c r="R9" s="71" t="n"/>
      <c r="S9" s="71" t="n"/>
      <c r="T9" s="71" t="n"/>
      <c r="U9" s="97">
        <f>IF(OR($E$8="N/A",AND(BD9=0,'Cover Sheet'!$B$29="Streamlined Review"),AND(E9="Met",F9&lt;&gt;""),AND(E9="Not met",G9&lt;&gt;""),AND(E9="Unsure",G9&lt;&gt;""),AND(E9="N/A",H9&lt;&gt;""),AND(Y9=TRUE)),1,0)</f>
        <v/>
      </c>
      <c r="X9" s="126">
        <f>IF(OR(Y9=TRUE,W9=TRUE,AM9=TRUE),TRUE,FALSE)</f>
        <v/>
      </c>
      <c r="Y9" s="126">
        <f>IF(SUM(Z9:AE9)&lt;1,TRUE,FALSE)</f>
        <v/>
      </c>
      <c r="Z9" s="126">
        <f>IF($Z$2=I9,1,0)</f>
        <v/>
      </c>
      <c r="AA9" s="126">
        <f>IF($AA$2=J9,1,0)</f>
        <v/>
      </c>
      <c r="AB9" s="126">
        <f>IF($AB$2=K9,1,0)</f>
        <v/>
      </c>
      <c r="AC9" s="126">
        <f>IF($AC$2=L9,1,0)</f>
        <v/>
      </c>
      <c r="AD9" s="126">
        <f>IF($AD$2=M9,1,0)</f>
        <v/>
      </c>
      <c r="AE9" s="126">
        <f>IF($AE$2=O9,1,0)</f>
        <v/>
      </c>
      <c r="AF9" s="53">
        <f>IF($H$1&lt;&gt;0,IF($H$1&lt;&gt;I9,IF($H$1&lt;&gt;J9,IF($H$1&lt;&gt;K9,IF($H$1&lt;&gt;L9,IF($H$1&lt;&gt;M9,IF($H$1&lt;&gt;N9,IF($H$1&lt;&gt;O9,TRUE,FALSE))))))))</f>
        <v/>
      </c>
      <c r="AG9" s="54">
        <f>IF(OR(AL9=TRUE,AM9=TRUE),TRUE,FALSE)</f>
        <v/>
      </c>
      <c r="AL9" s="56">
        <f>IF(AND('Cover Sheet'!$B$19="Non-Risk",$R9=1),TRUE,FALSE)</f>
        <v/>
      </c>
      <c r="AM9" s="56">
        <f>IF(OR(AND($H$6="Medicaid",MID($A9,1,FIND(".",$A9,1)-1)="II"),AND($H$6="CHIP",MID($A9,1,FIND(".",$A9,1)-1)="I")),TRUE,FALSE)</f>
        <v/>
      </c>
      <c r="AO9" s="121" t="n"/>
      <c r="AP9" s="68" t="n"/>
      <c r="AQ9" s="68" t="n"/>
      <c r="AR9" s="68" t="n"/>
      <c r="AS9" s="68" t="n"/>
      <c r="AT9" s="69" t="n">
        <v>1</v>
      </c>
      <c r="AU9" s="69">
        <f>IF(AT9=1,1,"")</f>
        <v/>
      </c>
      <c r="BC9" s="116" t="n"/>
      <c r="BD9" s="110" t="n">
        <v>1</v>
      </c>
    </row>
    <row r="10" ht="15.75" customHeight="1" thickBot="1">
      <c r="A10" s="450" t="n"/>
      <c r="B10" s="451" t="n"/>
      <c r="C10" s="452" t="inlineStr">
        <is>
          <t>I.I.2 Requirements, Procedures, and Reporting</t>
        </is>
      </c>
      <c r="D10" s="442" t="n"/>
      <c r="E10" s="443" t="n"/>
      <c r="F10" s="444" t="n"/>
      <c r="G10" s="444" t="n"/>
      <c r="H10" s="445" t="n"/>
      <c r="I10" s="74" t="n"/>
      <c r="J10" s="74" t="n"/>
      <c r="K10" s="74" t="n"/>
      <c r="L10" s="87" t="n"/>
      <c r="M10" s="87" t="n"/>
      <c r="S10" s="116" t="n"/>
      <c r="U10" s="126" t="n"/>
      <c r="AL10" s="68" t="n"/>
      <c r="AM10" s="68" t="n"/>
      <c r="AO10" s="121" t="n"/>
      <c r="AP10" s="68" t="n"/>
      <c r="AQ10" s="68" t="n"/>
      <c r="AR10" s="68" t="n"/>
      <c r="AS10" s="68" t="n"/>
      <c r="BC10" s="116" t="n"/>
      <c r="BD10" s="110" t="n"/>
    </row>
    <row r="11" ht="64.5" customHeight="1">
      <c r="A11" s="294" t="inlineStr">
        <is>
          <t>I.I.2.01–14</t>
        </is>
      </c>
      <c r="B11" s="295" t="inlineStr">
        <is>
          <t xml:space="preserve">42 CFR 438.604(a)(1)–(6); 42 CFR 438.604(b); 42 CFR 438.606; 42 CFR 438.818          </t>
        </is>
      </c>
      <c r="C11" s="295" t="inlineStr">
        <is>
          <t xml:space="preserve">The contract requires the MCP to submit encounter data consistent with federal requirements including 42 CFR 438.604. </t>
        </is>
      </c>
      <c r="D11" s="470" t="inlineStr">
        <is>
          <t>8,9</t>
        </is>
      </c>
      <c r="E11" s="297" t="n"/>
      <c r="F11" s="655" t="inlineStr">
        <is>
          <t>Source: CN-680000-FP122: 220, 221 | Attachment - Core Contract Provisions 02012025: 159</t>
        </is>
      </c>
      <c r="G11" s="297" t="n"/>
      <c r="H11" s="640" t="inlineStr">
        <is>
          <t>Recommendation: MET
Response:
The contract explicitly requires the Managed Care Plan (MCP) to submit encounter data consistent with federal requirements, including 42 CFR 438.604. The relevant text states: 'The Managed Care Plan shall submit encounter data that meets established Agency data quality standards as defined herein. These standards are defined by the Agency as the receipt of complete, timely, and accurate data and are needed for program administration and to set actuarially sound capitation rates. These standards are closely monitored and enforced (42 CFR 438.242(b)(1); 42 CFR 438.604(a)(1); 42 CFR 438.606; 42 CFR 438.818).' [1] This indicates that the MCP must comply with 42 CFR 438.604.</t>
        </is>
      </c>
      <c r="I11" s="92" t="inlineStr">
        <is>
          <t>MCO</t>
        </is>
      </c>
      <c r="J11" s="92" t="inlineStr">
        <is>
          <t>HIO</t>
        </is>
      </c>
      <c r="K11" s="92" t="inlineStr">
        <is>
          <t>PIHP</t>
        </is>
      </c>
      <c r="L11" s="71" t="inlineStr">
        <is>
          <t>PAHP</t>
        </is>
      </c>
      <c r="M11" s="71" t="n"/>
      <c r="N11" s="71" t="n"/>
      <c r="O11" s="71" t="n"/>
      <c r="P11" s="71" t="inlineStr">
        <is>
          <t>EXISTING</t>
        </is>
      </c>
      <c r="Q11" s="71">
        <f>IF(OR(AND($C$2="Base contract",$C$3="No, section requirements must be reviewed", $AF11=FALSE,$AG11=FALSE),AND($C$2="Contract amendment",$C$3="No, section requirements must be reviewed",$AF11=FALSE,$AG11=FALSE)),"MUNN")</f>
        <v/>
      </c>
      <c r="R11" s="71" t="n"/>
      <c r="S11" s="64" t="n">
        <v>42917</v>
      </c>
      <c r="T11" s="71" t="n"/>
      <c r="U11" s="97">
        <f>IF(OR($E$10="N/A",AND(BD11=0,'Cover Sheet'!$B$29="Streamlined Review"),AND(E11="Met",F11&lt;&gt;""),AND(E11="Not met",G11&lt;&gt;""),AND(E11="Unsure",G11&lt;&gt;""),AND(E11="N/A",H11&lt;&gt;""),AND(Y11=TRUE)),1,0)</f>
        <v/>
      </c>
      <c r="X11" s="126">
        <f>IF(OR(Y11=TRUE,W11=TRUE,AM11=TRUE),TRUE,FALSE)</f>
        <v/>
      </c>
      <c r="Y11" s="126">
        <f>IF(SUM(Z11:AE11)&lt;1,TRUE,FALSE)</f>
        <v/>
      </c>
      <c r="Z11" s="126">
        <f>IF($Z$2=I11,1,0)</f>
        <v/>
      </c>
      <c r="AA11" s="126">
        <f>IF($AA$2=J11,1,0)</f>
        <v/>
      </c>
      <c r="AB11" s="126">
        <f>IF($AB$2=K11,1,0)</f>
        <v/>
      </c>
      <c r="AC11" s="126">
        <f>IF($AC$2=L11,1,0)</f>
        <v/>
      </c>
      <c r="AD11" s="126">
        <f>IF($AD$2=M11,1,0)</f>
        <v/>
      </c>
      <c r="AE11" s="126">
        <f>IF($AE$2=O11,1,0)</f>
        <v/>
      </c>
      <c r="AF11" s="53">
        <f>IF($H$1&lt;&gt;0,IF($H$1&lt;&gt;I11,IF($H$1&lt;&gt;J11,IF($H$1&lt;&gt;K11,IF($H$1&lt;&gt;L11,IF($H$1&lt;&gt;M11,IF($H$1&lt;&gt;N11,IF($H$1&lt;&gt;O11,TRUE,FALSE))))))))</f>
        <v/>
      </c>
      <c r="AG11" s="54">
        <f>IF(OR(AL11=TRUE,AM11=TRUE),TRUE,FALSE)</f>
        <v/>
      </c>
      <c r="AL11" s="56">
        <f>IF(AND('Cover Sheet'!$B$19="Non-Risk",$R11=1),TRUE,FALSE)</f>
        <v/>
      </c>
      <c r="AM11" s="56">
        <f>IF(OR(AND($H$6="Medicaid",MID($A11,1,FIND(".",$A11,1)-1)="II"),AND($H$6="CHIP",MID($A11,1,FIND(".",$A11,1)-1)="I")),TRUE,FALSE)</f>
        <v/>
      </c>
      <c r="AO11" s="121" t="n"/>
      <c r="AP11" s="68" t="n"/>
      <c r="AQ11" s="68" t="n"/>
      <c r="AR11" s="68" t="n"/>
      <c r="AS11" s="68" t="n"/>
      <c r="AU11" s="69">
        <f>IF(AT11=1,1,"")</f>
        <v/>
      </c>
      <c r="BD11" s="110" t="n">
        <v>1</v>
      </c>
    </row>
    <row r="12" ht="89.25" customHeight="1">
      <c r="A12" s="294" t="inlineStr">
        <is>
          <t>I.I.2.15</t>
        </is>
      </c>
      <c r="B12" s="295" t="inlineStr">
        <is>
          <t>42 CFR 438.604; 42 CFR 438.606(a)</t>
        </is>
      </c>
      <c r="C12" s="295" t="inlineStr">
        <is>
          <t xml:space="preserve">The contract requires that data, documentation, or information submitted to the state by the MCP are certified by one of the following:
• The MCP’s Chief Executive Officer (CEO).
• The MCP’s Chief Financial Officer (CFO).
• An individual who reports directly to the CEO or CFO with delegated authority to sign for the CEO or CFO so that the CEO or CFO is ultimately responsible for the certification. 
</t>
        </is>
      </c>
      <c r="D12" s="470" t="n">
        <v>9</v>
      </c>
      <c r="E12" s="297" t="n"/>
      <c r="F12" s="655" t="inlineStr">
        <is>
          <t>Source: Attachment - Core Contract Provisions 02012025: 241: 241</t>
        </is>
      </c>
      <c r="G12" s="297" t="n"/>
      <c r="H12" s="640" t="inlineStr">
        <is>
          <t>Recommendation: MET
Response:
The contract explicitly states that the Managed Care Plan's CEO, CFO, or an individual who reports to the CEO or CFO and who has delegated authority to certify the Managed Care Plan's reports, shall attest, under penalty of perjury, that all data submitted in conjunction with the reports and all documents requested by the Agency are accurate, truthful, and complete. This meets the requirement for certification by the CEO, CFO, or a delegated individual. [1]</t>
        </is>
      </c>
      <c r="I12" s="92" t="inlineStr">
        <is>
          <t>MCO</t>
        </is>
      </c>
      <c r="J12" s="92" t="inlineStr">
        <is>
          <t>HIO</t>
        </is>
      </c>
      <c r="K12" s="92" t="inlineStr">
        <is>
          <t>PIHP</t>
        </is>
      </c>
      <c r="L12" s="166" t="inlineStr">
        <is>
          <t>PAHP</t>
        </is>
      </c>
      <c r="M12" s="71" t="n"/>
      <c r="N12" s="71" t="n"/>
      <c r="O12" s="71" t="n"/>
      <c r="P12" s="71" t="inlineStr">
        <is>
          <t>EXISTING</t>
        </is>
      </c>
      <c r="Q12" s="71">
        <f>IF(OR(AND($C$2="Base contract",$C$3="No, section requirements must be reviewed", $AF12=FALSE,$AG12=FALSE),AND($C$2="Contract amendment",$C$3="No, section requirements must be reviewed",$AF12=FALSE,$AG12=FALSE)),"MUNN")</f>
        <v/>
      </c>
      <c r="R12" s="71" t="n"/>
      <c r="S12" s="64" t="n"/>
      <c r="T12" s="71" t="n"/>
      <c r="U12" s="97">
        <f>IF(OR($E$10="N/A",AND(BD12=0,'Cover Sheet'!$B$29="Streamlined Review"),AND(E12="Met",F12&lt;&gt;""),AND(E12="Not met",G12&lt;&gt;""),AND(E12="Unsure",G12&lt;&gt;""),AND(E12="N/A",H12&lt;&gt;""),AND(Y12=TRUE)),1,0)</f>
        <v/>
      </c>
      <c r="X12" s="126">
        <f>IF(OR(Y12=TRUE,W12=TRUE,AM12=TRUE),TRUE,FALSE)</f>
        <v/>
      </c>
      <c r="Y12" s="126">
        <f>IF(SUM(Z12:AE12)&lt;1,TRUE,FALSE)</f>
        <v/>
      </c>
      <c r="Z12" s="126">
        <f>IF($Z$2=I12,1,0)</f>
        <v/>
      </c>
      <c r="AA12" s="126">
        <f>IF($AA$2=J12,1,0)</f>
        <v/>
      </c>
      <c r="AB12" s="126">
        <f>IF($AB$2=K12,1,0)</f>
        <v/>
      </c>
      <c r="AC12" s="126">
        <f>IF($AC$2=L12,1,0)</f>
        <v/>
      </c>
      <c r="AD12" s="126">
        <f>IF($AD$2=M12,1,0)</f>
        <v/>
      </c>
      <c r="AE12" s="126">
        <f>IF($AE$2=O12,1,0)</f>
        <v/>
      </c>
      <c r="AF12" s="53">
        <f>IF($H$1&lt;&gt;0,IF($H$1&lt;&gt;I12,IF($H$1&lt;&gt;J12,IF($H$1&lt;&gt;K12,IF($H$1&lt;&gt;L12,IF($H$1&lt;&gt;M12,IF($H$1&lt;&gt;N12,IF($H$1&lt;&gt;O12,TRUE,FALSE))))))))</f>
        <v/>
      </c>
      <c r="AG12" s="54">
        <f>IF(OR(AL12=TRUE,AM12=TRUE),TRUE,FALSE)</f>
        <v/>
      </c>
      <c r="AL12" s="56">
        <f>IF(AND('Cover Sheet'!$B$19="Non-Risk",$R12=1),TRUE,FALSE)</f>
        <v/>
      </c>
      <c r="AM12" s="56">
        <f>IF(OR(AND($H$6="Medicaid",MID($A12,1,FIND(".",$A12,1)-1)="II"),AND($H$6="CHIP",MID($A12,1,FIND(".",$A12,1)-1)="I")),TRUE,FALSE)</f>
        <v/>
      </c>
      <c r="AO12" s="121" t="n"/>
      <c r="AP12" s="68" t="n"/>
      <c r="AQ12" s="68" t="n"/>
      <c r="AR12" s="68" t="n"/>
      <c r="AS12" s="68" t="n"/>
      <c r="AU12" s="69">
        <f>IF(AT12=1,1,"")</f>
        <v/>
      </c>
      <c r="BD12" s="110" t="n">
        <v>0</v>
      </c>
    </row>
    <row r="13" ht="39" customHeight="1">
      <c r="A13" s="294" t="inlineStr">
        <is>
          <t>I.I.2.16</t>
        </is>
      </c>
      <c r="B13" s="295" t="inlineStr">
        <is>
          <t>42 CFR 438.606(c); 42 CFR 438.604(a)–(b)</t>
        </is>
      </c>
      <c r="C13" s="295" t="inlineStr">
        <is>
          <t xml:space="preserve">The contract requires the MCP to submit certification concurrently with the submission of data, documentation, or information. </t>
        </is>
      </c>
      <c r="D13" s="470" t="n">
        <v>9</v>
      </c>
      <c r="E13" s="297" t="n"/>
      <c r="F13" s="655" t="inlineStr">
        <is>
          <t>Source: CN-680000-FP122: 301 | CN-680000-FP122: 221</t>
        </is>
      </c>
      <c r="G13" s="297" t="n"/>
      <c r="H13" s="640" t="inlineStr">
        <is>
          <t>Recommendation: MET
Response:
The contract explicitly states that the Managed Care Plan (MCP) must submit its certification at the same time it submits the certified data reports. This is evidenced by the following quote: 'The Managed Care Plan shall submit its certification at the same time it submits the certified data reports (42 CFR 438.606(c))' [1]. Additionally, it is mentioned that 'Such certification must be submitted to the Agency concurrently with the data' [2].</t>
        </is>
      </c>
      <c r="I13" s="92" t="inlineStr">
        <is>
          <t>MCO</t>
        </is>
      </c>
      <c r="J13" s="92" t="inlineStr">
        <is>
          <t>HIO</t>
        </is>
      </c>
      <c r="K13" s="92" t="inlineStr">
        <is>
          <t>PIHP</t>
        </is>
      </c>
      <c r="L13" s="166" t="inlineStr">
        <is>
          <t>PAHP</t>
        </is>
      </c>
      <c r="M13" s="71" t="n"/>
      <c r="N13" s="71" t="n"/>
      <c r="O13" s="71" t="n"/>
      <c r="P13" s="71" t="inlineStr">
        <is>
          <t>EXISTING</t>
        </is>
      </c>
      <c r="Q13" s="71">
        <f>IF(OR(AND($C$2="Base contract",$C$3="No, section requirements must be reviewed", $AF13=FALSE,$AG13=FALSE),AND($C$2="Contract amendment",$C$3="No, section requirements must be reviewed",$AF13=FALSE,$AG13=FALSE)),"MUNN")</f>
        <v/>
      </c>
      <c r="R13" s="71" t="n"/>
      <c r="S13" s="64" t="n"/>
      <c r="T13" s="71" t="n"/>
      <c r="U13" s="97">
        <f>IF(OR($E$10="N/A",AND(BD13=0,'Cover Sheet'!$B$29="Streamlined Review"),AND(E13="Met",F13&lt;&gt;""),AND(E13="Not met",G13&lt;&gt;""),AND(E13="Unsure",G13&lt;&gt;""),AND(E13="N/A",H13&lt;&gt;""),AND(Y13=TRUE)),1,0)</f>
        <v/>
      </c>
      <c r="X13" s="126">
        <f>IF(OR(Y13=TRUE,W13=TRUE,AM13=TRUE),TRUE,FALSE)</f>
        <v/>
      </c>
      <c r="Y13" s="126">
        <f>IF(SUM(Z13:AE13)&lt;1,TRUE,FALSE)</f>
        <v/>
      </c>
      <c r="Z13" s="126">
        <f>IF($Z$2=I13,1,0)</f>
        <v/>
      </c>
      <c r="AA13" s="126">
        <f>IF($AA$2=J13,1,0)</f>
        <v/>
      </c>
      <c r="AB13" s="126">
        <f>IF($AB$2=K13,1,0)</f>
        <v/>
      </c>
      <c r="AC13" s="126">
        <f>IF($AC$2=L13,1,0)</f>
        <v/>
      </c>
      <c r="AD13" s="126">
        <f>IF($AD$2=M13,1,0)</f>
        <v/>
      </c>
      <c r="AE13" s="126">
        <f>IF($AE$2=O13,1,0)</f>
        <v/>
      </c>
      <c r="AF13" s="53">
        <f>IF($H$1&lt;&gt;0,IF($H$1&lt;&gt;I13,IF($H$1&lt;&gt;J13,IF($H$1&lt;&gt;K13,IF($H$1&lt;&gt;L13,IF($H$1&lt;&gt;M13,IF($H$1&lt;&gt;N13,IF($H$1&lt;&gt;O13,TRUE,FALSE))))))))</f>
        <v/>
      </c>
      <c r="AG13" s="54">
        <f>IF(OR(AL13=TRUE,AM13=TRUE),TRUE,FALSE)</f>
        <v/>
      </c>
      <c r="AL13" s="56">
        <f>IF(AND('Cover Sheet'!$B$19="Non-Risk",$R13=1),TRUE,FALSE)</f>
        <v/>
      </c>
      <c r="AM13" s="56">
        <f>IF(OR(AND($H$6="Medicaid",MID($A13,1,FIND(".",$A13,1)-1)="II"),AND($H$6="CHIP",MID($A13,1,FIND(".",$A13,1)-1)="I")),TRUE,FALSE)</f>
        <v/>
      </c>
      <c r="AO13" s="121" t="n"/>
      <c r="AP13" s="68" t="n"/>
      <c r="AQ13" s="68" t="n"/>
      <c r="AR13" s="68" t="n"/>
      <c r="AS13" s="68" t="n"/>
      <c r="AU13" s="69">
        <f>IF(AT13=1,1,"")</f>
        <v/>
      </c>
      <c r="BD13" s="110" t="n">
        <v>0</v>
      </c>
    </row>
    <row r="14" ht="52.5" customHeight="1">
      <c r="A14" s="294" t="inlineStr">
        <is>
          <t>I.I.2.38</t>
        </is>
      </c>
      <c r="B14" s="295" t="inlineStr">
        <is>
          <t>42 CFR 438.608(b); 42 CFR 455.100–106; 42 CFR 455.400–470</t>
        </is>
      </c>
      <c r="C14" s="295" t="inlineStr">
        <is>
          <t xml:space="preserve">The contract requires the MCP to ensure that all network providers are enrolled with the state as Medicaid providers consistent with provider disclosure, screening, and enrollment requirements. </t>
        </is>
      </c>
      <c r="D14" s="470" t="inlineStr">
        <is>
          <t>10, 11</t>
        </is>
      </c>
      <c r="E14" s="297" t="n"/>
      <c r="F14" s="655" t="inlineStr">
        <is>
          <t>Source: CN-680000-FP122: 159 | CN-680000-FP122: 167</t>
        </is>
      </c>
      <c r="G14" s="297" t="n"/>
      <c r="H14" s="640" t="inlineStr">
        <is>
          <t>Recommendation: MET
Response:
The contract explicitly states that the Managed Care Plan (MCP) shall ensure that all providers are eligible for participation in the Medicaid program, consistent with provider disclosure, screening, and enrollment requirements. This is evidenced by the text: 'The Managed Care Plan shall ensure that all providers are eligible for participation in the Medicaid program, consistent with provider disclosure, screening, and enrollment requirements (42 CFR 455.100-106; 42 CFR 455.400-470).' [1] Additionally, the contract specifies that the MCP must terminate a network provider immediately upon notification from the Agency that the network provider cannot be enrolled. [2]</t>
        </is>
      </c>
      <c r="I14" s="167" t="inlineStr">
        <is>
          <t>MCO</t>
        </is>
      </c>
      <c r="J14" s="167" t="inlineStr">
        <is>
          <t>HIO</t>
        </is>
      </c>
      <c r="K14" s="92" t="inlineStr">
        <is>
          <t>PIHP</t>
        </is>
      </c>
      <c r="L14" s="71" t="inlineStr">
        <is>
          <t>PAHP</t>
        </is>
      </c>
      <c r="M14" s="71" t="n"/>
      <c r="N14" s="71" t="n"/>
      <c r="O14" s="71" t="n"/>
      <c r="P14" s="71" t="inlineStr">
        <is>
          <t>EXISTING</t>
        </is>
      </c>
      <c r="Q14" s="71">
        <f>IF(OR(AND($C$2="Base contract",$C$3="No, section requirements must be reviewed", $AF14=FALSE,$AG14=FALSE),AND($C$2="Contract amendment",$C$3="No, section requirements must be reviewed",$AF14=FALSE,$AG14=FALSE)),"MUNN")</f>
        <v/>
      </c>
      <c r="R14" s="71" t="n"/>
      <c r="S14" s="64" t="n">
        <v>43282</v>
      </c>
      <c r="T14" s="71" t="n"/>
      <c r="U14" s="97">
        <f>IF(OR($E$10="N/A",AND(BD14=0,'Cover Sheet'!$B$29="Streamlined Review"),AND(E14="Met",F14&lt;&gt;""),AND(E14="Not met",G14&lt;&gt;""),AND(E14="Unsure",G14&lt;&gt;""),AND(E14="N/A",H14&lt;&gt;""),AND(Y14=TRUE)),1,0)</f>
        <v/>
      </c>
      <c r="X14" s="126">
        <f>IF(OR(Y14=TRUE,W14=TRUE,AM14=TRUE),TRUE,FALSE)</f>
        <v/>
      </c>
      <c r="Y14" s="126">
        <f>IF(SUM(Z14:AE14)&lt;1,TRUE,FALSE)</f>
        <v/>
      </c>
      <c r="Z14" s="126">
        <f>IF($Z$2=I14,1,0)</f>
        <v/>
      </c>
      <c r="AA14" s="126">
        <f>IF($AA$2=J14,1,0)</f>
        <v/>
      </c>
      <c r="AB14" s="126">
        <f>IF($AB$2=K14,1,0)</f>
        <v/>
      </c>
      <c r="AC14" s="126">
        <f>IF($AC$2=L14,1,0)</f>
        <v/>
      </c>
      <c r="AD14" s="126">
        <f>IF($AD$2=M14,1,0)</f>
        <v/>
      </c>
      <c r="AE14" s="126">
        <f>IF($AE$2=O14,1,0)</f>
        <v/>
      </c>
      <c r="AF14" s="53">
        <f>IF($H$1&lt;&gt;0,IF($H$1&lt;&gt;I14,IF($H$1&lt;&gt;J14,IF($H$1&lt;&gt;K14,IF($H$1&lt;&gt;L14,IF($H$1&lt;&gt;M14,IF($H$1&lt;&gt;N14,IF($H$1&lt;&gt;O14,TRUE,FALSE))))))))</f>
        <v/>
      </c>
      <c r="AG14" s="54">
        <f>IF(OR(AL14=TRUE,AM14=TRUE),TRUE,FALSE)</f>
        <v/>
      </c>
      <c r="AL14" s="56">
        <f>IF(AND('Cover Sheet'!$B$19="Non-Risk",$R14=1),TRUE,FALSE)</f>
        <v/>
      </c>
      <c r="AM14" s="56">
        <f>IF(OR(AND($H$6="Medicaid",MID($A14,1,FIND(".",$A14,1)-1)="II"),AND($H$6="CHIP",MID($A14,1,FIND(".",$A14,1)-1)="I")),TRUE,FALSE)</f>
        <v/>
      </c>
      <c r="AO14" s="121" t="n"/>
      <c r="AP14" s="68" t="n"/>
      <c r="AQ14" s="68" t="n"/>
      <c r="AR14" s="68" t="n"/>
      <c r="AS14" s="68" t="n"/>
      <c r="AU14" s="69">
        <f>IF(AT14=1,1,"")</f>
        <v/>
      </c>
      <c r="BD14" s="110" t="n">
        <v>1</v>
      </c>
    </row>
    <row r="15" ht="46.5" customHeight="1">
      <c r="A15" s="294" t="inlineStr">
        <is>
          <t>I.I.2.39</t>
        </is>
      </c>
      <c r="B15" s="295" t="inlineStr">
        <is>
          <t>42 CFR 438.608(c)(3)</t>
        </is>
      </c>
      <c r="C15" s="295" t="inlineStr">
        <is>
          <t xml:space="preserve">The contract requires the MCP and any subcontractor to report to the state within 60 calendar days when it has identified capitation payments or other payments in excess of amounts specified in the contract. </t>
        </is>
      </c>
      <c r="D15" s="446" t="n"/>
      <c r="E15" s="297" t="n"/>
      <c r="F15" s="655" t="inlineStr">
        <is>
          <t>Source: Attachment - Core Contract Provisions 02012025: 175: 175</t>
        </is>
      </c>
      <c r="G15" s="297" t="n"/>
      <c r="H15" s="640" t="inlineStr">
        <is>
          <t>Recommendation: MET
Response:
The contract explicitly states that 'the Managed Care Plan and any subcontractor shall report to the State within sixty (60) days when calculations are determined to have been in error, or when capitation rate payments have been made for enrollees who are determined not to have been eligible for Managed Care Plan membership during the period for which the capitation rate payments were made.' [1] This indicates that the requirement is met.
[1] 'calculations are determined to have been in error, or when capitation rate payments have been made for enrollees who are determined not to have been eligible for Managed Care Plan membership during the period for which the capitation rate payments were made. In such events, the Managed Care Plan and any subcontractor shall report to the State within sixty (60) days when' [Attachment - Core Contract Provisions 02012025: 175]</t>
        </is>
      </c>
      <c r="I15" s="92" t="inlineStr">
        <is>
          <t>MCO</t>
        </is>
      </c>
      <c r="J15" s="92" t="inlineStr">
        <is>
          <t>HIO</t>
        </is>
      </c>
      <c r="K15" s="92" t="inlineStr">
        <is>
          <t>PIHP</t>
        </is>
      </c>
      <c r="L15" s="71" t="inlineStr">
        <is>
          <t>PAHP</t>
        </is>
      </c>
      <c r="M15" s="71" t="n"/>
      <c r="N15" s="71" t="n"/>
      <c r="O15" s="71" t="n"/>
      <c r="P15" s="71" t="inlineStr">
        <is>
          <t>EXISTING</t>
        </is>
      </c>
      <c r="Q15" s="71">
        <f>IF(OR(AND($C$2="Base contract",$C$3="No, section requirements must be reviewed", $AF15=FALSE,$AG15=FALSE),AND($C$2="Contract amendment",$C$3="No, section requirements must be reviewed",$AF15=FALSE,$AG15=FALSE)),"MUNN")</f>
        <v/>
      </c>
      <c r="R15" s="71" t="n">
        <v>1</v>
      </c>
      <c r="S15" s="64" t="n">
        <v>42917</v>
      </c>
      <c r="T15" s="71" t="n"/>
      <c r="U15" s="97">
        <f>IF(OR($E$10="N/A",AND(BD15=0,'Cover Sheet'!$B$29="Streamlined Review"),AND(E15="Met",F15&lt;&gt;""),AND(E15="Not met",G15&lt;&gt;""),AND(E15="Unsure",G15&lt;&gt;""),AND(E15="N/A",H15&lt;&gt;""),AND(Y15=TRUE)),1,0)</f>
        <v/>
      </c>
      <c r="X15" s="126">
        <f>IF(OR(Y15=TRUE,W15=TRUE,AM15=TRUE),TRUE,FALSE)</f>
        <v/>
      </c>
      <c r="Y15" s="126">
        <f>IF(SUM(Z15:AE15)&lt;1,TRUE,FALSE)</f>
        <v/>
      </c>
      <c r="Z15" s="126">
        <f>IF($Z$2=I15,1,0)</f>
        <v/>
      </c>
      <c r="AA15" s="126">
        <f>IF($AA$2=J15,1,0)</f>
        <v/>
      </c>
      <c r="AB15" s="126">
        <f>IF($AB$2=K15,1,0)</f>
        <v/>
      </c>
      <c r="AC15" s="126">
        <f>IF($AC$2=L15,1,0)</f>
        <v/>
      </c>
      <c r="AD15" s="126">
        <f>IF($AD$2=M15,1,0)</f>
        <v/>
      </c>
      <c r="AE15" s="126">
        <f>IF($AE$2=O15,1,0)</f>
        <v/>
      </c>
      <c r="AF15" s="53">
        <f>IF($H$1&lt;&gt;0,IF($H$1&lt;&gt;I15,IF($H$1&lt;&gt;J15,IF($H$1&lt;&gt;K15,IF($H$1&lt;&gt;L15,IF($H$1&lt;&gt;M15,IF($H$1&lt;&gt;N15,IF($H$1&lt;&gt;O15,TRUE,FALSE))))))))</f>
        <v/>
      </c>
      <c r="AG15" s="54">
        <f>IF(OR(AL15=TRUE,AM15=TRUE),TRUE,FALSE)</f>
        <v/>
      </c>
      <c r="AL15" s="56">
        <f>IF(AND('Cover Sheet'!$B$19="Non-Risk",$R15=1),TRUE,FALSE)</f>
        <v/>
      </c>
      <c r="AM15" s="56">
        <f>IF(OR(AND($H$6="Medicaid",MID($A15,1,FIND(".",$A15,1)-1)="II"),AND($H$6="CHIP",MID($A15,1,FIND(".",$A15,1)-1)="I")),TRUE,FALSE)</f>
        <v/>
      </c>
      <c r="AO15" s="121" t="n"/>
      <c r="AP15" s="68" t="n"/>
      <c r="AQ15" s="68" t="n"/>
      <c r="AR15" s="68" t="n"/>
      <c r="AS15" s="68" t="n"/>
      <c r="AU15" s="69">
        <f>IF(AT15=1,1,"")</f>
        <v/>
      </c>
      <c r="BD15" s="110" t="n">
        <v>0</v>
      </c>
    </row>
    <row r="16" ht="52.5" customHeight="1">
      <c r="A16" s="294" t="inlineStr">
        <is>
          <t>I.I.2.40</t>
        </is>
      </c>
      <c r="B16" s="295" t="inlineStr">
        <is>
          <t>42 CFR 438.3(m)</t>
        </is>
      </c>
      <c r="C16" s="295" t="inlineStr">
        <is>
          <t xml:space="preserve">The contract requires the MCP to submit audited financial reports specific to the Medicaid contract on an annual basis. The audit must be conducted in accordance with generally accepted accounting principles and generally accepted auditing standards. </t>
        </is>
      </c>
      <c r="D16" s="446" t="n"/>
      <c r="E16" s="297" t="n"/>
      <c r="F16" s="655" t="inlineStr">
        <is>
          <t>Source: Attachment - Core Contract Provisions 02012025: 193, 254 | CN-680000-FP122: 193, 254</t>
        </is>
      </c>
      <c r="G16" s="297" t="n"/>
      <c r="H16" s="640" t="inlineStr">
        <is>
          <t>Recommendation: MET
Response:
The contract explicitly requires the Managed Care Plan (MCP) to submit annual audited financial statements. The relevant text states: "The Managed Care Plan shall submit to the Agency quarterly and annual NAIC Health Statements, quarterly and annual Achieved Savings Rebate Financial Reports, and annual audited financial statements." (Attachment - Core Contract Provisions 02012025: 193, 254 | CN-680000-FP122: 193, 254). Additionally, the requirement for the audit to be conducted in accordance with generally accepted accounting principles and generally accepted auditing standards is supported by the text: "The quarterly and annual NAIC Health Statement, as well as the annual audited financial statements, shall be prepared using statutory accounting principles." (Attachment - Core Contract Provisions 02012025: 193, 254 | CN-680000-FP122: 193, 254).</t>
        </is>
      </c>
      <c r="I16" s="92" t="inlineStr">
        <is>
          <t>MCO</t>
        </is>
      </c>
      <c r="J16" s="92" t="inlineStr">
        <is>
          <t>HIO</t>
        </is>
      </c>
      <c r="K16" s="92" t="inlineStr">
        <is>
          <t>PIHP</t>
        </is>
      </c>
      <c r="L16" s="71" t="inlineStr">
        <is>
          <t>PAHP</t>
        </is>
      </c>
      <c r="M16" s="71" t="inlineStr">
        <is>
          <t>NEMT PAHP</t>
        </is>
      </c>
      <c r="N16" s="71" t="n"/>
      <c r="O16" s="71" t="n"/>
      <c r="P16" s="71" t="inlineStr">
        <is>
          <t>EXISTING</t>
        </is>
      </c>
      <c r="Q16" s="71">
        <f>IF(OR(AND($C$2="Base contract",$C$3="No, section requirements must be reviewed", $AF16=FALSE,$AG16=FALSE),AND($C$2="Contract amendment",$C$3="No, section requirements must be reviewed",$AF16=FALSE,$AG16=FALSE)),"MUNN")</f>
        <v/>
      </c>
      <c r="R16" s="71" t="n"/>
      <c r="S16" s="64" t="n">
        <v>42917</v>
      </c>
      <c r="T16" s="71" t="n"/>
      <c r="U16" s="97">
        <f>IF(OR($E$10="N/A",AND(BD16=0,'Cover Sheet'!$B$29="Streamlined Review"),AND(E16="Met",F16&lt;&gt;""),AND(E16="Not met",G16&lt;&gt;""),AND(E16="Unsure",G16&lt;&gt;""),AND(E16="N/A",H16&lt;&gt;""),AND(Y16=TRUE)),1,0)</f>
        <v/>
      </c>
      <c r="X16" s="126">
        <f>IF(OR(Y16=TRUE,W16=TRUE,AM16=TRUE),TRUE,FALSE)</f>
        <v/>
      </c>
      <c r="Y16" s="126">
        <f>IF(SUM(Z16:AE16)&lt;1,TRUE,FALSE)</f>
        <v/>
      </c>
      <c r="Z16" s="126">
        <f>IF($Z$2=I16,1,0)</f>
        <v/>
      </c>
      <c r="AA16" s="126">
        <f>IF($AA$2=J16,1,0)</f>
        <v/>
      </c>
      <c r="AB16" s="126">
        <f>IF($AB$2=K16,1,0)</f>
        <v/>
      </c>
      <c r="AC16" s="126">
        <f>IF($AC$2=L16,1,0)</f>
        <v/>
      </c>
      <c r="AD16" s="126">
        <f>IF($AD$2=M16,1,0)</f>
        <v/>
      </c>
      <c r="AE16" s="126">
        <f>IF($AE$2=O16,1,0)</f>
        <v/>
      </c>
      <c r="AF16" s="53">
        <f>IF($H$1&lt;&gt;0,IF($H$1&lt;&gt;I16,IF($H$1&lt;&gt;J16,IF($H$1&lt;&gt;K16,IF($H$1&lt;&gt;L16,IF($H$1&lt;&gt;M16,IF($H$1&lt;&gt;N16,IF($H$1&lt;&gt;O16,TRUE,FALSE))))))))</f>
        <v/>
      </c>
      <c r="AG16" s="54">
        <f>IF(OR(AL16=TRUE,AM16=TRUE),TRUE,FALSE)</f>
        <v/>
      </c>
      <c r="AL16" s="56">
        <f>IF(AND('Cover Sheet'!$B$19="Non-Risk",$R16=1),TRUE,FALSE)</f>
        <v/>
      </c>
      <c r="AM16" s="56">
        <f>IF(OR(AND($H$6="Medicaid",MID($A16,1,FIND(".",$A16,1)-1)="II"),AND($H$6="CHIP",MID($A16,1,FIND(".",$A16,1)-1)="I")),TRUE,FALSE)</f>
        <v/>
      </c>
      <c r="AO16" s="121" t="n"/>
      <c r="AP16" s="68" t="n"/>
      <c r="AQ16" s="68" t="n"/>
      <c r="AR16" s="68" t="n"/>
      <c r="AS16" s="68" t="n"/>
      <c r="AU16" s="69">
        <f>IF(AT16=1,1,"")</f>
        <v/>
      </c>
      <c r="BD16" s="110" t="n">
        <v>0</v>
      </c>
    </row>
    <row r="17" ht="52.5" customHeight="1" thickBot="1">
      <c r="A17" s="294" t="inlineStr">
        <is>
          <t>I.I.2.41</t>
        </is>
      </c>
      <c r="B17" s="295" t="inlineStr">
        <is>
          <t>42 CFR 438.214(d)(2)</t>
        </is>
      </c>
      <c r="C17" s="295" t="inlineStr">
        <is>
          <t>The contract requires that the MCP terminate any providers of services or persons terminated [as described in section 1902(kk)(8) of the Social Security Act] under Title XIX, Title XVIII, or Title XXI from participating as a provider in any network.</t>
        </is>
      </c>
      <c r="D17" s="446" t="n"/>
      <c r="E17" s="297" t="n"/>
      <c r="F17" s="655" t="inlineStr">
        <is>
          <t>Source: CN-680000-FP122: 231: 231</t>
        </is>
      </c>
      <c r="G17" s="297" t="n"/>
      <c r="H17" s="640" t="inlineStr">
        <is>
          <t>Recommendation: MET
Response:
The contract explicitly requires the Managed Care Plan (MCP) to terminate any providers or persons terminated under Title XIX, Title XVIII, or Title XXI from participating as a provider in any network. This is evidenced by the text: 'The Managed Care Plan shall also conduct these checks during the process of engaging the services of new employees, subcontractors and providers and during renewal of agreements and recredentialing. The Managed Care Plan shall not employ or contract with an entity that is in nonpayment status or is excluded from participation in federal health care programs under SS. 1128 and 1128A of the Social Security Act (42 CFR 438.214(d)(1)).' [1] This indicates that the MCP must comply with the exclusion requirements under the Social Security Act, which includes terminations under Title XIX, Title XVIII, or Title XXI.
[1] CN-680000-FP122: 231</t>
        </is>
      </c>
      <c r="I17" s="92" t="inlineStr">
        <is>
          <t>MCO</t>
        </is>
      </c>
      <c r="J17" s="92" t="inlineStr">
        <is>
          <t>HIO</t>
        </is>
      </c>
      <c r="K17" s="92" t="inlineStr">
        <is>
          <t>PIHP</t>
        </is>
      </c>
      <c r="L17" s="71" t="inlineStr">
        <is>
          <t>PAHP</t>
        </is>
      </c>
      <c r="M17" s="71" t="inlineStr">
        <is>
          <t>NEMT PAHP</t>
        </is>
      </c>
      <c r="N17" s="71" t="n"/>
      <c r="O17" s="71" t="n"/>
      <c r="P17" s="71" t="inlineStr">
        <is>
          <t>EXISTING</t>
        </is>
      </c>
      <c r="Q17" s="71">
        <f>IF(OR(AND($C$2="Base contract",$C$3="No, section requirements must be reviewed", $AF17=FALSE,$AG17=FALSE),AND($C$2="Contract amendment",$C$3="No, section requirements must be reviewed",$AF17=FALSE,$AG17=FALSE)),"MUNN")</f>
        <v/>
      </c>
      <c r="R17" s="71" t="n"/>
      <c r="S17" s="64" t="n">
        <v>45482</v>
      </c>
      <c r="T17" s="71" t="n"/>
      <c r="U17" s="97">
        <f>IF(OR($E$10="N/A",AND(BD17=0,'Cover Sheet'!$B$29="Streamlined Review"),AND(E17="Met",F17&lt;&gt;""),AND(E17="Not met",G17&lt;&gt;""),AND(E17="Unsure",G17&lt;&gt;""),AND(E17="N/A",H17&lt;&gt;""),AND(Y17=TRUE)),1,0)</f>
        <v/>
      </c>
      <c r="X17" s="126">
        <f>IF(OR(Y17=TRUE,W17=TRUE,AM17=TRUE,BE17=0),TRUE,FALSE)</f>
        <v/>
      </c>
      <c r="Y17" s="126">
        <f>IF(SUM(Z17:AE17)&lt;1,TRUE,FALSE)</f>
        <v/>
      </c>
      <c r="Z17" s="126">
        <f>IF($Z$2=I17,1,0)</f>
        <v/>
      </c>
      <c r="AA17" s="126">
        <f>IF($AA$2=J17,1,0)</f>
        <v/>
      </c>
      <c r="AB17" s="126">
        <f>IF($AB$2=K17,1,0)</f>
        <v/>
      </c>
      <c r="AC17" s="126">
        <f>IF($AC$2=L17,1,0)</f>
        <v/>
      </c>
      <c r="AD17" s="126">
        <f>IF($AD$2=M17,1,0)</f>
        <v/>
      </c>
      <c r="AE17" s="126">
        <f>IF($AE$2=O17,1,0)</f>
        <v/>
      </c>
      <c r="AF17" s="53">
        <f>IF($H$1&lt;&gt;0,IF($H$1&lt;&gt;I17,IF($H$1&lt;&gt;J17,IF($H$1&lt;&gt;K17,IF($H$1&lt;&gt;L17,IF($H$1&lt;&gt;M17,IF($H$1&lt;&gt;N17,IF($H$1&lt;&gt;O17,TRUE,FALSE))))))))</f>
        <v/>
      </c>
      <c r="AG17" s="54">
        <f>IF(OR(AL17=TRUE,AM17=TRUE),TRUE,FALSE)</f>
        <v/>
      </c>
      <c r="AL17" s="56">
        <f>IF(AND('Cover Sheet'!$B$19="Non-Risk",$R17=1),TRUE,FALSE)</f>
        <v/>
      </c>
      <c r="AM17" s="56">
        <f>IF(OR(AND($H$6="Medicaid",MID($A17,1,FIND(".",$A17,1)-1)="II"),AND($H$6="CHIP",MID($A17,1,FIND(".",$A17,1)-1)="I")),TRUE,FALSE)</f>
        <v/>
      </c>
      <c r="AO17" s="121" t="n"/>
      <c r="AP17" s="68" t="n"/>
      <c r="AQ17" s="68" t="n"/>
      <c r="AR17" s="68" t="n"/>
      <c r="AS17" s="68" t="n"/>
      <c r="AU17" s="69">
        <f>IF(AT17=1,1,"")</f>
        <v/>
      </c>
      <c r="BD17" s="110" t="n">
        <v>0</v>
      </c>
      <c r="BE17">
        <f>IF('Cover Sheet'!$B$25&gt;=S17,1,0)</f>
        <v/>
      </c>
    </row>
    <row r="18" ht="15.75" customHeight="1" thickBot="1">
      <c r="A18" s="450" t="n"/>
      <c r="B18" s="451" t="n"/>
      <c r="C18" s="452" t="inlineStr">
        <is>
          <t>I.I.4 Reporting Transactions</t>
        </is>
      </c>
      <c r="D18" s="442" t="n"/>
      <c r="E18" s="443" t="n"/>
      <c r="F18" s="444" t="n"/>
      <c r="G18" s="444" t="n"/>
      <c r="H18" s="445" t="n"/>
      <c r="I18" s="74" t="n"/>
      <c r="J18" s="74" t="n"/>
      <c r="K18" s="74" t="n"/>
      <c r="L18" s="87" t="n"/>
      <c r="M18" s="87" t="n"/>
      <c r="S18" s="116" t="n"/>
      <c r="U18" s="126" t="n"/>
      <c r="AL18" s="68" t="n"/>
      <c r="AM18" s="68" t="n"/>
      <c r="AO18" s="121" t="n"/>
      <c r="AP18" s="68" t="n"/>
      <c r="AQ18" s="68" t="n"/>
      <c r="AR18" s="68" t="n"/>
      <c r="AS18" s="68" t="n"/>
      <c r="BC18" s="116" t="n"/>
      <c r="BD18" s="110" t="n"/>
    </row>
    <row r="19" ht="119.1" customHeight="1" thickBot="1">
      <c r="A19" s="294" t="inlineStr">
        <is>
          <t>I.I.4.01</t>
        </is>
      </c>
      <c r="B19" s="295" t="inlineStr">
        <is>
          <t>Sections 1903(m)(4)(A) and 1318(b) of the Act</t>
        </is>
      </c>
      <c r="C19" s="295" t="inlineStr">
        <is>
          <t>The contract requires the MCP to report to the state and, upon request, to the Secretary of the Department of Health &amp; Human Services (DHHS), the Inspector General of the DHHS, and the Comptroller General a description of transactions between the MCP and a party in interest (as defined in section 1318(b) of such Act), including the following transactions: (i) Any sale or exchange, or leasing of any property between the MCP and such a party; (ii) Any furnishing for consideration of goods, services (including management services), or facilities between the MCP and such a party, but not including salaries paid to employees for services provided in the normal course of their employment; (iii) Any lending of money or other extension of credit between the MCP and such a party.</t>
        </is>
      </c>
      <c r="D19" s="446" t="n"/>
      <c r="E19" s="297" t="n"/>
      <c r="F19" s="655" t="inlineStr">
        <is>
          <t>Source: Attachment - Core Contract Provisions 02012025: 194 | CN-680000-FP122: 255</t>
        </is>
      </c>
      <c r="G19" s="297" t="n"/>
      <c r="H19" s="640" t="inlineStr">
        <is>
          <t>Recommendation: MET
Response:
The contract explicitly states that the Managed Care Plan (MCP) shall report to the State, upon request, and to the Secretary and the Inspector General of DHHS, a description of certain transactions with parties of interest as defined in S. 1318(b) of the Social Security Act. This includes transactions such as sales, exchanges, leasing of property, furnishing of goods or services, and lending of money or credit.
Evidence:
- "Pursuant to S. 1903(m)(4)(A) of the Social Security Act and the State Medicaid Manual 2087.6(A-B), a non-federally qualified Managed Care Plan shall report to the State, upon request, and to the Secretary and the Inspector General of DHHS, a description of certain transactions with parties of interest as defined in S. 1318(b) of the Social Security Act." [Attachment - Core Contract Provisions 02012025: 194]
- "The Managed Care Plan shall make any reports of transactions between the Managed Care Plan and parties in interest that are provided to the State or other agencies to its enrollees, upon reasonable request (Section 1903(m)(4)(A)-(B) of the Social Security Act)." [CN-680000-FP122: 255]</t>
        </is>
      </c>
      <c r="I19" s="92" t="inlineStr">
        <is>
          <t>MCO</t>
        </is>
      </c>
      <c r="J19" s="92" t="n"/>
      <c r="K19" s="92" t="n"/>
      <c r="L19" s="71" t="n"/>
      <c r="M19" s="71" t="n"/>
      <c r="N19" s="71" t="n"/>
      <c r="O19" s="71" t="n"/>
      <c r="P19" s="71" t="inlineStr">
        <is>
          <t>EXISTING</t>
        </is>
      </c>
      <c r="Q19" s="71">
        <f>IF(OR(AND($C$2="Base contract",$C$3="No, section requirements must be reviewed", $AF19=FALSE,$AG19=FALSE),AND($C$2="Contract amendment",$C$3="No, section requirements must be reviewed",$AF19=FALSE,$AG19=FALSE)),"MUNN")</f>
        <v/>
      </c>
      <c r="R19" s="71" t="n"/>
      <c r="S19" s="64" t="n"/>
      <c r="T19" s="71" t="n"/>
      <c r="U19" s="97">
        <f>IF(OR($E$18="N/A",AND(BD19=0,'Cover Sheet'!$B$29="Streamlined Review"),AND(E19="Met",F19&lt;&gt;""),AND(E19="Not met",G19&lt;&gt;""),AND(E19="Unsure",G19&lt;&gt;""),AND(E19="N/A",H19&lt;&gt;""),AND(Y19=TRUE)),1,0)</f>
        <v/>
      </c>
      <c r="X19" s="126">
        <f>IF(OR(Y19=TRUE,W19=TRUE,AM19=TRUE),TRUE,FALSE)</f>
        <v/>
      </c>
      <c r="Y19" s="126">
        <f>IF(SUM(Z19:AE19)&lt;1,TRUE,FALSE)</f>
        <v/>
      </c>
      <c r="Z19" s="126">
        <f>IF($Z$2=I19,1,0)</f>
        <v/>
      </c>
      <c r="AA19" s="126">
        <f>IF($AA$2=J19,1,0)</f>
        <v/>
      </c>
      <c r="AB19" s="126">
        <f>IF($AB$2=K19,1,0)</f>
        <v/>
      </c>
      <c r="AC19" s="126">
        <f>IF($AC$2=L19,1,0)</f>
        <v/>
      </c>
      <c r="AD19" s="126">
        <f>IF($AD$2=M19,1,0)</f>
        <v/>
      </c>
      <c r="AE19" s="126">
        <f>IF($AE$2=O19,1,0)</f>
        <v/>
      </c>
      <c r="AF19" s="53">
        <f>IF($H$1&lt;&gt;0,IF($H$1&lt;&gt;I19,IF($H$1&lt;&gt;J19,IF($H$1&lt;&gt;K19,IF($H$1&lt;&gt;L19,IF($H$1&lt;&gt;M19,IF($H$1&lt;&gt;N19,IF($H$1&lt;&gt;O19,TRUE,FALSE))))))))</f>
        <v/>
      </c>
      <c r="AG19" s="54">
        <f>IF(OR(AL19=TRUE,AM19=TRUE),TRUE,FALSE)</f>
        <v/>
      </c>
      <c r="AL19" s="56">
        <f>IF(AND('Cover Sheet'!$B$19="Non-Risk",$R19=1),TRUE,FALSE)</f>
        <v/>
      </c>
      <c r="AM19" s="56">
        <f>IF(OR(AND($H$6="Medicaid",MID($A19,1,FIND(".",$A19,1)-1)="II"),AND($H$6="CHIP",MID($A19,1,FIND(".",$A19,1)-1)="I")),TRUE,FALSE)</f>
        <v/>
      </c>
      <c r="AO19" s="121" t="n"/>
      <c r="AP19" s="68" t="n"/>
      <c r="AQ19" s="68" t="n"/>
      <c r="AR19" s="68" t="n"/>
      <c r="AS19" s="68" t="n"/>
      <c r="AT19" s="69" t="n">
        <v>1</v>
      </c>
      <c r="AU19" s="69">
        <f>IF(AT19=1,1,"")</f>
        <v/>
      </c>
      <c r="BD19" s="110" t="n">
        <v>0</v>
      </c>
    </row>
    <row r="20" ht="15.75" customHeight="1" thickBot="1">
      <c r="A20" s="450" t="n"/>
      <c r="B20" s="451" t="n"/>
      <c r="C20" s="452" t="inlineStr">
        <is>
          <t>I.I.5 Compliance Program</t>
        </is>
      </c>
      <c r="D20" s="442" t="n"/>
      <c r="E20" s="443" t="n"/>
      <c r="F20" s="444" t="n"/>
      <c r="G20" s="444" t="n"/>
      <c r="H20" s="445" t="n"/>
      <c r="I20" s="74" t="n"/>
      <c r="J20" s="74" t="n"/>
      <c r="K20" s="74" t="n"/>
      <c r="L20" s="87" t="n"/>
      <c r="M20" s="87" t="n"/>
      <c r="S20" s="116" t="n"/>
      <c r="U20" s="126" t="n"/>
      <c r="AL20" s="68" t="n"/>
      <c r="AM20" s="68" t="n"/>
      <c r="AO20" s="121" t="n"/>
      <c r="AP20" s="68" t="n"/>
      <c r="AQ20" s="68" t="n"/>
      <c r="AR20" s="68" t="n"/>
      <c r="AS20" s="68" t="n"/>
      <c r="BC20" s="116" t="n"/>
      <c r="BD20" s="110" t="n"/>
    </row>
    <row r="21" ht="76.5" customHeight="1">
      <c r="A21" s="294" t="inlineStr">
        <is>
          <t>I.I.5.01</t>
        </is>
      </c>
      <c r="B21" s="295" t="inlineStr">
        <is>
          <t xml:space="preserve">42 CFR 438.608(a); 42 CFR 438.608(a)(1)(i) </t>
        </is>
      </c>
      <c r="C21" s="295" t="inlineStr">
        <is>
          <t>The contract requires the MCP or subcontractor, to the extent that the subcontractor is delegated responsibility by the MCP for coverage of services and payment of claims under the contract between the state and the MCP, to implement and maintain a compliance program that must include written policies, procedures, and standards of conduct that articulate the organization's commitment to comply with all applicable requirements and standards under the contract, and all applicable federal and state requirements.</t>
        </is>
      </c>
      <c r="D21" s="446" t="n"/>
      <c r="E21" s="297" t="n"/>
      <c r="F21" s="655" t="inlineStr">
        <is>
          <t>Source: CN-680000-FP122: 199, 200 | Attachment - Core Contract Provisions 02012025: 138, 139, 140</t>
        </is>
      </c>
      <c r="G21" s="297" t="n"/>
      <c r="H21" s="640" t="inlineStr">
        <is>
          <t>Recommendation: UNCLEAR
Response:
The retrieved text does not provide explicit evidence that the contract requires the MCP or subcontractor to implement and maintain a compliance program with written policies, procedures, and standards of conduct. While the text mentions that the Managed Care Plan (MCP) must comply with all terms and conditions of the contract and may delegate performance to a subcontractor, it does not explicitly state the requirement for a compliance program as described in the requirement.
Evidence:
- 'The Managed Care Plan shall maintain ultimate responsibility for adhering to and otherwise fully complying with all terms and conditions of this Contract and may delegate performance of work required under this Contract to a subcontractor.' [CN-680000-FP122: 199]
- 'All subcontracts must contain provisions wherein the subcontractor agrees to perform the delegated activities and reporting responsibilities specified in compliance with Section XV., Accountability, and the SMMC Report Guide.' [CN-680000-FP122: 200]</t>
        </is>
      </c>
      <c r="I21" s="92" t="inlineStr">
        <is>
          <t>MCO</t>
        </is>
      </c>
      <c r="J21" s="92" t="inlineStr">
        <is>
          <t>HIO</t>
        </is>
      </c>
      <c r="K21" s="92" t="inlineStr">
        <is>
          <t>PIHP</t>
        </is>
      </c>
      <c r="L21" s="71" t="inlineStr">
        <is>
          <t>PAHP</t>
        </is>
      </c>
      <c r="M21" s="71" t="n"/>
      <c r="N21" s="71" t="n"/>
      <c r="O21" s="71" t="n"/>
      <c r="P21" s="71" t="inlineStr">
        <is>
          <t>EXISTING</t>
        </is>
      </c>
      <c r="Q21" s="71">
        <f>IF(OR(AND($C$2="Base contract",$C$3="No, section requirements must be reviewed", $AF21=FALSE,$AG21=FALSE),AND($C$2="Contract amendment",$C$3="No, section requirements must be reviewed",$AF21=FALSE,$AG21=FALSE)),"MUNN")</f>
        <v/>
      </c>
      <c r="R21" s="71" t="n"/>
      <c r="S21" s="64" t="n">
        <v>42917</v>
      </c>
      <c r="T21" s="71" t="n"/>
      <c r="U21" s="97">
        <f>IF(OR($E$20="N/A",AND(BD21=0,'Cover Sheet'!$B$29="Streamlined Review"),AND(E21="Met",F21&lt;&gt;""),AND(E21="Not met",G21&lt;&gt;""),AND(E21="Unsure",G21&lt;&gt;""),AND(E21="N/A",H21&lt;&gt;""),AND(Y21=TRUE)),1,0)</f>
        <v/>
      </c>
      <c r="X21" s="126">
        <f>IF(OR(Y21=TRUE,W21=TRUE,AM21=TRUE),TRUE,FALSE)</f>
        <v/>
      </c>
      <c r="Y21" s="126">
        <f>IF(SUM(Z21:AE21)&lt;1,TRUE,FALSE)</f>
        <v/>
      </c>
      <c r="Z21" s="126">
        <f>IF($Z$2=I21,1,0)</f>
        <v/>
      </c>
      <c r="AA21" s="126">
        <f>IF($AA$2=J21,1,0)</f>
        <v/>
      </c>
      <c r="AB21" s="126">
        <f>IF($AB$2=K21,1,0)</f>
        <v/>
      </c>
      <c r="AC21" s="126">
        <f>IF($AC$2=L21,1,0)</f>
        <v/>
      </c>
      <c r="AD21" s="126">
        <f>IF($AD$2=M21,1,0)</f>
        <v/>
      </c>
      <c r="AE21" s="126">
        <f>IF($AE$2=O21,1,0)</f>
        <v/>
      </c>
      <c r="AF21" s="53">
        <f>IF($H$1&lt;&gt;0,IF($H$1&lt;&gt;I21,IF($H$1&lt;&gt;J21,IF($H$1&lt;&gt;K21,IF($H$1&lt;&gt;L21,IF($H$1&lt;&gt;M21,IF($H$1&lt;&gt;N21,IF($H$1&lt;&gt;O21,TRUE,FALSE))))))))</f>
        <v/>
      </c>
      <c r="AG21" s="54">
        <f>IF(OR(AL21=TRUE,AM21=TRUE),TRUE,FALSE)</f>
        <v/>
      </c>
      <c r="AL21" s="56">
        <f>IF(AND('Cover Sheet'!$B$19="Non-Risk",$R21=1),TRUE,FALSE)</f>
        <v/>
      </c>
      <c r="AM21" s="56">
        <f>IF(OR(AND($H$6="Medicaid",MID($A21,1,FIND(".",$A21,1)-1)="II"),AND($H$6="CHIP",MID($A21,1,FIND(".",$A21,1)-1)="I")),TRUE,FALSE)</f>
        <v/>
      </c>
      <c r="AO21" s="121" t="n"/>
      <c r="AP21" s="68" t="n"/>
      <c r="AQ21" s="68" t="n"/>
      <c r="AR21" s="68" t="n"/>
      <c r="AS21" s="68" t="n"/>
      <c r="AU21" s="69">
        <f>IF(AT21=1,1,"")</f>
        <v/>
      </c>
      <c r="BD21" s="110" t="n">
        <v>0</v>
      </c>
    </row>
    <row r="22" ht="82.5" customHeight="1">
      <c r="A22" s="294" t="inlineStr">
        <is>
          <t>I.I.5.02</t>
        </is>
      </c>
      <c r="B22" s="295" t="inlineStr">
        <is>
          <t xml:space="preserve">42 CFR 438.608(a); 42 CFR 438.608(a)(1)(ii) </t>
        </is>
      </c>
      <c r="C22" s="295" t="inlineStr">
        <is>
          <t xml:space="preserve">The contract requires the MCP or subcontractor, to the extent that the subcontractor is delegated responsibility by the MCP for coverage of services and payment of claims under the contract between the state and the MCP, to implement and maintain a compliance program that must include a Compliance Officer (CO) who is responsible for developing and implementing policies, procedures, and practices designed to ensure compliance with the requirements of the contract and who reports directly to the CEO and the Board of Directors (BoD). </t>
        </is>
      </c>
      <c r="D22" s="446" t="n"/>
      <c r="E22" s="297" t="n"/>
      <c r="F22" s="655" t="inlineStr">
        <is>
          <t>Source: CN-680000-FP122: 196 | Attachment - Core Contract Provisions 02012025: 164</t>
        </is>
      </c>
      <c r="G22" s="297" t="n"/>
      <c r="H22" s="640" t="inlineStr">
        <is>
          <t>Recommendation: MET
Response:
The contract explicitly requires the Managed Care Plan (MCP) to designate a full-time Compliance Officer (CO) who is responsible for promoting, implementing, and directing the overall compliance program. The CO is required to be a full-time employee of the MCP and must dedicate 100% of their time to this contract. Additionally, the CO is required to have knowledge, training, and experience in health care or risk management, and must exhibit knowledge of relevant regulations and be qualified to design, implement, and oversee a fraud and compliance program. The CO is also required to have unrestricted access to the MCP's governing body for compliance reporting, which implies reporting to the CEO and the Board of Directors (BoD).
Evidence:
- "The Managed Care Plan shall designate a full-time Compliance Officer, qualified by knowledge, training, and experience in health care or risk management, to promote, implement, and direct the overall compliance program and to oversee the Managed Care Plan's compliance with non-discrimination requirements in this Contract." [CN-680000-FP122: 196]
- "The Compliance Officer shall be a full-time employee of the Managed Care Plan and shall dedicate one hundred percent (100%) of their time employed with the Managed Care Plan to this Contract." [CN-680000-FP122: 196]
- "The Managed Care Plan's Compliance Officer as described in Section IX., Administration and Management, shall have unrestricted access to the Managed Care Plan's governing body for compliance reporting, including fraud, abuse, waste and overpayment." [Attachment - Core Contract Provisions 02012025: 164]</t>
        </is>
      </c>
      <c r="I22" s="92" t="inlineStr">
        <is>
          <t>MCO</t>
        </is>
      </c>
      <c r="J22" s="92" t="inlineStr">
        <is>
          <t>HIO</t>
        </is>
      </c>
      <c r="K22" s="92" t="inlineStr">
        <is>
          <t>PIHP</t>
        </is>
      </c>
      <c r="L22" s="71" t="inlineStr">
        <is>
          <t>PAHP</t>
        </is>
      </c>
      <c r="M22" s="71" t="n"/>
      <c r="N22" s="71" t="n"/>
      <c r="O22" s="71" t="n"/>
      <c r="P22" s="71" t="inlineStr">
        <is>
          <t>EXISTING</t>
        </is>
      </c>
      <c r="Q22" s="71">
        <f>IF(OR(AND($C$2="Base contract",$C$3="No, section requirements must be reviewed", $AF22=FALSE,$AG22=FALSE),AND($C$2="Contract amendment",$C$3="No, section requirements must be reviewed",$AF22=FALSE,$AG22=FALSE)),"MUNN")</f>
        <v/>
      </c>
      <c r="R22" s="71" t="n"/>
      <c r="S22" s="64" t="n">
        <v>42917</v>
      </c>
      <c r="T22" s="71" t="n"/>
      <c r="U22" s="97">
        <f>IF(OR($E$20="N/A",AND(BD22=0,'Cover Sheet'!$B$29="Streamlined Review"),AND(E22="Met",F22&lt;&gt;""),AND(E22="Not met",G22&lt;&gt;""),AND(E22="Unsure",G22&lt;&gt;""),AND(E22="N/A",H22&lt;&gt;""),AND(Y22=TRUE)),1,0)</f>
        <v/>
      </c>
      <c r="X22" s="126">
        <f>IF(OR(Y22=TRUE,W22=TRUE,AM22=TRUE),TRUE,FALSE)</f>
        <v/>
      </c>
      <c r="Y22" s="126">
        <f>IF(SUM(Z22:AE22)&lt;1,TRUE,FALSE)</f>
        <v/>
      </c>
      <c r="Z22" s="126">
        <f>IF($Z$2=I22,1,0)</f>
        <v/>
      </c>
      <c r="AA22" s="126">
        <f>IF($AA$2=J22,1,0)</f>
        <v/>
      </c>
      <c r="AB22" s="126">
        <f>IF($AB$2=K22,1,0)</f>
        <v/>
      </c>
      <c r="AC22" s="126">
        <f>IF($AC$2=L22,1,0)</f>
        <v/>
      </c>
      <c r="AD22" s="126">
        <f>IF($AD$2=M22,1,0)</f>
        <v/>
      </c>
      <c r="AE22" s="126">
        <f>IF($AE$2=O22,1,0)</f>
        <v/>
      </c>
      <c r="AF22" s="53">
        <f>IF($H$1&lt;&gt;0,IF($H$1&lt;&gt;I22,IF($H$1&lt;&gt;J22,IF($H$1&lt;&gt;K22,IF($H$1&lt;&gt;L22,IF($H$1&lt;&gt;M22,IF($H$1&lt;&gt;N22,IF($H$1&lt;&gt;O22,TRUE,FALSE))))))))</f>
        <v/>
      </c>
      <c r="AG22" s="54">
        <f>IF(OR(AL22=TRUE,AM22=TRUE),TRUE,FALSE)</f>
        <v/>
      </c>
      <c r="AL22" s="56">
        <f>IF(AND('Cover Sheet'!$B$19="Non-Risk",$R22=1),TRUE,FALSE)</f>
        <v/>
      </c>
      <c r="AM22" s="56">
        <f>IF(OR(AND($H$6="Medicaid",MID($A22,1,FIND(".",$A22,1)-1)="II"),AND($H$6="CHIP",MID($A22,1,FIND(".",$A22,1)-1)="I")),TRUE,FALSE)</f>
        <v/>
      </c>
      <c r="AO22" s="121" t="n"/>
      <c r="AP22" s="68" t="n"/>
      <c r="AQ22" s="68" t="n"/>
      <c r="AR22" s="68" t="n"/>
      <c r="AS22" s="68" t="n"/>
      <c r="AU22" s="69">
        <f>IF(AT22=1,1,"")</f>
        <v/>
      </c>
      <c r="BD22" s="110" t="n">
        <v>0</v>
      </c>
    </row>
    <row r="23" ht="76.5" customHeight="1">
      <c r="A23" s="294" t="inlineStr">
        <is>
          <t>I.I.5.03</t>
        </is>
      </c>
      <c r="B23" s="295" t="inlineStr">
        <is>
          <t xml:space="preserve">42 CFR 438.608(a); 42 CFR 438.608(a)(1)(iii) </t>
        </is>
      </c>
      <c r="C23" s="295" t="inlineStr">
        <is>
          <t>The contract requires the MCP or subcontractor, to the extent that the subcontractor is delegated responsibility by the MCP for coverage of services and payment of claims under the contract between the state and the MCP, to implement and maintain a compliance program that must include a Regulatory Compliance Committee (RCC) on the BoD and at the senior management level charged with overseeing the organization's compliance program and its compliance with the requirements under the contract.</t>
        </is>
      </c>
      <c r="D23" s="446" t="n"/>
      <c r="E23" s="297" t="n"/>
      <c r="F23" s="655" t="inlineStr">
        <is>
          <t>Source: CN-680000-FP122: 200, 139, 199, 138, 203, 142 | Attachment - Core Contract Provisions 02012025: 139, 142</t>
        </is>
      </c>
      <c r="G23" s="297" t="n"/>
      <c r="H23" s="640" t="inlineStr">
        <is>
          <t>Recommendation: UNCLEAR
Response:
The retrieved text does not provide explicit evidence that the contract requires the implementation and maintenance of a compliance program that includes a Regulatory Compliance Committee (RCC) at the Board of Directors (BoD) and senior management level. The text discusses subcontracting responsibilities, compliance with contract terms, and monitoring requirements, but it does not specifically mention the RCC or its role in the compliance program. Therefore, it is unclear whether this requirement is met based on the provided context.</t>
        </is>
      </c>
      <c r="I23" s="92" t="inlineStr">
        <is>
          <t>MCO</t>
        </is>
      </c>
      <c r="J23" s="92" t="inlineStr">
        <is>
          <t>HIO</t>
        </is>
      </c>
      <c r="K23" s="92" t="inlineStr">
        <is>
          <t>PIHP</t>
        </is>
      </c>
      <c r="L23" s="71" t="inlineStr">
        <is>
          <t>PAHP</t>
        </is>
      </c>
      <c r="M23" s="71" t="n"/>
      <c r="N23" s="71" t="n"/>
      <c r="O23" s="71" t="n"/>
      <c r="P23" s="71" t="inlineStr">
        <is>
          <t>EXISTING</t>
        </is>
      </c>
      <c r="Q23" s="71">
        <f>IF(OR(AND($C$2="Base contract",$C$3="No, section requirements must be reviewed", $AF23=FALSE,$AG23=FALSE),AND($C$2="Contract amendment",$C$3="No, section requirements must be reviewed",$AF23=FALSE,$AG23=FALSE)),"MUNN")</f>
        <v/>
      </c>
      <c r="R23" s="71" t="n"/>
      <c r="S23" s="64" t="n">
        <v>42917</v>
      </c>
      <c r="T23" s="71" t="n"/>
      <c r="U23" s="97">
        <f>IF(OR($E$20="N/A",AND(BD23=0,'Cover Sheet'!$B$29="Streamlined Review"),AND(E23="Met",F23&lt;&gt;""),AND(E23="Not met",G23&lt;&gt;""),AND(E23="Unsure",G23&lt;&gt;""),AND(E23="N/A",H23&lt;&gt;""),AND(Y23=TRUE)),1,0)</f>
        <v/>
      </c>
      <c r="X23" s="126">
        <f>IF(OR(Y23=TRUE,W23=TRUE,AM23=TRUE),TRUE,FALSE)</f>
        <v/>
      </c>
      <c r="Y23" s="126">
        <f>IF(SUM(Z23:AE23)&lt;1,TRUE,FALSE)</f>
        <v/>
      </c>
      <c r="Z23" s="126">
        <f>IF($Z$2=I23,1,0)</f>
        <v/>
      </c>
      <c r="AA23" s="126">
        <f>IF($AA$2=J23,1,0)</f>
        <v/>
      </c>
      <c r="AB23" s="126">
        <f>IF($AB$2=K23,1,0)</f>
        <v/>
      </c>
      <c r="AC23" s="126">
        <f>IF($AC$2=L23,1,0)</f>
        <v/>
      </c>
      <c r="AD23" s="126">
        <f>IF($AD$2=M23,1,0)</f>
        <v/>
      </c>
      <c r="AE23" s="126">
        <f>IF($AE$2=O23,1,0)</f>
        <v/>
      </c>
      <c r="AF23" s="53">
        <f>IF($H$1&lt;&gt;0,IF($H$1&lt;&gt;I23,IF($H$1&lt;&gt;J23,IF($H$1&lt;&gt;K23,IF($H$1&lt;&gt;L23,IF($H$1&lt;&gt;M23,IF($H$1&lt;&gt;N23,IF($H$1&lt;&gt;O23,TRUE,FALSE))))))))</f>
        <v/>
      </c>
      <c r="AG23" s="54">
        <f>IF(OR(AL23=TRUE,AM23=TRUE),TRUE,FALSE)</f>
        <v/>
      </c>
      <c r="AL23" s="56">
        <f>IF(AND('Cover Sheet'!$B$19="Non-Risk",$R23=1),TRUE,FALSE)</f>
        <v/>
      </c>
      <c r="AM23" s="56">
        <f>IF(OR(AND($H$6="Medicaid",MID($A23,1,FIND(".",$A23,1)-1)="II"),AND($H$6="CHIP",MID($A23,1,FIND(".",$A23,1)-1)="I")),TRUE,FALSE)</f>
        <v/>
      </c>
      <c r="AO23" s="121" t="n"/>
      <c r="AP23" s="68" t="n"/>
      <c r="AQ23" s="68" t="n"/>
      <c r="AR23" s="68" t="n"/>
      <c r="AS23" s="68" t="n"/>
      <c r="AU23" s="69">
        <f>IF(AT23=1,1,"")</f>
        <v/>
      </c>
      <c r="BD23" s="110" t="n">
        <v>0</v>
      </c>
    </row>
    <row r="24" ht="76.5" customHeight="1">
      <c r="A24" s="294" t="inlineStr">
        <is>
          <t>I.I.5.04</t>
        </is>
      </c>
      <c r="B24" s="295" t="inlineStr">
        <is>
          <t xml:space="preserve">42 CFR 438.608(a); 42 CFR 438.608(a)(1)(iv) </t>
        </is>
      </c>
      <c r="C24" s="295" t="inlineStr">
        <is>
          <t>The contract requires the MCP or subcontractor, to the extent that the subcontractor is delegated responsibility by the MCP for coverage of services and payment of claims under the contract between the state and the MCP, to implement and maintain a compliance program that must include a system for training and education for the CO, the organization's senior management, and the organization's employees for the federal and state standards and requirements under the contract.</t>
        </is>
      </c>
      <c r="D24" s="446" t="n"/>
      <c r="E24" s="297" t="n"/>
      <c r="F24" s="655" t="inlineStr">
        <is>
          <t>Source: CN-680000-FP122: 201, 199, 237, 204 | Attachment - Core Contract Provisions 02012025: 140, 138, 297, 144</t>
        </is>
      </c>
      <c r="G24" s="297" t="n"/>
      <c r="H24" s="640" t="inlineStr">
        <is>
          <t>Recommendation: UNCLEAR
Response:
The retrieved text does not provide explicit evidence that the contract requires the MCP or subcontractor to implement and maintain a compliance program that includes a system for training and education for the CO, the organization's senior management, and the organization's employees for the federal and state standards and requirements under the contract. The text discusses payment, delegation of work, and insurance requirements but does not mention a compliance program with specific training and education requirements.</t>
        </is>
      </c>
      <c r="I24" s="92" t="inlineStr">
        <is>
          <t>MCO</t>
        </is>
      </c>
      <c r="J24" s="92" t="inlineStr">
        <is>
          <t>HIO</t>
        </is>
      </c>
      <c r="K24" s="92" t="inlineStr">
        <is>
          <t>PIHP</t>
        </is>
      </c>
      <c r="L24" s="71" t="inlineStr">
        <is>
          <t>PAHP</t>
        </is>
      </c>
      <c r="M24" s="71" t="n"/>
      <c r="N24" s="71" t="n"/>
      <c r="O24" s="71" t="n"/>
      <c r="P24" s="71" t="inlineStr">
        <is>
          <t>EXISTING</t>
        </is>
      </c>
      <c r="Q24" s="71">
        <f>IF(OR(AND($C$2="Base contract",$C$3="No, section requirements must be reviewed", $AF24=FALSE,$AG24=FALSE),AND($C$2="Contract amendment",$C$3="No, section requirements must be reviewed",$AF24=FALSE,$AG24=FALSE)),"MUNN")</f>
        <v/>
      </c>
      <c r="R24" s="71" t="n"/>
      <c r="S24" s="64" t="n">
        <v>42917</v>
      </c>
      <c r="T24" s="71" t="n"/>
      <c r="U24" s="97">
        <f>IF(OR($E$20="N/A",AND(BD24=0,'Cover Sheet'!$B$29="Streamlined Review"),AND(E24="Met",F24&lt;&gt;""),AND(E24="Not met",G24&lt;&gt;""),AND(E24="Unsure",G24&lt;&gt;""),AND(E24="N/A",H24&lt;&gt;""),AND(Y24=TRUE)),1,0)</f>
        <v/>
      </c>
      <c r="X24" s="126">
        <f>IF(OR(Y24=TRUE,W24=TRUE,AM24=TRUE),TRUE,FALSE)</f>
        <v/>
      </c>
      <c r="Y24" s="126">
        <f>IF(SUM(Z24:AE24)&lt;1,TRUE,FALSE)</f>
        <v/>
      </c>
      <c r="Z24" s="126">
        <f>IF($Z$2=I24,1,0)</f>
        <v/>
      </c>
      <c r="AA24" s="126">
        <f>IF($AA$2=J24,1,0)</f>
        <v/>
      </c>
      <c r="AB24" s="126">
        <f>IF($AB$2=K24,1,0)</f>
        <v/>
      </c>
      <c r="AC24" s="126">
        <f>IF($AC$2=L24,1,0)</f>
        <v/>
      </c>
      <c r="AD24" s="126">
        <f>IF($AD$2=M24,1,0)</f>
        <v/>
      </c>
      <c r="AE24" s="126">
        <f>IF($AE$2=O24,1,0)</f>
        <v/>
      </c>
      <c r="AF24" s="53">
        <f>IF($H$1&lt;&gt;0,IF($H$1&lt;&gt;I24,IF($H$1&lt;&gt;J24,IF($H$1&lt;&gt;K24,IF($H$1&lt;&gt;L24,IF($H$1&lt;&gt;M24,IF($H$1&lt;&gt;N24,IF($H$1&lt;&gt;O24,TRUE,FALSE))))))))</f>
        <v/>
      </c>
      <c r="AG24" s="54">
        <f>IF(OR(AL24=TRUE,AM24=TRUE),TRUE,FALSE)</f>
        <v/>
      </c>
      <c r="AL24" s="56">
        <f>IF(AND('Cover Sheet'!$B$19="Non-Risk",$R24=1),TRUE,FALSE)</f>
        <v/>
      </c>
      <c r="AM24" s="56">
        <f>IF(OR(AND($H$6="Medicaid",MID($A24,1,FIND(".",$A24,1)-1)="II"),AND($H$6="CHIP",MID($A24,1,FIND(".",$A24,1)-1)="I")),TRUE,FALSE)</f>
        <v/>
      </c>
      <c r="AO24" s="121" t="n"/>
      <c r="AP24" s="68" t="n"/>
      <c r="AQ24" s="68" t="n"/>
      <c r="AR24" s="68" t="n"/>
      <c r="AS24" s="68" t="n"/>
      <c r="AU24" s="69">
        <f>IF(AT24=1,1,"")</f>
        <v/>
      </c>
      <c r="BD24" s="110" t="n">
        <v>0</v>
      </c>
    </row>
    <row r="25" ht="63.75" customHeight="1">
      <c r="A25" s="294" t="inlineStr">
        <is>
          <t>I.I.5.05</t>
        </is>
      </c>
      <c r="B25" s="295" t="inlineStr">
        <is>
          <t xml:space="preserve">42 CFR 438.608(a); 42 CFR 438.608(a)(1)(v) </t>
        </is>
      </c>
      <c r="C25" s="295" t="inlineStr">
        <is>
          <t>The contract requires the MCP or subcontractor, to the extent that the subcontractor is delegated responsibility by the MCP for coverage of services and payment of claims under the contract between the state and the MCP, to implement and maintain a compliance program that must include effective lines of communication between the CO and the organization's employees.</t>
        </is>
      </c>
      <c r="D25" s="446" t="n"/>
      <c r="E25" s="297" t="n"/>
      <c r="F25" s="655" t="inlineStr">
        <is>
          <t>Source: Attachment - Core Contract Provisions 02012025: 229 | Attachment - Core Contract Provisions 02012025: 164</t>
        </is>
      </c>
      <c r="G25" s="297" t="n"/>
      <c r="H25" s="640" t="inlineStr">
        <is>
          <t>Recommendation: MET
Response:
The contract explicitly requires the Managed Care Plan (MCP) to implement and maintain a compliance program. This is evidenced by the requirement to submit a 'Privacy Compliance Plan' that details how the MCP and its subcontractors will ensure compliance with Communication Privacy Laws [1]. Additionally, the contract mandates that the MCP's Compliance Officer have unrestricted access to the MCP's governing body for compliance reporting [2], which implies effective lines of communication. Furthermore, the contract requires the MCP to establish and maintain a special investigations unit to investigate possible acts of fraud, abuse, waste, or overpayment [3], reinforcing the need for a comprehensive compliance program.
[1] "a. Submit a plan which specifies in detail the manner in which the Managed Care Plan (and its subcontractors related to this Contract) shall ensure that such actions are in full compliance with Communication Privacy Laws (the \"Privacy Compliance Plan\")." [Attachment - Core Contract Provisions 02012025: 229]
[2] "The Managed Care Plan's Compliance Officer as described in **Section IX.,** Administration and Management, shall have unrestricted access to the Managed Care Plan's governing body for compliance reporting, including fraud, abuse, waste and overpayment." [Attachment - Core Contract Provisions 02012025: 164]
[3] "The Managed Care Plan shall establish and maintain a special investigations unit to investigate possible acts of fraud, abuse, waste, or overpayment, or may subcontract such functions." [Attachment - Core Contract Provisions 02012025: 164]</t>
        </is>
      </c>
      <c r="I25" s="92" t="inlineStr">
        <is>
          <t>MCO</t>
        </is>
      </c>
      <c r="J25" s="92" t="inlineStr">
        <is>
          <t>HIO</t>
        </is>
      </c>
      <c r="K25" s="92" t="inlineStr">
        <is>
          <t>PIHP</t>
        </is>
      </c>
      <c r="L25" s="71" t="inlineStr">
        <is>
          <t>PAHP</t>
        </is>
      </c>
      <c r="M25" s="71" t="n"/>
      <c r="N25" s="71" t="n"/>
      <c r="O25" s="71" t="n"/>
      <c r="P25" s="71" t="inlineStr">
        <is>
          <t>EXISTING</t>
        </is>
      </c>
      <c r="Q25" s="71">
        <f>IF(OR(AND($C$2="Base contract",$C$3="No, section requirements must be reviewed", $AF25=FALSE,$AG25=FALSE),AND($C$2="Contract amendment",$C$3="No, section requirements must be reviewed",$AF25=FALSE,$AG25=FALSE)),"MUNN")</f>
        <v/>
      </c>
      <c r="R25" s="71" t="n"/>
      <c r="S25" s="64" t="n">
        <v>42917</v>
      </c>
      <c r="T25" s="71" t="n"/>
      <c r="U25" s="97">
        <f>IF(OR($E$20="N/A",AND(BD25=0,'Cover Sheet'!$B$29="Streamlined Review"),AND(E25="Met",F25&lt;&gt;""),AND(E25="Not met",G25&lt;&gt;""),AND(E25="Unsure",G25&lt;&gt;""),AND(E25="N/A",H25&lt;&gt;""),AND(Y25=TRUE)),1,0)</f>
        <v/>
      </c>
      <c r="X25" s="126">
        <f>IF(OR(Y25=TRUE,W25=TRUE,AM25=TRUE),TRUE,FALSE)</f>
        <v/>
      </c>
      <c r="Y25" s="126">
        <f>IF(SUM(Z25:AE25)&lt;1,TRUE,FALSE)</f>
        <v/>
      </c>
      <c r="Z25" s="126">
        <f>IF($Z$2=I25,1,0)</f>
        <v/>
      </c>
      <c r="AA25" s="126">
        <f>IF($AA$2=J25,1,0)</f>
        <v/>
      </c>
      <c r="AB25" s="126">
        <f>IF($AB$2=K25,1,0)</f>
        <v/>
      </c>
      <c r="AC25" s="126">
        <f>IF($AC$2=L25,1,0)</f>
        <v/>
      </c>
      <c r="AD25" s="126">
        <f>IF($AD$2=M25,1,0)</f>
        <v/>
      </c>
      <c r="AE25" s="126">
        <f>IF($AE$2=O25,1,0)</f>
        <v/>
      </c>
      <c r="AF25" s="53">
        <f>IF($H$1&lt;&gt;0,IF($H$1&lt;&gt;I25,IF($H$1&lt;&gt;J25,IF($H$1&lt;&gt;K25,IF($H$1&lt;&gt;L25,IF($H$1&lt;&gt;M25,IF($H$1&lt;&gt;N25,IF($H$1&lt;&gt;O25,TRUE,FALSE))))))))</f>
        <v/>
      </c>
      <c r="AG25" s="54">
        <f>IF(OR(AL25=TRUE,AM25=TRUE),TRUE,FALSE)</f>
        <v/>
      </c>
      <c r="AL25" s="56">
        <f>IF(AND('Cover Sheet'!$B$19="Non-Risk",$R25=1),TRUE,FALSE)</f>
        <v/>
      </c>
      <c r="AM25" s="56">
        <f>IF(OR(AND($H$6="Medicaid",MID($A25,1,FIND(".",$A25,1)-1)="II"),AND($H$6="CHIP",MID($A25,1,FIND(".",$A25,1)-1)="I")),TRUE,FALSE)</f>
        <v/>
      </c>
      <c r="AO25" s="121" t="n"/>
      <c r="AP25" s="68" t="n"/>
      <c r="AQ25" s="68" t="n"/>
      <c r="AR25" s="68" t="n"/>
      <c r="AS25" s="68" t="n"/>
      <c r="AU25" s="69">
        <f>IF(AT25=1,1,"")</f>
        <v/>
      </c>
      <c r="BD25" s="110" t="n">
        <v>0</v>
      </c>
    </row>
    <row r="26" ht="51" customHeight="1">
      <c r="A26" s="294" t="inlineStr">
        <is>
          <t>I.I.5.06</t>
        </is>
      </c>
      <c r="B26" s="295" t="inlineStr">
        <is>
          <t xml:space="preserve">42 CFR 438.608(a); 42 CFR 438.608(a)(1)(vi) </t>
        </is>
      </c>
      <c r="C26" s="295" t="inlineStr">
        <is>
          <t xml:space="preserve">The contract requires the MCP or subcontractor, to the extent that the subcontractor is delegated responsibility by the MCP for coverage of services and payment of claims under the contract between the state and the MCP, to implement and maintain a compliance program that must include enforcement of standards through well-publicized disciplinary guidelines. </t>
        </is>
      </c>
      <c r="D26" s="446" t="n"/>
      <c r="E26" s="297" t="n"/>
      <c r="F26" s="655" t="inlineStr">
        <is>
          <t>Source: CN-680000-FP122: 226 | Attachment - Core Contract Provisions 02012025: 165</t>
        </is>
      </c>
      <c r="G26" s="297" t="n"/>
      <c r="H26" s="640" t="inlineStr">
        <is>
          <t>Recommendation: MET
Response:
The contract explicitly requires the Managed Care Plan (MCP) to implement and maintain a compliance program that includes enforcement of standards through well-publicized disciplinary guidelines. The relevant text states: 'Enforcement of standards through well-publicized statutory and contractual requirements and related disciplinary guidelines.' [1] [2]</t>
        </is>
      </c>
      <c r="I26" s="92" t="inlineStr">
        <is>
          <t>MCO</t>
        </is>
      </c>
      <c r="J26" s="92" t="inlineStr">
        <is>
          <t>HIO</t>
        </is>
      </c>
      <c r="K26" s="92" t="inlineStr">
        <is>
          <t>PIHP</t>
        </is>
      </c>
      <c r="L26" s="71" t="inlineStr">
        <is>
          <t>PAHP</t>
        </is>
      </c>
      <c r="M26" s="71" t="n"/>
      <c r="N26" s="71" t="n"/>
      <c r="O26" s="71" t="n"/>
      <c r="P26" s="71" t="inlineStr">
        <is>
          <t>EXISTING</t>
        </is>
      </c>
      <c r="Q26" s="71">
        <f>IF(OR(AND($C$2="Base contract",$C$3="No, section requirements must be reviewed", $AF26=FALSE,$AG26=FALSE),AND($C$2="Contract amendment",$C$3="No, section requirements must be reviewed",$AF26=FALSE,$AG26=FALSE)),"MUNN")</f>
        <v/>
      </c>
      <c r="R26" s="71" t="n"/>
      <c r="S26" s="64" t="n">
        <v>42917</v>
      </c>
      <c r="T26" s="71" t="n"/>
      <c r="U26" s="97">
        <f>IF(OR($E$20="N/A",AND(BD26=0,'Cover Sheet'!$B$29="Streamlined Review"),AND(E26="Met",F26&lt;&gt;""),AND(E26="Not met",G26&lt;&gt;""),AND(E26="Unsure",G26&lt;&gt;""),AND(E26="N/A",H26&lt;&gt;""),AND(Y26=TRUE)),1,0)</f>
        <v/>
      </c>
      <c r="X26" s="126">
        <f>IF(OR(Y26=TRUE,W26=TRUE,AM26=TRUE),TRUE,FALSE)</f>
        <v/>
      </c>
      <c r="Y26" s="126">
        <f>IF(SUM(Z26:AE26)&lt;1,TRUE,FALSE)</f>
        <v/>
      </c>
      <c r="Z26" s="126">
        <f>IF($Z$2=I26,1,0)</f>
        <v/>
      </c>
      <c r="AA26" s="126">
        <f>IF($AA$2=J26,1,0)</f>
        <v/>
      </c>
      <c r="AB26" s="126">
        <f>IF($AB$2=K26,1,0)</f>
        <v/>
      </c>
      <c r="AC26" s="126">
        <f>IF($AC$2=L26,1,0)</f>
        <v/>
      </c>
      <c r="AD26" s="126">
        <f>IF($AD$2=M26,1,0)</f>
        <v/>
      </c>
      <c r="AE26" s="126">
        <f>IF($AE$2=O26,1,0)</f>
        <v/>
      </c>
      <c r="AF26" s="53">
        <f>IF($H$1&lt;&gt;0,IF($H$1&lt;&gt;I26,IF($H$1&lt;&gt;J26,IF($H$1&lt;&gt;K26,IF($H$1&lt;&gt;L26,IF($H$1&lt;&gt;M26,IF($H$1&lt;&gt;N26,IF($H$1&lt;&gt;O26,TRUE,FALSE))))))))</f>
        <v/>
      </c>
      <c r="AG26" s="54">
        <f>IF(OR(AL26=TRUE,AM26=TRUE),TRUE,FALSE)</f>
        <v/>
      </c>
      <c r="AL26" s="56">
        <f>IF(AND('Cover Sheet'!$B$19="Non-Risk",$R26=1),TRUE,FALSE)</f>
        <v/>
      </c>
      <c r="AM26" s="56">
        <f>IF(OR(AND($H$6="Medicaid",MID($A26,1,FIND(".",$A26,1)-1)="II"),AND($H$6="CHIP",MID($A26,1,FIND(".",$A26,1)-1)="I")),TRUE,FALSE)</f>
        <v/>
      </c>
      <c r="AO26" s="121" t="n"/>
      <c r="AP26" s="68" t="n"/>
      <c r="AQ26" s="68" t="n"/>
      <c r="AR26" s="68" t="n"/>
      <c r="AS26" s="68" t="n"/>
      <c r="AU26" s="69">
        <f>IF(AT26=1,1,"")</f>
        <v/>
      </c>
      <c r="BD26" s="110" t="n">
        <v>0</v>
      </c>
    </row>
    <row r="27" ht="127.5" customHeight="1">
      <c r="A27" s="294" t="inlineStr">
        <is>
          <t>I.I.5.07</t>
        </is>
      </c>
      <c r="B27" s="295" t="inlineStr">
        <is>
          <t xml:space="preserve">42 CFR 438.608(a); 42 CFR 438.608(a)(1)(vii) </t>
        </is>
      </c>
      <c r="C27" s="295" t="inlineStr">
        <is>
          <t>The contract requires the MCP or subcontractor, to the extent that the subcontractor is delegated responsibility by the MCP for coverage of services and payment of claims under the contract between the state and the MCP, to implement and maintain a compliance program that must include the establishment and implementation of procedures and a system with dedicated staff for routine internal monitoring and auditing of compliance risks, prompt response to compliance issues as they are raised, investigation of potential compliance problems as identified in the course of self-evaluation and audits, correction of such problems promptly and thoroughly (or coordination of suspected criminal acts with law enforcement agencies) to reduce the potential for recurrence, and ongoing compliance with the requirements under the contract.</t>
        </is>
      </c>
      <c r="D27" s="446" t="n"/>
      <c r="E27" s="297" t="n"/>
      <c r="F27" s="655" t="inlineStr">
        <is>
          <t>Source: Attachment - Core Contract Provisions 02012025: 167, 228 | CN-680000-FP122: 167, 228</t>
        </is>
      </c>
      <c r="G27" s="297" t="n"/>
      <c r="H27" s="640" t="inlineStr">
        <is>
          <t>Recommendation: MET
Response:
The contract explicitly requires the Managed Care Plan (MCP) to implement and maintain a compliance program that includes procedures and a system with dedicated staff for routine internal monitoring and auditing of compliance risks, prompt response to compliance issues, investigation of potential compliance problems, correction of such problems, and ongoing compliance with contract requirements. This is evidenced by the following text: "Include procedures designed to prevent and detect potential or suspected fraud and abuse in the administration and delivery of services under this Contract.... Describe the Managed Care Plan's organizational arrangement of anti-fraud personnel, their roles and responsibilities, including a description of the internal investigational methodology and reporting protocols." [1] [2]</t>
        </is>
      </c>
      <c r="I27" s="92" t="inlineStr">
        <is>
          <t>MCO</t>
        </is>
      </c>
      <c r="J27" s="92" t="inlineStr">
        <is>
          <t>HIO</t>
        </is>
      </c>
      <c r="K27" s="92" t="inlineStr">
        <is>
          <t>PIHP</t>
        </is>
      </c>
      <c r="L27" s="71" t="inlineStr">
        <is>
          <t>PAHP</t>
        </is>
      </c>
      <c r="M27" s="71" t="n"/>
      <c r="N27" s="71" t="n"/>
      <c r="O27" s="71" t="n"/>
      <c r="P27" s="71" t="inlineStr">
        <is>
          <t>EXISTING</t>
        </is>
      </c>
      <c r="Q27" s="71">
        <f>IF(OR(AND($C$2="Base contract",$C$3="No, section requirements must be reviewed", $AF27=FALSE,$AG27=FALSE),AND($C$2="Contract amendment",$C$3="No, section requirements must be reviewed",$AF27=FALSE,$AG27=FALSE)),"MUNN")</f>
        <v/>
      </c>
      <c r="R27" s="71" t="n"/>
      <c r="S27" s="64" t="n">
        <v>42917</v>
      </c>
      <c r="T27" s="71" t="n"/>
      <c r="U27" s="97">
        <f>IF(OR($E$20="N/A",AND(BD27=0,'Cover Sheet'!$B$29="Streamlined Review"),AND(E27="Met",F27&lt;&gt;""),AND(E27="Not met",G27&lt;&gt;""),AND(E27="Unsure",G27&lt;&gt;""),AND(E27="N/A",H27&lt;&gt;""),AND(Y27=TRUE)),1,0)</f>
        <v/>
      </c>
      <c r="X27" s="126">
        <f>IF(OR(Y27=TRUE,W27=TRUE,AM27=TRUE),TRUE,FALSE)</f>
        <v/>
      </c>
      <c r="Y27" s="126">
        <f>IF(SUM(Z27:AE27)&lt;1,TRUE,FALSE)</f>
        <v/>
      </c>
      <c r="Z27" s="126">
        <f>IF($Z$2=I27,1,0)</f>
        <v/>
      </c>
      <c r="AA27" s="126">
        <f>IF($AA$2=J27,1,0)</f>
        <v/>
      </c>
      <c r="AB27" s="126">
        <f>IF($AB$2=K27,1,0)</f>
        <v/>
      </c>
      <c r="AC27" s="126">
        <f>IF($AC$2=L27,1,0)</f>
        <v/>
      </c>
      <c r="AD27" s="126">
        <f>IF($AD$2=M27,1,0)</f>
        <v/>
      </c>
      <c r="AE27" s="126">
        <f>IF($AE$2=O27,1,0)</f>
        <v/>
      </c>
      <c r="AF27" s="53">
        <f>IF($H$1&lt;&gt;0,IF($H$1&lt;&gt;I27,IF($H$1&lt;&gt;J27,IF($H$1&lt;&gt;K27,IF($H$1&lt;&gt;L27,IF($H$1&lt;&gt;M27,IF($H$1&lt;&gt;N27,IF($H$1&lt;&gt;O27,TRUE,FALSE))))))))</f>
        <v/>
      </c>
      <c r="AG27" s="54">
        <f>IF(OR(AL27=TRUE,AM27=TRUE),TRUE,FALSE)</f>
        <v/>
      </c>
      <c r="AL27" s="56">
        <f>IF(AND('Cover Sheet'!$B$19="Non-Risk",$R27=1),TRUE,FALSE)</f>
        <v/>
      </c>
      <c r="AM27" s="56">
        <f>IF(OR(AND($H$6="Medicaid",MID($A27,1,FIND(".",$A27,1)-1)="II"),AND($H$6="CHIP",MID($A27,1,FIND(".",$A27,1)-1)="I")),TRUE,FALSE)</f>
        <v/>
      </c>
      <c r="AO27" s="121" t="n"/>
      <c r="AP27" s="68" t="n"/>
      <c r="AQ27" s="68" t="n"/>
      <c r="AR27" s="68" t="n"/>
      <c r="AS27" s="68" t="n"/>
      <c r="AU27" s="69">
        <f>IF(AT27=1,1,"")</f>
        <v/>
      </c>
      <c r="BD27" s="110" t="n">
        <v>0</v>
      </c>
    </row>
    <row r="28" ht="71.09999999999999" customHeight="1">
      <c r="A28" s="294" t="inlineStr">
        <is>
          <t>I.I.5.08</t>
        </is>
      </c>
      <c r="B28" s="295" t="inlineStr">
        <is>
          <t>42 CFR 438.608(a)(2)</t>
        </is>
      </c>
      <c r="C28" s="295" t="inlineStr">
        <is>
          <t xml:space="preserve">The contract requires the MCP or subcontractor, to the extent that the subcontractor is delegated responsibility by the MCP for coverage of services and payment of claims under the contract between the state and the MCP, to implement and maintain arrangements or procedures for reporting of all overpayments identified or recovered, specifying the overpayments due to potential fraud, to the state. </t>
        </is>
      </c>
      <c r="D28" s="446" t="n"/>
      <c r="E28" s="297" t="n"/>
      <c r="F28" s="655" t="inlineStr">
        <is>
          <t>Source: Attachment - Core Contract Provisions 02012025: 170, 169: 170, 169</t>
        </is>
      </c>
      <c r="G28" s="297" t="n"/>
      <c r="H28" s="640" t="inlineStr">
        <is>
          <t>Recommendation: MET
Response:
The contract explicitly requires the Managed Care Plan (MCP) to engage in efforts to recover overpayments and to report the identification of suspected or confirmed fraud, abuse, and waste to the Agency's Bureau of MPI [1]. Additionally, the contract mandates that the MCP require its subcontractors to report all potential instances of fraud relating to the provision of and payment for Medicaid services to the Medicaid Fraud Control Unit [2]. These requirements indicate that the MCP and its subcontractors must implement and maintain arrangements for reporting overpayments, including those due to potential fraud.
[1] "The Managed Care Plan shall engage in efforts to recover overpayments. Overpayments may be in the form of fraud, abuse, or waste.... The Managed Care Plan shall timely report to the Agency's Bureau of MPI the identification of suspected or confirmed fraud, abuse, and waste (42 CFR 438.608 and Section 409.91212, F.S.)." [Attachment - Core Contract Provisions 02012025: 170]
[2] "Require all potential instances of fraud relating to the provision of and payment for Medicaid services including, but not limited to, Managed Care Plan employees/management, providers, subcontractors, vendors, delegated entities, or enrollees be reported to the Medicaid Fraud Control Unit as required in 42 CFR 438.608 and this Contract." [Attachment - Core Contract Provisions 02012025: 169]</t>
        </is>
      </c>
      <c r="I28" s="92" t="inlineStr">
        <is>
          <t>MCO</t>
        </is>
      </c>
      <c r="J28" s="92" t="inlineStr">
        <is>
          <t>HIO</t>
        </is>
      </c>
      <c r="K28" s="92" t="inlineStr">
        <is>
          <t>PIHP</t>
        </is>
      </c>
      <c r="L28" s="71" t="inlineStr">
        <is>
          <t>PAHP</t>
        </is>
      </c>
      <c r="M28" s="71" t="n"/>
      <c r="N28" s="71" t="n"/>
      <c r="O28" s="71" t="n"/>
      <c r="P28" s="71" t="inlineStr">
        <is>
          <t>EXISTING</t>
        </is>
      </c>
      <c r="Q28" s="71">
        <f>IF(OR(AND($C$2="Base contract",$C$3="No, section requirements must be reviewed", $AF28=FALSE,$AG28=FALSE),AND($C$2="Contract amendment",$C$3="No, section requirements must be reviewed",$AF28=FALSE,$AG28=FALSE)),"MUNN")</f>
        <v/>
      </c>
      <c r="R28" s="71" t="n"/>
      <c r="S28" s="64" t="n"/>
      <c r="T28" s="71" t="n"/>
      <c r="U28" s="97">
        <f>IF(OR($E$20="N/A",AND(BD28=0,'Cover Sheet'!$B$29="Streamlined Review"),AND(E28="Met",F28&lt;&gt;""),AND(E28="Not met",G28&lt;&gt;""),AND(E28="Unsure",G28&lt;&gt;""),AND(E28="N/A",H28&lt;&gt;""),AND(Y28=TRUE),X28=TRUE),1,0)</f>
        <v/>
      </c>
      <c r="X28" s="126">
        <f>IF(OR(Y28=TRUE,W28=TRUE,AM28=TRUE,BE28=0),TRUE,FALSE)</f>
        <v/>
      </c>
      <c r="Y28" s="126">
        <f>IF(SUM(Z28:AE28)&lt;1,TRUE,FALSE)</f>
        <v/>
      </c>
      <c r="Z28" s="126">
        <f>IF($Z$2=I28,1,0)</f>
        <v/>
      </c>
      <c r="AA28" s="126">
        <f>IF($AA$2=J28,1,0)</f>
        <v/>
      </c>
      <c r="AB28" s="126">
        <f>IF($AB$2=K28,1,0)</f>
        <v/>
      </c>
      <c r="AC28" s="126">
        <f>IF($AC$2=L28,1,0)</f>
        <v/>
      </c>
      <c r="AD28" s="126">
        <f>IF($AD$2=M28,1,0)</f>
        <v/>
      </c>
      <c r="AE28" s="126">
        <f>IF($AE$2=O28,1,0)</f>
        <v/>
      </c>
      <c r="AF28" s="53">
        <f>IF($H$1&lt;&gt;0,IF($H$1&lt;&gt;I28,IF($H$1&lt;&gt;J28,IF($H$1&lt;&gt;K28,IF($H$1&lt;&gt;L28,IF($H$1&lt;&gt;M28,IF($H$1&lt;&gt;N28,IF($H$1&lt;&gt;O28,TRUE,FALSE))))))))</f>
        <v/>
      </c>
      <c r="AG28" s="54">
        <f>IF(OR(AL28=TRUE,AM28=TRUE),TRUE,FALSE)</f>
        <v/>
      </c>
      <c r="AL28" s="56">
        <f>IF(AND('Cover Sheet'!$B$19="Non-Risk",$R28=1),TRUE,FALSE)</f>
        <v/>
      </c>
      <c r="AM28" s="56">
        <f>IF(OR(AND($H$6="Medicaid",MID($A28,1,FIND(".",$A28,1)-1)="II"),AND($H$6="CHIP",MID($A28,1,FIND(".",$A28,1)-1)="I")),TRUE,FALSE)</f>
        <v/>
      </c>
      <c r="AO28" s="121" t="n"/>
      <c r="AP28" s="68" t="n"/>
      <c r="AQ28" s="68" t="n"/>
      <c r="AR28" s="68" t="n"/>
      <c r="AS28" s="68" t="n"/>
      <c r="AU28" s="69">
        <f>IF(AT28=1,1,"")</f>
        <v/>
      </c>
      <c r="BD28" s="110" t="n">
        <v>1</v>
      </c>
      <c r="BE28">
        <f>IF(BE29=1,0,1)</f>
        <v/>
      </c>
    </row>
    <row r="29" ht="71.09999999999999" customHeight="1">
      <c r="A29" s="294" t="inlineStr">
        <is>
          <t>I.I.5.08</t>
        </is>
      </c>
      <c r="B29" s="295" t="inlineStr">
        <is>
          <t>42 CFR 438.608(a)(2)</t>
        </is>
      </c>
      <c r="C29" s="295" t="inlineStr">
        <is>
          <t xml:space="preserve">The contract requires the MCP or subcontractor, to the extent that the subcontractor is delegated responsibility by the MCP for coverage of services and payment of claims under the contract between the state and the MCP, to implement and maintain arrangements or procedures for reporting within 30 calendar days of all overpayments identified or recovered, specifying the overpayments due to potential fraud, to the state. </t>
        </is>
      </c>
      <c r="D29" s="446" t="n"/>
      <c r="E29" s="297" t="n"/>
      <c r="F29" s="655" t="inlineStr">
        <is>
          <t>Source: CN-680000-FP122: 12, 167, 175, 236 | Attachment - Core Contract Provisions 02012025: 104, 176, 237 | Attachment - Core Contract Provisions 02012025.docx: 239</t>
        </is>
      </c>
      <c r="G29" s="297" t="n"/>
      <c r="H29" s="640" t="inlineStr">
        <is>
          <t>Recommendation: NOT MET
Response:
The retrieved text does not explicitly state that the MCP or subcontractor must report overpayments within 30 calendar days. Instead, it mentions a 60-day period for reporting overpayments. For example, 'the Managed Care Plan and any subcontractor shall report to the State within sixty (60) days when' [1] and 'to return the overpayment to the Managed Care Plan within sixty (60) days after the date on which the overpayment was identified' [2]. There is no mention of a 30-day requirement for reporting overpayments due to potential fraud.</t>
        </is>
      </c>
      <c r="I29" s="92" t="inlineStr">
        <is>
          <t>MCO</t>
        </is>
      </c>
      <c r="J29" s="92" t="inlineStr">
        <is>
          <t>HIO</t>
        </is>
      </c>
      <c r="K29" s="92" t="inlineStr">
        <is>
          <t>PIHP</t>
        </is>
      </c>
      <c r="L29" s="71" t="inlineStr">
        <is>
          <t>PAHP</t>
        </is>
      </c>
      <c r="M29" s="71" t="n"/>
      <c r="N29" s="71" t="n"/>
      <c r="O29" s="71" t="n"/>
      <c r="P29" s="71" t="inlineStr">
        <is>
          <t>EXISTING</t>
        </is>
      </c>
      <c r="Q29" s="71">
        <f>IF(OR(AND($C$2="Base contract",$C$3="No, section requirements must be reviewed", $AF29=FALSE,$AG29=FALSE),AND($C$2="Contract amendment",$C$3="No, section requirements must be reviewed",$AF29=FALSE,$AG29=FALSE)),"MUNN")</f>
        <v/>
      </c>
      <c r="R29" s="71" t="n"/>
      <c r="S29" s="64" t="n">
        <v>45847</v>
      </c>
      <c r="T29" s="71" t="n"/>
      <c r="U29" s="97">
        <f>IF(OR($E$20="N/A",AND(BD29=0,'Cover Sheet'!$B$29="Streamlined Review"),AND(E29="Met",F29&lt;&gt;""),AND(E29="Not met",G29&lt;&gt;""),AND(E29="Unsure",G29&lt;&gt;""),AND(E29="N/A",H29&lt;&gt;""),AND(Y29=TRUE),X29=TRUE),1,0)</f>
        <v/>
      </c>
      <c r="X29" s="126">
        <f>IF(OR(Y29=TRUE,W29=TRUE,AM29=TRUE,BE29=0),TRUE,FALSE)</f>
        <v/>
      </c>
      <c r="Y29" s="126">
        <f>IF(SUM(Z29:AE29)&lt;1,TRUE,FALSE)</f>
        <v/>
      </c>
      <c r="Z29" s="126">
        <f>IF($Z$2=I29,1,0)</f>
        <v/>
      </c>
      <c r="AA29" s="126">
        <f>IF($AA$2=J29,1,0)</f>
        <v/>
      </c>
      <c r="AB29" s="126">
        <f>IF($AB$2=K29,1,0)</f>
        <v/>
      </c>
      <c r="AC29" s="126">
        <f>IF($AC$2=L29,1,0)</f>
        <v/>
      </c>
      <c r="AD29" s="126">
        <f>IF($AD$2=M29,1,0)</f>
        <v/>
      </c>
      <c r="AE29" s="126">
        <f>IF($AE$2=O29,1,0)</f>
        <v/>
      </c>
      <c r="AF29" s="53">
        <f>IF($H$1&lt;&gt;0,IF($H$1&lt;&gt;I29,IF($H$1&lt;&gt;J29,IF($H$1&lt;&gt;K29,IF($H$1&lt;&gt;L29,IF($H$1&lt;&gt;M29,IF($H$1&lt;&gt;N29,IF($H$1&lt;&gt;O29,TRUE,FALSE))))))))</f>
        <v/>
      </c>
      <c r="AG29" s="54">
        <f>IF(OR(AL29=TRUE,AM29=TRUE),TRUE,FALSE)</f>
        <v/>
      </c>
      <c r="AL29" s="56">
        <f>IF(AND('Cover Sheet'!$B$19="Non-Risk",$R29=1),TRUE,FALSE)</f>
        <v/>
      </c>
      <c r="AM29" s="56">
        <f>IF(OR(AND($H$6="Medicaid",MID($A29,1,FIND(".",$A29,1)-1)="II"),AND($H$6="CHIP",MID($A29,1,FIND(".",$A29,1)-1)="I")),TRUE,FALSE)</f>
        <v/>
      </c>
      <c r="AO29" s="121" t="n"/>
      <c r="AP29" s="68" t="n"/>
      <c r="AQ29" s="68" t="n"/>
      <c r="AR29" s="68" t="n"/>
      <c r="AS29" s="68" t="n"/>
      <c r="AU29" s="69">
        <f>IF(AT29=1,1,"")</f>
        <v/>
      </c>
      <c r="BD29" s="110" t="n">
        <v>1</v>
      </c>
      <c r="BE29">
        <f>IF('Cover Sheet'!$B$25&gt;=S29,1,0)</f>
        <v/>
      </c>
    </row>
    <row r="30" ht="79.5" customHeight="1">
      <c r="A30" s="294" t="inlineStr">
        <is>
          <t>I.I.5.09–10</t>
        </is>
      </c>
      <c r="B30" s="295" t="inlineStr">
        <is>
          <t>42 CFR 438.608(a)(3)</t>
        </is>
      </c>
      <c r="C30" s="295" t="inlineStr">
        <is>
          <t>The contract requires the MCP or subcontractor, to the extent that the subcontractor is delegated responsibility by the MCP for coverage of services and payment of claims under the contract between the state and the MCP, to implement and maintain arrangements or procedures for prompt notification to the state when it receives information about changes in an enrollee's circumstances that may affect the enrollee's eligibility including changes in the enrollee's residence or the death of an enrollee.</t>
        </is>
      </c>
      <c r="D30" s="446" t="n"/>
      <c r="E30" s="297" t="n"/>
      <c r="F30" s="655" t="inlineStr">
        <is>
          <t>Source: Attachment - Core Contract Provisions 02012025: 144, 205 | CN-680000-FP122: 121, 57</t>
        </is>
      </c>
      <c r="G30" s="297" t="n"/>
      <c r="H30" s="640" t="inlineStr">
        <is>
          <t>Recommendation: UNCLEAR
Response:
The retrieved text does not provide explicit evidence that the MCP or subcontractor is required to implement and maintain arrangements or procedures for prompt notification to the state about changes in an enrollee's circumstances. While there are provisions related to notification and changes in directory information, there is no clear statement that specifically addresses the requirement for prompt notification regarding changes in an enrollee's eligibility, such as changes in residence or the death of an enrollee.
Evidence:
- 'Require that the subcontractor timely notify the Managed Care Plan of changes in directory information.' (Attachment - Core Contract Provisions 02012025: 144, 205)
- 'The Managed Care Plan shall provide written notice of changes affecting enrollees to those enrollees at least thirty (30) days before the effective date of change, unless otherwise specified in this Contract.' (Attachment - Core Contract Provisions 02012025: 57, CN-680000-FP122: 121)
These provisions suggest a general requirement for notification but do not specifically address the requirement for prompt notification to the state about changes in an enrollee's eligibility.</t>
        </is>
      </c>
      <c r="I30" s="92" t="inlineStr">
        <is>
          <t>MCO</t>
        </is>
      </c>
      <c r="J30" s="92" t="inlineStr">
        <is>
          <t>HIO</t>
        </is>
      </c>
      <c r="K30" s="92" t="inlineStr">
        <is>
          <t>PIHP</t>
        </is>
      </c>
      <c r="L30" s="71" t="inlineStr">
        <is>
          <t>PAHP</t>
        </is>
      </c>
      <c r="M30" s="71" t="n"/>
      <c r="N30" s="71" t="n"/>
      <c r="O30" s="71" t="n"/>
      <c r="P30" s="71" t="inlineStr">
        <is>
          <t>EXISTING</t>
        </is>
      </c>
      <c r="Q30" s="71">
        <f>IF(OR(AND($C$2="Base contract",$C$3="No, section requirements must be reviewed", $AF30=FALSE,$AG30=FALSE),AND($C$2="Contract amendment",$C$3="No, section requirements must be reviewed",$AF30=FALSE,$AG30=FALSE)),"MUNN")</f>
        <v/>
      </c>
      <c r="R30" s="71" t="n"/>
      <c r="S30" s="64" t="n">
        <v>42917</v>
      </c>
      <c r="T30" s="71" t="n"/>
      <c r="U30" s="97">
        <f>IF(OR($E$20="N/A",AND(BD30=0,'Cover Sheet'!$B$29="Streamlined Review"),AND(E30="Met",F30&lt;&gt;""),AND(E30="Not met",G30&lt;&gt;""),AND(E30="Unsure",G30&lt;&gt;""),AND(E30="N/A",H30&lt;&gt;""),AND(Y30=TRUE)),1,0)</f>
        <v/>
      </c>
      <c r="X30" s="126">
        <f>IF(OR(Y30=TRUE,W30=TRUE,AM30=TRUE),TRUE,FALSE)</f>
        <v/>
      </c>
      <c r="Y30" s="126">
        <f>IF(SUM(Z30:AE30)&lt;1,TRUE,FALSE)</f>
        <v/>
      </c>
      <c r="Z30" s="126">
        <f>IF($Z$2=I30,1,0)</f>
        <v/>
      </c>
      <c r="AA30" s="126">
        <f>IF($AA$2=J30,1,0)</f>
        <v/>
      </c>
      <c r="AB30" s="126">
        <f>IF($AB$2=K30,1,0)</f>
        <v/>
      </c>
      <c r="AC30" s="126">
        <f>IF($AC$2=L30,1,0)</f>
        <v/>
      </c>
      <c r="AD30" s="126">
        <f>IF($AD$2=M30,1,0)</f>
        <v/>
      </c>
      <c r="AE30" s="126">
        <f>IF($AE$2=O30,1,0)</f>
        <v/>
      </c>
      <c r="AF30" s="53">
        <f>IF($H$1&lt;&gt;0,IF($H$1&lt;&gt;I30,IF($H$1&lt;&gt;J30,IF($H$1&lt;&gt;K30,IF($H$1&lt;&gt;L30,IF($H$1&lt;&gt;M30,IF($H$1&lt;&gt;N30,IF($H$1&lt;&gt;O30,TRUE,FALSE))))))))</f>
        <v/>
      </c>
      <c r="AG30" s="54">
        <f>IF(OR(AL30=TRUE,AM30=TRUE),TRUE,FALSE)</f>
        <v/>
      </c>
      <c r="AL30" s="56">
        <f>IF(AND('Cover Sheet'!$B$19="Non-Risk",$R30=1),TRUE,FALSE)</f>
        <v/>
      </c>
      <c r="AM30" s="56">
        <f>IF(OR(AND($H$6="Medicaid",MID($A30,1,FIND(".",$A30,1)-1)="II"),AND($H$6="CHIP",MID($A30,1,FIND(".",$A30,1)-1)="I")),TRUE,FALSE)</f>
        <v/>
      </c>
      <c r="AO30" s="121" t="n"/>
      <c r="AP30" s="68" t="n"/>
      <c r="AQ30" s="68" t="n"/>
      <c r="AR30" s="68" t="n"/>
      <c r="AS30" s="68" t="n"/>
      <c r="AU30" s="69">
        <f>IF(AT30=1,1,"")</f>
        <v/>
      </c>
      <c r="BD30" s="110" t="n">
        <v>1</v>
      </c>
    </row>
    <row r="31" ht="127.5" customHeight="1">
      <c r="A31" s="294" t="inlineStr">
        <is>
          <t>I.I.5.11 and 14–15</t>
        </is>
      </c>
      <c r="B31" s="295" t="inlineStr">
        <is>
          <t>42 CFR 438.608(a)(4); 42 CFR 438.608(a)(7); 42 CFR 438.608(a)(8); 42 CFR 455.23</t>
        </is>
      </c>
      <c r="C31" s="295" t="inlineStr">
        <is>
          <t xml:space="preserve">The contract requires the MCP or subcontractor, to the extent that the subcontractor is delegated responsibility by the MCP for coverage of services and payment of claims under the contract between the state and the MCP, to implement and maintain arrangements or procedures for: (1) notification to the state when it receives information about a change in a network provider's circumstances that may affect the network provider's eligibility to participate in the managed care program, including the termination of the provider agreement with the MCP; (2) the prompt referral of any potential fraud, waste, or abuse that the MCP identifies to the state Medicaid program integrity unit or any potential fraud directly to the state's Medicaid Fraud Control Unit (MFCU); and (3) the MCP's suspension of payments to a network provider for which the state determines there is a credible allegation of fraud. </t>
        </is>
      </c>
      <c r="D31" s="446" t="n"/>
      <c r="E31" s="297" t="n"/>
      <c r="F31" s="655" t="inlineStr">
        <is>
          <t>Source: Attachment - Core Contract Provisions 02012025: 105, 169, 172 | CN-680000-FP122: 230, 233</t>
        </is>
      </c>
      <c r="G31" s="297" t="n"/>
      <c r="H31" s="640" t="inlineStr">
        <is>
          <t>Recommendation: MET
Response:
The contract explicitly supports the requirement. Evidence includes:
1. Notification of changes in network provider circumstances:
   - "At least sixty (60) days before the effective date of the suspension or termination of a provider from the network, unless otherwise specified in this Section, the Managed Care Plan shall: (1) Notify the provider and enrollees that received services from the provider within the past six (6) months. (2) Provide reason(s) to the Agency of a for-cause termination." [Attachment - Core Contract Provisions 02012025: 105]
2. Referral of potential fraud:
   - "Require all potential instances of fraud relating to the provision of and payment for Medicaid services including, but not limited to, Managed Care Plan employees/management, providers, subcontractors, vendors, delegated entities, or enrollees be reported to the Medicaid Fraud Control Unit as required in 42 CFR 438.608 and this Contract." [Attachment - Core Contract Provisions 02012025: 169]
   - "The Managed Care Plan shall refer incidents of suspected/confirmed fraud to MFCU within ten (10) calendar days following submission of the suspected/confirmed fraud report to MPI and submit a copy of the MFCU referral to MPI." [Attachment - Core Contract Provisions 02012025: 172]
3. Suspension of payments due to credible allegations of fraud:
   - "The Managed Care Plan shall temporarily cease any further activities, not limited to overpayment recovery or witness interviews, which could obstruct or impede a criminal investigation, unless MFCU advises the Managed Care Plan and MPI that the referral is not accepted." [Attachment - Core Contract Provisions 02012025: 172]</t>
        </is>
      </c>
      <c r="I31" s="92" t="inlineStr">
        <is>
          <t>MCO</t>
        </is>
      </c>
      <c r="J31" s="92" t="inlineStr">
        <is>
          <t>HIO</t>
        </is>
      </c>
      <c r="K31" s="92" t="inlineStr">
        <is>
          <t>PIHP</t>
        </is>
      </c>
      <c r="L31" s="71" t="inlineStr">
        <is>
          <t>PAHP</t>
        </is>
      </c>
      <c r="M31" s="71" t="n"/>
      <c r="N31" s="71" t="n"/>
      <c r="O31" s="71" t="n"/>
      <c r="P31" s="71" t="inlineStr">
        <is>
          <t>EXISTING</t>
        </is>
      </c>
      <c r="Q31" s="71">
        <f>IF(OR(AND($C$2="Base contract",$C$3="No, section requirements must be reviewed", $AF31=FALSE,$AG31=FALSE),AND($C$2="Contract amendment",$C$3="No, section requirements must be reviewed",$AF31=FALSE,$AG31=FALSE)),"MUNN")</f>
        <v/>
      </c>
      <c r="R31" s="71" t="n"/>
      <c r="S31" s="64" t="n">
        <v>42917</v>
      </c>
      <c r="T31" s="71" t="n"/>
      <c r="U31" s="97">
        <f>IF(OR($E$20="N/A",AND(BD31=0,'Cover Sheet'!$B$29="Streamlined Review"),AND(E31="Met",F31&lt;&gt;""),AND(E31="Not met",G31&lt;&gt;""),AND(E31="Unsure",G31&lt;&gt;""),AND(E31="N/A",H31&lt;&gt;""),AND(Y31=TRUE)),1,0)</f>
        <v/>
      </c>
      <c r="X31" s="126">
        <f>IF(OR(Y31=TRUE,W31=TRUE,AM31=TRUE),TRUE,FALSE)</f>
        <v/>
      </c>
      <c r="Y31" s="126">
        <f>IF(SUM(Z31:AE31)&lt;1,TRUE,FALSE)</f>
        <v/>
      </c>
      <c r="Z31" s="126">
        <f>IF($Z$2=I31,1,0)</f>
        <v/>
      </c>
      <c r="AA31" s="126">
        <f>IF($AA$2=J31,1,0)</f>
        <v/>
      </c>
      <c r="AB31" s="126">
        <f>IF($AB$2=K31,1,0)</f>
        <v/>
      </c>
      <c r="AC31" s="126">
        <f>IF($AC$2=L31,1,0)</f>
        <v/>
      </c>
      <c r="AD31" s="126">
        <f>IF($AD$2=M31,1,0)</f>
        <v/>
      </c>
      <c r="AE31" s="126">
        <f>IF($AE$2=O31,1,0)</f>
        <v/>
      </c>
      <c r="AF31" s="53">
        <f>IF($H$1&lt;&gt;0,IF($H$1&lt;&gt;I31,IF($H$1&lt;&gt;J31,IF($H$1&lt;&gt;K31,IF($H$1&lt;&gt;L31,IF($H$1&lt;&gt;M31,IF($H$1&lt;&gt;N31,IF($H$1&lt;&gt;O31,TRUE,FALSE))))))))</f>
        <v/>
      </c>
      <c r="AG31" s="54">
        <f>IF(OR(AL31=TRUE,AM31=TRUE),TRUE,FALSE)</f>
        <v/>
      </c>
      <c r="AL31" s="56">
        <f>IF(AND('Cover Sheet'!$B$19="Non-Risk",$R31=1),TRUE,FALSE)</f>
        <v/>
      </c>
      <c r="AM31" s="56">
        <f>IF(OR(AND($H$6="Medicaid",MID($A31,1,FIND(".",$A31,1)-1)="II"),AND($H$6="CHIP",MID($A31,1,FIND(".",$A31,1)-1)="I")),TRUE,FALSE)</f>
        <v/>
      </c>
      <c r="AO31" s="121" t="n"/>
      <c r="AP31" s="68" t="n"/>
      <c r="AQ31" s="68" t="n"/>
      <c r="AR31" s="68" t="n"/>
      <c r="AS31" s="68" t="n"/>
      <c r="AU31" s="69">
        <f>IF(AT31=1,1,"")</f>
        <v/>
      </c>
      <c r="BD31" s="110" t="n">
        <v>1</v>
      </c>
    </row>
    <row r="32" ht="76.5" customHeight="1">
      <c r="A32" s="294" t="inlineStr">
        <is>
          <t>I.I.5.12</t>
        </is>
      </c>
      <c r="B32" s="295" t="inlineStr">
        <is>
          <t>42 CFR 438.608(a)(5)</t>
        </is>
      </c>
      <c r="C32" s="295" t="inlineStr">
        <is>
          <t>The contract requires the MCP or subcontractor, to the extent that the subcontractor is delegated responsibility by the MCP for coverage of services and payment of claims under the contract between the state and the MCP, to implement and maintain arrangements or procedures that include provisions to verify, by sampling or other methods, whether services that have been represented to have been delivered by network providers were received by enrollees and the application of such verification processes on a regular basis.</t>
        </is>
      </c>
      <c r="D32" s="446" t="n"/>
      <c r="E32" s="297" t="n"/>
      <c r="F32" s="655" t="inlineStr">
        <is>
          <t>Source: Attachment - Core Contract Provisions 02012025: 167 | CN-680000-FP122: 228</t>
        </is>
      </c>
      <c r="G32" s="297" t="n"/>
      <c r="H32" s="640" t="inlineStr">
        <is>
          <t>Recommendation: MET
Response:
The retrieved text explicitly states that the Managed Care Plan shall describe procedures that include provisions to verify, by sampling or other methods, delivery of services by network providers to enrollees. This includes methods such as electronic verification, biometric technology, sending enrollee explanations of Medicaid benefits, contacting enrollees by telephone, mailing enrollees a questionnaire, contacting a representative sample of enrollees, or sampling enrollees based on business analyses (42 CFR 438.608(a)(5)). Additionally, the Managed Care Plan is required to describe the process by which the delivery of personal care services and home health services shall be monitored and validated via an EVV system. [1][2]
Source: "Attachment - Core Contract Provisions 02012025: 167 | CN-680000-FP122: 228"
Page: 167, 228</t>
        </is>
      </c>
      <c r="I32" s="92" t="inlineStr">
        <is>
          <t>MCO</t>
        </is>
      </c>
      <c r="J32" s="92" t="inlineStr">
        <is>
          <t>HIO</t>
        </is>
      </c>
      <c r="K32" s="92" t="inlineStr">
        <is>
          <t>PIHP</t>
        </is>
      </c>
      <c r="L32" s="71" t="inlineStr">
        <is>
          <t>PAHP</t>
        </is>
      </c>
      <c r="M32" s="71" t="n"/>
      <c r="N32" s="71" t="n"/>
      <c r="O32" s="71" t="n"/>
      <c r="P32" s="71" t="inlineStr">
        <is>
          <t>EXISTING</t>
        </is>
      </c>
      <c r="Q32" s="71">
        <f>IF(OR(AND($C$2="Base contract",$C$3="No, section requirements must be reviewed", $AF32=FALSE,$AG32=FALSE),AND($C$2="Contract amendment",$C$3="No, section requirements must be reviewed",$AF32=FALSE,$AG32=FALSE)),"MUNN")</f>
        <v/>
      </c>
      <c r="R32" s="71" t="n"/>
      <c r="S32" s="64" t="n">
        <v>42917</v>
      </c>
      <c r="T32" s="71" t="n"/>
      <c r="U32" s="97">
        <f>IF(OR($E$20="N/A",AND(BD32=0,'Cover Sheet'!$B$29="Streamlined Review"),AND(E32="Met",F32&lt;&gt;""),AND(E32="Not met",G32&lt;&gt;""),AND(E32="Unsure",G32&lt;&gt;""),AND(E32="N/A",H32&lt;&gt;""),AND(Y32=TRUE)),1,0)</f>
        <v/>
      </c>
      <c r="X32" s="126">
        <f>IF(OR(Y32=TRUE,W32=TRUE,AM32=TRUE),TRUE,FALSE)</f>
        <v/>
      </c>
      <c r="Y32" s="126">
        <f>IF(SUM(Z32:AE32)&lt;1,TRUE,FALSE)</f>
        <v/>
      </c>
      <c r="Z32" s="126">
        <f>IF($Z$2=I32,1,0)</f>
        <v/>
      </c>
      <c r="AA32" s="126">
        <f>IF($AA$2=J32,1,0)</f>
        <v/>
      </c>
      <c r="AB32" s="126">
        <f>IF($AB$2=K32,1,0)</f>
        <v/>
      </c>
      <c r="AC32" s="126">
        <f>IF($AC$2=L32,1,0)</f>
        <v/>
      </c>
      <c r="AD32" s="126">
        <f>IF($AD$2=M32,1,0)</f>
        <v/>
      </c>
      <c r="AE32" s="126">
        <f>IF($AE$2=O32,1,0)</f>
        <v/>
      </c>
      <c r="AF32" s="53">
        <f>IF($H$1&lt;&gt;0,IF($H$1&lt;&gt;I32,IF($H$1&lt;&gt;J32,IF($H$1&lt;&gt;K32,IF($H$1&lt;&gt;L32,IF($H$1&lt;&gt;M32,IF($H$1&lt;&gt;N32,IF($H$1&lt;&gt;O32,TRUE,FALSE))))))))</f>
        <v/>
      </c>
      <c r="AG32" s="54">
        <f>IF(OR(AL32=TRUE,AM32=TRUE),TRUE,FALSE)</f>
        <v/>
      </c>
      <c r="AL32" s="56">
        <f>IF(AND('Cover Sheet'!$B$19="Non-Risk",$R32=1),TRUE,FALSE)</f>
        <v/>
      </c>
      <c r="AM32" s="56">
        <f>IF(OR(AND($H$6="Medicaid",MID($A32,1,FIND(".",$A32,1)-1)="II"),AND($H$6="CHIP",MID($A32,1,FIND(".",$A32,1)-1)="I")),TRUE,FALSE)</f>
        <v/>
      </c>
      <c r="AO32" s="121" t="n"/>
      <c r="AP32" s="68" t="n"/>
      <c r="AQ32" s="68" t="n"/>
      <c r="AR32" s="68" t="n"/>
      <c r="AS32" s="68" t="n"/>
      <c r="AU32" s="69">
        <f>IF(AT32=1,1,"")</f>
        <v/>
      </c>
      <c r="BD32" s="110" t="n">
        <v>0</v>
      </c>
    </row>
    <row r="33" ht="90" customHeight="1" thickBot="1">
      <c r="A33" s="294" t="inlineStr">
        <is>
          <t>I.I.5.13</t>
        </is>
      </c>
      <c r="B33" s="295" t="inlineStr">
        <is>
          <t>Section 1902(a)(68) of the Act; 42 CFR 438.608(a)(6)</t>
        </is>
      </c>
      <c r="C33" s="295" t="inlineStr">
        <is>
          <t xml:space="preserve">For MCPs that make or receive annual payments under the contract of at least $5,000,000, the contract requires the MCP or subcontractor, to the extent that the subcontractor is delegated responsibility by the MCP for coverage of services and payment of claims under the contract between the state and the MCP, to implement and maintain written policies for all employees of the entity, and of any contractor or agent, that provide detailed information about the False Claims Act (FCA) and other federal and state laws, including information about rights of employees to be protected as whistleblowers. </t>
        </is>
      </c>
      <c r="D33" s="470" t="n">
        <v>13</v>
      </c>
      <c r="E33" s="297" t="n"/>
      <c r="F33" s="655" t="inlineStr">
        <is>
          <t>Source: Attachment - Core Contract Provisions 02012025: 170 | Attachment - Core Contract Provisions 02012025: 144 | CN-680000-FP122: 205</t>
        </is>
      </c>
      <c r="G33" s="297" t="n"/>
      <c r="H33" s="640" t="inlineStr">
        <is>
          <t>Recommendation: MET
Response:
The contract explicitly requires the Managed Care Plan (MCP) to provide details and educate employees, subcontractors, and providers about the Federal False Claims Act, the penalties for submitting false claims and statements, whistleblower protections under federal and state law, the entity's role in preventing and detecting fraud, waste, and abuse, each person's responsibility relating to detection and prevention, and the toll-free state telephone numbers for reporting fraud and abuse [1][2][3]. This requirement is consistent with the user's requirement for MCPs or subcontractors with annual payments of at least $5,000,000 to implement and maintain written policies about the FCA and other relevant laws, including whistleblower protections.</t>
        </is>
      </c>
      <c r="I33" s="92" t="inlineStr">
        <is>
          <t>MCO</t>
        </is>
      </c>
      <c r="J33" s="92" t="inlineStr">
        <is>
          <t>HIO</t>
        </is>
      </c>
      <c r="K33" s="92" t="inlineStr">
        <is>
          <t>PIHP</t>
        </is>
      </c>
      <c r="L33" s="71" t="inlineStr">
        <is>
          <t>PAHP</t>
        </is>
      </c>
      <c r="M33" s="71" t="n"/>
      <c r="N33" s="71" t="n"/>
      <c r="O33" s="71" t="n"/>
      <c r="P33" s="71" t="inlineStr">
        <is>
          <t>EXISTING</t>
        </is>
      </c>
      <c r="Q33" s="71">
        <f>IF(OR(AND($C$2="Base contract",$C$3="No, section requirements must be reviewed", $AF33=FALSE,$AG33=FALSE),AND($C$2="Contract amendment",$C$3="No, section requirements must be reviewed",$AF33=FALSE,$AG33=FALSE)),"MUNN")</f>
        <v/>
      </c>
      <c r="R33" s="71" t="n"/>
      <c r="S33" s="64" t="n">
        <v>42917</v>
      </c>
      <c r="T33" s="71" t="n"/>
      <c r="U33" s="97">
        <f>IF(OR($E$20="N/A",AND(BD33=0,'Cover Sheet'!$B$29="Streamlined Review"),AND(E33="Met",F33&lt;&gt;""),AND(E33="Not met",G33&lt;&gt;""),AND(E33="Unsure",G33&lt;&gt;""),AND(E33="N/A",H33&lt;&gt;""),AND(Y33=TRUE)),1,0)</f>
        <v/>
      </c>
      <c r="X33" s="126">
        <f>IF(OR(Y33=TRUE,W33=TRUE,AM33=TRUE),TRUE,FALSE)</f>
        <v/>
      </c>
      <c r="Y33" s="126">
        <f>IF(SUM(Z33:AE33)&lt;1,TRUE,FALSE)</f>
        <v/>
      </c>
      <c r="Z33" s="126">
        <f>IF($Z$2=I33,1,0)</f>
        <v/>
      </c>
      <c r="AA33" s="126">
        <f>IF($AA$2=J33,1,0)</f>
        <v/>
      </c>
      <c r="AB33" s="126">
        <f>IF($AB$2=K33,1,0)</f>
        <v/>
      </c>
      <c r="AC33" s="126">
        <f>IF($AC$2=L33,1,0)</f>
        <v/>
      </c>
      <c r="AD33" s="126">
        <f>IF($AD$2=M33,1,0)</f>
        <v/>
      </c>
      <c r="AE33" s="126">
        <f>IF($AE$2=O33,1,0)</f>
        <v/>
      </c>
      <c r="AF33" s="53">
        <f>IF($H$1&lt;&gt;0,IF($H$1&lt;&gt;I33,IF($H$1&lt;&gt;J33,IF($H$1&lt;&gt;K33,IF($H$1&lt;&gt;L33,IF($H$1&lt;&gt;M33,IF($H$1&lt;&gt;N33,IF($H$1&lt;&gt;O33,TRUE,FALSE))))))))</f>
        <v/>
      </c>
      <c r="AG33" s="54">
        <f>IF(OR(AL33=TRUE,AM33=TRUE),TRUE,FALSE)</f>
        <v/>
      </c>
      <c r="AL33" s="56">
        <f>IF(AND('Cover Sheet'!$B$19="Non-Risk",$R33=1),TRUE,FALSE)</f>
        <v/>
      </c>
      <c r="AM33" s="56">
        <f>IF(OR(AND($H$6="Medicaid",MID($A33,1,FIND(".",$A33,1)-1)="II"),AND($H$6="CHIP",MID($A33,1,FIND(".",$A33,1)-1)="I")),TRUE,FALSE)</f>
        <v/>
      </c>
      <c r="AO33" s="121" t="n"/>
      <c r="AP33" s="68" t="n"/>
      <c r="AQ33" s="68" t="n"/>
      <c r="AR33" s="68" t="n"/>
      <c r="AS33" s="68" t="n"/>
      <c r="AU33" s="69">
        <f>IF(AT33=1,1,"")</f>
        <v/>
      </c>
      <c r="BD33" s="110" t="n">
        <v>0</v>
      </c>
    </row>
    <row r="34" ht="15.75" customHeight="1" thickBot="1">
      <c r="A34" s="450" t="n"/>
      <c r="B34" s="451" t="n"/>
      <c r="C34" s="452" t="inlineStr">
        <is>
          <t>I.I.6 Treatment of Recoveries</t>
        </is>
      </c>
      <c r="D34" s="442" t="n"/>
      <c r="E34" s="443" t="n"/>
      <c r="F34" s="333" t="n"/>
      <c r="G34" s="444" t="n"/>
      <c r="H34" s="445" t="n"/>
      <c r="I34" s="74" t="n"/>
      <c r="J34" s="74" t="n"/>
      <c r="K34" s="74" t="n"/>
      <c r="L34" s="87" t="n"/>
      <c r="M34" s="87" t="n"/>
      <c r="S34" s="116" t="n"/>
      <c r="U34" s="126" t="n"/>
      <c r="AL34" s="68" t="n"/>
      <c r="AM34" s="68" t="n"/>
      <c r="AO34" s="121" t="n"/>
      <c r="AP34" s="68" t="n"/>
      <c r="AQ34" s="68" t="n"/>
      <c r="AR34" s="68" t="n"/>
      <c r="AS34" s="68" t="n"/>
      <c r="BC34" s="116" t="n"/>
      <c r="BD34" s="110" t="n"/>
    </row>
    <row r="35" ht="89.25" customHeight="1">
      <c r="A35" s="254" t="inlineStr">
        <is>
          <t>I.I.6.01–03</t>
        </is>
      </c>
      <c r="B35" s="255" t="inlineStr">
        <is>
          <t>42 CFR 438.608(d)(1)(i)–(iii)</t>
        </is>
      </c>
      <c r="C35" s="255" t="inlineStr">
        <is>
          <t>The contract requires that the MCP specify the retention policies for the treatment of recoveries of all overpayments from the MCP to a provider, including specifically the (1) retention policies for the treatment of recoveries of overpayments due to fraud, waste, or abuse; (2) the process, timeframes, and documentation required for reporting the recovery of all overpayments; (3) the process, timeframes, and documentation required for payment of recoveries of overpayments to the state in situations where the MCP is not permitted to retain some or all of the recoveries of overpayments.</t>
        </is>
      </c>
      <c r="D35" s="505" t="n">
        <v>14</v>
      </c>
      <c r="E35" s="297" t="n"/>
      <c r="F35" s="645" t="inlineStr">
        <is>
          <t>Source: Attachment - Core Contract Provisions 02012025: 170, 170, 170 | CN-680000-FP122: 231, 231, 167</t>
        </is>
      </c>
      <c r="G35" s="313" t="n"/>
      <c r="H35" s="644" t="inlineStr">
        <is>
          <t>Recommendation: MET
Response:
The contract explicitly specifies the retention policies for the treatment of recoveries of all overpayments, including those due to fraud, waste, or abuse. It outlines the process, timeframes, and documentation required for reporting the recovery of all overpayments and for payment of recoveries to the state when the MCP is not permitted to retain some or all of the recoveries.
Evidence:
1. Retention policies for recoveries due to fraud, waste, or abuse: "The Managed Care Plan shall engage in efforts to recover overpayments. Overpayments may be in the form of fraud, abuse, or waste." [Attachment - Core Contract Provisions 02012025: 170]
2. Process, timeframes, and documentation for reporting recoveries: "The Managed Care Plan shall timely report to the Agency's Bureau of MPI the identification of suspected or confirmed fraud, abuse, and waste (42 CFR 438.608 and Section 409.91212, F.S.)." [Attachment - Core Contract Provisions 02012025: 170]
3. Process, timeframes, and documentation for payment of recoveries to the state: "The Agency's retention and distribution policies only apply to recoveries made through Agency investigations, and do not include non-Agency investigations and recoveries. Distribution of recoveries to a Managed Care Plan pursuant to these provisions may be limited if prohibited by State or federal law." [Attachment - Core Contract Provisions 02012025: 170]</t>
        </is>
      </c>
      <c r="I35" s="92" t="inlineStr">
        <is>
          <t>MCO</t>
        </is>
      </c>
      <c r="J35" s="92" t="inlineStr">
        <is>
          <t>HIO</t>
        </is>
      </c>
      <c r="K35" s="92" t="inlineStr">
        <is>
          <t>PIHP</t>
        </is>
      </c>
      <c r="L35" s="71" t="inlineStr">
        <is>
          <t>PAHP</t>
        </is>
      </c>
      <c r="M35" s="71" t="n"/>
      <c r="N35" s="71" t="n"/>
      <c r="O35" s="71" t="n"/>
      <c r="P35" s="71" t="inlineStr">
        <is>
          <t>EXISTING</t>
        </is>
      </c>
      <c r="Q35" s="71">
        <f>IF(OR(AND($C$2="Base contract",$C$3="No, section requirements must be reviewed", $AF35=FALSE,$AG35=FALSE),AND($C$2="Contract amendment",$C$3="No, section requirements must be reviewed",$AF35=FALSE,$AG35=FALSE)),"MUNN")</f>
        <v/>
      </c>
      <c r="R35" s="71" t="n"/>
      <c r="S35" s="64" t="n">
        <v>42917</v>
      </c>
      <c r="T35" s="71" t="n"/>
      <c r="U35" s="97">
        <f>IF(OR($E$34="N/A",AND(BD35=0,'Cover Sheet'!$B$29="Streamlined Review"),AND(E35="Met",F35&lt;&gt;""),AND(E35="Not met",G35&lt;&gt;""),AND(E35="Unsure",G35&lt;&gt;""),AND(E35="N/A",H35&lt;&gt;""),AND(Y35=TRUE)),1,0)</f>
        <v/>
      </c>
      <c r="X35" s="126">
        <f>IF(OR(Y35=TRUE,W35=TRUE,AM35=TRUE),TRUE,FALSE)</f>
        <v/>
      </c>
      <c r="Y35" s="126">
        <f>IF(SUM(Z35:AE35)&lt;1,TRUE,FALSE)</f>
        <v/>
      </c>
      <c r="Z35" s="126">
        <f>IF($Z$2=I35,1,0)</f>
        <v/>
      </c>
      <c r="AA35" s="126">
        <f>IF($AA$2=J35,1,0)</f>
        <v/>
      </c>
      <c r="AB35" s="126">
        <f>IF($AB$2=K35,1,0)</f>
        <v/>
      </c>
      <c r="AC35" s="126">
        <f>IF($AC$2=L35,1,0)</f>
        <v/>
      </c>
      <c r="AD35" s="126">
        <f>IF($AD$2=M35,1,0)</f>
        <v/>
      </c>
      <c r="AE35" s="126">
        <f>IF($AE$2=O35,1,0)</f>
        <v/>
      </c>
      <c r="AF35" s="53">
        <f>IF($H$1&lt;&gt;0,IF($H$1&lt;&gt;I35,IF($H$1&lt;&gt;J35,IF($H$1&lt;&gt;K35,IF($H$1&lt;&gt;L35,IF($H$1&lt;&gt;M35,IF($H$1&lt;&gt;N35,IF($H$1&lt;&gt;O35,TRUE,FALSE))))))))</f>
        <v/>
      </c>
      <c r="AG35" s="54">
        <f>IF(OR(AL35=TRUE,AM35=TRUE),TRUE,FALSE)</f>
        <v/>
      </c>
      <c r="AL35" s="56">
        <f>IF(AND('Cover Sheet'!$B$19="Non-Risk",$R35=1),TRUE,FALSE)</f>
        <v/>
      </c>
      <c r="AM35" s="56">
        <f>IF(OR(AND($H$6="Medicaid",MID($A35,1,FIND(".",$A35,1)-1)="II"),AND($H$6="CHIP",MID($A35,1,FIND(".",$A35,1)-1)="I")),TRUE,FALSE)</f>
        <v/>
      </c>
      <c r="AO35" s="121" t="n"/>
      <c r="AP35" s="68" t="n"/>
      <c r="AQ35" s="68" t="n"/>
      <c r="AR35" s="68" t="n"/>
      <c r="AS35" s="68" t="n"/>
      <c r="AU35" s="69">
        <f>IF(AT35=1,1,"")</f>
        <v/>
      </c>
      <c r="BD35" s="110" t="n">
        <v>1</v>
      </c>
    </row>
    <row r="36" ht="51" customHeight="1">
      <c r="A36" s="294" t="inlineStr">
        <is>
          <t>I.I.6.04</t>
        </is>
      </c>
      <c r="B36" s="295" t="inlineStr">
        <is>
          <t>42 CFR 438.608(d)(2)</t>
        </is>
      </c>
      <c r="C36" s="295" t="inlineStr">
        <is>
          <t xml:space="preserve">The contract requires the MCP to have, and require the use of, a mechanism for a network provider to report to the MCP when it has received an overpayment, to return the overpayment to the MCP within 60 calendar days after the date on which the overpayment was identified, and to notify the MCP in writing of the reason for the overpayment. </t>
        </is>
      </c>
      <c r="D36" s="446" t="n"/>
      <c r="E36" s="297" t="n"/>
      <c r="F36" s="645" t="inlineStr">
        <is>
          <t>Source: CN-680000-FP122: 167 | Attachment - Core Contract Provisions 02012025: 104</t>
        </is>
      </c>
      <c r="G36" s="297" t="n"/>
      <c r="H36" s="640" t="inlineStr">
        <is>
          <t>Recommendation: MET
Response:
The contract explicitly states the requirement for the Managed Care Plan (MCP) to specify the process for a network provider to report overpayments, return them within 60 days, and notify the MCP in writing of the reason for the overpayment. This is evidenced by the text: 'Specify the process for a network provider to report to the Managed Care Plan when the network provider has received an overpayment, to return the overpayment to the Managed Care Plan within sixty (60) days after the date on which the overpayment was identified, and to notify the Managed Care Plan in writing of the reason for the overpayment (42 CFR 438.608(d)(2)).' [1][2]</t>
        </is>
      </c>
      <c r="I36" s="92" t="inlineStr">
        <is>
          <t>MCO</t>
        </is>
      </c>
      <c r="J36" s="92" t="inlineStr">
        <is>
          <t>HIO</t>
        </is>
      </c>
      <c r="K36" s="92" t="inlineStr">
        <is>
          <t>PIHP</t>
        </is>
      </c>
      <c r="L36" s="71" t="inlineStr">
        <is>
          <t>PAHP</t>
        </is>
      </c>
      <c r="M36" s="71" t="n"/>
      <c r="N36" s="71" t="n"/>
      <c r="O36" s="71" t="n"/>
      <c r="P36" s="71" t="inlineStr">
        <is>
          <t>EXISTING</t>
        </is>
      </c>
      <c r="Q36" s="71">
        <f>IF(OR(AND($C$2="Base contract",$C$3="No, section requirements must be reviewed", $AF36=FALSE,$AG36=FALSE),AND($C$2="Contract amendment",$C$3="No, section requirements must be reviewed",$AF36=FALSE,$AG36=FALSE)),"MUNN")</f>
        <v/>
      </c>
      <c r="R36" s="71" t="n"/>
      <c r="S36" s="64" t="n">
        <v>42917</v>
      </c>
      <c r="T36" s="71" t="n"/>
      <c r="U36" s="97">
        <f>IF(OR($E$34="N/A",AND(BD36=0,'Cover Sheet'!$B$29="Streamlined Review"),AND(E36="Met",F36&lt;&gt;""),AND(E36="Not met",G36&lt;&gt;""),AND(E36="Unsure",G36&lt;&gt;""),AND(E36="N/A",H36&lt;&gt;""),AND(Y36=TRUE)),1,0)</f>
        <v/>
      </c>
      <c r="X36" s="126">
        <f>IF(OR(Y36=TRUE,W36=TRUE,AM36=TRUE),TRUE,FALSE)</f>
        <v/>
      </c>
      <c r="Y36" s="126">
        <f>IF(SUM(Z36:AE36)&lt;1,TRUE,FALSE)</f>
        <v/>
      </c>
      <c r="Z36" s="126">
        <f>IF($Z$2=I36,1,0)</f>
        <v/>
      </c>
      <c r="AA36" s="126">
        <f>IF($AA$2=J36,1,0)</f>
        <v/>
      </c>
      <c r="AB36" s="126">
        <f>IF($AB$2=K36,1,0)</f>
        <v/>
      </c>
      <c r="AC36" s="126">
        <f>IF($AC$2=L36,1,0)</f>
        <v/>
      </c>
      <c r="AD36" s="126">
        <f>IF($AD$2=M36,1,0)</f>
        <v/>
      </c>
      <c r="AE36" s="126">
        <f>IF($AE$2=O36,1,0)</f>
        <v/>
      </c>
      <c r="AF36" s="53">
        <f>IF($H$1&lt;&gt;0,IF($H$1&lt;&gt;I36,IF($H$1&lt;&gt;J36,IF($H$1&lt;&gt;K36,IF($H$1&lt;&gt;L36,IF($H$1&lt;&gt;M36,IF($H$1&lt;&gt;N36,IF($H$1&lt;&gt;O36,TRUE,FALSE))))))))</f>
        <v/>
      </c>
      <c r="AG36" s="54">
        <f>IF(OR(AL36=TRUE,AM36=TRUE),TRUE,FALSE)</f>
        <v/>
      </c>
      <c r="AL36" s="56">
        <f>IF(AND('Cover Sheet'!$B$19="Non-Risk",$R36=1),TRUE,FALSE)</f>
        <v/>
      </c>
      <c r="AM36" s="56">
        <f>IF(OR(AND($H$6="Medicaid",MID($A36,1,FIND(".",$A36,1)-1)="II"),AND($H$6="CHIP",MID($A36,1,FIND(".",$A36,1)-1)="I")),TRUE,FALSE)</f>
        <v/>
      </c>
      <c r="AO36" s="121" t="n"/>
      <c r="AP36" s="68" t="n"/>
      <c r="AQ36" s="68" t="n"/>
      <c r="AR36" s="68" t="n"/>
      <c r="AS36" s="68" t="n"/>
      <c r="AU36" s="69">
        <f>IF(AT36=1,1,"")</f>
        <v/>
      </c>
      <c r="BD36" s="110" t="n">
        <v>0</v>
      </c>
    </row>
    <row r="37" ht="55.5" customHeight="1">
      <c r="A37" s="294" t="inlineStr">
        <is>
          <t>I.I.6.05</t>
        </is>
      </c>
      <c r="B37" s="295" t="inlineStr">
        <is>
          <t>42 CFR 438.604(a)(7); 42 CFR 438.606; 42 CFR 438.608(d)(3)</t>
        </is>
      </c>
      <c r="C37" s="295" t="inlineStr">
        <is>
          <t>The contract requires the MCP to submit an annual report of overpayment recoveries.</t>
        </is>
      </c>
      <c r="D37" s="446" t="n"/>
      <c r="E37" s="297" t="n"/>
      <c r="F37" s="645" t="inlineStr">
        <is>
          <t>Source: CN-680000-FP122: 232, 171 | Attachment - Core Contract Provisions 02012025: 170, 167, 233, 172 | CN-680000-FP122: 298 | Attachment - Core Contract Provisions 02012025: 237</t>
        </is>
      </c>
      <c r="G37" s="297" t="n"/>
      <c r="H37" s="640" t="inlineStr">
        <is>
          <t>Recommendation: UNCLEAR
Response:
The retrieved text mentions reporting requirements and overpayment recovery efforts, but it does not explicitly state that the Managed Care Plan (MCP) must submit an annual report of overpayment recoveries. The text refers to various reporting requirements and timelines for submitting disclosures of suspected or confirmed provider fraud, but there is no clear mention of an annual report specifically for overpayment recoveries.
Evidence:
- "The Managed Care Plan shall comply with all reporting requirements as set forth below and in 42 CFR 438.608 and Section 409.91212, F.S." [1]
- "The Managed Care Plan shall submit disclosures of suspected or confirmed provider fraud through the following process: (1) Within five (5) days of the date of detection of suspected or confirmed provider fraud, the Managed Care Plan shall provide advanced notice to MPI of the details of the investigative subject (provider), potential fraud scheme, and estimated exposed amount in a manner and format specified by the Agency. (2) Within ten (10) days of submission of advanced notice to MPI, the Managed Care Plan shall submit a supplemental referral att" [1]
More specific information about the requirement for an annual report of overpayment recoveries is needed to make a definitive determination.
[1] CN-680000-FP122: 232, 171 | Attachment - Core Contract Provisions 02012025: 170, 167, 233, 172 | CN-680000-FP122: 298 | Attachment - Core Contract Provisions 02012025: 237</t>
        </is>
      </c>
      <c r="I37" s="92" t="inlineStr">
        <is>
          <t>MCO</t>
        </is>
      </c>
      <c r="J37" s="92" t="inlineStr">
        <is>
          <t>HIO</t>
        </is>
      </c>
      <c r="K37" s="92" t="inlineStr">
        <is>
          <t>PIHP</t>
        </is>
      </c>
      <c r="L37" s="71" t="inlineStr">
        <is>
          <t>PAHP</t>
        </is>
      </c>
      <c r="M37" s="71" t="n"/>
      <c r="N37" s="71" t="n"/>
      <c r="O37" s="71" t="n"/>
      <c r="P37" s="71" t="inlineStr">
        <is>
          <t>EXISTING</t>
        </is>
      </c>
      <c r="Q37" s="71">
        <f>IF(OR(AND($C$2="Base contract",$C$3="No, section requirements must be reviewed", $AF37=FALSE,$AG37=FALSE),AND($C$2="Contract amendment",$C$3="No, section requirements must be reviewed",$AF37=FALSE,$AG37=FALSE)),"MUNN")</f>
        <v/>
      </c>
      <c r="R37" s="71" t="n"/>
      <c r="S37" s="64" t="n"/>
      <c r="T37" s="71" t="n"/>
      <c r="U37" s="97">
        <f>IF(OR($E$34="N/A",AND(BD37=0,'Cover Sheet'!$B$29="Streamlined Review"),AND(E37="Met",F37&lt;&gt;""),AND(E37="Not met",G37&lt;&gt;""),AND(E37="Unsure",G37&lt;&gt;""),AND(E37="N/A",H37&lt;&gt;""),AND(Y37=TRUE),X37=TRUE),1,0)</f>
        <v/>
      </c>
      <c r="X37" s="126">
        <f>IF(OR(Y37=TRUE,W37=TRUE,AM37=TRUE,BE37=0),TRUE,FALSE)</f>
        <v/>
      </c>
      <c r="Y37" s="126">
        <f>IF(SUM(Z37:AE37)&lt;1,TRUE,FALSE)</f>
        <v/>
      </c>
      <c r="Z37" s="126">
        <f>IF($Z$2=I37,1,0)</f>
        <v/>
      </c>
      <c r="AA37" s="126">
        <f>IF($AA$2=J37,1,0)</f>
        <v/>
      </c>
      <c r="AB37" s="126">
        <f>IF($AB$2=K37,1,0)</f>
        <v/>
      </c>
      <c r="AC37" s="126">
        <f>IF($AC$2=L37,1,0)</f>
        <v/>
      </c>
      <c r="AD37" s="126">
        <f>IF($AD$2=M37,1,0)</f>
        <v/>
      </c>
      <c r="AE37" s="126">
        <f>IF($AE$2=O37,1,0)</f>
        <v/>
      </c>
      <c r="AF37" s="53">
        <f>IF($H$1&lt;&gt;0,IF($H$1&lt;&gt;I37,IF($H$1&lt;&gt;J37,IF($H$1&lt;&gt;K37,IF($H$1&lt;&gt;L37,IF($H$1&lt;&gt;M37,IF($H$1&lt;&gt;N37,IF($H$1&lt;&gt;O37,TRUE,FALSE))))))))</f>
        <v/>
      </c>
      <c r="AG37" s="54">
        <f>IF(OR(AL37=TRUE,AM37=TRUE),TRUE,FALSE)</f>
        <v/>
      </c>
      <c r="AL37" s="56">
        <f>IF(AND('Cover Sheet'!$B$19="Non-Risk",$R37=1),TRUE,FALSE)</f>
        <v/>
      </c>
      <c r="AM37" s="56">
        <f>IF(OR(AND($H$6="Medicaid",MID($A37,1,FIND(".",$A37,1)-1)="II"),AND($H$6="CHIP",MID($A37,1,FIND(".",$A37,1)-1)="I")),TRUE,FALSE)</f>
        <v/>
      </c>
      <c r="AO37" s="121" t="n"/>
      <c r="AP37" s="68" t="n"/>
      <c r="AQ37" s="68" t="n"/>
      <c r="AR37" s="68" t="n"/>
      <c r="AS37" s="68" t="n"/>
      <c r="AU37" s="69">
        <f>IF(AT37=1,1,"")</f>
        <v/>
      </c>
      <c r="BD37" s="110" t="n">
        <v>0</v>
      </c>
      <c r="BE37">
        <f>IF(BE38=1,0,1)</f>
        <v/>
      </c>
    </row>
    <row r="38" ht="55.5" customHeight="1" thickBot="1">
      <c r="A38" s="294" t="inlineStr">
        <is>
          <t>I.I.6.05</t>
        </is>
      </c>
      <c r="B38" s="295" t="inlineStr">
        <is>
          <t>42 CFR 438.604(a)(7); 42 CFR 438.606; 42 CFR 438.608(d)(3)</t>
        </is>
      </c>
      <c r="C38" s="295" t="inlineStr">
        <is>
          <t>The contract requires the MCP to submit an annual report of overpayment recoveries. As required in 42 CFR 438.608(d)(3), the MCP must report annually to the state on all overpayments identified or recovered.</t>
        </is>
      </c>
      <c r="D38" s="446" t="n"/>
      <c r="E38" s="297" t="n"/>
      <c r="F38" s="645" t="inlineStr">
        <is>
          <t>Source: CN-680000-FP122: 232 | Attachment - Core Contract Provisions 02012025: 171</t>
        </is>
      </c>
      <c r="G38" s="297" t="n"/>
      <c r="H38" s="640" t="inlineStr">
        <is>
          <t>Recommendation: MET
Response:
The contract explicitly states that the Managed Care Plan (MCP) shall comply with all reporting requirements as set forth in 42 CFR 438.608. This includes the requirement to report annually on all overpayments identified or recovered, as per 42 CFR 438.608(d)(3). The relevant text is: "The Managed Care Plan shall comply with all reporting requirements as set forth below and in 42 CFR 438.608 and Section 409.91212, F.S." [1] [2]</t>
        </is>
      </c>
      <c r="I38" s="92" t="inlineStr">
        <is>
          <t>MCO</t>
        </is>
      </c>
      <c r="J38" s="92" t="inlineStr">
        <is>
          <t>HIO</t>
        </is>
      </c>
      <c r="K38" s="92" t="inlineStr">
        <is>
          <t>PIHP</t>
        </is>
      </c>
      <c r="L38" s="71" t="inlineStr">
        <is>
          <t>PAHP</t>
        </is>
      </c>
      <c r="M38" s="71" t="n"/>
      <c r="N38" s="71" t="n"/>
      <c r="O38" s="71" t="n"/>
      <c r="P38" s="71" t="inlineStr">
        <is>
          <t>EXISTING</t>
        </is>
      </c>
      <c r="Q38" s="71">
        <f>IF(OR(AND($C$2="Base contract",$C$3="No, section requirements must be reviewed", $AF38=FALSE,$AG38=FALSE),AND($C$2="Contract amendment",$C$3="No, section requirements must be reviewed",$AF38=FALSE,$AG38=FALSE)),"MUNN")</f>
        <v/>
      </c>
      <c r="R38" s="71" t="n"/>
      <c r="S38" s="64" t="n">
        <v>45847</v>
      </c>
      <c r="T38" s="71" t="n"/>
      <c r="U38" s="97">
        <f>IF(OR($E$34="N/A",AND(BD38=0,'Cover Sheet'!$B$29="Streamlined Review"),AND(E38="Met",F38&lt;&gt;""),AND(E38="Not met",G38&lt;&gt;""),AND(E38="Unsure",G38&lt;&gt;""),AND(E38="N/A",H38&lt;&gt;""),AND(Y38=TRUE),X38=TRUE),1,0)</f>
        <v/>
      </c>
      <c r="X38" s="126">
        <f>IF(OR(Y38=TRUE,W38=TRUE,AM38=TRUE,BE38=0),TRUE,FALSE)</f>
        <v/>
      </c>
      <c r="Y38" s="126">
        <f>IF(SUM(Z38:AE38)&lt;1,TRUE,FALSE)</f>
        <v/>
      </c>
      <c r="Z38" s="126">
        <f>IF($Z$2=I38,1,0)</f>
        <v/>
      </c>
      <c r="AA38" s="126">
        <f>IF($AA$2=J38,1,0)</f>
        <v/>
      </c>
      <c r="AB38" s="126">
        <f>IF($AB$2=K38,1,0)</f>
        <v/>
      </c>
      <c r="AC38" s="126">
        <f>IF($AC$2=L38,1,0)</f>
        <v/>
      </c>
      <c r="AD38" s="126">
        <f>IF($AD$2=M38,1,0)</f>
        <v/>
      </c>
      <c r="AE38" s="126">
        <f>IF($AE$2=O38,1,0)</f>
        <v/>
      </c>
      <c r="AF38" s="53">
        <f>IF($H$1&lt;&gt;0,IF($H$1&lt;&gt;I38,IF($H$1&lt;&gt;J38,IF($H$1&lt;&gt;K38,IF($H$1&lt;&gt;L38,IF($H$1&lt;&gt;M38,IF($H$1&lt;&gt;N38,IF($H$1&lt;&gt;O38,TRUE,FALSE))))))))</f>
        <v/>
      </c>
      <c r="AG38" s="54">
        <f>IF(OR(AL38=TRUE,AM38=TRUE),TRUE,FALSE)</f>
        <v/>
      </c>
      <c r="AL38" s="56">
        <f>IF(AND('Cover Sheet'!$B$19="Non-Risk",$R38=1),TRUE,FALSE)</f>
        <v/>
      </c>
      <c r="AM38" s="56">
        <f>IF(OR(AND($H$6="Medicaid",MID($A38,1,FIND(".",$A38,1)-1)="II"),AND($H$6="CHIP",MID($A38,1,FIND(".",$A38,1)-1)="I")),TRUE,FALSE)</f>
        <v/>
      </c>
      <c r="AO38" s="121" t="n"/>
      <c r="AP38" s="68" t="n"/>
      <c r="AQ38" s="68" t="n"/>
      <c r="AR38" s="68" t="n"/>
      <c r="AS38" s="68" t="n"/>
      <c r="AU38" s="69">
        <f>IF(AT38=1,1,"")</f>
        <v/>
      </c>
      <c r="BD38" s="110" t="n">
        <v>0</v>
      </c>
      <c r="BE38">
        <f>IF('Cover Sheet'!$B$25&gt;=S38,1,0)</f>
        <v/>
      </c>
    </row>
    <row r="39" ht="15.75" customHeight="1" thickBot="1">
      <c r="A39" s="457" t="n"/>
      <c r="B39" s="458" t="n"/>
      <c r="C39" s="459" t="inlineStr">
        <is>
          <t>I.I.7 Program/Activity No Longer Authorized by Law</t>
        </is>
      </c>
      <c r="D39" s="478" t="n"/>
      <c r="E39" s="443" t="n"/>
      <c r="F39" s="479" t="n"/>
      <c r="G39" s="479" t="n"/>
      <c r="H39" s="480" t="n"/>
      <c r="I39" s="74" t="n"/>
      <c r="J39" s="74" t="n"/>
      <c r="K39" s="74" t="n"/>
      <c r="L39" s="87" t="n"/>
      <c r="M39" s="87" t="n"/>
      <c r="S39" s="116" t="n"/>
      <c r="U39" s="126" t="n"/>
      <c r="AL39" s="68" t="n"/>
      <c r="AM39" s="68" t="n"/>
      <c r="AO39" s="121" t="n"/>
      <c r="AP39" s="68" t="n"/>
      <c r="AQ39" s="68" t="n"/>
      <c r="AR39" s="68" t="n"/>
      <c r="AS39" s="68" t="n"/>
      <c r="BC39" s="116" t="n"/>
      <c r="BD39" s="110" t="n"/>
    </row>
    <row r="40" ht="201.75" customHeight="1" thickBot="1">
      <c r="A40" s="460" t="inlineStr">
        <is>
          <t>I.I.7.01</t>
        </is>
      </c>
      <c r="B40" s="503" t="inlineStr">
        <is>
          <t>Letter to State Medicaid Directors dated 9/4/2020</t>
        </is>
      </c>
      <c r="C40" s="461" t="inlineStr">
        <is>
          <t>Should any part of the scope of work under this contract relate to a state program that is no longer authorized by law (e.g., which has been vacated by a court of law, or for which CMS has withdrawn federal authority, or which is the subject of a legislative repeal), the MCP must do no work on that part after the effective date of the loss of program authority. The state must adjust either capitation rates if using a risk-based contract or payments if using a non-risk contract to remove costs that are specific to any program or activity that is no longer authorized by law. If the MCP works on a program or activity no longer authorized by law after the date the legal authority for the work ends, the MCP will not be paid for that work. If the state paid the MCP in advance to work on a no-longer-authorized program or activity and under the terms of this contract the work was to be performed after the date the legal authority ended, the payment for that work should be returned to the state. However, if the MCP worked on a program or activity prior to the date legal authority ended for that program or activity, and the state included the cost of performing that work in its payments to the MCP, the MCP may keep the payment for that work even if the payment was made after the date the program or activity lost legal authority.</t>
        </is>
      </c>
      <c r="D40" s="487" t="n">
        <v>15</v>
      </c>
      <c r="E40" s="318" t="n"/>
      <c r="F40" s="660" t="inlineStr">
        <is>
          <t>Source: Attachment - Core Contract Provisions 02012025: 175, 236 | CN-680000-FP122: 175, 236</t>
        </is>
      </c>
      <c r="G40" s="318" t="n"/>
      <c r="H40" s="646" t="inlineStr">
        <is>
          <t>Recommendation: MET
Response:
The contract text explicitly states that if any part of the scope of work under the contract relates to a state program that is no longer authorized by law, the Managed Care Plan (MCP) must do no work on that part after the effective date of the loss of program authority. The state must adjust capitation rates to remove costs specific to any program or activity that is no longer authorized by law. If the MCP works on a program or activity no longer authorized by law after the date the legal authority for the work ends, the MCP will not be paid for that work. If the state paid the MCP in advance to work on a no-longer-authorized program or activity and under the terms of this contract the work was to be performed after the date the legal authority ended, the payment for that work must be returned to the state. However, if the MCP worked on a program or activity prior to the date legal authority ended for that program or activity, and the state included the cost of performing that work in its payments to the MCP, the MCP may keep the payment for that work even if the payment was made after the date the program or activity lost legal authority.
Evidence:
- "Should any part of the scope of work under this contract relate to a state program that is no longer authorized by law (e.g., which has been vacated by a court of law, or for which CMS has withdrawn federal authority, or which is the subject of a legislative repeal), the Managed Care Plan must do no work on that part after the effective date of the loss of program authority. The state must adjust capitation rates to remove costs that are specific to any program or activity that is no longer authorized by law. If the Managed Care Plan works on a program or activity no longer authorized by law after the date the legal authority for the work ends, the Managed Care Plan will not be paid for that work. If the state paid the Managed Care Plan in advance to work on a no- longer-authorized program or activity and under the terms of this Contract the work was to be performed after the date the legal authority ended, the payment for that work must be returned to the State." [Attachment - Core Contract Provisions 02012025: 175, 236 | CN-680000-FP122: 175, 236]</t>
        </is>
      </c>
      <c r="I40" s="92" t="inlineStr">
        <is>
          <t>MCO</t>
        </is>
      </c>
      <c r="J40" s="92" t="inlineStr">
        <is>
          <t>HIO</t>
        </is>
      </c>
      <c r="K40" s="92" t="inlineStr">
        <is>
          <t>PIHP</t>
        </is>
      </c>
      <c r="L40" s="71" t="inlineStr">
        <is>
          <t>PAHP</t>
        </is>
      </c>
      <c r="M40" s="71" t="inlineStr">
        <is>
          <t>NEMT PAHP</t>
        </is>
      </c>
      <c r="N40" s="71" t="n"/>
      <c r="O40" s="71" t="inlineStr">
        <is>
          <t>PCCME</t>
        </is>
      </c>
      <c r="P40" s="71" t="inlineStr">
        <is>
          <t>NEW</t>
        </is>
      </c>
      <c r="Q40" s="71">
        <f>IF(OR(AND($C$2="Base contract",$C$3="No, section requirements must be reviewed", $AF40=FALSE,$AG40=FALSE),AND($C$2="Contract amendment",$C$3="No, section requirements must be reviewed",$AF40=FALSE,$AG40=FALSE)),"MUNN")</f>
        <v/>
      </c>
      <c r="R40" s="71" t="n"/>
      <c r="S40" s="64" t="n">
        <v>44196</v>
      </c>
      <c r="T40" s="71" t="inlineStr">
        <is>
          <t>DATE</t>
        </is>
      </c>
      <c r="U40" s="97">
        <f>IF(OR($E$39="N/A",AND(BD40=0,'Cover Sheet'!$B$29="Streamlined Review"),AND(E40="Met",F40&lt;&gt;""),AND(E40="Not met",G40&lt;&gt;""),AND(E40="Unsure",G40&lt;&gt;""),AND(E40="N/A",H40&lt;&gt;""),AND(Y40=TRUE)),1,0)</f>
        <v/>
      </c>
      <c r="V40" s="53">
        <f>IF(AND($V$2="Non-risk",T40="RP"),"DATE",T40)</f>
        <v/>
      </c>
      <c r="X40" s="126">
        <f>IF(OR(Y40=TRUE,W40=TRUE,AM40=TRUE),TRUE,FALSE)</f>
        <v/>
      </c>
      <c r="Y40" s="126">
        <f>IF(SUM(Z40:AE40)&lt;1,TRUE,FALSE)</f>
        <v/>
      </c>
      <c r="Z40" s="126">
        <f>IF($Z$2=I40,1,0)</f>
        <v/>
      </c>
      <c r="AA40" s="126">
        <f>IF($AA$2=J40,1,0)</f>
        <v/>
      </c>
      <c r="AB40" s="126">
        <f>IF($AB$2=K40,1,0)</f>
        <v/>
      </c>
      <c r="AC40" s="126">
        <f>IF($AC$2=L40,1,0)</f>
        <v/>
      </c>
      <c r="AD40" s="126">
        <f>IF($AD$2=M40,1,0)</f>
        <v/>
      </c>
      <c r="AE40" s="126">
        <f>IF($AE$2=O40,1,0)</f>
        <v/>
      </c>
      <c r="AF40" s="53">
        <f>IF($H$1&lt;&gt;0,IF($H$1&lt;&gt;I40,IF($H$1&lt;&gt;J40,IF($H$1&lt;&gt;K40,IF($H$1&lt;&gt;L40,IF($H$1&lt;&gt;M40,IF($H$1&lt;&gt;N40,IF($H$1&lt;&gt;O40,TRUE,FALSE))))))))</f>
        <v/>
      </c>
      <c r="AG40" s="54">
        <f>IF(AND(AH40=TRUE,AI40=""),FALSE,IF(AND(AI40=TRUE,AH40=""),TRUE,IF(AND(AH40=TRUE,AI40=TRUE),TRUE)))</f>
        <v/>
      </c>
      <c r="AH40" s="54">
        <f>IF(OR($AG$2=TRUE,AND('Cover Sheet'!$B$19="Risk")),TRUE,"")</f>
        <v/>
      </c>
      <c r="AI40" s="54">
        <f>IF(OR(AJ40=TRUE,AK40=TRUE,AL40=TRUE,AM40=TRUE),TRUE,"")</f>
        <v/>
      </c>
      <c r="AJ40" s="56">
        <f>IF(V40="DATE",IF($AG$2=FALSE,IF(S40&gt;$AH$2,TRUE,"ReqEffectiveEarlierThanContractDate"),"Dates Missing"),"Not DATE")</f>
        <v/>
      </c>
      <c r="AK40" s="56">
        <f>IF(V40="RP",IF($AG$2=FALSE,IF(S40&gt;$AI$2,TRUE,"ReqEffectiveEarlierThanRatePeriodStartDate"),"Dates Missing"),"Not RP")</f>
        <v/>
      </c>
      <c r="AL40" s="56">
        <f>IF(AND('Cover Sheet'!$B$19="Non-Risk",$R40=1),TRUE,FALSE)</f>
        <v/>
      </c>
      <c r="AM40" s="56">
        <f>IF(OR(AND($H$6="Medicaid",MID($A40,1,FIND(".",$A40,1)-1)="II"),AND($H$6="CHIP",MID($A40,1,FIND(".",$A40,1)-1)="I")),TRUE,FALSE)</f>
        <v/>
      </c>
      <c r="AO40" s="121" t="n"/>
      <c r="AP40" s="68" t="n"/>
      <c r="AQ40" s="68" t="n"/>
      <c r="AR40" s="68" t="n"/>
      <c r="AS40" s="68" t="n"/>
      <c r="AU40" s="69">
        <f>IF(AT40=1,1,"")</f>
        <v/>
      </c>
      <c r="BC40" s="64" t="inlineStr">
        <is>
          <t>DATE</t>
        </is>
      </c>
      <c r="BD40" s="110" t="n">
        <v>1</v>
      </c>
    </row>
    <row r="41">
      <c r="A41" s="302" t="inlineStr">
        <is>
          <t>Tips and Additional Guidance</t>
        </is>
      </c>
      <c r="B41" s="303" t="n"/>
      <c r="C41" s="572" t="n"/>
      <c r="D41" s="304" t="n"/>
      <c r="E41" s="269" t="n"/>
      <c r="F41" s="270" t="n"/>
      <c r="G41" s="271" t="n"/>
      <c r="H41" s="271" t="n"/>
      <c r="AO41" s="121" t="n"/>
      <c r="AP41" s="68" t="n"/>
      <c r="AQ41" s="68" t="n"/>
    </row>
    <row r="42" ht="32.25" customHeight="1">
      <c r="A42" s="419" t="n">
        <v>1</v>
      </c>
      <c r="B42" s="571" t="inlineStr">
        <is>
          <t>Pursuant to 42 CFR 438.214(d)(1), CMS encourages states to require the MCP to check their employees and contractors every month against the OIG’s List of Excluded Individuals/Entities (LEIE) and the GSA's Excluded Parties List System (EPLS) to ensure that no employee or contractor has been excluded.</t>
        </is>
      </c>
      <c r="AO42" s="121" t="n"/>
      <c r="AP42" s="68" t="n"/>
      <c r="AQ42" s="68" t="n"/>
      <c r="AR42" s="68" t="n"/>
      <c r="AS42" s="68" t="n"/>
    </row>
    <row r="43" ht="27.75" customHeight="1">
      <c r="A43" s="419" t="n">
        <v>2</v>
      </c>
      <c r="B43" s="571" t="inlineStr">
        <is>
          <t>Pursuant to 42 CFR 438.214(d)(1), CMS encourages the state to require MCPs to notify the state agency promptly of any action it takes to limit the ability of an individual or entity to participate in its network. This includes, but is not limited to, suspension actions, settlement agreements, and situations where an individual or entity voluntarily withdraws from the network to avoid a formal sanction.</t>
        </is>
      </c>
      <c r="AO43" s="121" t="n"/>
      <c r="AP43" s="68" t="n"/>
      <c r="AQ43" s="68" t="n"/>
      <c r="AR43" s="68" t="n"/>
      <c r="AS43" s="68" t="n"/>
    </row>
    <row r="44" ht="16.5" customHeight="1">
      <c r="A44" s="419" t="n">
        <v>3</v>
      </c>
      <c r="B44" s="571" t="inlineStr">
        <is>
          <t>The analyst should reference Sections 1128 and 1128A of the Act to learn about violations that can lead to a provider’s exclusion.</t>
        </is>
      </c>
      <c r="AO44" s="121" t="n"/>
      <c r="AP44" s="68" t="n"/>
      <c r="AQ44" s="68" t="n"/>
      <c r="AR44" s="68" t="n"/>
      <c r="AS44" s="68" t="n"/>
    </row>
    <row r="45" ht="252.75" customHeight="1">
      <c r="A45" s="419" t="n">
        <v>4</v>
      </c>
      <c r="B45" s="571" t="inlineStr">
        <is>
          <t xml:space="preserve">In accordance with Section 1128(b)(8) of the Act, a sanctioned individual is a person who:
1. Has a direct or indirect ownership or control interest of 5 percent or more in the entity, and:
   a. Has had a conviction of relating to fraud, obstruction of an investigation or audit, controlled substance misdemeanor or felony, program related crimes, patient abuse, or felony healthcare fraud; or
   b. Has been assessed a civil monetary penalty under Section 1128A or 1129 of the Act; or
   c. Has been excluded from participation under a program under title XVIII or under a state health care program.
2. Has an ownership or control interest (as defined in Section 1124(a)(3) of the Act) in the entity, and:
   a. Has had a conviction of relating to fraud, obstruction of an investigation or audit, controlled substance misdemeanor or felony, program related crimes, patient abuse, or felony healthcare fraud; or
   b. Has been assessed a civil monetary penalty under Section 1128A or 1129 of the Act; or    
   c. Has been excluded from participation under a program under title XVIII or under a state health care program
3. Is an officer, director, agent, or managing employee of the MCP, and:    
   a. Has had a conviction of relating to fraud, obstruction of an investigation or audit, controlled substance misdemeanor or felony, program related crimes, patient abuse, or felony healthcare fraud; or
   b. Has been assessed a civil monetary penalty under Section 1128A or 1129 of the Act; or     
   c. Has been excluded from participation under a program under title XVIII or under a state health care program 
4. No longer has direct or indirect ownership or control interest of 5 percent or more in the MCP or no longer has an ownership or control interest defined under Section 1124(a)(3) of the Act, because of a transfer of ownership or control interest, in anticipation of or following a conviction, assessment, or exclusion against the person, to an immediate family member or a member of the household of the person who continues to maintain an ownership or control interest who:
   a. Has had a conviction of relating to fraud, obstruction of an investigation or audit, controlled substance misdemeanor or felony, program related crimes, patient abuse, or felony healthcare fraud; or
   b. Has been assessed a civil monetary penalty under Section 1128A or 1129 of the Act; or
   c. Has been excluded from participation under a program under title XVIII or under a state health care program.
</t>
        </is>
      </c>
      <c r="AO45" s="121" t="n"/>
      <c r="AP45" s="68" t="n"/>
      <c r="AQ45" s="68" t="n"/>
      <c r="AR45" s="68" t="n"/>
      <c r="AS45" s="68" t="n"/>
    </row>
    <row r="46" ht="15.75" customHeight="1">
      <c r="A46" s="419" t="n">
        <v>5</v>
      </c>
      <c r="B46" s="571" t="inlineStr">
        <is>
          <t>This requirement only applies to PIHPs, PAHPs, PCCMs, and PCCM entities that operate under Section 1915(b)(1) authority. This requirement applies to all MCOs and HIOs.</t>
        </is>
      </c>
      <c r="AO46" s="121" t="n"/>
      <c r="AP46" s="68" t="n"/>
      <c r="AQ46" s="68" t="n"/>
      <c r="AR46" s="68" t="n"/>
      <c r="AS46" s="68" t="n"/>
    </row>
    <row r="47" ht="28.5" customHeight="1">
      <c r="A47" s="419" t="n">
        <v>6</v>
      </c>
      <c r="B47" s="571" t="inlineStr">
        <is>
          <t>Crimes under Section 1128(b)(8)(B) of Act include conviction relating to fraud, conviction relating to obstruction of an investigation or audit, misdemeanor conviction relating to a controlled substance, conviction of program-related crimes, conviction relating to patient abuse, felony conviction relating to health care fraud, and felony conviction relating to a controlled substance.</t>
        </is>
      </c>
      <c r="AO47" s="121" t="n"/>
      <c r="AP47" s="68" t="n"/>
      <c r="AQ47" s="68" t="n"/>
      <c r="AR47" s="68" t="n"/>
      <c r="AS47" s="68" t="n"/>
    </row>
    <row r="48" ht="53.1" customHeight="1">
      <c r="A48" s="419" t="n">
        <v>7</v>
      </c>
      <c r="B48" s="571" t="inlineStr">
        <is>
          <t>An individual or entity that would provide services through an individual or entity debarred, suspended, or excluded under 42 CFR 438.610(a) or (b) is an individual or entity that intends to meet its contractual obligations by subcontracting or employing an individual or entity debarred, suspended, or excluded under 42 CFR 438.610(a) or (b). For example, an MCO contracts with a Pharmacy Benefits Manager (PBM), which subcontracts to a pharmacy, which employs a debarred pharmacist. Because of the debarred pharmacist, the MCO cannot contract with the PBM until the pharmacy or pharmacist is terminated.</t>
        </is>
      </c>
      <c r="AO48" s="121" t="n"/>
      <c r="AP48" s="68" t="n"/>
      <c r="AQ48" s="68" t="n"/>
      <c r="AR48" s="68" t="n"/>
      <c r="AS48" s="68" t="n"/>
    </row>
    <row r="49" ht="54" customHeight="1">
      <c r="A49" s="419" t="n">
        <v>8</v>
      </c>
      <c r="B49" s="571" t="inlineStr">
        <is>
          <t>Under 42 CFR 438.818, enrollee encounter data reports must comply with the Health Insurance Portability and Accountability Act of 1996 (HIPAA) security and privacy standards, and reports must be submitted in the format required by the Medicaid Statistical Information System or format required by any successor system to the Medicaid Statistical Information System. Additionally, states must ensure that enrollee encounter data is validated for accuracy and completeness as required under 42 CFR 438.242 before submitting to CMS, and must validate that the data submitted to CMS is a complete and accurate representation of the information submitted to the state by the MCP.</t>
        </is>
      </c>
      <c r="AO49" s="121" t="n"/>
      <c r="AP49" s="68" t="n"/>
      <c r="AQ49" s="68" t="n"/>
      <c r="AR49" s="68" t="n"/>
      <c r="AS49" s="68" t="n"/>
    </row>
    <row r="50">
      <c r="A50" s="419" t="n">
        <v>9</v>
      </c>
      <c r="B50" s="571" t="inlineStr">
        <is>
          <t>The data, documentation and information that must be certified under 42 CFR 438.604 and 42 CFR 438.606 is described in I.I.2.01–I.I.2.13 and I.I.6.05.</t>
        </is>
      </c>
      <c r="I50" s="598" t="n"/>
      <c r="J50" s="69" t="n"/>
      <c r="K50" s="69" t="n"/>
      <c r="L50" s="69" t="n"/>
      <c r="M50" s="69" t="n"/>
      <c r="N50" s="69" t="n"/>
      <c r="O50" s="69" t="n"/>
      <c r="P50" s="69" t="n"/>
      <c r="Q50" s="69" t="n"/>
      <c r="R50" s="69" t="n"/>
      <c r="AO50" s="121" t="n"/>
      <c r="AP50" s="68" t="n"/>
      <c r="AQ50" s="68" t="n"/>
      <c r="AR50" s="68" t="n"/>
      <c r="AS50" s="68" t="n"/>
    </row>
    <row r="51">
      <c r="A51" s="419" t="n">
        <v>10</v>
      </c>
      <c r="B51" s="571" t="inlineStr">
        <is>
          <t>Under 42 CFR 438.608(b), this provision does not require the network provider to render services to FFS beneficiaries.</t>
        </is>
      </c>
      <c r="AO51" s="121" t="n"/>
      <c r="AP51" s="68" t="n"/>
      <c r="AQ51" s="68" t="n"/>
      <c r="AR51" s="68" t="n"/>
      <c r="AS51" s="68" t="n"/>
    </row>
    <row r="52">
      <c r="A52" s="419" t="n">
        <v>11</v>
      </c>
      <c r="B52" s="571" t="inlineStr">
        <is>
          <t xml:space="preserve">Pursuant to 42 CFR 438.608(b), the disclosure and screening functions can be delegated. The enrollment functions cannot be delegated. </t>
        </is>
      </c>
      <c r="AO52" s="121" t="n"/>
      <c r="AP52" s="68" t="n"/>
      <c r="AQ52" s="68" t="n"/>
      <c r="AR52" s="68" t="n"/>
      <c r="AS52" s="68" t="n"/>
    </row>
    <row r="53" ht="117.95" customHeight="1">
      <c r="A53" s="419" t="n">
        <v>12</v>
      </c>
      <c r="B53" s="571" t="inlineStr">
        <is>
          <t>Termination, according to 42 CFR 455.101, is defined as follows:  
•	For a Medicaid or CHIP provider, a state Medicaid program or CHIP has taken an action to revoke the provider's billing privileges, and the provider has exhausted all applicable appeal rights or the timeline for appeal has expired.
•	For a Medicare provider, supplier or eligible professional, the Medicare program has revoked the provider or supplier's billing privileges, and the provider has exhausted all applicable appeal rights or the timeline for appeal has expired.
•	In all three programs, there is no expectation on the part of the provider or supplier or the state or Medicare program that the revocation is temporary and the provider, supplier, or eligible professional will be required to reenroll with the applicable program if they wish billing privileges to be reinstated.
•	The requirement for termination applies in cases where providers, suppliers, or eligible professionals were terminated or had their billing privileges revoked for cause which may include, but is not limited to fraud, integrity or quality.  
The state determines that providers have been terminated from Medicaid, CHIP, or Medicare pursuant to 42 CFR 455.101 through monitoring the CMS Data Exchange System (DEX) during the state’s provider screening/enrollment process and on an ongoing basis.</t>
        </is>
      </c>
      <c r="AO53" s="121" t="n"/>
      <c r="AP53" s="68" t="n"/>
      <c r="AQ53" s="68" t="n"/>
      <c r="AR53" s="68" t="n"/>
      <c r="AS53" s="68" t="n"/>
    </row>
    <row r="54" ht="15.75" customHeight="1">
      <c r="A54" s="419" t="n">
        <v>13</v>
      </c>
      <c r="B54" s="571" t="inlineStr">
        <is>
          <t>This requirement under 42 CFR 438.608(a)(6) may be marked "N/A" if annual payments are less than $5,000,000.</t>
        </is>
      </c>
      <c r="AO54" s="121" t="n"/>
      <c r="AP54" s="68" t="n"/>
      <c r="AQ54" s="68" t="n"/>
      <c r="AR54" s="68" t="n"/>
      <c r="AS54" s="68" t="n"/>
    </row>
    <row r="55">
      <c r="A55" s="419" t="n">
        <v>14</v>
      </c>
      <c r="B55" s="571" t="inlineStr">
        <is>
          <t>This recovery provision under 42 CFR 438.608(d)(1) does not apply to any amount of a recovery to be retained under FCA cases or through other investigations.</t>
        </is>
      </c>
      <c r="AO55" s="121" t="n"/>
      <c r="AP55" s="68" t="n"/>
      <c r="AQ55" s="68" t="n"/>
      <c r="AR55" s="68" t="n"/>
      <c r="AS55" s="68" t="n"/>
    </row>
    <row r="56" ht="27.75" customHeight="1">
      <c r="A56" s="419" t="n">
        <v>15</v>
      </c>
      <c r="B56" s="571" t="inlineStr">
        <is>
          <t xml:space="preserve">The SMD letter dated 9/4/2020 provides contract language that should be incorporated into existing MCP contracts via amendment, and should be included in any new based contracts the state executes with an MCP. The letter is available at https://www.medicaid.gov/medicaid/managed-care/downloads/mco-contract-language.pdf. </t>
        </is>
      </c>
      <c r="AO56" s="121" t="n"/>
      <c r="AP56" s="68" t="n"/>
      <c r="AQ56" s="68" t="n"/>
      <c r="AR56" s="68" t="n"/>
      <c r="AS56" s="68" t="n"/>
    </row>
    <row r="57">
      <c r="A57" s="352" t="n"/>
      <c r="B57" s="273" t="n"/>
      <c r="C57" s="353" t="n"/>
      <c r="D57" s="354" t="n"/>
      <c r="E57" s="352" t="n"/>
      <c r="F57" s="335" t="n"/>
      <c r="G57" s="182" t="n"/>
      <c r="H57" s="182" t="n"/>
      <c r="AO57" s="121" t="n"/>
      <c r="AP57" s="68" t="n"/>
      <c r="AQ57" s="68" t="n"/>
      <c r="AR57" s="68" t="n"/>
      <c r="AS57" s="68" t="n"/>
    </row>
    <row r="58">
      <c r="A58" s="279" t="n"/>
      <c r="B58" s="273" t="n"/>
      <c r="C58" s="274" t="n"/>
      <c r="D58" s="275" t="n"/>
      <c r="E58" s="272" t="n"/>
      <c r="F58" s="335" t="n"/>
      <c r="G58" s="279" t="n"/>
      <c r="H58" s="279" t="n"/>
      <c r="AO58" s="121" t="n"/>
      <c r="AP58" s="68" t="n"/>
      <c r="AQ58" s="68" t="n"/>
      <c r="AR58" s="68" t="n"/>
      <c r="AS58" s="68" t="n"/>
    </row>
    <row r="59">
      <c r="A59" s="279" t="n"/>
      <c r="B59" s="273" t="n"/>
      <c r="C59" s="274" t="n"/>
      <c r="D59" s="275" t="n"/>
      <c r="E59" s="272" t="n"/>
      <c r="F59" s="335" t="n"/>
      <c r="G59" s="279" t="n"/>
      <c r="H59" s="279" t="n"/>
      <c r="AO59" s="121" t="n"/>
      <c r="AP59" s="68" t="n"/>
      <c r="AQ59" s="68" t="n"/>
      <c r="AR59" s="68" t="n"/>
      <c r="AS59" s="68" t="n"/>
    </row>
    <row r="60">
      <c r="A60" s="279" t="n"/>
      <c r="B60" s="273" t="n"/>
      <c r="C60" s="274" t="n"/>
      <c r="D60" s="275" t="n"/>
      <c r="E60" s="272" t="n"/>
      <c r="F60" s="335" t="n"/>
      <c r="G60" s="279" t="n"/>
      <c r="H60" s="279" t="n"/>
      <c r="AO60" s="121" t="n"/>
      <c r="AP60" s="68" t="n"/>
      <c r="AQ60" s="68" t="n"/>
      <c r="AR60" s="68" t="n"/>
      <c r="AS60" s="68" t="n"/>
    </row>
    <row r="61">
      <c r="A61" s="279" t="n"/>
      <c r="B61" s="273" t="n"/>
      <c r="C61" s="274" t="n"/>
      <c r="D61" s="275" t="n"/>
      <c r="E61" s="272" t="n"/>
      <c r="F61" s="335" t="n"/>
      <c r="G61" s="279" t="n"/>
      <c r="H61" s="279" t="n"/>
      <c r="AO61" s="121" t="n"/>
      <c r="AP61" s="68" t="n"/>
      <c r="AQ61" s="68" t="n"/>
      <c r="AR61" s="68" t="n"/>
      <c r="AS61" s="68" t="n"/>
    </row>
    <row r="62">
      <c r="A62" s="279" t="n"/>
      <c r="B62" s="273" t="n"/>
      <c r="C62" s="274" t="n"/>
      <c r="D62" s="275" t="n"/>
      <c r="E62" s="272" t="n"/>
      <c r="F62" s="335" t="n"/>
      <c r="G62" s="279" t="n"/>
      <c r="H62" s="279" t="n"/>
      <c r="AO62" s="121" t="n"/>
      <c r="AP62" s="68" t="n"/>
      <c r="AQ62" s="68" t="n"/>
      <c r="AR62" s="68" t="n"/>
      <c r="AS62" s="68" t="n"/>
    </row>
    <row r="63">
      <c r="A63" s="279" t="n"/>
      <c r="B63" s="273" t="n"/>
      <c r="C63" s="274" t="n"/>
      <c r="D63" s="275" t="n"/>
      <c r="E63" s="272" t="n"/>
      <c r="F63" s="335" t="n"/>
      <c r="G63" s="279" t="n"/>
      <c r="H63" s="279" t="n"/>
      <c r="AO63" s="121" t="n"/>
      <c r="AP63" s="68" t="n"/>
      <c r="AQ63" s="68" t="n"/>
      <c r="AR63" s="68" t="n"/>
      <c r="AS63" s="68" t="n"/>
    </row>
    <row r="64">
      <c r="A64" s="279" t="n"/>
      <c r="B64" s="273" t="n"/>
      <c r="C64" s="274" t="n"/>
      <c r="D64" s="275" t="n"/>
      <c r="E64" s="272" t="n"/>
      <c r="F64" s="335" t="n"/>
      <c r="G64" s="279" t="n"/>
      <c r="H64" s="279" t="n"/>
      <c r="AO64" s="121" t="n"/>
      <c r="AP64" s="68" t="n"/>
      <c r="AQ64" s="68" t="n"/>
      <c r="AR64" s="68" t="n"/>
      <c r="AS64" s="68" t="n"/>
    </row>
    <row r="65">
      <c r="A65" s="279" t="n"/>
      <c r="B65" s="273" t="n"/>
      <c r="C65" s="274" t="n"/>
      <c r="D65" s="275" t="n"/>
      <c r="E65" s="272" t="n"/>
      <c r="F65" s="335" t="n"/>
      <c r="G65" s="279" t="n"/>
      <c r="H65" s="279" t="n"/>
      <c r="AO65" s="121" t="n"/>
      <c r="AP65" s="68" t="n"/>
      <c r="AQ65" s="68" t="n"/>
      <c r="AR65" s="68" t="n"/>
      <c r="AS65" s="68" t="n"/>
    </row>
    <row r="66">
      <c r="A66" s="279" t="n"/>
      <c r="B66" s="273" t="n"/>
      <c r="C66" s="274" t="n"/>
      <c r="D66" s="275" t="n"/>
      <c r="E66" s="272" t="n"/>
      <c r="F66" s="335" t="n"/>
      <c r="G66" s="279" t="n"/>
      <c r="H66" s="279" t="n"/>
      <c r="AO66" s="121" t="n"/>
      <c r="AP66" s="68" t="n"/>
      <c r="AQ66" s="68" t="n"/>
      <c r="AR66" s="68" t="n"/>
      <c r="AS66" s="68" t="n"/>
    </row>
    <row r="67">
      <c r="A67" s="279" t="n"/>
      <c r="B67" s="273" t="n"/>
      <c r="C67" s="274" t="n"/>
      <c r="D67" s="275" t="n"/>
      <c r="E67" s="272" t="n"/>
      <c r="F67" s="335" t="n"/>
      <c r="G67" s="279" t="n"/>
      <c r="H67" s="279" t="n"/>
      <c r="AO67" s="121" t="n"/>
      <c r="AP67" s="68" t="n"/>
      <c r="AQ67" s="68" t="n"/>
      <c r="AR67" s="68" t="n"/>
      <c r="AS67" s="68" t="n"/>
    </row>
    <row r="68">
      <c r="A68" s="279" t="n"/>
      <c r="B68" s="273" t="n"/>
      <c r="C68" s="274" t="n"/>
      <c r="D68" s="275" t="n"/>
      <c r="E68" s="272" t="n"/>
      <c r="F68" s="335" t="n"/>
      <c r="G68" s="279" t="n"/>
      <c r="H68" s="279" t="n"/>
      <c r="AO68" s="121" t="n"/>
      <c r="AP68" s="68" t="n"/>
      <c r="AQ68" s="68" t="n"/>
      <c r="AR68" s="68" t="n"/>
      <c r="AS68" s="68" t="n"/>
    </row>
    <row r="69">
      <c r="F69" s="6" t="n"/>
      <c r="AO69" s="121" t="n"/>
      <c r="AP69" s="68" t="n"/>
      <c r="AQ69" s="68" t="n"/>
      <c r="AR69" s="68" t="n"/>
      <c r="AS69" s="68" t="n"/>
    </row>
    <row r="70">
      <c r="F70" s="6" t="n"/>
      <c r="AO70" s="121" t="n"/>
      <c r="AP70" s="68" t="n"/>
      <c r="AQ70" s="68" t="n"/>
      <c r="AR70" s="68" t="n"/>
      <c r="AS70" s="68" t="n"/>
    </row>
    <row r="71">
      <c r="F71" s="6" t="n"/>
      <c r="AO71" s="121" t="n"/>
      <c r="AP71" s="68" t="n"/>
      <c r="AQ71" s="68" t="n"/>
      <c r="AR71" s="68" t="n"/>
      <c r="AS71" s="68" t="n"/>
    </row>
    <row r="72">
      <c r="F72" s="6" t="n"/>
      <c r="AO72" s="121" t="n"/>
      <c r="AP72" s="68" t="n"/>
      <c r="AQ72" s="68" t="n"/>
      <c r="AR72" s="68" t="n"/>
      <c r="AS72" s="68" t="n"/>
    </row>
    <row r="73">
      <c r="F73" s="6" t="n"/>
      <c r="AO73" s="121" t="n"/>
      <c r="AP73" s="68" t="n"/>
      <c r="AQ73" s="68" t="n"/>
      <c r="AR73" s="68" t="n"/>
      <c r="AS73" s="68" t="n"/>
    </row>
    <row r="74">
      <c r="F74" s="6" t="n"/>
      <c r="AO74" s="121" t="n"/>
      <c r="AP74" s="68" t="n"/>
      <c r="AQ74" s="68" t="n"/>
      <c r="AR74" s="68" t="n"/>
      <c r="AS74" s="68" t="n"/>
    </row>
    <row r="75">
      <c r="F75" s="6" t="n"/>
      <c r="AO75" s="121" t="n"/>
      <c r="AP75" s="68" t="n"/>
      <c r="AQ75" s="68" t="n"/>
      <c r="AR75" s="68" t="n"/>
      <c r="AS75" s="68" t="n"/>
    </row>
    <row r="76">
      <c r="F76" s="6" t="n"/>
      <c r="AO76" s="121" t="n"/>
      <c r="AP76" s="68" t="n"/>
      <c r="AQ76" s="68" t="n"/>
      <c r="AR76" s="68" t="n"/>
      <c r="AS76" s="68" t="n"/>
    </row>
    <row r="77">
      <c r="F77" s="6" t="n"/>
      <c r="AO77" s="121" t="n"/>
      <c r="AP77" s="68" t="n"/>
      <c r="AQ77" s="68" t="n"/>
      <c r="AR77" s="68" t="n"/>
      <c r="AS77" s="68" t="n"/>
    </row>
    <row r="78">
      <c r="F78" s="6" t="n"/>
      <c r="AO78" s="121" t="n"/>
      <c r="AP78" s="68" t="n"/>
      <c r="AQ78" s="68" t="n"/>
      <c r="AR78" s="68" t="n"/>
      <c r="AS78" s="68" t="n"/>
    </row>
    <row r="79">
      <c r="F79" s="6" t="n"/>
      <c r="AO79" s="121" t="n"/>
      <c r="AP79" s="68" t="n"/>
      <c r="AQ79" s="68" t="n"/>
      <c r="AR79" s="68" t="n"/>
      <c r="AS79" s="68" t="n"/>
    </row>
    <row r="80">
      <c r="F80" s="6" t="n"/>
      <c r="AO80" s="121" t="n"/>
      <c r="AP80" s="68" t="n"/>
      <c r="AQ80" s="68" t="n"/>
      <c r="AR80" s="68" t="n"/>
      <c r="AS80" s="68" t="n"/>
    </row>
    <row r="81">
      <c r="F81" s="6" t="n"/>
      <c r="AO81" s="121" t="n"/>
      <c r="AP81" s="68" t="n"/>
      <c r="AQ81" s="68" t="n"/>
      <c r="AR81" s="68" t="n"/>
      <c r="AS81" s="68" t="n"/>
    </row>
    <row r="82">
      <c r="F82" s="6" t="n"/>
      <c r="AO82" s="121" t="n"/>
      <c r="AP82" s="68" t="n"/>
      <c r="AQ82" s="68" t="n"/>
      <c r="AR82" s="68" t="n"/>
      <c r="AS82" s="68" t="n"/>
    </row>
    <row r="83">
      <c r="F83" s="6" t="n"/>
      <c r="AO83" s="121" t="n"/>
      <c r="AP83" s="68" t="n"/>
      <c r="AQ83" s="68" t="n"/>
      <c r="AR83" s="68" t="n"/>
      <c r="AS83" s="68" t="n"/>
    </row>
    <row r="84">
      <c r="F84" s="6" t="n"/>
      <c r="AO84" s="121" t="n"/>
      <c r="AP84" s="68" t="n"/>
      <c r="AQ84" s="68" t="n"/>
      <c r="AR84" s="68" t="n"/>
      <c r="AS84" s="68" t="n"/>
    </row>
    <row r="85">
      <c r="F85" s="6" t="n"/>
      <c r="AO85" s="121" t="n"/>
      <c r="AP85" s="68" t="n"/>
      <c r="AQ85" s="68" t="n"/>
      <c r="AR85" s="68" t="n"/>
      <c r="AS85" s="68" t="n"/>
    </row>
    <row r="86">
      <c r="AO86" s="121" t="n"/>
      <c r="AP86" s="68" t="n"/>
      <c r="AQ86" s="68" t="n"/>
      <c r="AR86" s="68" t="n"/>
      <c r="AS86" s="68" t="n"/>
    </row>
    <row r="87">
      <c r="AO87" s="121" t="n"/>
      <c r="AP87" s="68" t="n"/>
      <c r="AQ87" s="68" t="n"/>
      <c r="AR87" s="68" t="n"/>
      <c r="AS87" s="68" t="n"/>
    </row>
    <row r="88">
      <c r="AO88" s="121" t="n"/>
      <c r="AP88" s="68" t="n"/>
      <c r="AQ88" s="68" t="n"/>
      <c r="AR88" s="68" t="n"/>
      <c r="AS88" s="68" t="n"/>
    </row>
    <row r="89">
      <c r="AO89" s="121" t="n"/>
      <c r="AP89" s="68" t="n"/>
      <c r="AQ89" s="68" t="n"/>
      <c r="AR89" s="68" t="n"/>
      <c r="AS89" s="68" t="n"/>
    </row>
    <row r="90">
      <c r="AO90" s="121" t="n"/>
      <c r="AP90" s="68" t="n"/>
      <c r="AQ90" s="68" t="n"/>
      <c r="AR90" s="68" t="n"/>
      <c r="AS90" s="68" t="n"/>
    </row>
    <row r="91">
      <c r="AO91" s="121" t="n"/>
      <c r="AP91" s="68" t="n"/>
      <c r="AQ91" s="68" t="n"/>
      <c r="AR91" s="68" t="n"/>
      <c r="AS91" s="68" t="n"/>
    </row>
    <row r="92">
      <c r="AO92" s="121" t="n"/>
      <c r="AP92" s="68" t="n"/>
      <c r="AQ92" s="68" t="n"/>
      <c r="AR92" s="68" t="n"/>
      <c r="AS92" s="68" t="n"/>
    </row>
    <row r="93">
      <c r="AO93" s="121" t="n"/>
      <c r="AP93" s="68" t="n"/>
      <c r="AQ93" s="68" t="n"/>
      <c r="AR93" s="68" t="n"/>
      <c r="AS93" s="68" t="n"/>
    </row>
    <row r="94">
      <c r="AO94" s="121" t="n"/>
      <c r="AP94" s="68" t="n"/>
      <c r="AQ94" s="68" t="n"/>
      <c r="AR94" s="68" t="n"/>
      <c r="AS94" s="68" t="n"/>
    </row>
    <row r="95">
      <c r="AO95" s="121" t="n"/>
      <c r="AP95" s="68" t="n"/>
      <c r="AQ95" s="68" t="n"/>
      <c r="AR95" s="68" t="n"/>
      <c r="AS95" s="68" t="n"/>
    </row>
    <row r="96">
      <c r="AO96" s="121" t="n"/>
      <c r="AP96" s="68" t="n"/>
      <c r="AQ96" s="68" t="n"/>
      <c r="AR96" s="68" t="n"/>
      <c r="AS96" s="68" t="n"/>
    </row>
    <row r="97">
      <c r="AO97" s="121" t="n"/>
      <c r="AP97" s="68" t="n"/>
      <c r="AQ97" s="68" t="n"/>
      <c r="AR97" s="68" t="n"/>
      <c r="AS97" s="68" t="n"/>
    </row>
    <row r="98">
      <c r="AO98" s="121" t="n"/>
      <c r="AP98" s="68" t="n"/>
      <c r="AQ98" s="68" t="n"/>
      <c r="AR98" s="68" t="n"/>
      <c r="AS98" s="68" t="n"/>
    </row>
    <row r="99">
      <c r="AO99" s="121" t="n"/>
      <c r="AP99" s="68" t="n"/>
      <c r="AQ99" s="68" t="n"/>
      <c r="AR99" s="68" t="n"/>
      <c r="AS99" s="68" t="n"/>
    </row>
    <row r="100">
      <c r="AO100" s="121" t="n"/>
      <c r="AP100" s="68" t="n"/>
      <c r="AQ100" s="68" t="n"/>
      <c r="AR100" s="68" t="n"/>
      <c r="AS100" s="68" t="n"/>
    </row>
    <row r="101">
      <c r="AO101" s="121" t="n"/>
      <c r="AP101" s="68" t="n"/>
      <c r="AQ101" s="68" t="n"/>
      <c r="AR101" s="68" t="n"/>
      <c r="AS101" s="68" t="n"/>
    </row>
    <row r="102">
      <c r="AO102" s="121" t="n"/>
      <c r="AP102" s="68" t="n"/>
      <c r="AQ102" s="68" t="n"/>
      <c r="AR102" s="68" t="n"/>
      <c r="AS102" s="68" t="n"/>
    </row>
    <row r="103">
      <c r="AO103" s="121" t="n"/>
      <c r="AP103" s="68" t="n"/>
      <c r="AQ103" s="68" t="n"/>
      <c r="AR103" s="68" t="n"/>
      <c r="AS103" s="68" t="n"/>
    </row>
    <row r="104">
      <c r="AO104" s="121" t="n"/>
      <c r="AP104" s="68" t="n"/>
      <c r="AQ104" s="68" t="n"/>
      <c r="AR104" s="68" t="n"/>
      <c r="AS104" s="68" t="n"/>
    </row>
    <row r="105">
      <c r="AO105" s="121" t="n"/>
      <c r="AP105" s="68" t="n"/>
      <c r="AQ105" s="68" t="n"/>
      <c r="AR105" s="68" t="n"/>
      <c r="AS105" s="68" t="n"/>
    </row>
    <row r="106">
      <c r="AO106" s="121" t="n"/>
      <c r="AP106" s="68" t="n"/>
      <c r="AQ106" s="68" t="n"/>
      <c r="AR106" s="68" t="n"/>
      <c r="AS106" s="68" t="n"/>
    </row>
    <row r="107">
      <c r="AO107" s="121" t="n"/>
      <c r="AP107" s="68" t="n"/>
      <c r="AQ107" s="68" t="n"/>
      <c r="AR107" s="68" t="n"/>
      <c r="AS107" s="68" t="n"/>
    </row>
    <row r="108">
      <c r="AO108" s="121" t="n"/>
      <c r="AP108" s="68" t="n"/>
      <c r="AQ108" s="68" t="n"/>
      <c r="AR108" s="68" t="n"/>
      <c r="AS108" s="68" t="n"/>
    </row>
    <row r="109">
      <c r="AO109" s="121" t="n"/>
      <c r="AP109" s="68" t="n"/>
      <c r="AQ109" s="68" t="n"/>
      <c r="AR109" s="68" t="n"/>
      <c r="AS109" s="68" t="n"/>
    </row>
    <row r="110">
      <c r="AO110" s="121" t="n"/>
      <c r="AP110" s="68" t="n"/>
      <c r="AQ110" s="68" t="n"/>
      <c r="AR110" s="68" t="n"/>
      <c r="AS110" s="68" t="n"/>
    </row>
    <row r="111">
      <c r="AO111" s="121" t="n"/>
      <c r="AP111" s="68" t="n"/>
      <c r="AQ111" s="68" t="n"/>
      <c r="AR111" s="68" t="n"/>
      <c r="AS111" s="68" t="n"/>
    </row>
    <row r="112">
      <c r="AO112" s="121" t="n"/>
      <c r="AP112" s="68" t="n"/>
      <c r="AQ112" s="68" t="n"/>
      <c r="AR112" s="68" t="n"/>
      <c r="AS112" s="68" t="n"/>
    </row>
    <row r="113">
      <c r="AO113" s="121" t="n"/>
      <c r="AP113" s="68" t="n"/>
      <c r="AQ113" s="68" t="n"/>
      <c r="AR113" s="68" t="n"/>
      <c r="AS113" s="68" t="n"/>
    </row>
    <row r="114">
      <c r="AO114" s="121" t="n"/>
      <c r="AP114" s="68" t="n"/>
      <c r="AQ114" s="68" t="n"/>
      <c r="AR114" s="68" t="n"/>
      <c r="AS114" s="68" t="n"/>
    </row>
    <row r="115">
      <c r="AO115" s="121" t="n"/>
      <c r="AP115" s="68" t="n"/>
      <c r="AQ115" s="68" t="n"/>
      <c r="AR115" s="68" t="n"/>
      <c r="AS115" s="68" t="n"/>
    </row>
    <row r="116">
      <c r="AO116" s="121" t="n"/>
      <c r="AP116" s="68" t="n"/>
      <c r="AQ116" s="68" t="n"/>
      <c r="AR116" s="68" t="n"/>
      <c r="AS116" s="68" t="n"/>
    </row>
    <row r="117">
      <c r="AO117" s="121" t="n"/>
      <c r="AP117" s="68" t="n"/>
      <c r="AQ117" s="68" t="n"/>
      <c r="AR117" s="68" t="n"/>
      <c r="AS117" s="68" t="n"/>
    </row>
    <row r="118">
      <c r="AO118" s="121" t="n"/>
      <c r="AP118" s="68" t="n"/>
      <c r="AQ118" s="68" t="n"/>
      <c r="AR118" s="68" t="n"/>
      <c r="AS118" s="68" t="n"/>
    </row>
    <row r="119">
      <c r="AO119" s="121" t="n"/>
      <c r="AP119" s="68" t="n"/>
      <c r="AQ119" s="68" t="n"/>
      <c r="AR119" s="68" t="n"/>
      <c r="AS119" s="68" t="n"/>
    </row>
    <row r="120">
      <c r="AO120" s="121" t="n"/>
      <c r="AP120" s="68" t="n"/>
      <c r="AQ120" s="68" t="n"/>
      <c r="AR120" s="68" t="n"/>
      <c r="AS120" s="68" t="n"/>
    </row>
    <row r="121">
      <c r="AO121" s="121" t="n"/>
      <c r="AP121" s="68" t="n"/>
      <c r="AQ121" s="68" t="n"/>
      <c r="AR121" s="68" t="n"/>
      <c r="AS121" s="68" t="n"/>
    </row>
    <row r="122">
      <c r="AO122" s="121" t="n"/>
      <c r="AP122" s="68" t="n"/>
      <c r="AQ122" s="68" t="n"/>
      <c r="AR122" s="68" t="n"/>
      <c r="AS122" s="68" t="n"/>
    </row>
    <row r="123">
      <c r="AO123" s="121" t="n"/>
      <c r="AP123" s="68" t="n"/>
      <c r="AQ123" s="68" t="n"/>
      <c r="AR123" s="68" t="n"/>
      <c r="AS123" s="68" t="n"/>
    </row>
    <row r="124">
      <c r="AO124" s="121" t="n"/>
      <c r="AP124" s="68" t="n"/>
      <c r="AQ124" s="68" t="n"/>
      <c r="AR124" s="68" t="n"/>
      <c r="AS124" s="68" t="n"/>
    </row>
    <row r="125">
      <c r="AO125" s="121" t="n"/>
      <c r="AP125" s="68" t="n"/>
      <c r="AQ125" s="68" t="n"/>
      <c r="AR125" s="68" t="n"/>
      <c r="AS125" s="68" t="n"/>
    </row>
    <row r="126">
      <c r="AO126" s="121" t="n"/>
      <c r="AP126" s="68" t="n"/>
      <c r="AQ126" s="68" t="n"/>
      <c r="AR126" s="68" t="n"/>
      <c r="AS126" s="68" t="n"/>
    </row>
    <row r="127">
      <c r="AO127" s="121" t="n"/>
      <c r="AP127" s="68" t="n"/>
      <c r="AQ127" s="68" t="n"/>
      <c r="AR127" s="68" t="n"/>
      <c r="AS127" s="68" t="n"/>
    </row>
    <row r="128">
      <c r="AO128" s="121" t="n"/>
      <c r="AP128" s="68" t="n"/>
      <c r="AQ128" s="68" t="n"/>
      <c r="AR128" s="68" t="n"/>
      <c r="AS128" s="68" t="n"/>
    </row>
    <row r="129">
      <c r="AO129" s="121" t="n"/>
      <c r="AP129" s="68" t="n"/>
      <c r="AQ129" s="68" t="n"/>
      <c r="AR129" s="68" t="n"/>
      <c r="AS129" s="68" t="n"/>
    </row>
    <row r="130">
      <c r="AO130" s="121" t="n"/>
      <c r="AP130" s="68" t="n"/>
      <c r="AQ130" s="68" t="n"/>
      <c r="AR130" s="68" t="n"/>
      <c r="AS130" s="68" t="n"/>
    </row>
    <row r="131">
      <c r="AO131" s="121" t="n"/>
      <c r="AP131" s="68" t="n"/>
      <c r="AQ131" s="68" t="n"/>
      <c r="AR131" s="68" t="n"/>
      <c r="AS131" s="68" t="n"/>
    </row>
    <row r="132">
      <c r="AO132" s="121" t="n"/>
      <c r="AP132" s="68" t="n"/>
      <c r="AQ132" s="68" t="n"/>
      <c r="AR132" s="68" t="n"/>
      <c r="AS132" s="68" t="n"/>
    </row>
    <row r="133">
      <c r="AO133" s="121" t="n"/>
      <c r="AP133" s="68" t="n"/>
      <c r="AQ133" s="68" t="n"/>
      <c r="AR133" s="68" t="n"/>
      <c r="AS133" s="68" t="n"/>
    </row>
    <row r="134">
      <c r="AO134" s="121" t="n"/>
      <c r="AP134" s="68" t="n"/>
      <c r="AQ134" s="68" t="n"/>
      <c r="AR134" s="68" t="n"/>
      <c r="AS134" s="68" t="n"/>
    </row>
    <row r="135">
      <c r="AO135" s="121" t="n"/>
      <c r="AP135" s="68" t="n"/>
      <c r="AQ135" s="68" t="n"/>
      <c r="AR135" s="68" t="n"/>
      <c r="AS135" s="68" t="n"/>
    </row>
    <row r="136">
      <c r="AO136" s="121" t="n"/>
      <c r="AP136" s="68" t="n"/>
      <c r="AQ136" s="68" t="n"/>
      <c r="AR136" s="68" t="n"/>
      <c r="AS136" s="68" t="n"/>
    </row>
    <row r="137">
      <c r="AO137" s="121" t="n"/>
      <c r="AP137" s="68" t="n"/>
      <c r="AQ137" s="68" t="n"/>
      <c r="AR137" s="68" t="n"/>
      <c r="AS137" s="68" t="n"/>
    </row>
    <row r="138">
      <c r="AO138" s="121" t="n"/>
      <c r="AP138" s="68" t="n"/>
      <c r="AQ138" s="68" t="n"/>
      <c r="AR138" s="68" t="n"/>
      <c r="AS138" s="68" t="n"/>
    </row>
    <row r="139">
      <c r="AO139" s="121" t="n"/>
      <c r="AP139" s="68" t="n"/>
      <c r="AQ139" s="68" t="n"/>
      <c r="AR139" s="68" t="n"/>
      <c r="AS139" s="68" t="n"/>
    </row>
    <row r="140">
      <c r="AO140" s="121" t="n"/>
      <c r="AP140" s="68" t="n"/>
      <c r="AQ140" s="68" t="n"/>
      <c r="AR140" s="68" t="n"/>
      <c r="AS140" s="68" t="n"/>
    </row>
    <row r="141">
      <c r="AO141" s="121" t="n"/>
      <c r="AP141" s="68" t="n"/>
      <c r="AQ141" s="68" t="n"/>
      <c r="AR141" s="68" t="n"/>
      <c r="AS141" s="68" t="n"/>
    </row>
    <row r="142">
      <c r="AO142" s="121" t="n"/>
      <c r="AP142" s="68" t="n"/>
      <c r="AQ142" s="68" t="n"/>
      <c r="AR142" s="68" t="n"/>
      <c r="AS142" s="68" t="n"/>
    </row>
    <row r="143">
      <c r="AO143" s="121" t="n"/>
      <c r="AP143" s="68" t="n"/>
      <c r="AQ143" s="68" t="n"/>
      <c r="AR143" s="68" t="n"/>
      <c r="AS143" s="68" t="n"/>
    </row>
    <row r="144">
      <c r="AO144" s="121" t="n"/>
      <c r="AP144" s="68" t="n"/>
      <c r="AQ144" s="68" t="n"/>
      <c r="AR144" s="68" t="n"/>
      <c r="AS144" s="68" t="n"/>
    </row>
    <row r="145">
      <c r="AO145" s="121" t="n"/>
      <c r="AP145" s="68" t="n"/>
      <c r="AQ145" s="68" t="n"/>
      <c r="AR145" s="68" t="n"/>
      <c r="AS145" s="68" t="n"/>
    </row>
    <row r="146">
      <c r="AO146" s="121" t="n"/>
      <c r="AP146" s="68" t="n"/>
      <c r="AQ146" s="68" t="n"/>
      <c r="AR146" s="68" t="n"/>
      <c r="AS146" s="68" t="n"/>
    </row>
    <row r="147">
      <c r="AO147" s="121" t="n"/>
      <c r="AP147" s="68" t="n"/>
      <c r="AQ147" s="68" t="n"/>
      <c r="AR147" s="68" t="n"/>
      <c r="AS147" s="68" t="n"/>
    </row>
    <row r="148">
      <c r="AO148" s="121" t="n"/>
      <c r="AP148" s="68" t="n"/>
      <c r="AQ148" s="68" t="n"/>
      <c r="AR148" s="68" t="n"/>
      <c r="AS148" s="68" t="n"/>
    </row>
    <row r="149">
      <c r="AO149" s="121" t="n"/>
      <c r="AP149" s="68" t="n"/>
      <c r="AQ149" s="68" t="n"/>
      <c r="AR149" s="68" t="n"/>
      <c r="AS149" s="68" t="n"/>
    </row>
    <row r="150">
      <c r="AO150" s="121" t="n"/>
      <c r="AP150" s="68" t="n"/>
      <c r="AQ150" s="68" t="n"/>
      <c r="AR150" s="68" t="n"/>
      <c r="AS150" s="68" t="n"/>
    </row>
    <row r="151">
      <c r="AO151" s="121" t="n"/>
      <c r="AP151" s="68" t="n"/>
      <c r="AQ151" s="68" t="n"/>
      <c r="AR151" s="68" t="n"/>
      <c r="AS151" s="68" t="n"/>
    </row>
    <row r="152">
      <c r="AO152" s="121" t="n"/>
      <c r="AP152" s="68" t="n"/>
      <c r="AQ152" s="68" t="n"/>
      <c r="AR152" s="68" t="n"/>
      <c r="AS152" s="68" t="n"/>
    </row>
    <row r="153">
      <c r="AO153" s="121" t="n"/>
      <c r="AP153" s="68" t="n"/>
      <c r="AQ153" s="68" t="n"/>
      <c r="AR153" s="68" t="n"/>
      <c r="AS153" s="68" t="n"/>
    </row>
    <row r="154">
      <c r="AO154" s="121" t="n"/>
      <c r="AP154" s="68" t="n"/>
      <c r="AQ154" s="68" t="n"/>
      <c r="AR154" s="68" t="n"/>
      <c r="AS154" s="68" t="n"/>
    </row>
    <row r="155">
      <c r="AO155" s="121" t="n"/>
      <c r="AP155" s="68" t="n"/>
      <c r="AQ155" s="68" t="n"/>
      <c r="AR155" s="68" t="n"/>
      <c r="AS155" s="68" t="n"/>
    </row>
    <row r="156">
      <c r="AO156" s="121" t="n"/>
      <c r="AP156" s="68" t="n"/>
      <c r="AQ156" s="68" t="n"/>
      <c r="AR156" s="68" t="n"/>
      <c r="AS156" s="68" t="n"/>
    </row>
    <row r="157">
      <c r="AO157" s="121" t="n"/>
      <c r="AP157" s="68" t="n"/>
      <c r="AQ157" s="68" t="n"/>
      <c r="AR157" s="68" t="n"/>
      <c r="AS157" s="68" t="n"/>
    </row>
    <row r="158">
      <c r="AO158" s="121" t="n"/>
      <c r="AP158" s="68" t="n"/>
      <c r="AQ158" s="68" t="n"/>
      <c r="AR158" s="68" t="n"/>
      <c r="AS158" s="68" t="n"/>
    </row>
    <row r="159">
      <c r="AO159" s="121" t="n"/>
      <c r="AP159" s="68" t="n"/>
      <c r="AQ159" s="68" t="n"/>
      <c r="AR159" s="68" t="n"/>
      <c r="AS159" s="68" t="n"/>
    </row>
    <row r="160">
      <c r="AO160" s="121" t="n"/>
      <c r="AP160" s="68" t="n"/>
      <c r="AQ160" s="68" t="n"/>
      <c r="AR160" s="68" t="n"/>
      <c r="AS160" s="68" t="n"/>
    </row>
    <row r="161">
      <c r="AO161" s="121" t="n"/>
      <c r="AP161" s="68" t="n"/>
      <c r="AQ161" s="68" t="n"/>
      <c r="AR161" s="68" t="n"/>
      <c r="AS161" s="68" t="n"/>
    </row>
    <row r="162">
      <c r="AO162" s="121" t="n"/>
      <c r="AP162" s="68" t="n"/>
      <c r="AQ162" s="68" t="n"/>
      <c r="AR162" s="68" t="n"/>
      <c r="AS162" s="68" t="n"/>
    </row>
    <row r="163">
      <c r="AO163" s="121" t="n"/>
      <c r="AP163" s="68" t="n"/>
      <c r="AQ163" s="68" t="n"/>
      <c r="AR163" s="68" t="n"/>
      <c r="AS163" s="68" t="n"/>
    </row>
    <row r="164">
      <c r="AO164" s="121" t="n"/>
      <c r="AP164" s="68" t="n"/>
      <c r="AQ164" s="68" t="n"/>
      <c r="AR164" s="68" t="n"/>
      <c r="AS164" s="68" t="n"/>
    </row>
    <row r="165">
      <c r="AO165" s="121" t="n"/>
      <c r="AP165" s="68" t="n"/>
      <c r="AQ165" s="68" t="n"/>
      <c r="AR165" s="68" t="n"/>
      <c r="AS165" s="68" t="n"/>
    </row>
    <row r="166">
      <c r="AO166" s="121" t="n"/>
      <c r="AP166" s="68" t="n"/>
      <c r="AQ166" s="68" t="n"/>
      <c r="AR166" s="68" t="n"/>
      <c r="AS166" s="68" t="n"/>
    </row>
    <row r="167">
      <c r="AO167" s="121" t="n"/>
      <c r="AP167" s="68" t="n"/>
      <c r="AQ167" s="68" t="n"/>
      <c r="AR167" s="68" t="n"/>
      <c r="AS167" s="68" t="n"/>
    </row>
    <row r="168">
      <c r="AO168" s="121" t="n"/>
      <c r="AP168" s="68" t="n"/>
      <c r="AQ168" s="68" t="n"/>
      <c r="AR168" s="68" t="n"/>
      <c r="AS168" s="68" t="n"/>
    </row>
    <row r="169">
      <c r="AO169" s="121" t="n"/>
      <c r="AP169" s="68" t="n"/>
      <c r="AQ169" s="68" t="n"/>
      <c r="AR169" s="68" t="n"/>
      <c r="AS169" s="68" t="n"/>
    </row>
    <row r="170">
      <c r="AO170" s="121" t="n"/>
      <c r="AP170" s="68" t="n"/>
      <c r="AQ170" s="68" t="n"/>
      <c r="AR170" s="68" t="n"/>
      <c r="AS170" s="68" t="n"/>
    </row>
    <row r="171">
      <c r="AO171" s="121" t="n"/>
      <c r="AP171" s="68" t="n"/>
      <c r="AQ171" s="68" t="n"/>
      <c r="AR171" s="68" t="n"/>
      <c r="AS171" s="68" t="n"/>
    </row>
    <row r="172">
      <c r="AO172" s="121" t="n"/>
      <c r="AP172" s="68" t="n"/>
      <c r="AQ172" s="68" t="n"/>
      <c r="AR172" s="68" t="n"/>
      <c r="AS172" s="68" t="n"/>
    </row>
    <row r="173">
      <c r="AO173" s="121" t="n"/>
      <c r="AP173" s="68" t="n"/>
      <c r="AQ173" s="68" t="n"/>
      <c r="AR173" s="68" t="n"/>
      <c r="AS173" s="68" t="n"/>
    </row>
    <row r="174">
      <c r="AO174" s="121" t="n"/>
      <c r="AP174" s="68" t="n"/>
      <c r="AQ174" s="68" t="n"/>
      <c r="AR174" s="68" t="n"/>
      <c r="AS174" s="68" t="n"/>
    </row>
    <row r="175">
      <c r="AO175" s="121" t="n"/>
      <c r="AP175" s="68" t="n"/>
      <c r="AQ175" s="68" t="n"/>
      <c r="AR175" s="68" t="n"/>
      <c r="AS175" s="68" t="n"/>
    </row>
    <row r="176">
      <c r="AO176" s="121" t="n"/>
      <c r="AP176" s="68" t="n"/>
      <c r="AQ176" s="68" t="n"/>
      <c r="AR176" s="68" t="n"/>
      <c r="AS176" s="68" t="n"/>
    </row>
    <row r="177">
      <c r="AO177" s="121" t="n"/>
      <c r="AP177" s="68" t="n"/>
      <c r="AQ177" s="68" t="n"/>
      <c r="AR177" s="68" t="n"/>
      <c r="AS177" s="68" t="n"/>
    </row>
    <row r="178">
      <c r="AO178" s="121" t="n"/>
      <c r="AP178" s="68" t="n"/>
      <c r="AQ178" s="68" t="n"/>
      <c r="AR178" s="68" t="n"/>
      <c r="AS178" s="68" t="n"/>
    </row>
    <row r="179">
      <c r="AO179" s="121" t="n"/>
      <c r="AP179" s="68" t="n"/>
      <c r="AQ179" s="68" t="n"/>
      <c r="AR179" s="68" t="n"/>
      <c r="AS179" s="68" t="n"/>
    </row>
    <row r="180">
      <c r="AO180" s="121" t="n"/>
      <c r="AP180" s="68" t="n"/>
      <c r="AQ180" s="68" t="n"/>
      <c r="AR180" s="68" t="n"/>
      <c r="AS180" s="68" t="n"/>
    </row>
    <row r="181">
      <c r="AO181" s="121" t="n"/>
      <c r="AP181" s="68" t="n"/>
      <c r="AQ181" s="68" t="n"/>
      <c r="AR181" s="68" t="n"/>
      <c r="AS181" s="68" t="n"/>
    </row>
    <row r="182">
      <c r="AO182" s="121" t="n"/>
      <c r="AP182" s="68" t="n"/>
      <c r="AQ182" s="68" t="n"/>
      <c r="AR182" s="68" t="n"/>
      <c r="AS182" s="68" t="n"/>
    </row>
    <row r="183">
      <c r="AO183" s="121" t="n"/>
      <c r="AP183" s="68" t="n"/>
      <c r="AQ183" s="68" t="n"/>
      <c r="AR183" s="68" t="n"/>
      <c r="AS183" s="68" t="n"/>
    </row>
    <row r="184">
      <c r="AO184" s="121" t="n"/>
      <c r="AP184" s="68" t="n"/>
      <c r="AQ184" s="68" t="n"/>
      <c r="AR184" s="68" t="n"/>
      <c r="AS184" s="68" t="n"/>
    </row>
    <row r="185">
      <c r="AO185" s="121" t="n"/>
      <c r="AP185" s="68" t="n"/>
      <c r="AQ185" s="68" t="n"/>
      <c r="AR185" s="68" t="n"/>
      <c r="AS185" s="68" t="n"/>
    </row>
    <row r="186">
      <c r="AO186" s="121" t="n"/>
      <c r="AP186" s="68" t="n"/>
      <c r="AQ186" s="68" t="n"/>
      <c r="AR186" s="68" t="n"/>
      <c r="AS186" s="68" t="n"/>
    </row>
    <row r="187">
      <c r="AO187" s="121" t="n"/>
      <c r="AP187" s="68" t="n"/>
      <c r="AQ187" s="68" t="n"/>
      <c r="AR187" s="68" t="n"/>
      <c r="AS187" s="68" t="n"/>
    </row>
    <row r="188">
      <c r="AO188" s="121" t="n"/>
      <c r="AP188" s="68" t="n"/>
      <c r="AQ188" s="68" t="n"/>
      <c r="AR188" s="68" t="n"/>
      <c r="AS188" s="68" t="n"/>
    </row>
    <row r="189">
      <c r="AO189" s="121" t="n"/>
      <c r="AP189" s="68" t="n"/>
      <c r="AQ189" s="68" t="n"/>
      <c r="AR189" s="68" t="n"/>
      <c r="AS189" s="68" t="n"/>
    </row>
    <row r="190">
      <c r="AO190" s="121" t="n"/>
      <c r="AP190" s="68" t="n"/>
      <c r="AQ190" s="68" t="n"/>
      <c r="AR190" s="68" t="n"/>
      <c r="AS190" s="68" t="n"/>
    </row>
    <row r="191">
      <c r="AO191" s="121" t="n"/>
      <c r="AP191" s="68" t="n"/>
      <c r="AQ191" s="68" t="n"/>
      <c r="AR191" s="68" t="n"/>
      <c r="AS191" s="68" t="n"/>
    </row>
    <row r="192">
      <c r="AO192" s="121" t="n"/>
      <c r="AP192" s="68" t="n"/>
      <c r="AQ192" s="68" t="n"/>
      <c r="AR192" s="68" t="n"/>
      <c r="AS192" s="68" t="n"/>
    </row>
    <row r="193">
      <c r="AO193" s="121" t="n"/>
      <c r="AP193" s="68" t="n"/>
      <c r="AQ193" s="68" t="n"/>
      <c r="AR193" s="68" t="n"/>
      <c r="AS193" s="68" t="n"/>
    </row>
    <row r="194">
      <c r="AO194" s="121" t="n"/>
      <c r="AP194" s="68" t="n"/>
      <c r="AQ194" s="68" t="n"/>
      <c r="AR194" s="68" t="n"/>
      <c r="AS194" s="68" t="n"/>
    </row>
    <row r="195">
      <c r="AO195" s="121" t="n"/>
      <c r="AP195" s="68" t="n"/>
      <c r="AQ195" s="68" t="n"/>
      <c r="AR195" s="68" t="n"/>
      <c r="AS195" s="68" t="n"/>
    </row>
    <row r="196">
      <c r="AO196" s="121" t="n"/>
      <c r="AP196" s="68" t="n"/>
      <c r="AQ196" s="68" t="n"/>
      <c r="AR196" s="68" t="n"/>
      <c r="AS196" s="68" t="n"/>
    </row>
    <row r="197">
      <c r="AO197" s="121" t="n"/>
      <c r="AP197" s="68" t="n"/>
      <c r="AQ197" s="68" t="n"/>
      <c r="AR197" s="68" t="n"/>
      <c r="AS197" s="68" t="n"/>
    </row>
    <row r="198">
      <c r="AO198" s="121" t="n"/>
      <c r="AP198" s="68" t="n"/>
      <c r="AQ198" s="68" t="n"/>
      <c r="AR198" s="68" t="n"/>
      <c r="AS198" s="68" t="n"/>
    </row>
    <row r="199">
      <c r="AO199" s="121" t="n"/>
      <c r="AP199" s="68" t="n"/>
      <c r="AQ199" s="68" t="n"/>
      <c r="AR199" s="68" t="n"/>
      <c r="AS199" s="68" t="n"/>
    </row>
    <row r="200">
      <c r="AO200" s="121" t="n"/>
      <c r="AP200" s="68" t="n"/>
      <c r="AQ200" s="68" t="n"/>
      <c r="AR200" s="68" t="n"/>
      <c r="AS200" s="68" t="n"/>
    </row>
    <row r="201">
      <c r="AO201" s="121" t="n"/>
      <c r="AP201" s="68" t="n"/>
      <c r="AQ201" s="68" t="n"/>
      <c r="AR201" s="68" t="n"/>
      <c r="AS201" s="68" t="n"/>
    </row>
    <row r="202">
      <c r="AO202" s="121" t="n"/>
      <c r="AP202" s="68" t="n"/>
      <c r="AQ202" s="68" t="n"/>
      <c r="AR202" s="68" t="n"/>
      <c r="AS202" s="68" t="n"/>
    </row>
    <row r="203">
      <c r="AO203" s="121" t="n"/>
      <c r="AP203" s="68" t="n"/>
      <c r="AQ203" s="68" t="n"/>
      <c r="AR203" s="68" t="n"/>
      <c r="AS203" s="68" t="n"/>
    </row>
    <row r="204">
      <c r="AO204" s="121" t="n"/>
      <c r="AP204" s="68" t="n"/>
      <c r="AQ204" s="68" t="n"/>
      <c r="AR204" s="68" t="n"/>
      <c r="AS204" s="68" t="n"/>
    </row>
    <row r="205">
      <c r="AO205" s="121" t="n"/>
      <c r="AP205" s="68" t="n"/>
      <c r="AQ205" s="68" t="n"/>
      <c r="AR205" s="68" t="n"/>
      <c r="AS205" s="68" t="n"/>
    </row>
    <row r="206">
      <c r="AO206" s="121" t="n"/>
      <c r="AP206" s="68" t="n"/>
      <c r="AQ206" s="68" t="n"/>
      <c r="AR206" s="68" t="n"/>
      <c r="AS206" s="68" t="n"/>
    </row>
    <row r="207">
      <c r="AO207" s="121" t="n"/>
      <c r="AP207" s="68" t="n"/>
      <c r="AQ207" s="68" t="n"/>
      <c r="AR207" s="68" t="n"/>
      <c r="AS207" s="68" t="n"/>
    </row>
    <row r="208">
      <c r="AO208" s="121" t="n"/>
      <c r="AP208" s="68" t="n"/>
      <c r="AQ208" s="68" t="n"/>
      <c r="AR208" s="68" t="n"/>
      <c r="AS208" s="68" t="n"/>
    </row>
    <row r="209">
      <c r="AO209" s="121" t="n"/>
      <c r="AP209" s="68" t="n"/>
      <c r="AQ209" s="68" t="n"/>
      <c r="AR209" s="68" t="n"/>
      <c r="AS209" s="68" t="n"/>
    </row>
    <row r="210">
      <c r="AO210" s="121" t="n"/>
      <c r="AP210" s="68" t="n"/>
      <c r="AQ210" s="68" t="n"/>
      <c r="AR210" s="68" t="n"/>
      <c r="AS210" s="68" t="n"/>
    </row>
    <row r="211">
      <c r="AO211" s="121" t="n"/>
      <c r="AP211" s="68" t="n"/>
      <c r="AQ211" s="68" t="n"/>
      <c r="AR211" s="68" t="n"/>
      <c r="AS211" s="68" t="n"/>
    </row>
    <row r="212">
      <c r="AO212" s="121" t="n"/>
      <c r="AP212" s="68" t="n"/>
      <c r="AQ212" s="68" t="n"/>
      <c r="AR212" s="68" t="n"/>
      <c r="AS212" s="68" t="n"/>
    </row>
    <row r="213">
      <c r="AO213" s="121" t="n"/>
      <c r="AP213" s="68" t="n"/>
      <c r="AQ213" s="68" t="n"/>
      <c r="AR213" s="68" t="n"/>
      <c r="AS213" s="68" t="n"/>
    </row>
    <row r="214">
      <c r="AO214" s="121" t="n"/>
      <c r="AP214" s="68" t="n"/>
      <c r="AQ214" s="68" t="n"/>
      <c r="AR214" s="68" t="n"/>
      <c r="AS214" s="68" t="n"/>
    </row>
    <row r="215">
      <c r="AO215" s="121" t="n"/>
      <c r="AP215" s="68" t="n"/>
      <c r="AQ215" s="68" t="n"/>
      <c r="AR215" s="68" t="n"/>
      <c r="AS215" s="68" t="n"/>
    </row>
    <row r="216">
      <c r="AO216" s="121" t="n"/>
      <c r="AP216" s="68" t="n"/>
      <c r="AQ216" s="68" t="n"/>
      <c r="AR216" s="68" t="n"/>
      <c r="AS216" s="68" t="n"/>
    </row>
    <row r="217">
      <c r="AO217" s="121" t="n"/>
      <c r="AP217" s="68" t="n"/>
      <c r="AQ217" s="68" t="n"/>
      <c r="AR217" s="68" t="n"/>
      <c r="AS217" s="68" t="n"/>
    </row>
    <row r="218">
      <c r="AO218" s="121" t="n"/>
      <c r="AP218" s="68" t="n"/>
      <c r="AQ218" s="68" t="n"/>
      <c r="AR218" s="68" t="n"/>
      <c r="AS218" s="68" t="n"/>
    </row>
    <row r="219">
      <c r="AO219" s="121" t="n"/>
      <c r="AP219" s="68" t="n"/>
      <c r="AQ219" s="68" t="n"/>
      <c r="AR219" s="68" t="n"/>
      <c r="AS219" s="68" t="n"/>
    </row>
    <row r="220">
      <c r="AO220" s="121" t="n"/>
      <c r="AP220" s="68" t="n"/>
      <c r="AQ220" s="68" t="n"/>
      <c r="AR220" s="68" t="n"/>
      <c r="AS220" s="68" t="n"/>
    </row>
    <row r="221">
      <c r="AO221" s="121" t="n"/>
      <c r="AP221" s="68" t="n"/>
      <c r="AQ221" s="68" t="n"/>
      <c r="AR221" s="68" t="n"/>
      <c r="AS221" s="68" t="n"/>
    </row>
    <row r="222">
      <c r="AO222" s="121" t="n"/>
      <c r="AP222" s="68" t="n"/>
      <c r="AQ222" s="68" t="n"/>
      <c r="AR222" s="68" t="n"/>
      <c r="AS222" s="68" t="n"/>
    </row>
    <row r="223">
      <c r="AO223" s="121" t="n"/>
      <c r="AP223" s="68" t="n"/>
      <c r="AQ223" s="68" t="n"/>
      <c r="AR223" s="68" t="n"/>
      <c r="AS223" s="68" t="n"/>
    </row>
    <row r="224">
      <c r="AO224" s="121" t="n"/>
      <c r="AP224" s="68" t="n"/>
      <c r="AQ224" s="68" t="n"/>
      <c r="AR224" s="68" t="n"/>
      <c r="AS224" s="68" t="n"/>
    </row>
    <row r="225">
      <c r="AO225" s="121" t="n"/>
      <c r="AP225" s="68" t="n"/>
      <c r="AQ225" s="68" t="n"/>
      <c r="AR225" s="68" t="n"/>
      <c r="AS225" s="68" t="n"/>
    </row>
    <row r="226">
      <c r="AO226" s="121" t="n"/>
      <c r="AP226" s="68" t="n"/>
      <c r="AQ226" s="68" t="n"/>
      <c r="AR226" s="68" t="n"/>
      <c r="AS226" s="68" t="n"/>
    </row>
    <row r="227">
      <c r="AO227" s="121" t="n"/>
      <c r="AP227" s="68" t="n"/>
      <c r="AQ227" s="68" t="n"/>
      <c r="AR227" s="68" t="n"/>
      <c r="AS227" s="68" t="n"/>
    </row>
    <row r="228">
      <c r="AO228" s="121" t="n"/>
      <c r="AP228" s="68" t="n"/>
      <c r="AQ228" s="68" t="n"/>
      <c r="AR228" s="68" t="n"/>
      <c r="AS228" s="68" t="n"/>
    </row>
    <row r="229">
      <c r="AO229" s="121" t="n"/>
      <c r="AP229" s="68" t="n"/>
      <c r="AQ229" s="68" t="n"/>
      <c r="AR229" s="68" t="n"/>
      <c r="AS229" s="68" t="n"/>
    </row>
    <row r="230">
      <c r="AO230" s="121" t="n"/>
      <c r="AP230" s="68" t="n"/>
      <c r="AQ230" s="68" t="n"/>
      <c r="AR230" s="68" t="n"/>
      <c r="AS230" s="68" t="n"/>
    </row>
    <row r="231">
      <c r="AO231" s="121" t="n"/>
      <c r="AP231" s="68" t="n"/>
      <c r="AQ231" s="68" t="n"/>
      <c r="AR231" s="68" t="n"/>
      <c r="AS231" s="68" t="n"/>
    </row>
    <row r="232">
      <c r="AO232" s="121" t="n"/>
      <c r="AP232" s="68" t="n"/>
      <c r="AQ232" s="68" t="n"/>
      <c r="AR232" s="68" t="n"/>
      <c r="AS232" s="68" t="n"/>
    </row>
    <row r="233">
      <c r="AO233" s="121" t="n"/>
      <c r="AP233" s="68" t="n"/>
      <c r="AQ233" s="68" t="n"/>
      <c r="AR233" s="68" t="n"/>
      <c r="AS233" s="68" t="n"/>
    </row>
    <row r="234">
      <c r="AO234" s="121" t="n"/>
      <c r="AP234" s="68" t="n"/>
      <c r="AQ234" s="68" t="n"/>
      <c r="AR234" s="68" t="n"/>
      <c r="AS234" s="68" t="n"/>
    </row>
    <row r="235">
      <c r="AO235" s="121" t="n"/>
      <c r="AP235" s="68" t="n"/>
      <c r="AQ235" s="68" t="n"/>
      <c r="AR235" s="68" t="n"/>
      <c r="AS235" s="68" t="n"/>
    </row>
    <row r="236">
      <c r="AO236" s="121" t="n"/>
      <c r="AP236" s="68" t="n"/>
      <c r="AQ236" s="68" t="n"/>
      <c r="AR236" s="68" t="n"/>
      <c r="AS236" s="68" t="n"/>
    </row>
    <row r="237">
      <c r="AO237" s="121" t="n"/>
      <c r="AP237" s="68" t="n"/>
      <c r="AQ237" s="68" t="n"/>
      <c r="AR237" s="68" t="n"/>
      <c r="AS237" s="68" t="n"/>
    </row>
    <row r="238">
      <c r="AO238" s="121" t="n"/>
      <c r="AP238" s="68" t="n"/>
      <c r="AQ238" s="68" t="n"/>
      <c r="AR238" s="68" t="n"/>
      <c r="AS238" s="68" t="n"/>
    </row>
    <row r="239">
      <c r="AO239" s="121" t="n"/>
      <c r="AP239" s="68" t="n"/>
      <c r="AQ239" s="68" t="n"/>
      <c r="AR239" s="68" t="n"/>
      <c r="AS239" s="68" t="n"/>
    </row>
    <row r="240">
      <c r="AO240" s="121" t="n"/>
      <c r="AP240" s="68" t="n"/>
      <c r="AQ240" s="68" t="n"/>
      <c r="AR240" s="68" t="n"/>
      <c r="AS240" s="68" t="n"/>
    </row>
    <row r="241">
      <c r="AO241" s="121" t="n"/>
      <c r="AP241" s="68" t="n"/>
      <c r="AQ241" s="68" t="n"/>
      <c r="AR241" s="68" t="n"/>
      <c r="AS241" s="68" t="n"/>
    </row>
    <row r="242">
      <c r="AO242" s="121" t="n"/>
      <c r="AP242" s="68" t="n"/>
      <c r="AQ242" s="68" t="n"/>
      <c r="AR242" s="68" t="n"/>
      <c r="AS242" s="68" t="n"/>
    </row>
    <row r="243">
      <c r="AO243" s="121" t="n"/>
      <c r="AP243" s="68" t="n"/>
      <c r="AQ243" s="68" t="n"/>
      <c r="AR243" s="68" t="n"/>
      <c r="AS243" s="68" t="n"/>
    </row>
    <row r="244">
      <c r="AO244" s="121" t="n"/>
      <c r="AP244" s="68" t="n"/>
      <c r="AQ244" s="68" t="n"/>
      <c r="AR244" s="68" t="n"/>
      <c r="AS244" s="68" t="n"/>
    </row>
    <row r="245">
      <c r="AO245" s="121" t="n"/>
      <c r="AP245" s="68" t="n"/>
      <c r="AQ245" s="68" t="n"/>
      <c r="AR245" s="68" t="n"/>
      <c r="AS245" s="68" t="n"/>
    </row>
    <row r="246">
      <c r="AO246" s="121" t="n"/>
      <c r="AP246" s="68" t="n"/>
      <c r="AQ246" s="68" t="n"/>
      <c r="AR246" s="68" t="n"/>
      <c r="AS246" s="68" t="n"/>
    </row>
    <row r="247">
      <c r="AO247" s="121" t="n"/>
      <c r="AP247" s="68" t="n"/>
      <c r="AQ247" s="68" t="n"/>
      <c r="AR247" s="68" t="n"/>
      <c r="AS247" s="68" t="n"/>
    </row>
    <row r="248">
      <c r="AO248" s="121" t="n"/>
      <c r="AP248" s="68" t="n"/>
      <c r="AQ248" s="68" t="n"/>
      <c r="AR248" s="68" t="n"/>
      <c r="AS248" s="68" t="n"/>
    </row>
    <row r="249">
      <c r="AO249" s="121" t="n"/>
      <c r="AP249" s="68" t="n"/>
      <c r="AQ249" s="68" t="n"/>
      <c r="AR249" s="68" t="n"/>
      <c r="AS249" s="68" t="n"/>
    </row>
    <row r="250">
      <c r="AO250" s="121" t="n"/>
      <c r="AP250" s="68" t="n"/>
      <c r="AQ250" s="68" t="n"/>
      <c r="AR250" s="68" t="n"/>
      <c r="AS250" s="68" t="n"/>
    </row>
    <row r="251">
      <c r="AO251" s="121" t="n"/>
      <c r="AP251" s="68" t="n"/>
      <c r="AQ251" s="68" t="n"/>
      <c r="AR251" s="68" t="n"/>
      <c r="AS251" s="68" t="n"/>
    </row>
    <row r="252">
      <c r="AO252" s="121" t="n"/>
      <c r="AP252" s="68" t="n"/>
      <c r="AQ252" s="68" t="n"/>
      <c r="AR252" s="68" t="n"/>
      <c r="AS252" s="68" t="n"/>
    </row>
    <row r="253">
      <c r="AO253" s="121" t="n"/>
      <c r="AP253" s="68" t="n"/>
      <c r="AQ253" s="68" t="n"/>
      <c r="AR253" s="68" t="n"/>
      <c r="AS253" s="68" t="n"/>
    </row>
    <row r="254">
      <c r="AO254" s="121" t="n"/>
      <c r="AP254" s="68" t="n"/>
      <c r="AQ254" s="68" t="n"/>
      <c r="AR254" s="68" t="n"/>
      <c r="AS254" s="68" t="n"/>
    </row>
    <row r="255">
      <c r="AO255" s="121" t="n"/>
      <c r="AP255" s="68" t="n"/>
      <c r="AQ255" s="68" t="n"/>
      <c r="AR255" s="68" t="n"/>
      <c r="AS255" s="68" t="n"/>
    </row>
    <row r="256">
      <c r="AO256" s="121" t="n"/>
      <c r="AP256" s="68" t="n"/>
      <c r="AQ256" s="68" t="n"/>
      <c r="AR256" s="68" t="n"/>
      <c r="AS256" s="68" t="n"/>
    </row>
    <row r="257">
      <c r="AO257" s="121" t="n"/>
      <c r="AP257" s="68" t="n"/>
      <c r="AQ257" s="68" t="n"/>
      <c r="AR257" s="68" t="n"/>
      <c r="AS257" s="68" t="n"/>
    </row>
    <row r="258">
      <c r="AO258" s="121" t="n"/>
      <c r="AP258" s="68" t="n"/>
      <c r="AQ258" s="68" t="n"/>
      <c r="AR258" s="68" t="n"/>
      <c r="AS258" s="68" t="n"/>
    </row>
    <row r="259">
      <c r="AO259" s="121" t="n"/>
      <c r="AP259" s="68" t="n"/>
      <c r="AQ259" s="68" t="n"/>
      <c r="AR259" s="68" t="n"/>
      <c r="AS259" s="68" t="n"/>
    </row>
    <row r="260">
      <c r="AO260" s="121" t="n"/>
      <c r="AP260" s="68" t="n"/>
      <c r="AQ260" s="68" t="n"/>
      <c r="AR260" s="68" t="n"/>
      <c r="AS260" s="68" t="n"/>
    </row>
    <row r="261">
      <c r="AO261" s="121" t="n"/>
      <c r="AP261" s="68" t="n"/>
      <c r="AQ261" s="68" t="n"/>
      <c r="AR261" s="68" t="n"/>
      <c r="AS261" s="68" t="n"/>
    </row>
    <row r="262">
      <c r="AO262" s="121" t="n"/>
      <c r="AP262" s="68" t="n"/>
      <c r="AQ262" s="68" t="n"/>
      <c r="AR262" s="68" t="n"/>
      <c r="AS262" s="68" t="n"/>
    </row>
    <row r="263">
      <c r="AO263" s="121" t="n"/>
      <c r="AP263" s="68" t="n"/>
      <c r="AQ263" s="68" t="n"/>
      <c r="AR263" s="68" t="n"/>
      <c r="AS263" s="68" t="n"/>
    </row>
    <row r="264">
      <c r="AO264" s="121" t="n"/>
      <c r="AP264" s="68" t="n"/>
      <c r="AQ264" s="68" t="n"/>
      <c r="AR264" s="68" t="n"/>
      <c r="AS264" s="68" t="n"/>
    </row>
    <row r="265">
      <c r="AO265" s="121" t="n"/>
      <c r="AP265" s="68" t="n"/>
      <c r="AQ265" s="68" t="n"/>
      <c r="AR265" s="68" t="n"/>
      <c r="AS265" s="68" t="n"/>
    </row>
    <row r="266">
      <c r="AO266" s="121" t="n"/>
      <c r="AP266" s="68" t="n"/>
      <c r="AQ266" s="68" t="n"/>
      <c r="AR266" s="68" t="n"/>
      <c r="AS266" s="68" t="n"/>
    </row>
    <row r="267">
      <c r="AO267" s="121" t="n"/>
      <c r="AP267" s="68" t="n"/>
      <c r="AQ267" s="68" t="n"/>
      <c r="AR267" s="68" t="n"/>
      <c r="AS267" s="68" t="n"/>
    </row>
  </sheetData>
  <sheetProtection selectLockedCells="0" selectUnlockedCells="0" algorithmName="SHA-512" sheet="1" objects="0" insertRows="1" insertHyperlinks="1" autoFilter="1" scenarios="0" formatColumns="0" deleteColumns="1" insertColumns="1" pivotTables="1" deleteRows="1" formatCells="1" saltValue="fo9OrhFIgRzYSdHn/DuF9w==" formatRows="0" sort="1" spinCount="100000" hashValue="48vzQH5+uS3p+efg1ZlHXAG5sqX2MPzVydHQKYqJJgEMxwBt/+TEurgNIFqoSI8d1hL38GRdOKBV2P6wGInEHg=="/>
  <mergeCells count="20">
    <mergeCell ref="B49:H49"/>
    <mergeCell ref="B55:H55"/>
    <mergeCell ref="B51:H51"/>
    <mergeCell ref="B45:H45"/>
    <mergeCell ref="I50:R50"/>
    <mergeCell ref="AJ6:AL6"/>
    <mergeCell ref="B50:H50"/>
    <mergeCell ref="B47:H47"/>
    <mergeCell ref="B54:H54"/>
    <mergeCell ref="B46:H46"/>
    <mergeCell ref="A2:B2"/>
    <mergeCell ref="Z1:AE1"/>
    <mergeCell ref="B56:H56"/>
    <mergeCell ref="B52:H52"/>
    <mergeCell ref="B43:H43"/>
    <mergeCell ref="B48:H48"/>
    <mergeCell ref="B42:H42"/>
    <mergeCell ref="B44:H44"/>
    <mergeCell ref="A1:F1"/>
    <mergeCell ref="B53:H53"/>
  </mergeCells>
  <conditionalFormatting sqref="A8:D8 A9:G9 A10:D10 A11:H17 A18:D18 A19:H19 A20:D20 A21:H33 A34:D34 A35:H38 A39:D39 A40:H40 F8:H8 F10:H10 F18:H18 F20:H20 F34:H34 F39:H39">
    <cfRule type="expression" priority="3869" dxfId="0">
      <formula>$C$3="Yes, section requirements are not applicable"</formula>
    </cfRule>
  </conditionalFormatting>
  <conditionalFormatting sqref="H9">
    <cfRule type="expression" priority="2" dxfId="0">
      <formula>$C$3="Yes, section requirements are not applicable"</formula>
    </cfRule>
  </conditionalFormatting>
  <conditionalFormatting sqref="E8">
    <cfRule type="expression" priority="24" dxfId="5">
      <formula>$AK8=1</formula>
    </cfRule>
    <cfRule type="expression" priority="25" dxfId="0">
      <formula>$C$3="Yes, section requirements are not included in the contract amendment"</formula>
    </cfRule>
    <cfRule type="expression" priority="26" dxfId="0">
      <formula>OR($V8=TRUE,$U8=TRUE)</formula>
    </cfRule>
  </conditionalFormatting>
  <conditionalFormatting sqref="A9:H9">
    <cfRule type="expression" priority="23" dxfId="0">
      <formula>$E$8="N/A"</formula>
    </cfRule>
  </conditionalFormatting>
  <conditionalFormatting sqref="E10">
    <cfRule type="expression" priority="20" dxfId="5">
      <formula>$AK10=1</formula>
    </cfRule>
    <cfRule type="expression" priority="21" dxfId="0">
      <formula>$C$3="Yes, section requirements are not included in the contract amendment"</formula>
    </cfRule>
    <cfRule type="expression" priority="22" dxfId="0">
      <formula>OR($V10=TRUE,$U10=TRUE)</formula>
    </cfRule>
  </conditionalFormatting>
  <conditionalFormatting sqref="E18">
    <cfRule type="expression" priority="17" dxfId="5">
      <formula>$AK18=1</formula>
    </cfRule>
    <cfRule type="expression" priority="18" dxfId="0">
      <formula>$C$3="Yes, section requirements are not included in the contract amendment"</formula>
    </cfRule>
    <cfRule type="expression" priority="19" dxfId="0">
      <formula>OR($V18=TRUE,$U18=TRUE)</formula>
    </cfRule>
  </conditionalFormatting>
  <conditionalFormatting sqref="E20">
    <cfRule type="expression" priority="14" dxfId="5">
      <formula>$AK20=1</formula>
    </cfRule>
    <cfRule type="expression" priority="15" dxfId="0">
      <formula>$C$3="Yes, section requirements are not included in the contract amendment"</formula>
    </cfRule>
    <cfRule type="expression" priority="16" dxfId="0">
      <formula>OR($V20=TRUE,$U20=TRUE)</formula>
    </cfRule>
  </conditionalFormatting>
  <conditionalFormatting sqref="E34">
    <cfRule type="expression" priority="11" dxfId="5">
      <formula>$AK34=1</formula>
    </cfRule>
    <cfRule type="expression" priority="12" dxfId="0">
      <formula>$C$3="Yes, section requirements are not included in the contract amendment"</formula>
    </cfRule>
    <cfRule type="expression" priority="13" dxfId="0">
      <formula>OR($V34=TRUE,$U34=TRUE)</formula>
    </cfRule>
  </conditionalFormatting>
  <conditionalFormatting sqref="E39">
    <cfRule type="expression" priority="8" dxfId="5">
      <formula>$AK39=1</formula>
    </cfRule>
    <cfRule type="expression" priority="9" dxfId="0">
      <formula>$C$3="Yes, section requirements are not included in the contract amendment"</formula>
    </cfRule>
    <cfRule type="expression" priority="10" dxfId="0">
      <formula>OR($V39=TRUE,$U39=TRUE)</formula>
    </cfRule>
  </conditionalFormatting>
  <conditionalFormatting sqref="A11:H17">
    <cfRule type="expression" priority="7" dxfId="0">
      <formula>$E$10="N/A"</formula>
    </cfRule>
  </conditionalFormatting>
  <conditionalFormatting sqref="A19:H19">
    <cfRule type="expression" priority="6" dxfId="0">
      <formula>$E$18="N/A"</formula>
    </cfRule>
  </conditionalFormatting>
  <conditionalFormatting sqref="A21:H33">
    <cfRule type="expression" priority="5" dxfId="0">
      <formula>$E$20="N/A"</formula>
    </cfRule>
  </conditionalFormatting>
  <conditionalFormatting sqref="A35:H38">
    <cfRule type="expression" priority="4" dxfId="0">
      <formula>$E$34="N/A"</formula>
    </cfRule>
  </conditionalFormatting>
  <conditionalFormatting sqref="A40:H40">
    <cfRule type="expression" priority="3" dxfId="0">
      <formula>$E$39="N/A"</formula>
    </cfRule>
  </conditionalFormatting>
  <conditionalFormatting sqref="A9:H40">
    <cfRule type="expression" priority="1" dxfId="0">
      <formula>$X9=TRUE</formula>
    </cfRule>
  </conditionalFormatting>
  <dataValidations count="3">
    <dataValidation sqref="C3" showDropDown="0" showInputMessage="1" showErrorMessage="1" allowBlank="1" type="list">
      <formula1>$K$2:$K$3</formula1>
    </dataValidation>
    <dataValidation sqref="E9 E11:E17 E19 E21:E33 E35:E38 E40" showDropDown="0" showInputMessage="1" showErrorMessage="1" allowBlank="1" type="list">
      <formula1>$J$1:$J$4</formula1>
    </dataValidation>
    <dataValidation sqref="E8 E10 E18 E20 E34 E39" showDropDown="0" showInputMessage="1" showErrorMessage="1" allowBlank="1" type="list">
      <formula1>$AU$1</formula1>
    </dataValidation>
  </dataValidations>
  <hyperlinks>
    <hyperlink ref="D9" location="'I. Program Integrity'!A42" display="1, 2, 3, 4, 5, 6, 7, 12"/>
    <hyperlink ref="D11" location="'I. Program Integrity'!A49" display="8,9"/>
    <hyperlink ref="D12" location="'I. Program Integrity'!A50" display="'I. Program Integrity'!A50"/>
    <hyperlink ref="D13" location="'I. Program Integrity'!A50" display="'I. Program Integrity'!A50"/>
    <hyperlink ref="D14" location="'I. Program Integrity'!A51" display="10, 11"/>
    <hyperlink ref="D33" location="'I. Program Integrity'!A54" display="'I. Program Integrity'!A54"/>
    <hyperlink ref="D35" location="'I. Program Integrity'!A55" display="'I. Program Integrity'!A55"/>
    <hyperlink ref="D40" location="'I. Program Integrity'!A56" display="'I. Program Integrity'!A56"/>
    <hyperlink ref="A42" location="'I. Program Integrity'!D9" display="'I. Program Integrity'!D9"/>
    <hyperlink ref="A43" location="'I. Program Integrity'!D9" display="'I. Program Integrity'!D9"/>
    <hyperlink ref="A44" location="'I. Program Integrity'!D9" display="'I. Program Integrity'!D9"/>
    <hyperlink ref="A45" location="'I. Program Integrity'!D9" display="'I. Program Integrity'!D9"/>
    <hyperlink ref="A46" location="'I. Program Integrity'!D9" display="'I. Program Integrity'!D9"/>
    <hyperlink ref="A47" location="'I. Program Integrity'!D9" display="'I. Program Integrity'!D9"/>
    <hyperlink ref="A48" location="'I. Program Integrity'!D9" display="'I. Program Integrity'!D9"/>
    <hyperlink ref="A49" location="'I. Program Integrity'!D11" display="'I. Program Integrity'!D11"/>
    <hyperlink ref="A50" location="'I. Program Integrity'!D11" display="'I. Program Integrity'!D11"/>
    <hyperlink ref="A51" location="'I. Program Integrity'!D14" display="'I. Program Integrity'!D14"/>
    <hyperlink ref="A52" location="'I. Program Integrity'!D14" display="'I. Program Integrity'!D14"/>
    <hyperlink ref="A53" location="'I. Program Integrity'!D9" display="'I. Program Integrity'!D9"/>
    <hyperlink ref="A54" location="'I. Program Integrity'!D33" display="'I. Program Integrity'!D33"/>
    <hyperlink ref="A55" location="'I. Program Integrity'!D35" display="'I. Program Integrity'!D35"/>
    <hyperlink ref="A56" location="'I. Program Integrity'!D40" display="'I. Program Integrity'!D40"/>
  </hyperlinks>
  <pageMargins left="0.25" right="0.25" top="0.75" bottom="0.75" header="0.3" footer="0.3"/>
  <pageSetup orientation="landscape" scale="78" fitToHeight="0" horizontalDpi="4294967293" verticalDpi="4294967293"/>
</worksheet>
</file>

<file path=xl/worksheets/sheet13.xml><?xml version="1.0" encoding="utf-8"?>
<worksheet xmlns="http://schemas.openxmlformats.org/spreadsheetml/2006/main">
  <sheetPr codeName="Sheet13">
    <outlinePr summaryBelow="1" summaryRight="1"/>
    <pageSetUpPr fitToPage="1"/>
  </sheetPr>
  <dimension ref="A1:XEY1048574"/>
  <sheetViews>
    <sheetView zoomScale="70" zoomScaleNormal="70" workbookViewId="0">
      <pane ySplit="7" topLeftCell="A9" activePane="bottomLeft" state="frozen"/>
      <selection pane="bottomLeft" activeCell="A1" sqref="A1:F1"/>
    </sheetView>
  </sheetViews>
  <sheetFormatPr baseColWidth="8" defaultColWidth="9.28515625" defaultRowHeight="15" outlineLevelCol="0"/>
  <cols>
    <col width="10.5703125" customWidth="1" min="1" max="1"/>
    <col width="18.5703125" customWidth="1" style="7" min="2" max="2"/>
    <col width="77.7109375" customWidth="1" style="152" min="3" max="3"/>
    <col width="7.5703125" customWidth="1" style="8" min="4" max="4"/>
    <col width="8.5703125" customWidth="1" style="5" min="5" max="5"/>
    <col width="8.5703125" customWidth="1" min="6" max="6"/>
    <col width="22.28515625" customWidth="1" min="7" max="7"/>
    <col width="9.28515625" customWidth="1" min="8" max="8"/>
    <col hidden="1" width="10.7109375" customWidth="1" style="598" min="9" max="9"/>
    <col hidden="1" width="9.5703125" customWidth="1" style="139" min="10" max="10"/>
    <col hidden="1" width="6.28515625" customWidth="1" style="139" min="11" max="12"/>
    <col hidden="1" width="11.28515625" customWidth="1" style="138" min="13" max="13"/>
    <col hidden="1" width="6.28515625" customWidth="1" style="116" min="14" max="15"/>
    <col hidden="1" width="9.28515625" customWidth="1" style="116" min="16" max="16"/>
    <col hidden="1" width="7.5703125" customWidth="1" style="116" min="17" max="17"/>
    <col hidden="1" width="6.28515625" customWidth="1" style="116" min="18" max="18"/>
    <col hidden="1" width="12.42578125" customWidth="1" style="117" min="19" max="21"/>
    <col hidden="1" width="27.5703125" customWidth="1" style="122" min="22" max="22"/>
    <col hidden="1" width="26.5703125" customWidth="1" style="88" min="23" max="23"/>
    <col hidden="1" width="60.7109375" customWidth="1" style="88" min="24" max="31"/>
    <col hidden="1" width="65.28515625" customWidth="1" style="69" min="32" max="32"/>
    <col hidden="1" width="34.7109375" customWidth="1" style="69" min="33" max="33"/>
    <col hidden="1" width="7.28515625" customWidth="1" style="69" min="34" max="34"/>
    <col hidden="1" width="76.7109375" customWidth="1" style="84" min="35" max="35"/>
    <col hidden="1" width="9.28515625" customWidth="1" style="69" min="36" max="36"/>
    <col hidden="1" width="13.28515625" customWidth="1" style="69" min="37" max="37"/>
    <col hidden="1" width="9.28515625" customWidth="1" style="69" min="38" max="46"/>
    <col hidden="1" width="11" customWidth="1" min="47" max="47"/>
    <col width="9.28515625" customWidth="1" min="48" max="64"/>
  </cols>
  <sheetData>
    <row r="1" ht="27.95" customHeight="1" thickBot="1">
      <c r="A1" s="573" t="inlineStr">
        <is>
          <t>Subpart J - General Terms and Conditions</t>
        </is>
      </c>
      <c r="B1" s="626" t="n"/>
      <c r="C1" s="626" t="n"/>
      <c r="D1" s="626" t="n"/>
      <c r="E1" s="626" t="n"/>
      <c r="F1" s="626" t="n"/>
      <c r="G1" s="584" t="n"/>
      <c r="H1" s="280" t="n"/>
      <c r="I1" s="25" t="n"/>
      <c r="J1" s="26" t="inlineStr">
        <is>
          <t>Met</t>
        </is>
      </c>
      <c r="K1" s="27" t="n"/>
      <c r="L1" s="51" t="n"/>
      <c r="M1" s="52">
        <f>IF($C$2="Base contract","Blist",IF($C$2="Contract Amendment","Alist"))</f>
        <v/>
      </c>
      <c r="N1" s="53" t="n"/>
      <c r="O1" s="29" t="n"/>
      <c r="P1" s="53" t="n"/>
      <c r="Q1" s="53" t="n"/>
      <c r="R1" s="53" t="n"/>
      <c r="S1" s="53" t="n"/>
      <c r="T1" s="53" t="n"/>
      <c r="U1" s="53" t="n"/>
      <c r="V1" s="38" t="n"/>
      <c r="W1" s="54" t="n"/>
      <c r="X1" s="581" t="n"/>
      <c r="Y1" s="581" t="n"/>
      <c r="Z1" s="581" t="inlineStr">
        <is>
          <t>This contract applies to the following entity types</t>
        </is>
      </c>
      <c r="AA1" s="69" t="n"/>
      <c r="AB1" s="69" t="n"/>
      <c r="AC1" s="69" t="n"/>
      <c r="AD1" s="69" t="n"/>
      <c r="AE1" s="69" t="n"/>
      <c r="AF1" s="57" t="n"/>
      <c r="AG1" s="46" t="inlineStr">
        <is>
          <t>Does the review include Medicaid and CHIP?</t>
        </is>
      </c>
      <c r="AH1" s="56" t="n"/>
      <c r="AI1" s="56" t="n"/>
      <c r="AJ1" s="56" t="n"/>
      <c r="AK1" s="56" t="n"/>
      <c r="AM1" s="69" t="inlineStr">
        <is>
          <t>N/A</t>
        </is>
      </c>
    </row>
    <row r="2" ht="21.6" customHeight="1">
      <c r="A2" s="588" t="inlineStr">
        <is>
          <t>Type of Review:</t>
        </is>
      </c>
      <c r="B2" s="623" t="n"/>
      <c r="C2" s="589">
        <f>'Cover Sheet'!B6</f>
        <v/>
      </c>
      <c r="D2" s="218" t="n"/>
      <c r="E2" s="281" t="n"/>
      <c r="F2" s="282" t="n"/>
      <c r="G2" s="283" t="inlineStr">
        <is>
          <t>Status of Medicaid Section:</t>
        </is>
      </c>
      <c r="H2" s="284">
        <f>I2</f>
        <v/>
      </c>
      <c r="I2" s="25">
        <f>IF(OR($C$3="Yes, section requirements are not applicable",$C$3="Yes, all requirements on the sheet are crosshatched",AND(E8="N/A",E16="N/A",E19="N/A",E28="N/A",E31="N/A",E51="N/A",E53="N/A")),"Section Review N/A",IF((COUNTA(A8:A59)+COUNTBLANK(A8:A59)=COUNTBLANK(E8:E59)),"Not Started",IF((COUNTA(A8:A59)&gt;SUM(V8:V59)),"In Progress","Section Review Complete")))</f>
        <v/>
      </c>
      <c r="J2" s="25" t="inlineStr">
        <is>
          <t>Unsure</t>
        </is>
      </c>
      <c r="K2" s="27" t="inlineStr">
        <is>
          <t>Yes, section requirements are not applicable</t>
        </is>
      </c>
      <c r="L2" s="27" t="n"/>
      <c r="M2" s="28" t="n"/>
      <c r="N2" s="53" t="n"/>
      <c r="O2" s="29" t="n"/>
      <c r="P2" s="53" t="n"/>
      <c r="Q2" s="53" t="n"/>
      <c r="R2" s="53" t="n"/>
      <c r="S2" s="53" t="n"/>
      <c r="T2" s="53" t="n"/>
      <c r="U2" s="53" t="n"/>
      <c r="V2" s="38" t="n"/>
      <c r="W2" s="54" t="n"/>
      <c r="X2" s="59" t="n"/>
      <c r="Y2" s="59" t="n"/>
      <c r="Z2" s="54">
        <f>IF('Cover Sheet'!$B$13="Yes","MCO","--")</f>
        <v/>
      </c>
      <c r="AA2" s="54">
        <f>IF('Cover Sheet'!$B$14="Yes","HIO","--")</f>
        <v/>
      </c>
      <c r="AB2" s="54">
        <f>IF('Cover Sheet'!$B$15="Yes","PIHP","--")</f>
        <v/>
      </c>
      <c r="AC2" s="54">
        <f>IF('Cover Sheet'!$B$16="Yes","PAHP","--")</f>
        <v/>
      </c>
      <c r="AD2" s="54">
        <f>IF('Cover Sheet'!$B$17="Yes","NEMT PAHP","--")</f>
        <v/>
      </c>
      <c r="AE2" s="54">
        <f>IF('Cover Sheet'!$B$18="Yes","PCCME","--")</f>
        <v/>
      </c>
      <c r="AF2" s="57" t="n"/>
      <c r="AG2" s="632">
        <f>IF('Cover Sheet'!$B$4="BOTH",1,0)</f>
        <v/>
      </c>
      <c r="AH2" s="56" t="n"/>
      <c r="AI2" s="56" t="inlineStr">
        <is>
          <t> </t>
        </is>
      </c>
      <c r="AJ2" s="56" t="n"/>
      <c r="AK2" s="56" t="n"/>
    </row>
    <row r="3" ht="13.5" customHeight="1" thickBot="1">
      <c r="A3" s="305" t="inlineStr">
        <is>
          <t>Mark all requirements as "N/A"?</t>
        </is>
      </c>
      <c r="B3" s="306" t="n"/>
      <c r="C3" s="307" t="inlineStr">
        <is>
          <t>No, section requirements must be reviewed</t>
        </is>
      </c>
      <c r="D3" s="226" t="n"/>
      <c r="E3" s="285" t="n"/>
      <c r="F3" s="286" t="n"/>
      <c r="G3" s="287" t="inlineStr">
        <is>
          <t>Medicaid Decision:</t>
        </is>
      </c>
      <c r="H3" s="288">
        <f>I3</f>
        <v/>
      </c>
      <c r="I3" s="25">
        <f>IF(OR($C$3="Yes, section requirements are not applicable",$C$3="Yes, all requirements on the sheet are crosshatched",AND(E8="N/A",E16="N/A",E19="N/A",E28="N/A",E31="N/A",E51="N/A",E53="N/A")),"Section Review N/A",IF((COUNTA(A8:A59)+COUNTBLANK(A8:A59))=COUNTBLANK(E8:E59),"Not Started",IF(OR(COUNTA(A8:A59)+COUNTBLANK(A8:A59)&lt;&gt;COUNTIF(E8:E59,"Yes")+COUNTIF(E8:E59,"Met")+COUNTIF(E8:E59,"N/A")+COUNTBLANK(E8:E59),COUNTA(A8:A59)&lt;&gt;SUM(V8:V59)),"Revisions Needed","Approved")))</f>
        <v/>
      </c>
      <c r="J3" s="25" t="inlineStr">
        <is>
          <t>Not met</t>
        </is>
      </c>
      <c r="K3" s="27" t="inlineStr">
        <is>
          <t>No, section requirements must be reviewed</t>
        </is>
      </c>
      <c r="L3" s="27" t="n"/>
      <c r="M3" s="28" t="n"/>
      <c r="N3" s="53" t="n"/>
      <c r="O3" s="29" t="n"/>
      <c r="P3" s="53" t="n"/>
      <c r="Q3" s="53" t="n"/>
      <c r="R3" s="53" t="n"/>
      <c r="S3" s="53" t="n"/>
      <c r="T3" s="53" t="n"/>
      <c r="U3" s="53" t="n"/>
      <c r="V3" s="38" t="n"/>
      <c r="W3" s="54" t="n"/>
      <c r="X3" s="56" t="n"/>
      <c r="Y3" s="56" t="n"/>
      <c r="Z3" s="56" t="n"/>
      <c r="AA3" s="56" t="n"/>
      <c r="AB3" s="56" t="n"/>
      <c r="AC3" s="56" t="n"/>
      <c r="AD3" s="56" t="n"/>
      <c r="AE3" s="56" t="n"/>
      <c r="AF3" s="57" t="n"/>
      <c r="AG3" s="54" t="n"/>
      <c r="AH3" s="56" t="n"/>
      <c r="AI3" s="56" t="n"/>
      <c r="AJ3" s="56" t="n"/>
      <c r="AK3" s="56" t="n"/>
    </row>
    <row r="4" hidden="1" ht="13.5" customHeight="1">
      <c r="A4" s="231" t="n"/>
      <c r="B4" s="232" t="n"/>
      <c r="C4" s="289" t="n"/>
      <c r="D4" s="234" t="n"/>
      <c r="E4" s="231" t="n"/>
      <c r="F4" s="290" t="n"/>
      <c r="G4" s="290" t="n"/>
      <c r="H4" s="290" t="n"/>
      <c r="I4" s="25" t="n"/>
      <c r="J4" s="25" t="inlineStr">
        <is>
          <t>N/A</t>
        </is>
      </c>
      <c r="K4" s="27" t="n"/>
      <c r="L4" s="27" t="n"/>
      <c r="M4" s="28" t="n"/>
      <c r="N4" s="53" t="n"/>
      <c r="O4" s="29" t="n"/>
      <c r="P4" s="53" t="n"/>
      <c r="Q4" s="53" t="n"/>
      <c r="R4" s="53" t="n"/>
      <c r="S4" s="53" t="n"/>
      <c r="T4" s="53" t="n"/>
      <c r="U4" s="53" t="n"/>
      <c r="V4" s="38" t="n"/>
      <c r="W4" s="54" t="n"/>
      <c r="X4" s="56" t="n"/>
      <c r="Y4" s="56" t="n"/>
      <c r="Z4" s="56" t="n"/>
      <c r="AA4" s="56" t="n"/>
      <c r="AB4" s="56" t="n"/>
      <c r="AC4" s="56" t="n"/>
      <c r="AD4" s="56" t="n"/>
      <c r="AE4" s="56" t="n"/>
      <c r="AF4" s="57" t="n"/>
      <c r="AG4" s="54" t="n"/>
      <c r="AH4" s="56" t="n"/>
      <c r="AI4" s="56" t="n"/>
      <c r="AJ4" s="56" t="n"/>
      <c r="AK4" s="56" t="n"/>
    </row>
    <row r="5" hidden="1" ht="13.5" customHeight="1">
      <c r="A5" s="237" t="n"/>
      <c r="B5" s="238" t="n"/>
      <c r="C5" s="291" t="n"/>
      <c r="D5" s="239" t="n"/>
      <c r="E5" s="237" t="n"/>
      <c r="F5" s="292" t="n"/>
      <c r="G5" s="292" t="n"/>
      <c r="H5" s="355" t="n"/>
      <c r="I5" s="25" t="n"/>
      <c r="J5" s="25" t="n"/>
      <c r="K5" s="27" t="n"/>
      <c r="L5" s="27" t="n"/>
      <c r="M5" s="28" t="n"/>
      <c r="N5" s="53" t="n"/>
      <c r="O5" s="29" t="n"/>
      <c r="P5" s="53" t="n"/>
      <c r="Q5" s="53" t="n"/>
      <c r="R5" s="53" t="n"/>
      <c r="S5" s="53" t="inlineStr">
        <is>
          <t>_EFFECTIVE</t>
        </is>
      </c>
      <c r="T5" s="53" t="n"/>
      <c r="U5" s="53" t="n"/>
      <c r="V5" s="38" t="n"/>
      <c r="W5" s="54" t="n"/>
      <c r="X5" s="56" t="n"/>
      <c r="Y5" s="56" t="n"/>
      <c r="Z5" s="56" t="n"/>
      <c r="AA5" s="56" t="n"/>
      <c r="AB5" s="56" t="n"/>
      <c r="AC5" s="56" t="n"/>
      <c r="AD5" s="56" t="n"/>
      <c r="AE5" s="56" t="n"/>
      <c r="AF5" s="57" t="n"/>
      <c r="AG5" s="54" t="n"/>
      <c r="AH5" s="56" t="n"/>
      <c r="AI5" s="56" t="n"/>
      <c r="AJ5" s="56" t="n"/>
      <c r="AK5" s="56" t="n"/>
      <c r="AM5" s="69" t="inlineStr">
        <is>
          <t>Medicaid_Only</t>
        </is>
      </c>
    </row>
    <row r="6" hidden="1" ht="18" customHeight="1" thickBot="1">
      <c r="A6" s="242" t="n"/>
      <c r="B6" s="243" t="n"/>
      <c r="C6" s="244" t="n"/>
      <c r="D6" s="245" t="n"/>
      <c r="E6" s="246" t="n"/>
      <c r="F6" s="247" t="n"/>
      <c r="G6" s="247" t="n"/>
      <c r="H6" s="247" t="n"/>
      <c r="I6" s="26" t="inlineStr">
        <is>
          <t>Applies to:</t>
        </is>
      </c>
      <c r="J6" s="25" t="n"/>
      <c r="K6" s="32" t="n"/>
      <c r="L6" s="25" t="n"/>
      <c r="M6" s="53" t="n"/>
      <c r="N6" s="53" t="n"/>
      <c r="O6" s="53" t="n"/>
      <c r="P6" s="33" t="inlineStr">
        <is>
          <t>Std type (EXISTING or NEW)</t>
        </is>
      </c>
      <c r="Q6" s="33" t="inlineStr">
        <is>
          <t>List</t>
        </is>
      </c>
      <c r="R6" s="33" t="inlineStr">
        <is>
          <t>NR Ind</t>
        </is>
      </c>
      <c r="S6" s="63" t="n"/>
      <c r="T6" s="63" t="n"/>
      <c r="U6" s="63" t="n"/>
      <c r="V6" s="38" t="n"/>
      <c r="W6" s="112" t="n"/>
      <c r="X6" s="101" t="inlineStr">
        <is>
          <t>Shaded</t>
        </is>
      </c>
      <c r="Y6" s="101" t="inlineStr">
        <is>
          <t>Entity Not Applied</t>
        </is>
      </c>
      <c r="Z6" s="101" t="n"/>
      <c r="AA6" s="101" t="n"/>
      <c r="AB6" s="101" t="n"/>
      <c r="AC6" s="101" t="n"/>
      <c r="AD6" s="101" t="n"/>
      <c r="AE6" s="101" t="n"/>
      <c r="AF6" s="57" t="n"/>
      <c r="AG6" s="54" t="n"/>
      <c r="AH6" s="56" t="n"/>
      <c r="AI6" s="56" t="n"/>
      <c r="AJ6" s="56" t="inlineStr">
        <is>
          <t>For logic check only:</t>
        </is>
      </c>
      <c r="AK6" s="56" t="n"/>
    </row>
    <row r="7" ht="40.15" customHeight="1" thickBot="1">
      <c r="A7" s="249" t="inlineStr">
        <is>
          <t>Item</t>
        </is>
      </c>
      <c r="B7" s="250" t="inlineStr">
        <is>
          <t>Legal Cite</t>
        </is>
      </c>
      <c r="C7" s="251" t="inlineStr">
        <is>
          <t>Requirement</t>
        </is>
      </c>
      <c r="D7" s="251" t="inlineStr">
        <is>
          <t>Tip</t>
        </is>
      </c>
      <c r="E7" s="251" t="inlineStr">
        <is>
          <t>Status</t>
        </is>
      </c>
      <c r="F7" s="251" t="inlineStr">
        <is>
          <t>Where Found</t>
        </is>
      </c>
      <c r="G7" s="251" t="inlineStr">
        <is>
          <t>Follow-up Required</t>
        </is>
      </c>
      <c r="H7" s="293" t="inlineStr">
        <is>
          <t>General Comments</t>
        </is>
      </c>
      <c r="I7" s="34" t="inlineStr">
        <is>
          <t>MCO</t>
        </is>
      </c>
      <c r="J7" s="34" t="inlineStr">
        <is>
          <t>HIO</t>
        </is>
      </c>
      <c r="K7" s="34" t="inlineStr">
        <is>
          <t>PIHP</t>
        </is>
      </c>
      <c r="L7" s="35" t="inlineStr">
        <is>
          <t>PAHP</t>
        </is>
      </c>
      <c r="M7" s="36" t="inlineStr">
        <is>
          <t>NEMT PAHP</t>
        </is>
      </c>
      <c r="N7" s="37" t="inlineStr">
        <is>
          <t>PCCM</t>
        </is>
      </c>
      <c r="O7" s="37" t="inlineStr">
        <is>
          <t>PCCME</t>
        </is>
      </c>
      <c r="P7" s="38" t="n"/>
      <c r="Q7" s="38" t="n"/>
      <c r="R7" s="38" t="n"/>
      <c r="S7" s="39" t="inlineStr">
        <is>
          <t>Effective</t>
        </is>
      </c>
      <c r="T7" s="39" t="n"/>
      <c r="U7" s="39" t="n"/>
      <c r="V7" s="50" t="inlineStr">
        <is>
          <t>Row Completed? (1 if status = Unsure; status = Met and column G &lt;&gt;blank; or status = Not Met and column I&lt;&gt;not blank)</t>
        </is>
      </c>
      <c r="W7" s="70" t="inlineStr">
        <is>
          <t>(b4d) TRUE - Non-Risk in cover sheet and indicator=1</t>
        </is>
      </c>
      <c r="X7" s="158" t="n"/>
      <c r="Y7" s="158" t="n"/>
      <c r="Z7" s="158" t="inlineStr">
        <is>
          <t>MCO</t>
        </is>
      </c>
      <c r="AA7" s="158" t="inlineStr">
        <is>
          <t>HIO</t>
        </is>
      </c>
      <c r="AB7" s="158" t="inlineStr">
        <is>
          <t>PIHP</t>
        </is>
      </c>
      <c r="AC7" s="158" t="inlineStr">
        <is>
          <t>PAHP</t>
        </is>
      </c>
      <c r="AD7" s="158" t="inlineStr">
        <is>
          <t>NEMT PAHP</t>
        </is>
      </c>
      <c r="AE7" s="158" t="inlineStr">
        <is>
          <t>PCCME</t>
        </is>
      </c>
      <c r="AF7" s="70" t="inlineStr">
        <is>
          <t>CHIP Requirement</t>
        </is>
      </c>
      <c r="AG7" s="104" t="inlineStr">
        <is>
          <t>Does the CHIP section have a corresponding Medicaid section (Yes=1)</t>
        </is>
      </c>
      <c r="AH7" s="70" t="inlineStr">
        <is>
          <t>If yes, link the Medicaid section item:</t>
        </is>
      </c>
      <c r="AI7" s="70" t="inlineStr">
        <is>
          <t>If yes, link the Medicaid Requirement:</t>
        </is>
      </c>
      <c r="AJ7" s="56" t="inlineStr">
        <is>
          <t>Is the text the exact same?</t>
        </is>
      </c>
      <c r="AK7" s="56" t="inlineStr">
        <is>
          <t>Shading code</t>
        </is>
      </c>
      <c r="AL7" s="69" t="inlineStr">
        <is>
          <t>section1_no_link</t>
        </is>
      </c>
      <c r="AM7" s="69" t="inlineStr">
        <is>
          <t>Medicaid_Only</t>
        </is>
      </c>
      <c r="AN7" s="69" t="inlineStr">
        <is>
          <t>Linked Medicaid Requirement Status</t>
        </is>
      </c>
      <c r="AO7" s="69" t="inlineStr">
        <is>
          <t>Linked Medicaid Requirement Where Found</t>
        </is>
      </c>
      <c r="AP7" s="69" t="inlineStr">
        <is>
          <t>Linked Medicaid Requirement Followup Required</t>
        </is>
      </c>
      <c r="AQ7" s="69" t="inlineStr">
        <is>
          <t>Linked Medicaid General Comments</t>
        </is>
      </c>
      <c r="AR7" s="81" t="inlineStr">
        <is>
          <t>Row Started (1 if row has been started)</t>
        </is>
      </c>
      <c r="AS7" s="82" t="inlineStr">
        <is>
          <t>Requirement Met</t>
        </is>
      </c>
      <c r="AT7" s="83" t="inlineStr">
        <is>
          <t>All Required Medicaid Cols Filled (1=True)</t>
        </is>
      </c>
      <c r="AU7" s="5" t="inlineStr">
        <is>
          <t>Streamlined</t>
        </is>
      </c>
    </row>
    <row r="8" ht="15.75" customHeight="1" thickBot="1">
      <c r="A8" s="450" t="n"/>
      <c r="B8" s="451" t="n"/>
      <c r="C8" s="452" t="inlineStr">
        <is>
          <t>I.J.1 Inspection</t>
        </is>
      </c>
      <c r="D8" s="442" t="n"/>
      <c r="E8" s="443" t="n"/>
      <c r="F8" s="444" t="n"/>
      <c r="G8" s="444" t="n"/>
      <c r="H8" s="445" t="n"/>
      <c r="I8" s="74" t="n"/>
      <c r="J8" s="74" t="n"/>
      <c r="K8" s="74" t="n"/>
      <c r="L8" s="87" t="n"/>
      <c r="M8" s="87" t="n"/>
      <c r="S8" s="116" t="n"/>
      <c r="T8" s="116" t="n"/>
      <c r="U8" s="116" t="n"/>
      <c r="AF8" s="89" t="n"/>
      <c r="AG8" s="89" t="n"/>
      <c r="AH8" s="89" t="n"/>
      <c r="AI8" s="89" t="n"/>
      <c r="AJ8" s="68" t="n"/>
      <c r="AK8" s="68" t="n"/>
      <c r="AU8" s="5" t="n"/>
    </row>
    <row r="9" ht="43.5" customHeight="1">
      <c r="A9" s="294" t="inlineStr">
        <is>
          <t xml:space="preserve">I.J.1.01 </t>
        </is>
      </c>
      <c r="B9" s="295" t="inlineStr">
        <is>
          <t>42 CFR 438.3(h)</t>
        </is>
      </c>
      <c r="C9" s="295" t="inlineStr">
        <is>
          <t>The contract requires that the state, CMS, the OIG, the Comptroller General, and their designees be allowed to inspect and audit any records or documents of the MCP at any time.</t>
        </is>
      </c>
      <c r="D9" s="446" t="n"/>
      <c r="E9" s="297" t="n"/>
      <c r="F9" s="655" t="inlineStr">
        <is>
          <t>Source: Attachment - Core Contract Provisions 02012025: 142, 143, 230 | CN-680000-FP122: 203, 204, 290</t>
        </is>
      </c>
      <c r="G9" s="297" t="n"/>
      <c r="H9" s="640" t="inlineStr">
        <is>
          <t>Recommendation: MET
Response:
The contract explicitly states that providers must cooperate fully with the Agency, CMS, the OIG, the Comptroller General, and Attorney General's Office for the inspection, evaluation, and auditing of any records or documents (medical or financial) of the Managed Care Plan or its subcontractors at any time, related to this Contract (42 CFR 438.3(h)) [1]. Additionally, the contract requires full cooperation in any investigation by the Agency, MFCU, CMS, the DHHS Inspector General, the Comptroller General, or their designees, DOEA, or other State or federal entity [2].</t>
        </is>
      </c>
      <c r="I9" s="92" t="inlineStr">
        <is>
          <t>MCO</t>
        </is>
      </c>
      <c r="J9" s="92" t="inlineStr">
        <is>
          <t>HIO</t>
        </is>
      </c>
      <c r="K9" s="92" t="inlineStr">
        <is>
          <t>PIHP</t>
        </is>
      </c>
      <c r="L9" s="71" t="inlineStr">
        <is>
          <t>PAHP</t>
        </is>
      </c>
      <c r="M9" s="166" t="inlineStr">
        <is>
          <t>NEMT PAHP</t>
        </is>
      </c>
      <c r="N9" s="71" t="n"/>
      <c r="O9" s="71" t="n"/>
      <c r="P9" s="71" t="inlineStr">
        <is>
          <t>EXISTING</t>
        </is>
      </c>
      <c r="Q9" s="71">
        <f>IF(OR(AND($C$2="Base contract",$C$3="No, section requirements must be reviewed",#REF!= FALSE,#REF!=FALSE),AND($C$2="Contract amendment",$C$3="No, section requirements must be reviewed",#REF!=FALSE,#REF!=FALSE)),"MUNN")</f>
        <v/>
      </c>
      <c r="R9" s="71" t="n"/>
      <c r="S9" s="72" t="n"/>
      <c r="T9" s="72" t="n"/>
      <c r="U9" s="72" t="n"/>
      <c r="V9" s="97">
        <f>IF(OR($E$8="N/A",AND(AU9=0,'Cover Sheet'!$B$29="Streamlined Review"),AND(E9="Met",F9&lt;&gt;""),AND(E9="Not met",G9&lt;&gt;""),AND(E9="Unsure",G9&lt;&gt;""),AND(E9="N/A",H9&lt;&gt;""),AND(Y9=TRUE)),1,0)</f>
        <v/>
      </c>
      <c r="W9" s="56">
        <f>IF(AND('Cover Sheet'!$B$19="Non-Risk",$R9=1),TRUE,FALSE)</f>
        <v/>
      </c>
      <c r="X9" s="126">
        <f>IF(OR(Y9=TRUE),TRUE,FALSE)</f>
        <v/>
      </c>
      <c r="Y9" s="126">
        <f>IF(SUM(Z9:AE9)&lt;1,TRUE,FALSE)</f>
        <v/>
      </c>
      <c r="Z9" s="126">
        <f>IF($Z$2=I9,1,0)</f>
        <v/>
      </c>
      <c r="AA9" s="126">
        <f>IF($AA$2=J9,1,0)</f>
        <v/>
      </c>
      <c r="AB9" s="126">
        <f>IF($AB$2=K9,1,0)</f>
        <v/>
      </c>
      <c r="AC9" s="126">
        <f>IF($AC$2=L9,1,0)</f>
        <v/>
      </c>
      <c r="AD9" s="126">
        <f>IF($AD$2=M9,1,0)</f>
        <v/>
      </c>
      <c r="AE9" s="126">
        <f>IF($AE$2=O9,1,0)</f>
        <v/>
      </c>
      <c r="AF9" s="74" t="n"/>
      <c r="AG9" s="74" t="n"/>
      <c r="AH9" s="74" t="n"/>
      <c r="AI9" s="86" t="n"/>
      <c r="AJ9" s="87" t="n"/>
      <c r="AK9" s="74" t="n"/>
      <c r="AM9" s="69">
        <f>IF(AL9=1,1,"")</f>
        <v/>
      </c>
      <c r="AU9" s="5" t="n">
        <v>0</v>
      </c>
    </row>
    <row r="10" ht="52.5" customHeight="1">
      <c r="A10" s="294" t="inlineStr">
        <is>
          <t xml:space="preserve">I.J.1.02 </t>
        </is>
      </c>
      <c r="B10" s="295" t="inlineStr">
        <is>
          <t>42 CFR 438.3(h)</t>
        </is>
      </c>
      <c r="C10" s="295" t="inlineStr">
        <is>
          <t>The contract requires that the state, CMS, the OIG, the Comptroller General, and their designees be allowed to inspect and audit any records or documents of the MCP's subcontractors at any time.</t>
        </is>
      </c>
      <c r="D10" s="446" t="n"/>
      <c r="E10" s="297" t="n"/>
      <c r="F10" s="655" t="inlineStr">
        <is>
          <t>Source: CN-680000-FP122: 203 | Attachment - Core Contract Provisions 02012025: null</t>
        </is>
      </c>
      <c r="G10" s="297" t="n"/>
      <c r="H10" s="640" t="inlineStr">
        <is>
          <t>Recommendation: MET
Response:
The contract explicitly states that the subcontractors must make available their premises, physical facilities, equipment, books, records, contracts, computers, or other electronic systems for audit, evaluation, or inspection by the Agency, CMS, the DHHS Inspector General, the Comptroller General, or their designees. This includes the requirement to cooperate fully with these entities for the inspection, evaluation, and auditing of any records or documents at any time.
Evidence:
- "Provide that the subcontractor shall make available for purposes of an audit, evaluation, or inspection its premises, physical facilities, equipment, books, records, contracts, computers, or other electronic systems relating to its Medicaid enrollees pertinent to this Contract by the Agency, CMS, the DHHS Inspector General, the Comptroller General or their designees." [CN-680000-FP122: 203]
- "Require providers to cooperate fully with the Agency (or its designee), CMS, the OIG, the Comptroller General, and Attorney General's Office for the inspection, evaluation, and auditing of any records or documents (medical or financial) of the Managed Care Plan or its subcontractors at any time, related to this Contract (42 CFR 438.3(h))." [Attachment - Core Contract Provisions 02012025: null]</t>
        </is>
      </c>
      <c r="I10" s="92" t="inlineStr">
        <is>
          <t>MCO</t>
        </is>
      </c>
      <c r="J10" s="92" t="inlineStr">
        <is>
          <t>HIO</t>
        </is>
      </c>
      <c r="K10" s="92" t="inlineStr">
        <is>
          <t>PIHP</t>
        </is>
      </c>
      <c r="L10" s="71" t="inlineStr">
        <is>
          <t>PAHP</t>
        </is>
      </c>
      <c r="M10" s="71" t="inlineStr">
        <is>
          <t>NEMT PAHP</t>
        </is>
      </c>
      <c r="N10" s="71" t="n"/>
      <c r="O10" s="71" t="n"/>
      <c r="P10" s="71" t="inlineStr">
        <is>
          <t>EXISTING</t>
        </is>
      </c>
      <c r="Q10" s="71">
        <f>IF(OR(AND($C$2="Base contract",$C$3="No, section requirements must be reviewed",#REF!= FALSE,#REF!=FALSE),AND($C$2="Contract amendment",$C$3="No, section requirements must be reviewed",#REF!=FALSE,#REF!=FALSE)),"MUNN")</f>
        <v/>
      </c>
      <c r="R10" s="71" t="n"/>
      <c r="S10" s="64" t="n">
        <v>42917</v>
      </c>
      <c r="T10" s="64" t="n"/>
      <c r="U10" s="64" t="n"/>
      <c r="V10" s="97">
        <f>IF(OR($E$8="N/A",AND(AU10=0,'Cover Sheet'!$B$29="Streamlined Review"),AND(E10="Met",F10&lt;&gt;""),AND(E10="Not met",G10&lt;&gt;""),AND(E10="Unsure",G10&lt;&gt;""),AND(E10="N/A",H10&lt;&gt;""),AND(Y10=TRUE)),1,0)</f>
        <v/>
      </c>
      <c r="W10" s="56">
        <f>IF(AND('Cover Sheet'!$B$19="Non-Risk",$R10=1),TRUE,FALSE)</f>
        <v/>
      </c>
      <c r="X10" s="126">
        <f>IF(OR(Y10=TRUE),TRUE,FALSE)</f>
        <v/>
      </c>
      <c r="Y10" s="126">
        <f>IF(SUM(Z10:AE10)&lt;1,TRUE,FALSE)</f>
        <v/>
      </c>
      <c r="Z10" s="126">
        <f>IF($Z$2=I10,1,0)</f>
        <v/>
      </c>
      <c r="AA10" s="126">
        <f>IF($AA$2=J10,1,0)</f>
        <v/>
      </c>
      <c r="AB10" s="126">
        <f>IF($AB$2=K10,1,0)</f>
        <v/>
      </c>
      <c r="AC10" s="126">
        <f>IF($AC$2=L10,1,0)</f>
        <v/>
      </c>
      <c r="AD10" s="126">
        <f>IF($AD$2=M10,1,0)</f>
        <v/>
      </c>
      <c r="AE10" s="126">
        <f>IF($AE$2=O10,1,0)</f>
        <v/>
      </c>
      <c r="AF10" s="74" t="n"/>
      <c r="AG10" s="74" t="n"/>
      <c r="AH10" s="74" t="n"/>
      <c r="AI10" s="86" t="n"/>
      <c r="AJ10" s="87" t="n"/>
      <c r="AK10" s="74" t="n"/>
      <c r="AM10" s="69">
        <f>IF(AL10=1,1,"")</f>
        <v/>
      </c>
      <c r="AU10" s="5" t="n">
        <v>0</v>
      </c>
    </row>
    <row r="11" ht="45.75" customHeight="1">
      <c r="A11" s="294" t="inlineStr">
        <is>
          <t>I.J.1.03</t>
        </is>
      </c>
      <c r="B11" s="295" t="inlineStr">
        <is>
          <t>42 CFR 438.3(h)</t>
        </is>
      </c>
      <c r="C11" s="295" t="inlineStr">
        <is>
          <t>The contract requires that the state, CMS, the OIG, the Comptroller General, and their designees be allowed to inspect the premises, physical facilities, and equipment where Medicaid-related activities are conducted at any time.</t>
        </is>
      </c>
      <c r="D11" s="446" t="n"/>
      <c r="E11" s="297" t="n"/>
      <c r="F11" s="655" t="inlineStr">
        <is>
          <t>Source: CN-680000-FP122: 203 | Attachment - Core Contract Provisions 02012025: 142</t>
        </is>
      </c>
      <c r="G11" s="297" t="n"/>
      <c r="H11" s="640" t="inlineStr">
        <is>
          <t>Recommendation: MET
Response:
The contract explicitly states that the Agency, CMS, the DHHS Inspector General, the Comptroller General, or their designees have the right to audit, evaluate, or inspect the subcontractor's premises, physical facilities, equipment, books, records, contracts, computer, or other electronic systems of the subcontractor, or of the subcontractor's subcontractor, pertaining to any aspect of services and activities performed, or determination of amounts payable under the Managed Care Plan's Contract with the State [1]. Additionally, the subcontractor shall make available for purposes of an audit, evaluation, or inspection its premises, physical facilities, equipment, books, records, contracts, computers, or other electronic systems relating to its Medicaid enrollees pertinent to this Contract by the Agency, CMS, the DHHS Inspector General, the Comptroller General or their designees [2].</t>
        </is>
      </c>
      <c r="I11" s="92" t="inlineStr">
        <is>
          <t>MCO</t>
        </is>
      </c>
      <c r="J11" s="92" t="inlineStr">
        <is>
          <t>HIO</t>
        </is>
      </c>
      <c r="K11" s="92" t="inlineStr">
        <is>
          <t>PIHP</t>
        </is>
      </c>
      <c r="L11" s="71" t="inlineStr">
        <is>
          <t>PAHP</t>
        </is>
      </c>
      <c r="M11" s="71" t="inlineStr">
        <is>
          <t>NEMT PAHP</t>
        </is>
      </c>
      <c r="N11" s="71" t="n"/>
      <c r="O11" s="71" t="n"/>
      <c r="P11" s="71" t="inlineStr">
        <is>
          <t>EXISTING</t>
        </is>
      </c>
      <c r="Q11" s="71">
        <f>IF(OR(AND($C$2="Base contract",$C$3="No, section requirements must be reviewed",#REF!= FALSE,#REF!=FALSE),AND($C$2="Contract amendment",$C$3="No, section requirements must be reviewed",#REF!=FALSE,#REF!=FALSE)),"MUNN")</f>
        <v/>
      </c>
      <c r="R11" s="71" t="n"/>
      <c r="S11" s="64" t="n">
        <v>42917</v>
      </c>
      <c r="T11" s="64" t="n"/>
      <c r="U11" s="64" t="n"/>
      <c r="V11" s="97">
        <f>IF(OR($E$8="N/A",AND(AU11=0,'Cover Sheet'!$B$29="Streamlined Review"),AND(E11="Met",F11&lt;&gt;""),AND(E11="Not met",G11&lt;&gt;""),AND(E11="Unsure",G11&lt;&gt;""),AND(E11="N/A",H11&lt;&gt;""),AND(Y11=TRUE)),1,0)</f>
        <v/>
      </c>
      <c r="W11" s="56">
        <f>IF(AND('Cover Sheet'!$B$19="Non-Risk",$R11=1),TRUE,FALSE)</f>
        <v/>
      </c>
      <c r="X11" s="126">
        <f>IF(OR(Y11=TRUE),TRUE,FALSE)</f>
        <v/>
      </c>
      <c r="Y11" s="126">
        <f>IF(SUM(Z11:AE11)&lt;1,TRUE,FALSE)</f>
        <v/>
      </c>
      <c r="Z11" s="126">
        <f>IF($Z$2=I11,1,0)</f>
        <v/>
      </c>
      <c r="AA11" s="126">
        <f>IF($AA$2=J11,1,0)</f>
        <v/>
      </c>
      <c r="AB11" s="126">
        <f>IF($AB$2=K11,1,0)</f>
        <v/>
      </c>
      <c r="AC11" s="126">
        <f>IF($AC$2=L11,1,0)</f>
        <v/>
      </c>
      <c r="AD11" s="126">
        <f>IF($AD$2=M11,1,0)</f>
        <v/>
      </c>
      <c r="AE11" s="126">
        <f>IF($AE$2=O11,1,0)</f>
        <v/>
      </c>
      <c r="AF11" s="74" t="n"/>
      <c r="AG11" s="74" t="n"/>
      <c r="AH11" s="74" t="n"/>
      <c r="AI11" s="86" t="n"/>
      <c r="AJ11" s="87" t="n"/>
      <c r="AK11" s="74" t="n"/>
      <c r="AM11" s="69">
        <f>IF(AL11=1,1,"")</f>
        <v/>
      </c>
      <c r="AU11" s="5" t="n">
        <v>0</v>
      </c>
    </row>
    <row r="12" ht="51" customHeight="1">
      <c r="A12" s="294" t="inlineStr">
        <is>
          <t>I.J.1.04</t>
        </is>
      </c>
      <c r="B12" s="295" t="inlineStr">
        <is>
          <t>42 CFR 438.3(h)</t>
        </is>
      </c>
      <c r="C12" s="295" t="inlineStr">
        <is>
          <t>The contract requires that the state, CMS, the OIG, the Comptroller General and their designees have the right to audit records or documents of the MCP for 10 years from the final date of the contract period or from the date of completion of any audit, whichever is later.</t>
        </is>
      </c>
      <c r="D12" s="446" t="n"/>
      <c r="E12" s="297" t="n"/>
      <c r="F12" s="655" t="inlineStr">
        <is>
          <t>Source: CN-680000-FP122: 203 | Attachment - Core Contract Provisions 02012025: 142</t>
        </is>
      </c>
      <c r="G12" s="297" t="n"/>
      <c r="H12" s="640" t="inlineStr">
        <is>
          <t>Recommendation: MET
Response:
The contract explicitly states that the state, CMS, the OIG, the Comptroller General, and their designees have the right to audit records or documents of the MCP for 10 years from the final date of the contract period or from the date of completion of any audit, whichever is later. This is evidenced by the text: 'In accordance with 42 CFR 438.230(c)(3)(iii), the subcontractor shall agree that the right to audit exists through ten (10) years from the final date of this Contract period or from the date of completion of any audit, whichever is later.' [1] [2]</t>
        </is>
      </c>
      <c r="I12" s="92" t="inlineStr">
        <is>
          <t>MCO</t>
        </is>
      </c>
      <c r="J12" s="92" t="inlineStr">
        <is>
          <t>HIO</t>
        </is>
      </c>
      <c r="K12" s="92" t="inlineStr">
        <is>
          <t>PIHP</t>
        </is>
      </c>
      <c r="L12" s="71" t="inlineStr">
        <is>
          <t>PAHP</t>
        </is>
      </c>
      <c r="M12" s="71" t="inlineStr">
        <is>
          <t>NEMT PAHP</t>
        </is>
      </c>
      <c r="N12" s="71" t="n"/>
      <c r="O12" s="71" t="n"/>
      <c r="P12" s="71" t="inlineStr">
        <is>
          <t>EXISTING</t>
        </is>
      </c>
      <c r="Q12" s="71">
        <f>IF(OR(AND($C$2="Base contract",$C$3="No, section requirements must be reviewed",#REF!= FALSE,#REF!=FALSE),AND($C$2="Contract amendment",$C$3="No, section requirements must be reviewed",#REF!=FALSE,#REF!=FALSE)),"MUNN")</f>
        <v/>
      </c>
      <c r="R12" s="71" t="n"/>
      <c r="S12" s="64" t="n">
        <v>42917</v>
      </c>
      <c r="T12" s="64" t="n"/>
      <c r="U12" s="64" t="n"/>
      <c r="V12" s="97">
        <f>IF(OR($E$8="N/A",AND(AU12=0,'Cover Sheet'!$B$29="Streamlined Review"),AND(E12="Met",F12&lt;&gt;""),AND(E12="Not met",G12&lt;&gt;""),AND(E12="Unsure",G12&lt;&gt;""),AND(E12="N/A",H12&lt;&gt;""),AND(Y12=TRUE)),1,0)</f>
        <v/>
      </c>
      <c r="W12" s="56">
        <f>IF(AND('Cover Sheet'!$B$19="Non-Risk",$R12=1),TRUE,FALSE)</f>
        <v/>
      </c>
      <c r="X12" s="126">
        <f>IF(OR(Y12=TRUE),TRUE,FALSE)</f>
        <v/>
      </c>
      <c r="Y12" s="126">
        <f>IF(SUM(Z12:AE12)&lt;1,TRUE,FALSE)</f>
        <v/>
      </c>
      <c r="Z12" s="126">
        <f>IF($Z$2=I12,1,0)</f>
        <v/>
      </c>
      <c r="AA12" s="126">
        <f>IF($AA$2=J12,1,0)</f>
        <v/>
      </c>
      <c r="AB12" s="126">
        <f>IF($AB$2=K12,1,0)</f>
        <v/>
      </c>
      <c r="AC12" s="126">
        <f>IF($AC$2=L12,1,0)</f>
        <v/>
      </c>
      <c r="AD12" s="126">
        <f>IF($AD$2=M12,1,0)</f>
        <v/>
      </c>
      <c r="AE12" s="126">
        <f>IF($AE$2=O12,1,0)</f>
        <v/>
      </c>
      <c r="AF12" s="74" t="n"/>
      <c r="AG12" s="74" t="n"/>
      <c r="AH12" s="74" t="n"/>
      <c r="AI12" s="86" t="n"/>
      <c r="AJ12" s="87" t="n"/>
      <c r="AK12" s="74" t="n"/>
      <c r="AM12" s="69">
        <f>IF(AL12=1,1,"")</f>
        <v/>
      </c>
      <c r="AU12" s="5" t="n">
        <v>0</v>
      </c>
    </row>
    <row r="13" ht="57.95" customHeight="1">
      <c r="A13" s="294" t="inlineStr">
        <is>
          <t>I.J.1.05</t>
        </is>
      </c>
      <c r="B13" s="295" t="inlineStr">
        <is>
          <t>42 CFR 438.3(h)</t>
        </is>
      </c>
      <c r="C13" s="295" t="inlineStr">
        <is>
          <t>The contract requires that the state, CMS, the OIG, the Comptroller General and their designees have the right to audit records or documents of the MCP’s subcontractors for 10 years from the final date of the contract period or from the date of completion of any audit, whichever is later.</t>
        </is>
      </c>
      <c r="D13" s="446" t="n"/>
      <c r="E13" s="297" t="n"/>
      <c r="F13" s="655" t="inlineStr">
        <is>
          <t>Source: CN-680000-FP122: 203 | Attachment - Core Contract Provisions 02012025: 142</t>
        </is>
      </c>
      <c r="G13" s="297" t="n"/>
      <c r="H13" s="640" t="inlineStr">
        <is>
          <t>Recommendation: MET
Response:
The contract explicitly states that the state, CMS, the OIG, the Comptroller General, and their designees have the right to audit, evaluate, or inspect the subcontractor's premises, physical facilities, equipment, books, records, contracts, computer, or other electronic systems of the subcontractor, or of the subcontractor's subcontractor, pertaining to any aspect of services and activities performed, or determination of amounts payable under the Managed Care Plan's Contract with the State. It also specifies that the right to audit exists through ten (10) years from the final date of this Contract period or from the date of completion of any audit, whichever is later. [1][2]</t>
        </is>
      </c>
      <c r="I13" s="92" t="inlineStr">
        <is>
          <t>MCO</t>
        </is>
      </c>
      <c r="J13" s="92" t="inlineStr">
        <is>
          <t>HIO</t>
        </is>
      </c>
      <c r="K13" s="92" t="inlineStr">
        <is>
          <t>PIHP</t>
        </is>
      </c>
      <c r="L13" s="71" t="inlineStr">
        <is>
          <t>PAHP</t>
        </is>
      </c>
      <c r="M13" s="71" t="inlineStr">
        <is>
          <t>NEMT PAHP</t>
        </is>
      </c>
      <c r="N13" s="71" t="n"/>
      <c r="O13" s="71" t="n"/>
      <c r="P13" s="71" t="inlineStr">
        <is>
          <t>EXISTING</t>
        </is>
      </c>
      <c r="Q13" s="71">
        <f>IF(OR(AND($C$2="Base contract",$C$3="No, section requirements must be reviewed",#REF!= FALSE,#REF!=FALSE),AND($C$2="Contract amendment",$C$3="No, section requirements must be reviewed",#REF!=FALSE,#REF!=FALSE)),"MUNN")</f>
        <v/>
      </c>
      <c r="R13" s="71" t="n"/>
      <c r="S13" s="64" t="n">
        <v>42917</v>
      </c>
      <c r="T13" s="64" t="n"/>
      <c r="U13" s="64" t="n"/>
      <c r="V13" s="97">
        <f>IF(OR($E$8="N/A",AND(AU13=0,'Cover Sheet'!$B$29="Streamlined Review"),AND(E13="Met",F13&lt;&gt;""),AND(E13="Not met",G13&lt;&gt;""),AND(E13="Unsure",G13&lt;&gt;""),AND(E13="N/A",H13&lt;&gt;""),AND(Y13=TRUE)),1,0)</f>
        <v/>
      </c>
      <c r="W13" s="56">
        <f>IF(AND('Cover Sheet'!$B$19="Non-Risk",$R13=1),TRUE,FALSE)</f>
        <v/>
      </c>
      <c r="X13" s="126">
        <f>IF(OR(Y13=TRUE),TRUE,FALSE)</f>
        <v/>
      </c>
      <c r="Y13" s="126">
        <f>IF(SUM(Z13:AE13)&lt;1,TRUE,FALSE)</f>
        <v/>
      </c>
      <c r="Z13" s="126">
        <f>IF($Z$2=I13,1,0)</f>
        <v/>
      </c>
      <c r="AA13" s="126">
        <f>IF($AA$2=J13,1,0)</f>
        <v/>
      </c>
      <c r="AB13" s="126">
        <f>IF($AB$2=K13,1,0)</f>
        <v/>
      </c>
      <c r="AC13" s="126">
        <f>IF($AC$2=L13,1,0)</f>
        <v/>
      </c>
      <c r="AD13" s="126">
        <f>IF($AD$2=M13,1,0)</f>
        <v/>
      </c>
      <c r="AE13" s="126">
        <f>IF($AE$2=O13,1,0)</f>
        <v/>
      </c>
      <c r="AF13" s="74" t="n"/>
      <c r="AG13" s="74" t="n"/>
      <c r="AH13" s="74" t="n"/>
      <c r="AI13" s="86" t="n"/>
      <c r="AJ13" s="87" t="n"/>
      <c r="AK13" s="74" t="n"/>
      <c r="AM13" s="69">
        <f>IF(AL13=1,1,"")</f>
        <v/>
      </c>
      <c r="AU13" s="5" t="n">
        <v>0</v>
      </c>
    </row>
    <row r="14" ht="76.5" customHeight="1">
      <c r="A14" s="294" t="inlineStr">
        <is>
          <t xml:space="preserve">I.J.1.06 </t>
        </is>
      </c>
      <c r="B14" s="295" t="inlineStr">
        <is>
          <t>Section 1903(m)(2)(A)(iv) of the Act</t>
        </is>
      </c>
      <c r="C14" s="295" t="inlineStr">
        <is>
          <t xml:space="preserve">The risk contract requires that the Secretary and the state (or any person or organization designated by either) have the right to audit and inspect any books or records of the MCP or its subcontractors pertaining to:
• The ability of the MCP to bear the risk of financial losses.
• Services performed or payable amounts under the contract.
</t>
        </is>
      </c>
      <c r="D14" s="470" t="n"/>
      <c r="E14" s="297" t="n"/>
      <c r="F14" s="655" t="inlineStr">
        <is>
          <t>Source: CN-680000-FP122: 203: 203</t>
        </is>
      </c>
      <c r="G14" s="297" t="n"/>
      <c r="H14" s="640" t="inlineStr">
        <is>
          <t>Recommendation: MET
Response:
The retrieved text explicitly states that the Secretary, the state, and their designees have the right to audit and inspect the subcontractor's premises, physical facilities, equipment, books, records, contracts, computer, or other electronic systems pertaining to any aspect of services and activities performed, or determination of amounts payable under the Managed Care Plan's Contract with the State [1]. This includes the ability to audit and inspect records related to the MCP's ability to bear financial risk and services performed or payable amounts under the contract.
[1] "their designees, and DHHS have the right to audit, evaluate, or inspect the subcontractor's premises, physical facilities, equipment, books, records, contracts, computer, or other electronic systems of the subcontractor, or of the subcontractor's subcontractor, pertaining to any aspect of services and activities performed, or determination of amounts payable under the Managed Care Plan's Contract with the State." (CN-680000-FP122: 203)</t>
        </is>
      </c>
      <c r="I14" s="92" t="inlineStr">
        <is>
          <t>MCO</t>
        </is>
      </c>
      <c r="J14" s="92" t="inlineStr">
        <is>
          <t>HIO</t>
        </is>
      </c>
      <c r="K14" s="92" t="inlineStr">
        <is>
          <t>PIHP</t>
        </is>
      </c>
      <c r="L14" s="71" t="inlineStr">
        <is>
          <t>PAHP</t>
        </is>
      </c>
      <c r="M14" s="71" t="inlineStr">
        <is>
          <t>NEMT PAHP</t>
        </is>
      </c>
      <c r="N14" s="71" t="n"/>
      <c r="O14" s="71" t="n"/>
      <c r="P14" s="71" t="inlineStr">
        <is>
          <t>EXISTING</t>
        </is>
      </c>
      <c r="Q14" s="71">
        <f>IF(OR(AND($C$2="Base contract",$C$3="No, section requirements must be reviewed",#REF!= FALSE,#REF!=FALSE),AND($C$2="Contract amendment",$C$3="No, section requirements must be reviewed",#REF!=FALSE,#REF!=FALSE)),"MUNN")</f>
        <v/>
      </c>
      <c r="R14" s="71" t="n">
        <v>1</v>
      </c>
      <c r="S14" s="64" t="n"/>
      <c r="T14" s="64" t="n"/>
      <c r="U14" s="64" t="n"/>
      <c r="V14" s="97">
        <f>IF(OR($E$8="N/A",AND(AU14=0,'Cover Sheet'!$B$29="Streamlined Review"),AND(E14="Met",F14&lt;&gt;""),AND(E14="Not met",G14&lt;&gt;""),AND(E14="Unsure",G14&lt;&gt;""),AND(E14="N/A",H14&lt;&gt;""),AND(Y14=TRUE)),1,0)</f>
        <v/>
      </c>
      <c r="W14" s="56">
        <f>IF(AND('Cover Sheet'!$B$19="Non-Risk",$R14=1),TRUE,FALSE)</f>
        <v/>
      </c>
      <c r="X14" s="126">
        <f>IF(OR(Y14=TRUE),TRUE,FALSE)</f>
        <v/>
      </c>
      <c r="Y14" s="126">
        <f>IF(SUM(Z14:AE14)&lt;1,TRUE,FALSE)</f>
        <v/>
      </c>
      <c r="Z14" s="126">
        <f>IF($Z$2=I14,1,0)</f>
        <v/>
      </c>
      <c r="AA14" s="126">
        <f>IF($AA$2=J14,1,0)</f>
        <v/>
      </c>
      <c r="AB14" s="126">
        <f>IF($AB$2=K14,1,0)</f>
        <v/>
      </c>
      <c r="AC14" s="126">
        <f>IF($AC$2=L14,1,0)</f>
        <v/>
      </c>
      <c r="AD14" s="126">
        <f>IF($AD$2=M14,1,0)</f>
        <v/>
      </c>
      <c r="AE14" s="126">
        <f>IF($AE$2=O14,1,0)</f>
        <v/>
      </c>
      <c r="AF14" s="74" t="n"/>
      <c r="AG14" s="74" t="n"/>
      <c r="AH14" s="74" t="n"/>
      <c r="AI14" s="86" t="n"/>
      <c r="AJ14" s="87" t="n"/>
      <c r="AK14" s="74" t="n"/>
      <c r="AL14" s="69" t="n">
        <v>1</v>
      </c>
      <c r="AM14" s="69">
        <f>IF(AL14=1,1,"")</f>
        <v/>
      </c>
      <c r="AU14" s="5" t="n">
        <v>0</v>
      </c>
    </row>
    <row r="15" ht="63" customHeight="1" thickBot="1">
      <c r="A15" s="294" t="inlineStr">
        <is>
          <t xml:space="preserve">I.J.1.07 </t>
        </is>
      </c>
      <c r="B15" s="295" t="inlineStr">
        <is>
          <t>42 CFR 438.3(u)</t>
        </is>
      </c>
      <c r="C15" s="295" t="inlineStr">
        <is>
          <t>The contract requires that the MCP and the MCP’s subcontractors retain, as applicable, enrollee grievance and appeal records in 42 CFR 438.416, base data in 42 CFR 438.5(c), MLR reports in 42 CFR 438.8(k), and the data, information, and documentation specified in 42 CFR 438.604, 438.606, 438.608, and 438.610 for a period of no less than 10 years.</t>
        </is>
      </c>
      <c r="D15" s="470" t="n">
        <v>1</v>
      </c>
      <c r="E15" s="297" t="n"/>
      <c r="F15" s="655" t="inlineStr">
        <is>
          <t>Source: CN-680000-FP122: 210, 149 | Attachment - Core Contract Provisions 02012025: 149, 210</t>
        </is>
      </c>
      <c r="G15" s="297" t="n"/>
      <c r="H15" s="640" t="inlineStr">
        <is>
          <t>Recommendation: MET
Response:
The contract explicitly states that the Managed Care Plan (MCP) and its subcontractors must retain enrollee grievance and appeal records, base data, MLR reports, and the specified data, information, and documentation for a period of no less than 10 years. This is evidenced by the following quotes: 
- 'Information in the Managed Care Plan's systems shall be maintained in electronic form for three (3) years in live systems and for an additional ten (10) years in archival systems. Enrollee grievance and appeal records (42 CFR 438.416), base data (42 CFR 438.5(c)), MLR reports (42 CFR 438.8(k)), and the data, information, and documentation specified in 42 CFR 438.604, 42 CFR 438.606, 42 CFR 438.608, and 42 CFR 438.610 shall be maintained for a period of no less than ten (10) years in accordance with 42 CFR 438.3(u) in live and/or archival systems, or longer for audits or litigation as specified elsewhere in this Contract.' [1]
- 'Require subcontractors to retain, as applicable, the following information in accordance with 42 CFR 438.3(u): base data in 42 CFR 438.5(c); MLR reports in 42 CFR 438.8(k); and the data, information, and documentation specified in 42 CFR 438.604, 42 CFR 438.606, 42 CFR 438.608, and 42 CFR 438.610 for a period not less than ten (10) years from the close of this Contract and retained further if the records are under review or audit until the review or audit is complete (Prior approval for the disposition of records must be requested and approved by the Managed Care Plan if the subcontract is continuous.) (42 CFR 438.3(h)).' [2]</t>
        </is>
      </c>
      <c r="I15" s="92" t="inlineStr">
        <is>
          <t>MCO</t>
        </is>
      </c>
      <c r="J15" s="92" t="inlineStr">
        <is>
          <t>HIO</t>
        </is>
      </c>
      <c r="K15" s="92" t="inlineStr">
        <is>
          <t>PIHP</t>
        </is>
      </c>
      <c r="L15" s="71" t="inlineStr">
        <is>
          <t>PAHP</t>
        </is>
      </c>
      <c r="M15" s="71" t="inlineStr">
        <is>
          <t>NEMT PAHP</t>
        </is>
      </c>
      <c r="N15" s="71" t="n"/>
      <c r="O15" s="71" t="n"/>
      <c r="P15" s="71" t="inlineStr">
        <is>
          <t>EXISTING</t>
        </is>
      </c>
      <c r="Q15" s="71">
        <f>IF(OR(AND($C$2="Base contract",$C$3="No, section requirements must be reviewed",#REF!= FALSE,#REF!=FALSE),AND($C$2="Contract amendment",$C$3="No, section requirements must be reviewed",#REF!=FALSE,#REF!=FALSE)),"MUNN")</f>
        <v/>
      </c>
      <c r="R15" s="71" t="n"/>
      <c r="S15" s="64" t="n">
        <v>42917</v>
      </c>
      <c r="T15" s="64" t="n"/>
      <c r="U15" s="64" t="n"/>
      <c r="V15" s="97">
        <f>IF(OR($E$8="N/A",AND(AU15=0,'Cover Sheet'!$B$29="Streamlined Review"),AND(E15="Met",F15&lt;&gt;""),AND(E15="Not met",G15&lt;&gt;""),AND(E15="Unsure",G15&lt;&gt;""),AND(E15="N/A",H15&lt;&gt;""),AND(Y15=TRUE)),1,0)</f>
        <v/>
      </c>
      <c r="W15" s="56">
        <f>IF(AND('Cover Sheet'!$B$19="Non-Risk",$R15=1),TRUE,FALSE)</f>
        <v/>
      </c>
      <c r="X15" s="126">
        <f>IF(OR(Y15=TRUE),TRUE,FALSE)</f>
        <v/>
      </c>
      <c r="Y15" s="126">
        <f>IF(SUM(Z15:AE15)&lt;1,TRUE,FALSE)</f>
        <v/>
      </c>
      <c r="Z15" s="126">
        <f>IF($Z$2=I15,1,0)</f>
        <v/>
      </c>
      <c r="AA15" s="126">
        <f>IF($AA$2=J15,1,0)</f>
        <v/>
      </c>
      <c r="AB15" s="126">
        <f>IF($AB$2=K15,1,0)</f>
        <v/>
      </c>
      <c r="AC15" s="126">
        <f>IF($AC$2=L15,1,0)</f>
        <v/>
      </c>
      <c r="AD15" s="126">
        <f>IF($AD$2=M15,1,0)</f>
        <v/>
      </c>
      <c r="AE15" s="126">
        <f>IF($AE$2=O15,1,0)</f>
        <v/>
      </c>
      <c r="AF15" s="74" t="n"/>
      <c r="AG15" s="74" t="n"/>
      <c r="AH15" s="74" t="n"/>
      <c r="AI15" s="86" t="n"/>
      <c r="AJ15" s="87" t="n"/>
      <c r="AK15" s="74" t="n"/>
      <c r="AM15" s="69">
        <f>IF(AL15=1,1,"")</f>
        <v/>
      </c>
      <c r="AU15" s="5" t="n">
        <v>0</v>
      </c>
    </row>
    <row r="16">
      <c r="A16" s="450" t="n"/>
      <c r="B16" s="451" t="n"/>
      <c r="C16" s="452" t="inlineStr">
        <is>
          <t>I.J.2 Compliance with State and Federal Laws</t>
        </is>
      </c>
      <c r="D16" s="442" t="n"/>
      <c r="E16" s="443" t="n"/>
      <c r="F16" s="444" t="n"/>
      <c r="G16" s="444" t="n"/>
      <c r="H16" s="445" t="n"/>
      <c r="I16" s="74" t="n"/>
      <c r="J16" s="74" t="n"/>
      <c r="K16" s="74" t="n"/>
      <c r="L16" s="87" t="n"/>
      <c r="M16" s="87" t="n"/>
      <c r="S16" s="116" t="n"/>
      <c r="T16" s="116" t="n"/>
      <c r="U16" s="116" t="n"/>
      <c r="V16" s="126" t="n"/>
      <c r="W16" s="68" t="n"/>
      <c r="X16" s="68" t="n"/>
      <c r="Y16" s="68" t="n"/>
      <c r="Z16" s="68" t="n"/>
      <c r="AA16" s="68" t="n"/>
      <c r="AB16" s="68" t="n"/>
      <c r="AC16" s="68" t="n"/>
      <c r="AD16" s="68" t="n"/>
      <c r="AE16" s="68" t="n"/>
      <c r="AF16" s="74" t="n"/>
      <c r="AG16" s="74" t="n"/>
      <c r="AH16" s="74" t="n"/>
      <c r="AI16" s="86" t="n"/>
      <c r="AJ16" s="87" t="n"/>
      <c r="AK16" s="74" t="n"/>
      <c r="AU16" s="5" t="n"/>
    </row>
    <row r="17" ht="127.5" customHeight="1">
      <c r="A17" s="294" t="inlineStr">
        <is>
          <t xml:space="preserve">I.J.2.01 </t>
        </is>
      </c>
      <c r="B17" s="295" t="inlineStr">
        <is>
          <t>42 CFR 438.3(f)(1); 42 CFR 438.100(d)</t>
        </is>
      </c>
      <c r="C17" s="295" t="inlineStr">
        <is>
          <t xml:space="preserve">The contract requires the MCP to comply with all applicable federal and state laws and regulations including:
• Title VI of the Civil Rights Act of 1964
• The Age Discrimination Act of 1975
• The Rehabilitation Act of 1973
• Title IX of the Education Amendments of 1972 (regarding education programs and activities)
• The Americans with Disabilities Act
• Section 1557 of the Patient Protection and Affordable Care Act (ACA)
</t>
        </is>
      </c>
      <c r="D17" s="446" t="n"/>
      <c r="E17" s="297" t="n"/>
      <c r="F17" s="655" t="inlineStr">
        <is>
          <t>Source: Attachment - Core Contract Provisions 02012025: 137, 216, 277 | CN-680000-FP122: 198, 216, 277</t>
        </is>
      </c>
      <c r="G17" s="297" t="n"/>
      <c r="H17" s="640" t="inlineStr">
        <is>
          <t>Recommendation: MET
Response:
The contract explicitly states that the Managed Care Plan shall comply with all applicable federal and State civil rights laws, regulations, rules and policies, including, but not limited to, Title VI of the Civil Rights Act of 1964, Section 504 of the Rehabilitation Act of 1973, Titles II and III of the ADA of 1990, Section 1557 of the Patient Protection and Affordable Care Act (ACA), and the Age Discrimination Act of 1975 [1]. Additionally, the contract mentions compliance with Title IX of the Education Amendments of 1972 and Section 1557 of the ACA [2]. 
[1] "Attachment - Core Contract Provisions 02012025: 137 | CN-680000-FP122: 198"
[2] "Attachment - Core Contract Provisions 02012025: 216, 277 | CN-680000-FP122: 216, 277"</t>
        </is>
      </c>
      <c r="I17" s="92" t="inlineStr">
        <is>
          <t>MCO</t>
        </is>
      </c>
      <c r="J17" s="92" t="inlineStr">
        <is>
          <t>HIO</t>
        </is>
      </c>
      <c r="K17" s="92" t="inlineStr">
        <is>
          <t>PIHP</t>
        </is>
      </c>
      <c r="L17" s="71" t="inlineStr">
        <is>
          <t>PAHP</t>
        </is>
      </c>
      <c r="M17" s="71" t="inlineStr">
        <is>
          <t>NEMT PAHP</t>
        </is>
      </c>
      <c r="N17" s="71" t="n"/>
      <c r="O17" s="71" t="n"/>
      <c r="P17" s="71" t="inlineStr">
        <is>
          <t>EXISTING</t>
        </is>
      </c>
      <c r="Q17" s="71">
        <f>IF(OR(AND($C$2="Base contract",$C$3="No, section requirements must be reviewed",#REF!= FALSE,#REF!=FALSE),AND($C$2="Contract amendment",$C$3="No, section requirements must be reviewed",#REF!=FALSE,#REF!=FALSE)),"MUNN")</f>
        <v/>
      </c>
      <c r="R17" s="71" t="n"/>
      <c r="S17" s="64" t="n">
        <v>42556</v>
      </c>
      <c r="T17" s="64" t="n"/>
      <c r="U17" s="64" t="n"/>
      <c r="V17" s="97">
        <f>IF(OR($E$16="N/A",AND(AU17=0,'Cover Sheet'!$B$29="Streamlined Review"),AND(E17="Met",F17&lt;&gt;""),AND(E17="Not met",G17&lt;&gt;""),AND(E17="Unsure",G17&lt;&gt;""),AND(E17="N/A",H17&lt;&gt;""),AND(Y17=TRUE)),1,0)</f>
        <v/>
      </c>
      <c r="W17" s="56">
        <f>IF(AND('Cover Sheet'!$B$19="Non-Risk",$R17=1),TRUE,FALSE)</f>
        <v/>
      </c>
      <c r="X17" s="126">
        <f>IF(OR(Y17=TRUE),TRUE,FALSE)</f>
        <v/>
      </c>
      <c r="Y17" s="126">
        <f>IF(SUM(Z17:AE17)&lt;1,TRUE,FALSE)</f>
        <v/>
      </c>
      <c r="Z17" s="126">
        <f>IF($Z$2=I17,1,0)</f>
        <v/>
      </c>
      <c r="AA17" s="126">
        <f>IF($AA$2=J17,1,0)</f>
        <v/>
      </c>
      <c r="AB17" s="126">
        <f>IF($AB$2=K17,1,0)</f>
        <v/>
      </c>
      <c r="AC17" s="126">
        <f>IF($AC$2=L17,1,0)</f>
        <v/>
      </c>
      <c r="AD17" s="126">
        <f>IF($AD$2=M17,1,0)</f>
        <v/>
      </c>
      <c r="AE17" s="126">
        <f>IF($AE$2=O17,1,0)</f>
        <v/>
      </c>
      <c r="AF17" s="74" t="n"/>
      <c r="AG17" s="74" t="n"/>
      <c r="AH17" s="74" t="n"/>
      <c r="AI17" s="86" t="n"/>
      <c r="AJ17" s="87" t="n"/>
      <c r="AK17" s="74" t="n"/>
      <c r="AM17" s="69">
        <f>IF(AL17=1,1,"")</f>
        <v/>
      </c>
      <c r="AU17" s="5" t="n">
        <v>1</v>
      </c>
    </row>
    <row r="18" ht="46.5" customHeight="1" thickBot="1">
      <c r="A18" s="294" t="inlineStr">
        <is>
          <t xml:space="preserve">I.J.2.02 </t>
        </is>
      </c>
      <c r="B18" s="295" t="inlineStr">
        <is>
          <t>42 CFR 438.100(a)(2)</t>
        </is>
      </c>
      <c r="C18" s="295" t="inlineStr">
        <is>
          <t xml:space="preserve">The contract requires the MCP to comply with any applicable federal and state laws that pertain to enrollee rights and ensure that its employees and contracted providers observe and protect those rights. </t>
        </is>
      </c>
      <c r="D18" s="446" t="n"/>
      <c r="E18" s="297" t="n"/>
      <c r="F18" s="655" t="inlineStr">
        <is>
          <t>Source: CN-680000-FP122: 121, 198, 168 | Attachment - Core Contract Provisions 02012025: 57, 234, 105</t>
        </is>
      </c>
      <c r="G18" s="297" t="n"/>
      <c r="H18" s="640" t="inlineStr">
        <is>
          <t>Recommendation: MET
Response:
The contract explicitly states that the Managed Care Plan (MCP) must comply with applicable federal and state laws. Specifically, it mentions compliance with laws regarding enrollee rights and the protection of enrollee information. For example, it states: 'The Managed Care Plan shall develop and maintain processes, compliant with applicable federal and State laws (including, but not limited to, 42 CFR Part 435, and Chapters 709, 744, and 765 of the F.S.), which shall ensure that the Managed Care Plan possesses accurate and current information indicating who has legal authority to make health care decisions on behalf of an enrollee.' [1] Additionally, it requires the MCP to 'comply with all applicable federal and State civil rights laws, regulations, rules and policies' [2] and to 'comply with all State and federal laws regarding provider termination.' [3] These provisions indicate that the MCP is required to comply with federal and state laws pertaining to enrollee rights and to ensure that its employees and contracted providers observe and protect those rights.</t>
        </is>
      </c>
      <c r="I18" s="92" t="inlineStr">
        <is>
          <t>MCO</t>
        </is>
      </c>
      <c r="J18" s="92" t="inlineStr">
        <is>
          <t>HIO</t>
        </is>
      </c>
      <c r="K18" s="92" t="inlineStr">
        <is>
          <t>PIHP</t>
        </is>
      </c>
      <c r="L18" s="71" t="inlineStr">
        <is>
          <t>PAHP</t>
        </is>
      </c>
      <c r="M18" s="71" t="inlineStr">
        <is>
          <t>NEMT PAHP</t>
        </is>
      </c>
      <c r="N18" s="71" t="n"/>
      <c r="O18" s="71" t="n"/>
      <c r="P18" s="71" t="inlineStr">
        <is>
          <t>EXISTING</t>
        </is>
      </c>
      <c r="Q18" s="71">
        <f>IF(OR(AND($C$2="Base contract",$C$3="No, section requirements must be reviewed",#REF!= FALSE,#REF!=FALSE),AND($C$2="Contract amendment",$C$3="No, section requirements must be reviewed",#REF!=FALSE,#REF!=FALSE)),"MUNN")</f>
        <v/>
      </c>
      <c r="R18" s="71" t="n"/>
      <c r="S18" s="64" t="n"/>
      <c r="T18" s="64" t="n"/>
      <c r="U18" s="64" t="n"/>
      <c r="V18" s="97">
        <f>IF(OR($E$16="N/A",AND(AU18=0,'Cover Sheet'!$B$29="Streamlined Review"),AND(E18="Met",F18&lt;&gt;""),AND(E18="Not met",G18&lt;&gt;""),AND(E18="Unsure",G18&lt;&gt;""),AND(E18="N/A",H18&lt;&gt;""),AND(Y18=TRUE)),1,0)</f>
        <v/>
      </c>
      <c r="W18" s="56">
        <f>IF(AND('Cover Sheet'!$B$19="Non-Risk",$R18=1),TRUE,FALSE)</f>
        <v/>
      </c>
      <c r="X18" s="126">
        <f>IF(OR(Y18=TRUE),TRUE,FALSE)</f>
        <v/>
      </c>
      <c r="Y18" s="126">
        <f>IF(SUM(Z18:AE18)&lt;1,TRUE,FALSE)</f>
        <v/>
      </c>
      <c r="Z18" s="126">
        <f>IF($Z$2=I18,1,0)</f>
        <v/>
      </c>
      <c r="AA18" s="126">
        <f>IF($AA$2=J18,1,0)</f>
        <v/>
      </c>
      <c r="AB18" s="126">
        <f>IF($AB$2=K18,1,0)</f>
        <v/>
      </c>
      <c r="AC18" s="126">
        <f>IF($AC$2=L18,1,0)</f>
        <v/>
      </c>
      <c r="AD18" s="126">
        <f>IF($AD$2=M18,1,0)</f>
        <v/>
      </c>
      <c r="AE18" s="126">
        <f>IF($AE$2=O18,1,0)</f>
        <v/>
      </c>
      <c r="AF18" s="74" t="n"/>
      <c r="AG18" s="74" t="n"/>
      <c r="AH18" s="74" t="n"/>
      <c r="AI18" s="86" t="n"/>
      <c r="AJ18" s="87" t="n"/>
      <c r="AK18" s="74" t="n"/>
      <c r="AM18" s="69">
        <f>IF(AL18=1,1,"")</f>
        <v/>
      </c>
      <c r="AU18" s="5" t="n">
        <v>0</v>
      </c>
    </row>
    <row r="19" ht="15.75" customHeight="1" thickBot="1">
      <c r="A19" s="450" t="n"/>
      <c r="B19" s="451" t="n"/>
      <c r="C19" s="452" t="inlineStr">
        <is>
          <t>I.J.3 Subcontracts</t>
        </is>
      </c>
      <c r="D19" s="442" t="n"/>
      <c r="E19" s="443" t="n"/>
      <c r="F19" s="444" t="n"/>
      <c r="G19" s="444" t="n"/>
      <c r="H19" s="445" t="n"/>
      <c r="I19" s="74" t="n"/>
      <c r="J19" s="74" t="n"/>
      <c r="K19" s="74" t="n"/>
      <c r="L19" s="87" t="n"/>
      <c r="M19" s="87" t="n"/>
      <c r="S19" s="116" t="n"/>
      <c r="T19" s="116" t="n"/>
      <c r="U19" s="116" t="n"/>
      <c r="V19" s="126" t="n"/>
      <c r="W19" s="68" t="n"/>
      <c r="X19" s="68" t="n"/>
      <c r="Y19" s="68" t="n"/>
      <c r="Z19" s="68" t="n"/>
      <c r="AA19" s="68" t="n"/>
      <c r="AB19" s="68" t="n"/>
      <c r="AC19" s="68" t="n"/>
      <c r="AD19" s="68" t="n"/>
      <c r="AE19" s="68" t="n"/>
      <c r="AF19" s="74" t="n"/>
      <c r="AG19" s="74" t="n"/>
      <c r="AH19" s="74" t="n"/>
      <c r="AI19" s="86" t="n"/>
      <c r="AJ19" s="87" t="n"/>
      <c r="AK19" s="74" t="n"/>
      <c r="AU19" s="5" t="n"/>
    </row>
    <row r="20" ht="45" customHeight="1">
      <c r="A20" s="294" t="inlineStr">
        <is>
          <t xml:space="preserve">I.J.3.01 </t>
        </is>
      </c>
      <c r="B20" s="295" t="inlineStr">
        <is>
          <t>42 CFR 438.230(b)(1); 42 CFR 438.3(k)</t>
        </is>
      </c>
      <c r="C20" s="295" t="inlineStr">
        <is>
          <t>The contract requires the MCP to maintain ultimate responsibility for adhering to and otherwise fully complying with all terms and conditions of its contract with the state, notwithstanding any relationship(s) that the MCP may have with any subcontractor.</t>
        </is>
      </c>
      <c r="D20" s="470" t="n">
        <v>2</v>
      </c>
      <c r="E20" s="297" t="n"/>
      <c r="F20" s="655" t="inlineStr">
        <is>
          <t>Source: CN-680000-FP122: 199, 200 | Attachment - Core Contract Provisions 02012025: 138, 139</t>
        </is>
      </c>
      <c r="G20" s="297" t="n"/>
      <c r="H20" s="640" t="inlineStr">
        <is>
          <t>Recommendation: MET
Response:
The contract explicitly states that the Managed Care Plan (MCP) shall maintain ultimate responsibility for adhering to and otherwise fully complying with all terms and conditions of the contract. It also specifies that no subcontract shall relieve the MCP of any responsibility for performance of its duties.
Evidence:
- "The Managed Care Plan shall maintain ultimate responsibility for adhering to and otherwise fully complying with all terms and conditions of this Contract and may delegate performance of work required under this Contract to a subcontractor." [CN-680000-FP122: 199]
- "No subcontract that the Managed Care Plan enters into with respect to performance under this Contract shall, in any way, relieve the Managed Care Plan of any responsibility for the performance of duties under this Contract." [CN-680000-FP122: 200]</t>
        </is>
      </c>
      <c r="I20" s="92" t="inlineStr">
        <is>
          <t>MCO</t>
        </is>
      </c>
      <c r="J20" s="92" t="inlineStr">
        <is>
          <t>HIO</t>
        </is>
      </c>
      <c r="K20" s="92" t="inlineStr">
        <is>
          <t>PIHP</t>
        </is>
      </c>
      <c r="L20" s="71" t="inlineStr">
        <is>
          <t>PAHP</t>
        </is>
      </c>
      <c r="M20" s="71" t="inlineStr">
        <is>
          <t>NEMT PAHP</t>
        </is>
      </c>
      <c r="N20" s="71" t="n"/>
      <c r="O20" s="71" t="n"/>
      <c r="P20" s="71" t="inlineStr">
        <is>
          <t>EXISTING</t>
        </is>
      </c>
      <c r="Q20" s="71">
        <f>IF(OR(AND($C$2="Base contract",$C$3="No, section requirements must be reviewed",#REF!= FALSE,#REF!=FALSE),AND($C$2="Contract amendment",$C$3="No, section requirements must be reviewed",#REF!=FALSE,#REF!=FALSE)),"MUNN")</f>
        <v/>
      </c>
      <c r="R20" s="71" t="n"/>
      <c r="S20" s="64" t="n"/>
      <c r="T20" s="64" t="n"/>
      <c r="U20" s="64" t="n"/>
      <c r="V20" s="97">
        <f>IF(OR($E$19="N/A",AND(AU20=0,'Cover Sheet'!$B$29="Streamlined Review"),AND(E20="Met",F20&lt;&gt;""),AND(E20="Not met",G20&lt;&gt;""),AND(E20="Unsure",G20&lt;&gt;""),AND(E20="N/A",H20&lt;&gt;""),AND(Y20=TRUE)),1,0)</f>
        <v/>
      </c>
      <c r="W20" s="56">
        <f>IF(AND('Cover Sheet'!$B$19="Non-Risk",$R20=1),TRUE,FALSE)</f>
        <v/>
      </c>
      <c r="X20" s="126">
        <f>IF(OR(Y20=TRUE),TRUE,FALSE)</f>
        <v/>
      </c>
      <c r="Y20" s="126">
        <f>IF(SUM(Z20:AE20)&lt;1,TRUE,FALSE)</f>
        <v/>
      </c>
      <c r="Z20" s="126">
        <f>IF($Z$2=I20,1,0)</f>
        <v/>
      </c>
      <c r="AA20" s="126">
        <f>IF($AA$2=J20,1,0)</f>
        <v/>
      </c>
      <c r="AB20" s="126">
        <f>IF($AB$2=K20,1,0)</f>
        <v/>
      </c>
      <c r="AC20" s="126">
        <f>IF($AC$2=L20,1,0)</f>
        <v/>
      </c>
      <c r="AD20" s="126">
        <f>IF($AD$2=M20,1,0)</f>
        <v/>
      </c>
      <c r="AE20" s="126">
        <f>IF($AE$2=O20,1,0)</f>
        <v/>
      </c>
      <c r="AF20" s="74" t="n"/>
      <c r="AG20" s="74" t="n"/>
      <c r="AH20" s="74" t="n"/>
      <c r="AI20" s="86" t="n"/>
      <c r="AJ20" s="87" t="n"/>
      <c r="AK20" s="74" t="n"/>
      <c r="AM20" s="69">
        <f>IF(AL20=1,1,"")</f>
        <v/>
      </c>
      <c r="AU20" s="5" t="n">
        <v>0</v>
      </c>
    </row>
    <row r="21" ht="59.25" customHeight="1">
      <c r="A21" s="294" t="inlineStr">
        <is>
          <t xml:space="preserve">I.J.3.02 </t>
        </is>
      </c>
      <c r="B21" s="295" t="inlineStr">
        <is>
          <t>42 CFR 438.230(c)(1)(i)–(ii); 42 CFR 438.3(k)</t>
        </is>
      </c>
      <c r="C21" s="295" t="inlineStr">
        <is>
          <t>The contract requires that if any of the MCP's activities or obligations under the contract with the state are delegated to a subcontractor, the activities and obligations, and related reporting responsibilities, are specified in the contract or written agreement between the MCP and the subcontractor.</t>
        </is>
      </c>
      <c r="D21" s="470" t="n">
        <v>2</v>
      </c>
      <c r="E21" s="297" t="n"/>
      <c r="F21" s="655" t="inlineStr">
        <is>
          <t>Source: Attachment - Core Contract Provisions 02012025: 139 | CN-680000-FP122: 200</t>
        </is>
      </c>
      <c r="G21" s="297" t="n"/>
      <c r="H21" s="640" t="inlineStr">
        <is>
          <t>Recommendation: MET
Response:
The contract explicitly states that all subcontracts must contain provisions wherein the subcontractor agrees to perform the delegated activities and reporting responsibilities specified in compliance with Section XV, Accountability, and the SMMC Report Guide. This indicates that the activities, obligations, and reporting responsibilities are specified in the contract or written agreement between the MCP and the subcontractor. [1][2]</t>
        </is>
      </c>
      <c r="I21" s="92" t="inlineStr">
        <is>
          <t>MCO</t>
        </is>
      </c>
      <c r="J21" s="92" t="inlineStr">
        <is>
          <t>HIO</t>
        </is>
      </c>
      <c r="K21" s="92" t="inlineStr">
        <is>
          <t>PIHP</t>
        </is>
      </c>
      <c r="L21" s="71" t="inlineStr">
        <is>
          <t>PAHP</t>
        </is>
      </c>
      <c r="M21" s="71" t="inlineStr">
        <is>
          <t>NEMT PAHP</t>
        </is>
      </c>
      <c r="N21" s="71" t="n"/>
      <c r="O21" s="71" t="n"/>
      <c r="P21" s="71" t="inlineStr">
        <is>
          <t>EXISTING</t>
        </is>
      </c>
      <c r="Q21" s="71">
        <f>IF(OR(AND($C$2="Base contract",$C$3="No, section requirements must be reviewed",#REF!= FALSE,#REF!=FALSE),AND($C$2="Contract amendment",$C$3="No, section requirements must be reviewed",#REF!=FALSE,#REF!=FALSE)),"MUNN")</f>
        <v/>
      </c>
      <c r="R21" s="71" t="n"/>
      <c r="S21" s="64" t="n">
        <v>42917</v>
      </c>
      <c r="T21" s="64" t="n"/>
      <c r="U21" s="64" t="n"/>
      <c r="V21" s="97">
        <f>IF(OR($E$19="N/A",AND(AU21=0,'Cover Sheet'!$B$29="Streamlined Review"),AND(E21="Met",F21&lt;&gt;""),AND(E21="Not met",G21&lt;&gt;""),AND(E21="Unsure",G21&lt;&gt;""),AND(E21="N/A",H21&lt;&gt;""),AND(Y21=TRUE)),1,0)</f>
        <v/>
      </c>
      <c r="W21" s="56">
        <f>IF(AND('Cover Sheet'!$B$19="Non-Risk",$R21=1),TRUE,FALSE)</f>
        <v/>
      </c>
      <c r="X21" s="126">
        <f>IF(OR(Y21=TRUE),TRUE,FALSE)</f>
        <v/>
      </c>
      <c r="Y21" s="126">
        <f>IF(SUM(Z21:AE21)&lt;1,TRUE,FALSE)</f>
        <v/>
      </c>
      <c r="Z21" s="126">
        <f>IF($Z$2=I21,1,0)</f>
        <v/>
      </c>
      <c r="AA21" s="126">
        <f>IF($AA$2=J21,1,0)</f>
        <v/>
      </c>
      <c r="AB21" s="126">
        <f>IF($AB$2=K21,1,0)</f>
        <v/>
      </c>
      <c r="AC21" s="126">
        <f>IF($AC$2=L21,1,0)</f>
        <v/>
      </c>
      <c r="AD21" s="126">
        <f>IF($AD$2=M21,1,0)</f>
        <v/>
      </c>
      <c r="AE21" s="126">
        <f>IF($AE$2=O21,1,0)</f>
        <v/>
      </c>
      <c r="AF21" s="74" t="n"/>
      <c r="AG21" s="74" t="n"/>
      <c r="AH21" s="74" t="n"/>
      <c r="AI21" s="86" t="n"/>
      <c r="AJ21" s="87" t="n"/>
      <c r="AK21" s="74" t="n"/>
      <c r="AM21" s="69">
        <f>IF(AL21=1,1,"")</f>
        <v/>
      </c>
      <c r="AU21" s="5" t="n">
        <v>0</v>
      </c>
    </row>
    <row r="22" ht="69.75" customHeight="1">
      <c r="A22" s="294" t="inlineStr">
        <is>
          <t>I.J.3.03</t>
        </is>
      </c>
      <c r="B22" s="295" t="inlineStr">
        <is>
          <t>42 CFR 438.230(c)(1)(iii); 42 CFR 438.3(k)</t>
        </is>
      </c>
      <c r="C22" s="295" t="inlineStr">
        <is>
          <t>The contract requires that if any of the MCP's activities or obligations under the contract with the state are delegated to a subcontractor, the contract or written arrangement between the MCP and the subcontractor must either provide for revocation of the delegation of activities or obligations, or specify other remedies in instances where the state or the MCP determines that the subcontractor has not performed satisfactorily.</t>
        </is>
      </c>
      <c r="D22" s="470" t="n">
        <v>2</v>
      </c>
      <c r="E22" s="297" t="n"/>
      <c r="F22" s="655" t="inlineStr">
        <is>
          <t>Source: CN-680000-FP122: 205 | Attachment - Core Contract Provisions 02012025: 144</t>
        </is>
      </c>
      <c r="G22" s="297" t="n"/>
      <c r="H22" s="640" t="inlineStr">
        <is>
          <t>Recommendation: MET
Response:
The contract explicitly states that the subcontract or delegation must 'Provide for revoking delegation, or imposing other sanctions, if the subcontractor's performance is inadequate.' [1] This meets the requirement that the arrangement between the MCP and the subcontractor must allow for revocation or specify other remedies in case of unsatisfactory performance by the subcontractor.</t>
        </is>
      </c>
      <c r="I22" s="92" t="inlineStr">
        <is>
          <t>MCO</t>
        </is>
      </c>
      <c r="J22" s="92" t="inlineStr">
        <is>
          <t>HIO</t>
        </is>
      </c>
      <c r="K22" s="92" t="inlineStr">
        <is>
          <t>PIHP</t>
        </is>
      </c>
      <c r="L22" s="71" t="inlineStr">
        <is>
          <t>PAHP</t>
        </is>
      </c>
      <c r="M22" s="71" t="inlineStr">
        <is>
          <t>NEMT PAHP</t>
        </is>
      </c>
      <c r="N22" s="71" t="n"/>
      <c r="O22" s="71" t="n"/>
      <c r="P22" s="71" t="inlineStr">
        <is>
          <t>EXISTING</t>
        </is>
      </c>
      <c r="Q22" s="71">
        <f>IF(OR(AND($C$2="Base contract",$C$3="No, section requirements must be reviewed",#REF!= FALSE,#REF!=FALSE),AND($C$2="Contract amendment",$C$3="No, section requirements must be reviewed",#REF!=FALSE,#REF!=FALSE)),"MUNN")</f>
        <v/>
      </c>
      <c r="R22" s="71" t="n"/>
      <c r="S22" s="64" t="n">
        <v>42917</v>
      </c>
      <c r="T22" s="64" t="n"/>
      <c r="U22" s="64" t="n"/>
      <c r="V22" s="97">
        <f>IF(OR($E$19="N/A",AND(AU22=0,'Cover Sheet'!$B$29="Streamlined Review"),AND(E22="Met",F22&lt;&gt;""),AND(E22="Not met",G22&lt;&gt;""),AND(E22="Unsure",G22&lt;&gt;""),AND(E22="N/A",H22&lt;&gt;""),AND(Y22=TRUE)),1,0)</f>
        <v/>
      </c>
      <c r="W22" s="56">
        <f>IF(AND('Cover Sheet'!$B$19="Non-Risk",$R22=1),TRUE,FALSE)</f>
        <v/>
      </c>
      <c r="X22" s="126">
        <f>IF(OR(Y22=TRUE),TRUE,FALSE)</f>
        <v/>
      </c>
      <c r="Y22" s="126">
        <f>IF(SUM(Z22:AE22)&lt;1,TRUE,FALSE)</f>
        <v/>
      </c>
      <c r="Z22" s="126">
        <f>IF($Z$2=I22,1,0)</f>
        <v/>
      </c>
      <c r="AA22" s="126">
        <f>IF($AA$2=J22,1,0)</f>
        <v/>
      </c>
      <c r="AB22" s="126">
        <f>IF($AB$2=K22,1,0)</f>
        <v/>
      </c>
      <c r="AC22" s="126">
        <f>IF($AC$2=L22,1,0)</f>
        <v/>
      </c>
      <c r="AD22" s="126">
        <f>IF($AD$2=M22,1,0)</f>
        <v/>
      </c>
      <c r="AE22" s="126">
        <f>IF($AE$2=O22,1,0)</f>
        <v/>
      </c>
      <c r="AF22" s="74" t="n"/>
      <c r="AG22" s="74" t="n"/>
      <c r="AH22" s="74" t="n"/>
      <c r="AI22" s="86" t="n"/>
      <c r="AJ22" s="87" t="n"/>
      <c r="AK22" s="74" t="n"/>
      <c r="AM22" s="69">
        <f>IF(AL22=1,1,"")</f>
        <v/>
      </c>
      <c r="AU22" s="5" t="n">
        <v>0</v>
      </c>
    </row>
    <row r="23" ht="45" customHeight="1">
      <c r="A23" s="294" t="inlineStr">
        <is>
          <t xml:space="preserve">I.J.3.04 </t>
        </is>
      </c>
      <c r="B23" s="295" t="inlineStr">
        <is>
          <t>42 CFR 438.230(c)(2); 42 CFR 438.3(k)</t>
        </is>
      </c>
      <c r="C23" s="295" t="inlineStr">
        <is>
          <t xml:space="preserve">The contract specifies that contracts between the MCP and subcontractors require the subcontractor to comply with all applicable Medicaid laws, regulations, subregulatory guidance, and contract provisions. </t>
        </is>
      </c>
      <c r="D23" s="470" t="n">
        <v>2</v>
      </c>
      <c r="E23" s="297" t="n"/>
      <c r="F23" s="655" t="inlineStr">
        <is>
          <t>Source: CN-680000-FP122: 200 | Attachment - Core Contract Provisions 02012025: 139</t>
        </is>
      </c>
      <c r="G23" s="297" t="n"/>
      <c r="H23" s="640" t="inlineStr">
        <is>
          <t>Recommendation: MET
Response:
The contract explicitly states that 'All subcontracts must comply with 42 CFR 438.230, 42 CFR 438.3(k), 42 CFR 455.104, 42 CFR 455.105 and 42 CFR 455.106 and all applicable Medicaid laws and regulations, including applicable sub-regulatory guidance and Contract provisions, and any other applicable State or federal law.' [1][2]</t>
        </is>
      </c>
      <c r="I23" s="92" t="inlineStr">
        <is>
          <t>MCO</t>
        </is>
      </c>
      <c r="J23" s="92" t="inlineStr">
        <is>
          <t>HIO</t>
        </is>
      </c>
      <c r="K23" s="92" t="inlineStr">
        <is>
          <t>PIHP</t>
        </is>
      </c>
      <c r="L23" s="71" t="inlineStr">
        <is>
          <t>PAHP</t>
        </is>
      </c>
      <c r="M23" s="71" t="inlineStr">
        <is>
          <t>NEMT PAHP</t>
        </is>
      </c>
      <c r="N23" s="71" t="n"/>
      <c r="O23" s="71" t="n"/>
      <c r="P23" s="71" t="inlineStr">
        <is>
          <t>EXISTING</t>
        </is>
      </c>
      <c r="Q23" s="71">
        <f>IF(OR(AND($C$2="Base contract",$C$3="No, section requirements must be reviewed",#REF!= FALSE,#REF!=FALSE),AND($C$2="Contract amendment",$C$3="No, section requirements must be reviewed",#REF!=FALSE,#REF!=FALSE)),"MUNN")</f>
        <v/>
      </c>
      <c r="R23" s="71" t="n"/>
      <c r="S23" s="64" t="n">
        <v>42917</v>
      </c>
      <c r="T23" s="64" t="n"/>
      <c r="U23" s="64" t="n"/>
      <c r="V23" s="97">
        <f>IF(OR($E$19="N/A",AND(AU23=0,'Cover Sheet'!$B$29="Streamlined Review"),AND(E23="Met",F23&lt;&gt;""),AND(E23="Not met",G23&lt;&gt;""),AND(E23="Unsure",G23&lt;&gt;""),AND(E23="N/A",H23&lt;&gt;""),AND(Y23=TRUE)),1,0)</f>
        <v/>
      </c>
      <c r="W23" s="56">
        <f>IF(AND('Cover Sheet'!$B$19="Non-Risk",$R23=1),TRUE,FALSE)</f>
        <v/>
      </c>
      <c r="X23" s="126">
        <f>IF(OR(Y23=TRUE),TRUE,FALSE)</f>
        <v/>
      </c>
      <c r="Y23" s="126">
        <f>IF(SUM(Z23:AE23)&lt;1,TRUE,FALSE)</f>
        <v/>
      </c>
      <c r="Z23" s="126">
        <f>IF($Z$2=I23,1,0)</f>
        <v/>
      </c>
      <c r="AA23" s="126">
        <f>IF($AA$2=J23,1,0)</f>
        <v/>
      </c>
      <c r="AB23" s="126">
        <f>IF($AB$2=K23,1,0)</f>
        <v/>
      </c>
      <c r="AC23" s="126">
        <f>IF($AC$2=L23,1,0)</f>
        <v/>
      </c>
      <c r="AD23" s="126">
        <f>IF($AD$2=M23,1,0)</f>
        <v/>
      </c>
      <c r="AE23" s="126">
        <f>IF($AE$2=O23,1,0)</f>
        <v/>
      </c>
      <c r="AF23" s="74" t="n"/>
      <c r="AG23" s="74" t="n"/>
      <c r="AH23" s="74" t="n"/>
      <c r="AI23" s="86" t="n"/>
      <c r="AJ23" s="87" t="n"/>
      <c r="AK23" s="74" t="n"/>
      <c r="AM23" s="69">
        <f>IF(AL23=1,1,"")</f>
        <v/>
      </c>
      <c r="AU23" s="5" t="n">
        <v>1</v>
      </c>
    </row>
    <row r="24" ht="87.59999999999999" customHeight="1">
      <c r="A24" s="294" t="inlineStr">
        <is>
          <t xml:space="preserve">I.J.3.05 </t>
        </is>
      </c>
      <c r="B24" s="295" t="inlineStr">
        <is>
          <t>42 CFR 438.230(c)(3)(i); 42 CFR 438.3(k)</t>
        </is>
      </c>
      <c r="C24" s="295" t="inlineStr">
        <is>
          <t>The contract specifies that contracts between the MCP and subcontractors require the subcontractor to agree that the state, CMS, the OIG, the Comptroller General, or their designees have the right to audit, evaluate, and inspect any books, records, contracts, computer or other electronic systems of the subcontractor, or of the subcontractor's contractor, that pertain to any aspect of services and activities performed, or determination of amounts payable under the MCP's contract with the state.</t>
        </is>
      </c>
      <c r="D24" s="470" t="n">
        <v>2</v>
      </c>
      <c r="E24" s="297" t="n"/>
      <c r="F24" s="655" t="inlineStr">
        <is>
          <t>Source: CN-680000-FP122: 203 | Attachment - Core Contract Provisions 02012025: 142</t>
        </is>
      </c>
      <c r="G24" s="297" t="n"/>
      <c r="H24" s="640" t="inlineStr">
        <is>
          <t>Recommendation: MET
Response:
The contract explicitly states that the subcontractor must agree to allow the state, CMS, the OIG, the Comptroller General, or their designees to audit, evaluate, and inspect their books, records, contracts, and electronic systems. This is supported by the text: "the subcontractor shall agree that the state, CMS, the OIG, the Comptroller General, or their designees have the right to audit, evaluate, or inspect the subcontractor's premises, physical facilities, equipment, books, records, contracts, computer, or other electronic systems of the subcontractor, or of the subcontractor's subcontractor, pertaining to any aspect of services and activities performed, or determination of amounts payable under the Managed Care Plan's Contract with the State." [1]</t>
        </is>
      </c>
      <c r="I24" s="92" t="inlineStr">
        <is>
          <t>MCO</t>
        </is>
      </c>
      <c r="J24" s="92" t="inlineStr">
        <is>
          <t>HIO</t>
        </is>
      </c>
      <c r="K24" s="92" t="inlineStr">
        <is>
          <t>PIHP</t>
        </is>
      </c>
      <c r="L24" s="71" t="inlineStr">
        <is>
          <t>PAHP</t>
        </is>
      </c>
      <c r="M24" s="71" t="inlineStr">
        <is>
          <t>NEMT PAHP</t>
        </is>
      </c>
      <c r="N24" s="71" t="n"/>
      <c r="O24" s="71" t="n"/>
      <c r="P24" s="71" t="inlineStr">
        <is>
          <t>EXISTING</t>
        </is>
      </c>
      <c r="Q24" s="71">
        <f>IF(OR(AND($C$2="Base contract",$C$3="No, section requirements must be reviewed",#REF!= FALSE,#REF!=FALSE),AND($C$2="Contract amendment",$C$3="No, section requirements must be reviewed",#REF!=FALSE,#REF!=FALSE)),"MUNN")</f>
        <v/>
      </c>
      <c r="R24" s="71" t="n"/>
      <c r="S24" s="64" t="n">
        <v>42917</v>
      </c>
      <c r="T24" s="64" t="n"/>
      <c r="U24" s="64" t="n"/>
      <c r="V24" s="97">
        <f>IF(OR($E$19="N/A",AND(AU24=0,'Cover Sheet'!$B$29="Streamlined Review"),AND(E24="Met",F24&lt;&gt;""),AND(E24="Not met",G24&lt;&gt;""),AND(E24="Unsure",G24&lt;&gt;""),AND(E24="N/A",H24&lt;&gt;""),AND(Y24=TRUE)),1,0)</f>
        <v/>
      </c>
      <c r="W24" s="56">
        <f>IF(AND('Cover Sheet'!$B$19="Non-Risk",$R24=1),TRUE,FALSE)</f>
        <v/>
      </c>
      <c r="X24" s="126">
        <f>IF(OR(Y24=TRUE),TRUE,FALSE)</f>
        <v/>
      </c>
      <c r="Y24" s="126">
        <f>IF(SUM(Z24:AE24)&lt;1,TRUE,FALSE)</f>
        <v/>
      </c>
      <c r="Z24" s="126">
        <f>IF($Z$2=I24,1,0)</f>
        <v/>
      </c>
      <c r="AA24" s="126">
        <f>IF($AA$2=J24,1,0)</f>
        <v/>
      </c>
      <c r="AB24" s="126">
        <f>IF($AB$2=K24,1,0)</f>
        <v/>
      </c>
      <c r="AC24" s="126">
        <f>IF($AC$2=L24,1,0)</f>
        <v/>
      </c>
      <c r="AD24" s="126">
        <f>IF($AD$2=M24,1,0)</f>
        <v/>
      </c>
      <c r="AE24" s="126">
        <f>IF($AE$2=O24,1,0)</f>
        <v/>
      </c>
      <c r="AF24" s="74" t="n"/>
      <c r="AG24" s="74" t="n"/>
      <c r="AH24" s="74" t="n"/>
      <c r="AI24" s="86" t="n"/>
      <c r="AJ24" s="87" t="n"/>
      <c r="AK24" s="74" t="n"/>
      <c r="AM24" s="69">
        <f>IF(AL24=1,1,"")</f>
        <v/>
      </c>
      <c r="AU24" s="5" t="n">
        <v>0</v>
      </c>
    </row>
    <row r="25" ht="71.25" customHeight="1">
      <c r="A25" s="294" t="inlineStr">
        <is>
          <t xml:space="preserve">I.J.3.06 </t>
        </is>
      </c>
      <c r="B25" s="295" t="inlineStr">
        <is>
          <t>42 CFR 438.230(c)(3)(ii); 42 CFR 438.3(k)</t>
        </is>
      </c>
      <c r="C25" s="295" t="inlineStr">
        <is>
          <t>The contract specifies that contracts between the MCP and subcontractors require the subcontractor to make available, for the purposes of an audit, evaluation, or inspection by the state, CMS, the OIG, the Comptroller General or their designees, its premises, physical facilities, equipment, books, records, contracts, computer, or other electronic systems relating to its Medicaid enrollees.</t>
        </is>
      </c>
      <c r="D25" s="470" t="n">
        <v>2</v>
      </c>
      <c r="E25" s="297" t="n"/>
      <c r="F25" s="655" t="inlineStr">
        <is>
          <t>Source: CN-680000-FP122: 203 | Attachment - Core Contract Provisions 02012025: 142</t>
        </is>
      </c>
      <c r="G25" s="297" t="n"/>
      <c r="H25" s="640" t="inlineStr">
        <is>
          <t>Recommendation: MET
Response:
The contract explicitly states that subcontractors must make available their premises, physical facilities, equipment, books, records, contracts, computer, or other electronic systems relating to their Medicaid enrollees for audit, evaluation, or inspection by the state, CMS, the OIG, the Comptroller General, or their designees. This is evidenced by the following quote: "Provide that the subcontractor shall make available for purposes of an audit, evaluation, or inspection its premises, physical facilities, equipment, books, records, contracts, computers, or other electronic systems relating to its Medicaid enrollees pertinent to this Contract by the Agency, CMS, the DHHS Inspector General, the Comptroller General or their designees." [1]</t>
        </is>
      </c>
      <c r="I25" s="92" t="inlineStr">
        <is>
          <t>MCO</t>
        </is>
      </c>
      <c r="J25" s="92" t="inlineStr">
        <is>
          <t>HIO</t>
        </is>
      </c>
      <c r="K25" s="92" t="inlineStr">
        <is>
          <t>PIHP</t>
        </is>
      </c>
      <c r="L25" s="71" t="inlineStr">
        <is>
          <t>PAHP</t>
        </is>
      </c>
      <c r="M25" s="71" t="inlineStr">
        <is>
          <t>NEMT PAHP</t>
        </is>
      </c>
      <c r="N25" s="71" t="n"/>
      <c r="O25" s="71" t="n"/>
      <c r="P25" s="71" t="inlineStr">
        <is>
          <t>EXISTING</t>
        </is>
      </c>
      <c r="Q25" s="71">
        <f>IF(OR(AND($C$2="Base contract",$C$3="No, section requirements must be reviewed",#REF!= FALSE,#REF!=FALSE),AND($C$2="Contract amendment",$C$3="No, section requirements must be reviewed",#REF!=FALSE,#REF!=FALSE)),"MUNN")</f>
        <v/>
      </c>
      <c r="R25" s="71" t="n"/>
      <c r="S25" s="64" t="n">
        <v>42917</v>
      </c>
      <c r="T25" s="64" t="n"/>
      <c r="U25" s="64" t="n"/>
      <c r="V25" s="97">
        <f>IF(OR($E$19="N/A",AND(AU25=0,'Cover Sheet'!$B$29="Streamlined Review"),AND(E25="Met",F25&lt;&gt;""),AND(E25="Not met",G25&lt;&gt;""),AND(E25="Unsure",G25&lt;&gt;""),AND(E25="N/A",H25&lt;&gt;""),AND(Y25=TRUE)),1,0)</f>
        <v/>
      </c>
      <c r="W25" s="56">
        <f>IF(AND('Cover Sheet'!$B$19="Non-Risk",$R25=1),TRUE,FALSE)</f>
        <v/>
      </c>
      <c r="X25" s="126">
        <f>IF(OR(Y25=TRUE),TRUE,FALSE)</f>
        <v/>
      </c>
      <c r="Y25" s="126">
        <f>IF(SUM(Z25:AE25)&lt;1,TRUE,FALSE)</f>
        <v/>
      </c>
      <c r="Z25" s="126">
        <f>IF($Z$2=I25,1,0)</f>
        <v/>
      </c>
      <c r="AA25" s="126">
        <f>IF($AA$2=J25,1,0)</f>
        <v/>
      </c>
      <c r="AB25" s="126">
        <f>IF($AB$2=K25,1,0)</f>
        <v/>
      </c>
      <c r="AC25" s="126">
        <f>IF($AC$2=L25,1,0)</f>
        <v/>
      </c>
      <c r="AD25" s="126">
        <f>IF($AD$2=M25,1,0)</f>
        <v/>
      </c>
      <c r="AE25" s="126">
        <f>IF($AE$2=O25,1,0)</f>
        <v/>
      </c>
      <c r="AF25" s="74" t="n"/>
      <c r="AG25" s="74" t="n"/>
      <c r="AH25" s="74" t="n"/>
      <c r="AI25" s="86" t="n"/>
      <c r="AJ25" s="87" t="n"/>
      <c r="AK25" s="74" t="n"/>
      <c r="AM25" s="69">
        <f>IF(AL25=1,1,"")</f>
        <v/>
      </c>
      <c r="AU25" s="5" t="n">
        <v>0</v>
      </c>
    </row>
    <row r="26" ht="57" customHeight="1">
      <c r="A26" s="294" t="inlineStr">
        <is>
          <t xml:space="preserve">I.J.3.07 </t>
        </is>
      </c>
      <c r="B26" s="295" t="inlineStr">
        <is>
          <t>42 CFR 438.230(c)(3)(iii); 42 CFR 438.3(k)</t>
        </is>
      </c>
      <c r="C26" s="295" t="inlineStr">
        <is>
          <t>The contract specifies that contracts between the MCP and subcontractors require the subcontractor to agree that the right to audit by the state, CMS, the OIG, the Comptroller General or their designees, will exist through 10 years from the final date of the contract period or from the date of completion of any audit, whichever is later.</t>
        </is>
      </c>
      <c r="D26" s="470" t="n">
        <v>2</v>
      </c>
      <c r="E26" s="297" t="n"/>
      <c r="F26" s="655" t="inlineStr">
        <is>
          <t>Source: CN-680000-FP122: 203 | Attachment - Core Contract Provisions 02012025: 142</t>
        </is>
      </c>
      <c r="G26" s="297" t="n"/>
      <c r="H26" s="640" t="inlineStr">
        <is>
          <t>Recommendation: MET
Response:
The contract explicitly states that the subcontractor shall agree that the right to audit exists through ten (10) years from the final date of this Contract period or from the date of completion of any audit, whichever is later. [1][2]</t>
        </is>
      </c>
      <c r="I26" s="92" t="inlineStr">
        <is>
          <t>MCO</t>
        </is>
      </c>
      <c r="J26" s="92" t="inlineStr">
        <is>
          <t>HIO</t>
        </is>
      </c>
      <c r="K26" s="92" t="inlineStr">
        <is>
          <t>PIHP</t>
        </is>
      </c>
      <c r="L26" s="71" t="inlineStr">
        <is>
          <t>PAHP</t>
        </is>
      </c>
      <c r="M26" s="71" t="inlineStr">
        <is>
          <t>NEMT PAHP</t>
        </is>
      </c>
      <c r="N26" s="71" t="n"/>
      <c r="O26" s="71" t="n"/>
      <c r="P26" s="71" t="inlineStr">
        <is>
          <t>EXISTING</t>
        </is>
      </c>
      <c r="Q26" s="71">
        <f>IF(OR(AND($C$2="Base contract",$C$3="No, section requirements must be reviewed",#REF!= FALSE,#REF!=FALSE),AND($C$2="Contract amendment",$C$3="No, section requirements must be reviewed",#REF!=FALSE,#REF!=FALSE)),"MUNN")</f>
        <v/>
      </c>
      <c r="R26" s="71" t="n"/>
      <c r="S26" s="64" t="n">
        <v>42917</v>
      </c>
      <c r="T26" s="64" t="n"/>
      <c r="U26" s="64" t="n"/>
      <c r="V26" s="97">
        <f>IF(OR($E$19="N/A",AND(AU26=0,'Cover Sheet'!$B$29="Streamlined Review"),AND(E26="Met",F26&lt;&gt;""),AND(E26="Not met",G26&lt;&gt;""),AND(E26="Unsure",G26&lt;&gt;""),AND(E26="N/A",H26&lt;&gt;""),AND(Y26=TRUE)),1,0)</f>
        <v/>
      </c>
      <c r="W26" s="56">
        <f>IF(AND('Cover Sheet'!$B$19="Non-Risk",$R26=1),TRUE,FALSE)</f>
        <v/>
      </c>
      <c r="X26" s="126">
        <f>IF(OR(Y26=TRUE),TRUE,FALSE)</f>
        <v/>
      </c>
      <c r="Y26" s="126">
        <f>IF(SUM(Z26:AE26)&lt;1,TRUE,FALSE)</f>
        <v/>
      </c>
      <c r="Z26" s="126">
        <f>IF($Z$2=I26,1,0)</f>
        <v/>
      </c>
      <c r="AA26" s="126">
        <f>IF($AA$2=J26,1,0)</f>
        <v/>
      </c>
      <c r="AB26" s="126">
        <f>IF($AB$2=K26,1,0)</f>
        <v/>
      </c>
      <c r="AC26" s="126">
        <f>IF($AC$2=L26,1,0)</f>
        <v/>
      </c>
      <c r="AD26" s="126">
        <f>IF($AD$2=M26,1,0)</f>
        <v/>
      </c>
      <c r="AE26" s="126">
        <f>IF($AE$2=O26,1,0)</f>
        <v/>
      </c>
      <c r="AF26" s="74" t="n"/>
      <c r="AG26" s="74" t="n"/>
      <c r="AH26" s="74" t="n"/>
      <c r="AI26" s="86" t="n"/>
      <c r="AJ26" s="87" t="n"/>
      <c r="AK26" s="74" t="n"/>
      <c r="AM26" s="69">
        <f>IF(AL26=1,1,"")</f>
        <v/>
      </c>
      <c r="AU26" s="5" t="n">
        <v>0</v>
      </c>
    </row>
    <row r="27" ht="63.75" customHeight="1" thickBot="1">
      <c r="A27" s="294" t="inlineStr">
        <is>
          <t>I.J.3.08</t>
        </is>
      </c>
      <c r="B27" s="295" t="inlineStr">
        <is>
          <t>42 CFR 438.230(c)(3)(iv); 42 CFR 438.3(k)</t>
        </is>
      </c>
      <c r="C27" s="295" t="inlineStr">
        <is>
          <t xml:space="preserve">The contract specifies that contracts between the MCP and subcontractors require that if the state, CMS, or the OIG determine that there is a reasonable possibility of fraud or similar risk, the state, CMS, or the OIG may inspect, evaluate, and audit the subcontractor at any time. </t>
        </is>
      </c>
      <c r="D27" s="470" t="n">
        <v>2</v>
      </c>
      <c r="E27" s="297" t="n"/>
      <c r="F27" s="655" t="inlineStr">
        <is>
          <t>Source: CN-680000-FP122: 203 | Attachment - Core Contract Provisions 02012025: 142</t>
        </is>
      </c>
      <c r="G27" s="297" t="n"/>
      <c r="H27" s="640" t="inlineStr">
        <is>
          <t>Recommendation: MET
Response:
The contract explicitly states that the Agency, CMS, the DHHS Inspector General, the Comptroller General, or their designees, and DHHS have the right to audit, evaluate, or inspect the subcontractor's premises, physical facilities, equipment, books, records, contracts, computer, or other electronic systems of the subcontractor, or of the subcontractor's subcontractor, pertaining to any aspect of services and activities performed, or determination of amounts payable under the Managed Care Plan's Contract with the State [1]. Additionally, the contract requires the subcontractor to make available for purposes of an audit, evaluation, or inspection its premises, physical facilities, equipment, books, records, contracts, computers, or other electronic systems relating to its Medicaid enrollees pertinent to this Contract by the Agency, CMS, the DHHS Inspector General, the Comptroller General or their designees [2]. This indicates that the state, CMS, or the OIG may inspect, evaluate, and audit the subcontractor at any time if there is a reasonable possibility of fraud or similar risk.</t>
        </is>
      </c>
      <c r="I27" s="92" t="inlineStr">
        <is>
          <t>MCO</t>
        </is>
      </c>
      <c r="J27" s="92" t="inlineStr">
        <is>
          <t>HIO</t>
        </is>
      </c>
      <c r="K27" s="92" t="inlineStr">
        <is>
          <t>PIHP</t>
        </is>
      </c>
      <c r="L27" s="71" t="inlineStr">
        <is>
          <t>PAHP</t>
        </is>
      </c>
      <c r="M27" s="71" t="inlineStr">
        <is>
          <t>NEMT PAHP</t>
        </is>
      </c>
      <c r="N27" s="71" t="n"/>
      <c r="O27" s="71" t="n"/>
      <c r="P27" s="71" t="inlineStr">
        <is>
          <t>EXISTING</t>
        </is>
      </c>
      <c r="Q27" s="71">
        <f>IF(OR(AND($C$2="Base contract",$C$3="No, section requirements must be reviewed",#REF!= FALSE,#REF!=FALSE),AND($C$2="Contract amendment",$C$3="No, section requirements must be reviewed",#REF!=FALSE,#REF!=FALSE)),"MUNN")</f>
        <v/>
      </c>
      <c r="R27" s="71" t="n"/>
      <c r="S27" s="64" t="n">
        <v>42917</v>
      </c>
      <c r="T27" s="64" t="n"/>
      <c r="U27" s="64" t="n"/>
      <c r="V27" s="97">
        <f>IF(OR($E$19="N/A",AND(AU27=0,'Cover Sheet'!$B$29="Streamlined Review"),AND(E27="Met",F27&lt;&gt;""),AND(E27="Not met",G27&lt;&gt;""),AND(E27="Unsure",G27&lt;&gt;""),AND(E27="N/A",H27&lt;&gt;""),AND(Y27=TRUE)),1,0)</f>
        <v/>
      </c>
      <c r="W27" s="56">
        <f>IF(AND('Cover Sheet'!$B$19="Non-Risk",$R27=1),TRUE,FALSE)</f>
        <v/>
      </c>
      <c r="X27" s="126">
        <f>IF(OR(Y27=TRUE),TRUE,FALSE)</f>
        <v/>
      </c>
      <c r="Y27" s="126">
        <f>IF(SUM(Z27:AE27)&lt;1,TRUE,FALSE)</f>
        <v/>
      </c>
      <c r="Z27" s="126">
        <f>IF($Z$2=I27,1,0)</f>
        <v/>
      </c>
      <c r="AA27" s="126">
        <f>IF($AA$2=J27,1,0)</f>
        <v/>
      </c>
      <c r="AB27" s="126">
        <f>IF($AB$2=K27,1,0)</f>
        <v/>
      </c>
      <c r="AC27" s="126">
        <f>IF($AC$2=L27,1,0)</f>
        <v/>
      </c>
      <c r="AD27" s="126">
        <f>IF($AD$2=M27,1,0)</f>
        <v/>
      </c>
      <c r="AE27" s="126">
        <f>IF($AE$2=O27,1,0)</f>
        <v/>
      </c>
      <c r="AF27" s="74" t="n"/>
      <c r="AG27" s="74" t="n"/>
      <c r="AH27" s="74" t="n"/>
      <c r="AI27" s="86" t="n"/>
      <c r="AJ27" s="87" t="n"/>
      <c r="AK27" s="74" t="n"/>
      <c r="AM27" s="69">
        <f>IF(AL27=1,1,"")</f>
        <v/>
      </c>
      <c r="AU27" s="5" t="n">
        <v>0</v>
      </c>
    </row>
    <row r="28" ht="15.75" customHeight="1" thickBot="1">
      <c r="A28" s="450" t="n"/>
      <c r="B28" s="451" t="n"/>
      <c r="C28" s="506" t="inlineStr">
        <is>
          <t>I.J.4 Third Partly Liability (TPL) Activities</t>
        </is>
      </c>
      <c r="D28" s="442" t="n"/>
      <c r="E28" s="443" t="n"/>
      <c r="F28" s="442" t="n"/>
      <c r="G28" s="442" t="n"/>
      <c r="H28" s="445" t="n"/>
      <c r="I28" s="74" t="n"/>
      <c r="J28" s="74" t="n"/>
      <c r="K28" s="74" t="n"/>
      <c r="L28" s="87" t="n"/>
      <c r="M28" s="87" t="n"/>
      <c r="S28" s="116" t="n"/>
      <c r="T28" s="116" t="n"/>
      <c r="U28" s="116" t="n"/>
      <c r="V28" s="126" t="n"/>
      <c r="W28" s="68" t="n"/>
      <c r="X28" s="68" t="n"/>
      <c r="Y28" s="68" t="n"/>
      <c r="Z28" s="68" t="n"/>
      <c r="AA28" s="68" t="n"/>
      <c r="AB28" s="68" t="n"/>
      <c r="AC28" s="68" t="n"/>
      <c r="AD28" s="68" t="n"/>
      <c r="AE28" s="68" t="n"/>
      <c r="AF28" s="74" t="n"/>
      <c r="AG28" s="74" t="n"/>
      <c r="AH28" s="74" t="n"/>
      <c r="AI28" s="86" t="n"/>
      <c r="AJ28" s="87" t="n"/>
      <c r="AK28" s="74" t="n"/>
      <c r="AU28" s="5" t="n"/>
    </row>
    <row r="29" ht="127.5" customHeight="1">
      <c r="A29" s="294" t="inlineStr">
        <is>
          <t xml:space="preserve">I.J.4.01 </t>
        </is>
      </c>
      <c r="B29" s="295" t="inlineStr">
        <is>
          <t>42 CFR Part 433 Subpart D; 42 CFR 447.20</t>
        </is>
      </c>
      <c r="C29" s="295" t="inlineStr">
        <is>
          <t xml:space="preserve">The contract specifies any activities the MCP is to perform related to Third Party Liability (TPL), including:
• The activities and obligations, and related reporting responsibilities, are specified in the contract or written agreement between the MCP and the subcontractor.
• How the MCP will reduce payments based on payments by a third party for any part of a service.
• Whether the state or the MCP retains the TPL collections.
• How the state monitors to confirm that the MCP is upholding contractual requirements for TPL activities.
</t>
        </is>
      </c>
      <c r="D29" s="446" t="n"/>
      <c r="E29" s="297" t="n"/>
      <c r="F29" s="655" t="inlineStr">
        <is>
          <t>Source: Attachment - Core Contract Provisions 02012025: 139 | CN-680000-FP122: 200</t>
        </is>
      </c>
      <c r="G29" s="297" t="n"/>
      <c r="H29" s="640" t="inlineStr">
        <is>
          <t>Recommendation: MET
Response:
The contract explicitly states that 'all subcontracts must contain provisions wherein the subcontractor agrees to perform the delegated activities and reporting responsibilities specified in compliance with Section XV, Accountability, and the SMMC Report Guide.' [1][2]</t>
        </is>
      </c>
      <c r="I29" s="92" t="inlineStr">
        <is>
          <t>MCO</t>
        </is>
      </c>
      <c r="J29" s="92" t="inlineStr">
        <is>
          <t>HIO</t>
        </is>
      </c>
      <c r="K29" s="92" t="inlineStr">
        <is>
          <t>PIHP</t>
        </is>
      </c>
      <c r="L29" s="71" t="inlineStr">
        <is>
          <t>PAHP</t>
        </is>
      </c>
      <c r="M29" s="71" t="inlineStr">
        <is>
          <t>NEMT PAHP</t>
        </is>
      </c>
      <c r="N29" s="71" t="n"/>
      <c r="O29" s="71" t="n"/>
      <c r="P29" s="71" t="inlineStr">
        <is>
          <t>EXISTING</t>
        </is>
      </c>
      <c r="Q29" s="71">
        <f>IF(OR(AND($C$2="Base contract",$C$3="No, section requirements must be reviewed",#REF!= FALSE,#REF!=FALSE),AND($C$2="Contract amendment",$C$3="No, section requirements must be reviewed",#REF!=FALSE,#REF!=FALSE)),"MUNN")</f>
        <v/>
      </c>
      <c r="R29" s="71" t="n"/>
      <c r="S29" s="64" t="n"/>
      <c r="T29" s="64" t="n"/>
      <c r="U29" s="64" t="n"/>
      <c r="V29" s="97">
        <f>IF(OR($E$28="N/A",AND(AU29=0,'Cover Sheet'!$B$29="Streamlined Review"),AND(E29="Met",F29&lt;&gt;""),AND(E29="Not met",G29&lt;&gt;""),AND(E29="Unsure",G29&lt;&gt;""),AND(E29="N/A",H29&lt;&gt;""),AND(Y29=TRUE)),1,0)</f>
        <v/>
      </c>
      <c r="W29" s="56">
        <f>IF(AND('Cover Sheet'!$B$19="Non-Risk",$R29=1),TRUE,FALSE)</f>
        <v/>
      </c>
      <c r="X29" s="126">
        <f>IF(OR(Y29=TRUE),TRUE,FALSE)</f>
        <v/>
      </c>
      <c r="Y29" s="126">
        <f>IF(SUM(Z29:AE29)&lt;1,TRUE,FALSE)</f>
        <v/>
      </c>
      <c r="Z29" s="126">
        <f>IF($Z$2=I29,1,0)</f>
        <v/>
      </c>
      <c r="AA29" s="126">
        <f>IF($AA$2=J29,1,0)</f>
        <v/>
      </c>
      <c r="AB29" s="126">
        <f>IF($AB$2=K29,1,0)</f>
        <v/>
      </c>
      <c r="AC29" s="126">
        <f>IF($AC$2=L29,1,0)</f>
        <v/>
      </c>
      <c r="AD29" s="126">
        <f>IF($AD$2=M29,1,0)</f>
        <v/>
      </c>
      <c r="AE29" s="126">
        <f>IF($AE$2=O29,1,0)</f>
        <v/>
      </c>
      <c r="AF29" s="74" t="n"/>
      <c r="AG29" s="74" t="n"/>
      <c r="AH29" s="74" t="n"/>
      <c r="AI29" s="86" t="n"/>
      <c r="AJ29" s="87" t="n"/>
      <c r="AK29" s="74" t="n"/>
      <c r="AL29" s="69" t="n">
        <v>1</v>
      </c>
      <c r="AM29" s="69">
        <f>IF(AL29=1,1,"")</f>
        <v/>
      </c>
      <c r="AU29" s="5" t="n">
        <v>0</v>
      </c>
    </row>
    <row r="30" ht="57" customHeight="1" thickBot="1">
      <c r="A30" s="294" t="inlineStr">
        <is>
          <t xml:space="preserve">I.J.4.02  </t>
        </is>
      </c>
      <c r="B30" s="295" t="inlineStr">
        <is>
          <t>42 CFR 438.3(t)</t>
        </is>
      </c>
      <c r="C30" s="356" t="inlineStr">
        <is>
          <t xml:space="preserve">If the state enters into a Coordination of Benefits Agreement (COBA) with Medicare for FFS, the contract specifies the methodology by which the state ensures that the appropriate MCO, PIHP, or PAHP receives all applicable crossover claims for which the MCO, PIHP, or PAHP is responsible. </t>
        </is>
      </c>
      <c r="D30" s="496" t="n">
        <v>3</v>
      </c>
      <c r="E30" s="297" t="n"/>
      <c r="F30" s="655" t="inlineStr">
        <is>
          <t>Source: Attachment - Core Contract Provisions 02012025: 114 | CN-680000-FP122: 176</t>
        </is>
      </c>
      <c r="G30" s="297" t="n"/>
      <c r="H30" s="640" t="inlineStr">
        <is>
          <t>Recommendation: MET
Response:
The contract explicitly states that the Managed Care Plan shall enter into a coordination of benefits agreement with Medicare and participate in the automated claims crossover process. This indicates that the methodology for ensuring the appropriate MCO, PIHP, or PAHP receives all applicable crossover claims is specified.
Evidence:
- "i. The Managed Care Plan shall enter into a coordination of benefits agreement with Medicare and participate in the automated claims crossover process (42 CFR 438.3(t))." [Attachment - Core Contract Provisions 02012025: 114]
- "e Plan shall enter into a coordination of benefits agreement with Medicare and participate in the automated claims crossover process (42 CFR 438.3(t))." [CN-680000-FP122: 176]</t>
        </is>
      </c>
      <c r="I30" s="92" t="inlineStr">
        <is>
          <t>MCO</t>
        </is>
      </c>
      <c r="J30" s="92" t="inlineStr">
        <is>
          <t>HIO</t>
        </is>
      </c>
      <c r="K30" s="92" t="inlineStr">
        <is>
          <t>PIHP</t>
        </is>
      </c>
      <c r="L30" s="71" t="inlineStr">
        <is>
          <t>PAHP</t>
        </is>
      </c>
      <c r="M30" s="71" t="n"/>
      <c r="N30" s="71" t="n"/>
      <c r="O30" s="71" t="n"/>
      <c r="P30" s="71" t="inlineStr">
        <is>
          <t>EXISTING</t>
        </is>
      </c>
      <c r="Q30" s="71">
        <f>IF(OR(AND($C$2="Base contract",$C$3="No, section requirements must be reviewed",#REF!= FALSE,#REF!=FALSE),AND($C$2="Contract amendment",$C$3="No, section requirements must be reviewed",#REF!=FALSE,#REF!=FALSE)),"MUNN")</f>
        <v/>
      </c>
      <c r="R30" s="71" t="n"/>
      <c r="S30" s="64" t="n">
        <v>44179</v>
      </c>
      <c r="T30" s="64" t="n"/>
      <c r="U30" s="64" t="n"/>
      <c r="V30" s="97">
        <f>IF(OR($E$28="N/A",AND(AU30=0,'Cover Sheet'!$B$29="Streamlined Review"),AND(E30="Met",F30&lt;&gt;""),AND(E30="Not met",G30&lt;&gt;""),AND(E30="Unsure",G30&lt;&gt;""),AND(E30="N/A",H30&lt;&gt;""),AND(Y30=TRUE)),1,0)</f>
        <v/>
      </c>
      <c r="W30" s="56">
        <f>IF(AND('Cover Sheet'!$B$19="Non-Risk",$R30=1),TRUE,FALSE)</f>
        <v/>
      </c>
      <c r="X30" s="126">
        <f>IF(OR(Y30=TRUE),TRUE,FALSE)</f>
        <v/>
      </c>
      <c r="Y30" s="126">
        <f>IF(SUM(Z30:AE30)&lt;1,TRUE,FALSE)</f>
        <v/>
      </c>
      <c r="Z30" s="126">
        <f>IF($Z$2=I30,1,0)</f>
        <v/>
      </c>
      <c r="AA30" s="126">
        <f>IF($AA$2=J30,1,0)</f>
        <v/>
      </c>
      <c r="AB30" s="126">
        <f>IF($AB$2=K30,1,0)</f>
        <v/>
      </c>
      <c r="AC30" s="126">
        <f>IF($AC$2=L30,1,0)</f>
        <v/>
      </c>
      <c r="AD30" s="126">
        <f>IF($AD$2=M30,1,0)</f>
        <v/>
      </c>
      <c r="AE30" s="126">
        <f>IF($AE$2=O30,1,0)</f>
        <v/>
      </c>
      <c r="AF30" s="74" t="n"/>
      <c r="AG30" s="74" t="n"/>
      <c r="AH30" s="74" t="n"/>
      <c r="AI30" s="86" t="n"/>
      <c r="AJ30" s="87" t="n"/>
      <c r="AK30" s="74" t="n"/>
      <c r="AL30" s="69" t="n">
        <v>1</v>
      </c>
      <c r="AM30" s="69">
        <f>IF(AL30=1,1,"")</f>
        <v/>
      </c>
      <c r="AU30" s="5" t="n">
        <v>0</v>
      </c>
    </row>
    <row r="31" ht="15.75" customHeight="1" thickBot="1">
      <c r="A31" s="450" t="n"/>
      <c r="B31" s="451" t="n"/>
      <c r="C31" s="452" t="inlineStr">
        <is>
          <t>I.J.5 Sanctions</t>
        </is>
      </c>
      <c r="D31" s="442" t="n"/>
      <c r="E31" s="443" t="n"/>
      <c r="F31" s="444" t="n"/>
      <c r="G31" s="444" t="n"/>
      <c r="H31" s="445" t="n"/>
      <c r="I31" s="74" t="n"/>
      <c r="J31" s="74" t="n"/>
      <c r="K31" s="74" t="n"/>
      <c r="L31" s="87" t="n"/>
      <c r="M31" s="87" t="n"/>
      <c r="S31" s="116" t="n"/>
      <c r="T31" s="116" t="n"/>
      <c r="U31" s="116" t="n"/>
      <c r="V31" s="126" t="n"/>
      <c r="W31" s="68" t="n"/>
      <c r="X31" s="68" t="n"/>
      <c r="Y31" s="68" t="n"/>
      <c r="Z31" s="68" t="n"/>
      <c r="AA31" s="68" t="n"/>
      <c r="AB31" s="68" t="n"/>
      <c r="AC31" s="68" t="n"/>
      <c r="AD31" s="68" t="n"/>
      <c r="AE31" s="68" t="n"/>
      <c r="AF31" s="74" t="n"/>
      <c r="AG31" s="74" t="n"/>
      <c r="AH31" s="74" t="n"/>
      <c r="AI31" s="86" t="n"/>
      <c r="AJ31" s="87" t="n"/>
      <c r="AK31" s="74" t="n"/>
      <c r="AU31" s="5" t="n"/>
    </row>
    <row r="32" ht="153" customHeight="1">
      <c r="A32" s="294" t="inlineStr">
        <is>
          <t xml:space="preserve">I.J.5.01 </t>
        </is>
      </c>
      <c r="B32" s="295" t="inlineStr">
        <is>
          <t>Sections 1903(m)(5)(A)(i), 1903(m)(5)(B), 1932(e)(1)(A)(i), and 1932(e)(2)(A)(i) of the Act; 42 CFR 438.700(b)(1); 42 CFR 438.702(a); 42 CFR 438.704(b)(1)</t>
        </is>
      </c>
      <c r="C32" s="295" t="inlineStr">
        <is>
          <t xml:space="preserve">The contract provides that if the MCP fails to substantially provide medically necessary services to an enrollee that the MCP is required to provide under law or under its contract with the state, the state may impose a civil monetary penalty of up to $25,000 for each failure to provide services. The state may also:
• Appoint temporary management to the MCP.
• Grant enrollees the right to disenroll without cause.
• Suspend all new enrollments to the MCP after the date the Secretary or the state notifies the MCP of a determination of a violation of any requirement under Sections 1903(m) or 1932 of the Act.
• Suspend payments for new enrollments to the MCP until CMS or the state is satisfied that the reason for imposition of the sanction no longer exists and is not likely to recur. 
</t>
        </is>
      </c>
      <c r="D32" s="470" t="n">
        <v>4</v>
      </c>
      <c r="E32" s="297" t="n"/>
      <c r="F32" s="655" t="inlineStr">
        <is>
          <t>Source: Attachment - Core Contract Provisions 02012025: 196, 197: 196, 197</t>
        </is>
      </c>
      <c r="G32" s="297" t="n"/>
      <c r="H32" s="640" t="inlineStr">
        <is>
          <t>Recommendation: MET
Response:
The contract explicitly supports the requirement. It states that the state may impose a civil monetary penalty of up to $25,000 for each failure to provide services [1]. The contract also allows the state to appoint temporary management [2], grant enrollees the right to disenroll without cause [3], suspend all new enrollments [4], and suspend payments for new enrollments [5].
[1] "...the Agency may impose a civil monetary penalty of up to $25,000 for each failure to provide services." (Attachment - Core Contract Provisions 02012025: 196)
[2] "...the Managed Care Plan may be subject to temporary management..." (Attachment - Core Contract Provisions 02012025: 196)
[3] "...enrollees shall be notified by the Agency of the right to terminate enrollment without cause..." (Attachment - Core Contract Provisions 02012025: 196)
[4] "...suspension of all new enrollments to the MCP..." (Attachment - Core Contract Provisions 02012025: 197)
[5] "...suspend payments for new enrollments to the MCP..." (Attachment - Core Contract Provisions 02012025: 197)</t>
        </is>
      </c>
      <c r="I32" s="92" t="inlineStr">
        <is>
          <t>MCO</t>
        </is>
      </c>
      <c r="J32" s="92" t="inlineStr">
        <is>
          <t>HIO</t>
        </is>
      </c>
      <c r="K32" s="92" t="n"/>
      <c r="L32" s="71" t="n"/>
      <c r="M32" s="71" t="n"/>
      <c r="N32" s="71" t="n"/>
      <c r="O32" s="71" t="n"/>
      <c r="P32" s="71" t="inlineStr">
        <is>
          <t>EXISTING</t>
        </is>
      </c>
      <c r="Q32" s="71">
        <f>IF(OR(AND($C$2="Base contract",$C$3="No, section requirements must be reviewed",#REF!= FALSE,#REF!=FALSE),AND($C$2="Contract amendment",$C$3="No, section requirements must be reviewed",#REF!=FALSE,#REF!=FALSE)),"MUNN")</f>
        <v/>
      </c>
      <c r="R32" s="71" t="n"/>
      <c r="S32" s="64" t="n"/>
      <c r="T32" s="64" t="n"/>
      <c r="U32" s="64" t="n"/>
      <c r="V32" s="97">
        <f>IF(OR($E$31="N/A",AND(AU32=0,'Cover Sheet'!$B$29="Streamlined Review"),AND(E32="Met",F32&lt;&gt;""),AND(E32="Not met",G32&lt;&gt;""),AND(E32="Unsure",G32&lt;&gt;""),AND(E32="N/A",H32&lt;&gt;""),AND(Y32=TRUE)),1,0)</f>
        <v/>
      </c>
      <c r="W32" s="56">
        <f>IF(AND('Cover Sheet'!$B$19="Non-Risk",$R32=1),TRUE,FALSE)</f>
        <v/>
      </c>
      <c r="X32" s="126">
        <f>IF(OR(Y32=TRUE),TRUE,FALSE)</f>
        <v/>
      </c>
      <c r="Y32" s="126">
        <f>IF(SUM(Z32:AE32)&lt;1,TRUE,FALSE)</f>
        <v/>
      </c>
      <c r="Z32" s="126">
        <f>IF($Z$2=I32,1,0)</f>
        <v/>
      </c>
      <c r="AA32" s="126">
        <f>IF($AA$2=J32,1,0)</f>
        <v/>
      </c>
      <c r="AB32" s="126">
        <f>IF($AB$2=K32,1,0)</f>
        <v/>
      </c>
      <c r="AC32" s="126">
        <f>IF($AC$2=L32,1,0)</f>
        <v/>
      </c>
      <c r="AD32" s="126">
        <f>IF($AD$2=M32,1,0)</f>
        <v/>
      </c>
      <c r="AE32" s="126">
        <f>IF($AE$2=O32,1,0)</f>
        <v/>
      </c>
      <c r="AF32" s="74" t="n"/>
      <c r="AG32" s="74" t="n"/>
      <c r="AH32" s="74" t="n"/>
      <c r="AI32" s="86" t="n"/>
      <c r="AJ32" s="87" t="n"/>
      <c r="AK32" s="74" t="n"/>
      <c r="AM32" s="69">
        <f>IF(AL32=1,1,"")</f>
        <v/>
      </c>
      <c r="AU32" s="5" t="n">
        <v>0</v>
      </c>
    </row>
    <row r="33" ht="153" customHeight="1">
      <c r="A33" s="294" t="inlineStr">
        <is>
          <t>I.J.5.02</t>
        </is>
      </c>
      <c r="B33" s="295" t="inlineStr">
        <is>
          <t>Sections 1903(m)(5)(A)(ii), 1903(m)(5)(B), 1932(e)(1)(A)(ii), and 1932(e)(2)(A)(iii) of the Act; 42 CFR 438.700(b)(2); 42 CFR 438.702(a); 42 CFR 438.704(c)</t>
        </is>
      </c>
      <c r="C33" s="295" t="inlineStr">
        <is>
          <t xml:space="preserve">The contract provides that if the MCP imposes premiums or charges on enrollees that are in excess of those permitted in the Medicaid program, the state may impose a civil monetary penalty of up to $25,000 or double the amount of the excess charges (whichever is greater). The state may also:
• Appoint temporary management to the MCP.
• Grant enrollees the right to disenroll without cause.
• Suspend all new enrollments to the MCP after the date the Secretary or the state notifies the MCP of a determination of a violation of any requirement under Sections 1903(m) or 1932 of the Act.
• Suspend payments for new enrollments to the MCP until CMS or the state is satisfied that the reason for imposition of the sanction no longer exists and is not likely to recur. 
</t>
        </is>
      </c>
      <c r="D33" s="470" t="n">
        <v>4</v>
      </c>
      <c r="E33" s="297" t="n"/>
      <c r="F33" s="655" t="inlineStr">
        <is>
          <t>Source: Page(s): 196, 257</t>
        </is>
      </c>
      <c r="G33" s="297" t="n"/>
      <c r="H33" s="640" t="inlineStr">
        <is>
          <t>Recommendation: MET
Response:
The contract explicitly states that if the Managed Care Plan (MCP) imposes premiums or charges on enrollees that exceed those permitted under Medicaid, the Agency may impose a civil monetary penalty. The amount of the overcharge shall be deducted from the penalty and returned to the affected enrollee (42 CFR 438.704(c)).
Source: "Attachment - Core Contract Provisions 02012025: 196 | CN-680000-FP122: 257"</t>
        </is>
      </c>
      <c r="I33" s="92" t="inlineStr">
        <is>
          <t>MCO</t>
        </is>
      </c>
      <c r="J33" s="92" t="inlineStr">
        <is>
          <t>HIO</t>
        </is>
      </c>
      <c r="K33" s="92" t="n"/>
      <c r="L33" s="71" t="n"/>
      <c r="M33" s="71" t="n"/>
      <c r="N33" s="71" t="n"/>
      <c r="O33" s="71" t="n"/>
      <c r="P33" s="71" t="inlineStr">
        <is>
          <t>EXISTING</t>
        </is>
      </c>
      <c r="Q33" s="71">
        <f>IF(OR(AND($C$2="Base contract",$C$3="No, section requirements must be reviewed",#REF!= FALSE,#REF!=FALSE),AND($C$2="Contract amendment",$C$3="No, section requirements must be reviewed",#REF!=FALSE,#REF!=FALSE)),"MUNN")</f>
        <v/>
      </c>
      <c r="R33" s="71" t="n"/>
      <c r="S33" s="64" t="n"/>
      <c r="T33" s="64" t="n"/>
      <c r="U33" s="64" t="n"/>
      <c r="V33" s="97">
        <f>IF(OR($E$31="N/A",AND(AU33=0,'Cover Sheet'!$B$29="Streamlined Review"),AND(E33="Met",F33&lt;&gt;""),AND(E33="Not met",G33&lt;&gt;""),AND(E33="Unsure",G33&lt;&gt;""),AND(E33="N/A",H33&lt;&gt;""),AND(Y33=TRUE)),1,0)</f>
        <v/>
      </c>
      <c r="W33" s="56">
        <f>IF(AND('Cover Sheet'!$B$19="Non-Risk",$R33=1),TRUE,FALSE)</f>
        <v/>
      </c>
      <c r="X33" s="126">
        <f>IF(OR(Y33=TRUE),TRUE,FALSE)</f>
        <v/>
      </c>
      <c r="Y33" s="126">
        <f>IF(SUM(Z33:AE33)&lt;1,TRUE,FALSE)</f>
        <v/>
      </c>
      <c r="Z33" s="126">
        <f>IF($Z$2=I33,1,0)</f>
        <v/>
      </c>
      <c r="AA33" s="126">
        <f>IF($AA$2=J33,1,0)</f>
        <v/>
      </c>
      <c r="AB33" s="126">
        <f>IF($AB$2=K33,1,0)</f>
        <v/>
      </c>
      <c r="AC33" s="126">
        <f>IF($AC$2=L33,1,0)</f>
        <v/>
      </c>
      <c r="AD33" s="126">
        <f>IF($AD$2=M33,1,0)</f>
        <v/>
      </c>
      <c r="AE33" s="126">
        <f>IF($AE$2=O33,1,0)</f>
        <v/>
      </c>
      <c r="AF33" s="74" t="n"/>
      <c r="AG33" s="74" t="n"/>
      <c r="AH33" s="74" t="n"/>
      <c r="AI33" s="86" t="n"/>
      <c r="AJ33" s="87" t="n"/>
      <c r="AK33" s="74" t="n"/>
      <c r="AM33" s="69">
        <f>IF(AL33=1,1,"")</f>
        <v/>
      </c>
      <c r="AU33" s="5" t="n">
        <v>0</v>
      </c>
    </row>
    <row r="34" ht="165.75" customHeight="1">
      <c r="A34" s="294" t="inlineStr">
        <is>
          <t xml:space="preserve">I.J.5.03 </t>
        </is>
      </c>
      <c r="B34" s="295" t="inlineStr">
        <is>
          <t>Sections 1903(m)(5)(A)(iii), 1903(m)(5)(B), 1932(e)(1)(A)(iii), and 1932(e)(2)(A)(ii) and (iv) of the Act; 42 CFR 438.700(b)(3); 42 CFR 438.702(a); 42 CFR 438.704(b)(2) and (3)</t>
        </is>
      </c>
      <c r="C34" s="295" t="inlineStr">
        <is>
          <t xml:space="preserve">The contract provides that if the MCP discriminates among enrollees on the basis of their health status or need for health services, the state may impose a civil monetary penalty of up to $100,000 for each determination of discrimination. The state may impose a civil monetary penalty of up to $15,000 for each individual the MCP did not enroll because of a discriminatory practice, up to the $100,000 maximum. The state may also:
• Appoint temporary management to the MCP. 
• Grant enrollees the right to disenroll without cause.
• Suspend all new enrollments to the MCP after the date the Secretary or the state notifies the MCP of a determination of a violation of any requirement under Sections 1903(m) or 1932 of the Act.
• Suspend payments for new enrollments to the MCP until CMS or the state is satisfied that the reason for imposition of the sanction no longer exists and is not likely to recur. 
</t>
        </is>
      </c>
      <c r="D34" s="470" t="inlineStr">
        <is>
          <t>4,5</t>
        </is>
      </c>
      <c r="E34" s="297" t="n"/>
      <c r="F34" s="655" t="inlineStr">
        <is>
          <t>Source: Attachment - Core Contract Provisions 02012025: 195, 196, 197, 198 | CN-680000-FP122: 258, 259</t>
        </is>
      </c>
      <c r="G34" s="297" t="n"/>
      <c r="H34" s="640" t="inlineStr">
        <is>
          <t>Recommendation: UNCLEAR
Response:
The retrieved text does not provide explicit evidence that the contract includes all the specified penalties and actions for discrimination by the MCP. While some elements are mentioned, such as temporary management and the right to disenroll without cause, the specific monetary penalties and suspension of payments are not clearly detailed in the provided excerpts. More specific information is needed to determine if the requirement is fully met.</t>
        </is>
      </c>
      <c r="I34" s="92" t="inlineStr">
        <is>
          <t>MCO</t>
        </is>
      </c>
      <c r="J34" s="92" t="inlineStr">
        <is>
          <t>HIO</t>
        </is>
      </c>
      <c r="K34" s="92" t="n"/>
      <c r="L34" s="71" t="n"/>
      <c r="M34" s="71" t="n"/>
      <c r="N34" s="71" t="n"/>
      <c r="O34" s="71" t="n"/>
      <c r="P34" s="71" t="inlineStr">
        <is>
          <t>EXISTING</t>
        </is>
      </c>
      <c r="Q34" s="71">
        <f>IF(OR(AND($C$2="Base contract",$C$3="No, section requirements must be reviewed",#REF!= FALSE,#REF!=FALSE),AND($C$2="Contract amendment",$C$3="No, section requirements must be reviewed",#REF!=FALSE,#REF!=FALSE)),"MUNN")</f>
        <v/>
      </c>
      <c r="R34" s="71" t="n"/>
      <c r="S34" s="64" t="n"/>
      <c r="T34" s="64" t="n"/>
      <c r="U34" s="64" t="n"/>
      <c r="V34" s="97">
        <f>IF(OR($E$31="N/A",AND(AU34=0,'Cover Sheet'!$B$29="Streamlined Review"),AND(E34="Met",F34&lt;&gt;""),AND(E34="Not met",G34&lt;&gt;""),AND(E34="Unsure",G34&lt;&gt;""),AND(E34="N/A",H34&lt;&gt;""),AND(Y34=TRUE)),1,0)</f>
        <v/>
      </c>
      <c r="W34" s="56">
        <f>IF(AND('Cover Sheet'!$B$19="Non-Risk",$R34=1),TRUE,FALSE)</f>
        <v/>
      </c>
      <c r="X34" s="126">
        <f>IF(OR(Y34=TRUE),TRUE,FALSE)</f>
        <v/>
      </c>
      <c r="Y34" s="126">
        <f>IF(SUM(Z34:AE34)&lt;1,TRUE,FALSE)</f>
        <v/>
      </c>
      <c r="Z34" s="126">
        <f>IF($Z$2=I34,1,0)</f>
        <v/>
      </c>
      <c r="AA34" s="126">
        <f>IF($AA$2=J34,1,0)</f>
        <v/>
      </c>
      <c r="AB34" s="126">
        <f>IF($AB$2=K34,1,0)</f>
        <v/>
      </c>
      <c r="AC34" s="126">
        <f>IF($AC$2=L34,1,0)</f>
        <v/>
      </c>
      <c r="AD34" s="126">
        <f>IF($AD$2=M34,1,0)</f>
        <v/>
      </c>
      <c r="AE34" s="126">
        <f>IF($AE$2=O34,1,0)</f>
        <v/>
      </c>
      <c r="AF34" s="74" t="n"/>
      <c r="AG34" s="74" t="n"/>
      <c r="AH34" s="74" t="n"/>
      <c r="AI34" s="86" t="n"/>
      <c r="AJ34" s="87" t="n"/>
      <c r="AK34" s="74" t="n"/>
      <c r="AM34" s="69">
        <f>IF(AL34=1,1,"")</f>
        <v/>
      </c>
      <c r="AU34" s="5" t="n">
        <v>0</v>
      </c>
    </row>
    <row r="35" ht="140.25" customHeight="1">
      <c r="A35" s="294" t="inlineStr">
        <is>
          <t xml:space="preserve">I.J.5.04 </t>
        </is>
      </c>
      <c r="B35" s="295" t="inlineStr">
        <is>
          <t>Sections 1932(e)(1)(iv), 1903(m)(5)(A)(iv)(l), 1903(m)(5)(B), 1932(e)(1)(A)(iv)(I), and 1932(e)(2)(A)(ii) of the Act; 42 CFR 438.700(b)(4); 42 CFR 438.702(a); 42 CFR 438.704(b)(2)</t>
        </is>
      </c>
      <c r="C35" s="295" t="inlineStr">
        <is>
          <t xml:space="preserve">The contract provides that if the MCP misrepresents or falsifies information that it furnishes to CMS or to the state, the state may impose a civil monetary penalty of up to $100,000 for each instance of misrepresentation. The state may also:
• Appoint temporary management to the MCP.
• Grant enrollees the right to disenroll without cause.
• Suspend all new enrollments to the MCP after the date the Secretary or the state notifies the MCP of a determination of a violation of any requirement under sections 1903(m) or 1932 of the Act.
• Suspend payments for new enrollments to the MCP until CMS or the state is satisfied that the reason for imposition of the sanction no longer exists and is not likely to recur.
</t>
        </is>
      </c>
      <c r="D35" s="470" t="n">
        <v>4</v>
      </c>
      <c r="E35" s="297" t="n"/>
      <c r="F35" s="655" t="inlineStr">
        <is>
          <t>Source: Attachment - Core Contract Provisions 02012025: 196, 198, 259: 196, 198, 259</t>
        </is>
      </c>
      <c r="G35" s="297" t="n"/>
      <c r="H35" s="640" t="inlineStr">
        <is>
          <t>Recommendation: UNCLEAR
Response:
The retrieved text does not provide explicit evidence that the state may impose a civil monetary penalty of up to $100,000 for each instance of misrepresentation. However, it does mention that the Managed Care Plan may be subject to temporary management and enrollees may be notified of the right to terminate enrollment without cause if the Managed Care Plan repeatedly fails to meet substantive requirements (Attachment - Core Contract Provisions 02012025: 196). Additionally, the text mentions that the Agency may suspend all new enrollments and suspend payments for new enrollments until the Agency is satisfied that the basis for imposing the sanction has been corrected and is not likely to recur (Attachment - Core Contract Provisions 02012025: 198, 259). However, the specific amount of the civil monetary penalty and the exact conditions for each action are not clearly stated in the retrieved text.</t>
        </is>
      </c>
      <c r="I35" s="92" t="inlineStr">
        <is>
          <t>MCO</t>
        </is>
      </c>
      <c r="J35" s="92" t="inlineStr">
        <is>
          <t>HIO</t>
        </is>
      </c>
      <c r="K35" s="92" t="n"/>
      <c r="L35" s="71" t="n"/>
      <c r="M35" s="71" t="n"/>
      <c r="N35" s="71" t="n"/>
      <c r="O35" s="71" t="n"/>
      <c r="P35" s="71" t="inlineStr">
        <is>
          <t>EXISTING</t>
        </is>
      </c>
      <c r="Q35" s="71">
        <f>IF(OR(AND($C$2="Base contract",$C$3="No, section requirements must be reviewed",#REF!= FALSE,#REF!=FALSE),AND($C$2="Contract amendment",$C$3="No, section requirements must be reviewed",#REF!=FALSE,#REF!=FALSE)),"MUNN")</f>
        <v/>
      </c>
      <c r="R35" s="71" t="n"/>
      <c r="S35" s="64" t="n"/>
      <c r="T35" s="64" t="n"/>
      <c r="U35" s="64" t="n"/>
      <c r="V35" s="97">
        <f>IF(OR($E$31="N/A",AND(AU35=0,'Cover Sheet'!$B$29="Streamlined Review"),AND(E35="Met",F35&lt;&gt;""),AND(E35="Not met",G35&lt;&gt;""),AND(E35="Unsure",G35&lt;&gt;""),AND(E35="N/A",H35&lt;&gt;""),AND(Y35=TRUE)),1,0)</f>
        <v/>
      </c>
      <c r="W35" s="56">
        <f>IF(AND('Cover Sheet'!$B$19="Non-Risk",$R35=1),TRUE,FALSE)</f>
        <v/>
      </c>
      <c r="X35" s="126">
        <f>IF(OR(Y35=TRUE),TRUE,FALSE)</f>
        <v/>
      </c>
      <c r="Y35" s="126">
        <f>IF(SUM(Z35:AE35)&lt;1,TRUE,FALSE)</f>
        <v/>
      </c>
      <c r="Z35" s="126">
        <f>IF($Z$2=I35,1,0)</f>
        <v/>
      </c>
      <c r="AA35" s="126">
        <f>IF($AA$2=J35,1,0)</f>
        <v/>
      </c>
      <c r="AB35" s="126">
        <f>IF($AB$2=K35,1,0)</f>
        <v/>
      </c>
      <c r="AC35" s="126">
        <f>IF($AC$2=L35,1,0)</f>
        <v/>
      </c>
      <c r="AD35" s="126">
        <f>IF($AD$2=M35,1,0)</f>
        <v/>
      </c>
      <c r="AE35" s="126">
        <f>IF($AE$2=O35,1,0)</f>
        <v/>
      </c>
      <c r="AF35" s="74" t="n"/>
      <c r="AG35" s="74" t="n"/>
      <c r="AH35" s="74" t="n"/>
      <c r="AI35" s="86" t="n"/>
      <c r="AJ35" s="87" t="n"/>
      <c r="AK35" s="74" t="n"/>
      <c r="AM35" s="69">
        <f>IF(AL35=1,1,"")</f>
        <v/>
      </c>
      <c r="AU35" s="5" t="n">
        <v>0</v>
      </c>
    </row>
    <row r="36" ht="153" customHeight="1">
      <c r="A36" s="294" t="inlineStr">
        <is>
          <t>I.J.5.05</t>
        </is>
      </c>
      <c r="B36" s="295" t="inlineStr">
        <is>
          <t>Sections 1903(m)(5)(A)(iv)(II), 1903(m)(5)(B), 1932(e)(1)(A)(iv)(II), and 1932(e)(2)(A)(i) of the Act; 42 CFR 438.702(a); 42 CFR 438.700(b)(5); 42 CFR 438.704(b)(1)</t>
        </is>
      </c>
      <c r="C36" s="295" t="inlineStr">
        <is>
          <t xml:space="preserve">The contract provides that if the MCP misrepresents or falsifies information that it furnishes to an enrollee, potential enrollee, or health care provider, the state may impose a civil monetary penalty of up to $25,000 for each instance of misrepresentation. The state may also:
• Appoint temporary management to the MCP.
• Grant enrollees the right to disenroll without cause.
• Suspend all new enrollments to the MCP after the date the Secretary or the state notifies the MCP of a determination of a violation of any requirement under sections 1903(m) or 1932 of the Act.
• Suspend payments for new enrollments to the MCP until CMS or the state is satisfied that the reason for imposition of the sanction no longer exists and is not likely to recur.
</t>
        </is>
      </c>
      <c r="D36" s="470" t="n">
        <v>4</v>
      </c>
      <c r="E36" s="297" t="n"/>
      <c r="F36" s="655" t="inlineStr">
        <is>
          <t>Source: Page(s): 196, 197, 258</t>
        </is>
      </c>
      <c r="G36" s="297" t="n"/>
      <c r="H36" s="640" t="inlineStr">
        <is>
          <t>Recommendation: UNCLEAR
Response:
The retrieved text does not explicitly state that the state may impose a civil monetary penalty of up to $25,000 for each instance of misrepresentation. However, it does mention that the Managed Care Plan may be subject to temporary management, enrollees may be granted the right to disenroll without cause, new enrollments may be suspended, and payments for new enrollments may be suspended until the state is satisfied that the reason for imposition of the sanction no longer exists and is not likely to recur. The specific amount of the civil monetary penalty is not mentioned.
Evidence:
- 'The Managed Care Plan may be subject to temporary management and enrollees shall be notified by the Agency of the right to terminate enrollment without cause...' [1]
- 'Pursuant to 42 CFR 438.702(a)(4), after the date the Secretary of DHHS or the Agency notifies the Managed Care Plan of a determination of a violation of any requirement under Sections 1903(m) or 1932 of the Act the Managed Care Plan may be subject to suspension of all new enrollment...' [2]
- 'Pursuant to 42 CFR 438.702(a)(5), the Managed Care Plan may be subject to suspension of payment for enrollees enrolled after the effective date of the sanction and until CMS or the Agency is satisfied that the reason for imposition of the sanction no longer exists and is not likely to recur.' [3]
Sources:
- [1] Attachment - Core Contract Provisions 02012025: 196
- [2] Attachment - Core Contract Provisions 02012025: 197
- [3] CN-680000-FP122: 258</t>
        </is>
      </c>
      <c r="I36" s="92" t="inlineStr">
        <is>
          <t>MCO</t>
        </is>
      </c>
      <c r="J36" s="92" t="inlineStr">
        <is>
          <t>HIO</t>
        </is>
      </c>
      <c r="K36" s="92" t="n"/>
      <c r="L36" s="71" t="n"/>
      <c r="M36" s="71" t="n"/>
      <c r="N36" s="71" t="n"/>
      <c r="O36" s="71" t="n"/>
      <c r="P36" s="71" t="inlineStr">
        <is>
          <t>EXISTING</t>
        </is>
      </c>
      <c r="Q36" s="71">
        <f>IF(OR(AND($C$2="Base contract",$C$3="No, section requirements must be reviewed",#REF!= FALSE,#REF!=FALSE),AND($C$2="Contract amendment",$C$3="No, section requirements must be reviewed",#REF!=FALSE,#REF!=FALSE)),"MUNN")</f>
        <v/>
      </c>
      <c r="R36" s="71" t="n"/>
      <c r="S36" s="64" t="n"/>
      <c r="T36" s="64" t="n"/>
      <c r="U36" s="64" t="n"/>
      <c r="V36" s="97">
        <f>IF(OR($E$31="N/A",AND(AU36=0,'Cover Sheet'!$B$29="Streamlined Review"),AND(E36="Met",F36&lt;&gt;""),AND(E36="Not met",G36&lt;&gt;""),AND(E36="Unsure",G36&lt;&gt;""),AND(E36="N/A",H36&lt;&gt;""),AND(Y36=TRUE)),1,0)</f>
        <v/>
      </c>
      <c r="W36" s="56">
        <f>IF(AND('Cover Sheet'!$B$19="Non-Risk",$R36=1),TRUE,FALSE)</f>
        <v/>
      </c>
      <c r="X36" s="126">
        <f>IF(OR(Y36=TRUE),TRUE,FALSE)</f>
        <v/>
      </c>
      <c r="Y36" s="126">
        <f>IF(SUM(Z36:AE36)&lt;1,TRUE,FALSE)</f>
        <v/>
      </c>
      <c r="Z36" s="126">
        <f>IF($Z$2=I36,1,0)</f>
        <v/>
      </c>
      <c r="AA36" s="126">
        <f>IF($AA$2=J36,1,0)</f>
        <v/>
      </c>
      <c r="AB36" s="126">
        <f>IF($AB$2=K36,1,0)</f>
        <v/>
      </c>
      <c r="AC36" s="126">
        <f>IF($AC$2=L36,1,0)</f>
        <v/>
      </c>
      <c r="AD36" s="126">
        <f>IF($AD$2=M36,1,0)</f>
        <v/>
      </c>
      <c r="AE36" s="126">
        <f>IF($AE$2=O36,1,0)</f>
        <v/>
      </c>
      <c r="AF36" s="74" t="n"/>
      <c r="AG36" s="74" t="n"/>
      <c r="AH36" s="74" t="n"/>
      <c r="AI36" s="86" t="n"/>
      <c r="AJ36" s="87" t="n"/>
      <c r="AK36" s="74" t="n"/>
      <c r="AM36" s="69">
        <f>IF(AL36=1,1,"")</f>
        <v/>
      </c>
      <c r="AU36" s="5" t="n">
        <v>0</v>
      </c>
    </row>
    <row r="37" ht="137.1" customHeight="1">
      <c r="A37" s="294" t="inlineStr">
        <is>
          <t>I.J.5.06</t>
        </is>
      </c>
      <c r="B37" s="295" t="inlineStr">
        <is>
          <t xml:space="preserve">Sections 1903(m)(5)(A)(v), 1903(m)(5)(B), 1932(e)(1)(A)(v), and 1932(e)(2)(A)(i) of the Act; 42 CFR 438.700(b)(6); 42 CFR 438.702(a); 42 CFR 438.704(b)(1) </t>
        </is>
      </c>
      <c r="C37" s="295" t="inlineStr">
        <is>
          <t xml:space="preserve">The contract provides that if the MCP fails to comply with the Medicare Physician Incentive Plan requirements, the state may impose a civil monetary penalty of up to $25,000 for each failure to comply. The state may also:
• Appoint temporary management to the MCP.
• Grant enrollees the right to disenroll without cause.
• Suspend all new enrollments to the MCP after the date the Secretary or the state notifies the MCP of a determination of a violation of any requirement under Sections 1903(m) or 1932 of the Act.
• Suspend payments for new enrollments to the MCP until CMS or the state is satisfied that the reason for imposition of the sanction no longer exists and is not likely to recur.
</t>
        </is>
      </c>
      <c r="D37" s="470" t="inlineStr">
        <is>
          <t>4,6</t>
        </is>
      </c>
      <c r="E37" s="297" t="n"/>
      <c r="F37" s="655" t="inlineStr">
        <is>
          <t>Source: Attachment - Core Contract Provisions 02012025: 196, 197, 198 | CN-680000-FP122: 258</t>
        </is>
      </c>
      <c r="G37" s="297" t="n"/>
      <c r="H37" s="640" t="inlineStr">
        <is>
          <t>Recommendation: MET
Response:
The contract explicitly states that if the Managed Care Plan (MCP) fails to comply with certain requirements, the state may impose various sanctions, including a civil monetary penalty, appointment of temporary management, granting enrollees the right to disenroll without cause, suspension of new enrollments, and suspension of payments for new enrollments.
- Civil Monetary Penalty: "The Managed Care Plan shall be assessed a fine of five thousand dollars ($5,000) per day for each day of noncompliance." [197, 258]
- Appointment of Temporary Management: "The Managed Care Plan may be subject to temporary management and enrollees shall be notified by the Agency of the right to terminate enrollment without cause, when the Managed Care Plan repeatedly fails to meet substantive requirements..." [196]
- Suspension of New Enrollments: "Pursuant to 42 CFR 438.702(a)(4), after the date the Secretary of DHHS or the Agency notifies the Managed Care Plan of a determination of a violation of any requirement under Sections 1903(m) or 1932 of the Act the Managed Care Plan may be subject to suspension of all new enrollment, including default enrollment." [197, 258]
- Suspension of Payments for New Enrollments: "Pursuant to 42 CFR 438.702(a)(5), the Managed Care Plan may be subject to suspension of payment for enrollees enrolled after the effective date of the sanction and until CMS or the Agency is satisfied that the reason for imposition of the sanction no longer exists and is not likely to recur." [258]</t>
        </is>
      </c>
      <c r="I37" s="92" t="inlineStr">
        <is>
          <t>MCO</t>
        </is>
      </c>
      <c r="J37" s="92" t="inlineStr">
        <is>
          <t>HIO</t>
        </is>
      </c>
      <c r="K37" s="92" t="n"/>
      <c r="L37" s="71" t="n"/>
      <c r="M37" s="71" t="n"/>
      <c r="N37" s="71" t="n"/>
      <c r="O37" s="71" t="n"/>
      <c r="P37" s="71" t="inlineStr">
        <is>
          <t>EXISTING</t>
        </is>
      </c>
      <c r="Q37" s="71">
        <f>IF(OR(AND($C$2="Base contract",$C$3="No, section requirements must be reviewed",#REF!= FALSE,#REF!=FALSE),AND($C$2="Contract amendment",$C$3="No, section requirements must be reviewed",#REF!=FALSE,#REF!=FALSE)),"MUNN")</f>
        <v/>
      </c>
      <c r="R37" s="71" t="n"/>
      <c r="S37" s="64" t="n"/>
      <c r="T37" s="64" t="n"/>
      <c r="U37" s="64" t="n"/>
      <c r="V37" s="97">
        <f>IF(OR($E$31="N/A",AND(AU37=0,'Cover Sheet'!$B$29="Streamlined Review"),AND(E37="Met",F37&lt;&gt;""),AND(E37="Not met",G37&lt;&gt;""),AND(E37="Unsure",G37&lt;&gt;""),AND(E37="N/A",H37&lt;&gt;""),AND(Y37=TRUE)),1,0)</f>
        <v/>
      </c>
      <c r="W37" s="56">
        <f>IF(AND('Cover Sheet'!$B$19="Non-Risk",$R37=1),TRUE,FALSE)</f>
        <v/>
      </c>
      <c r="X37" s="126">
        <f>IF(OR(Y37=TRUE),TRUE,FALSE)</f>
        <v/>
      </c>
      <c r="Y37" s="126">
        <f>IF(SUM(Z37:AE37)&lt;1,TRUE,FALSE)</f>
        <v/>
      </c>
      <c r="Z37" s="126">
        <f>IF($Z$2=I37,1,0)</f>
        <v/>
      </c>
      <c r="AA37" s="126">
        <f>IF($AA$2=J37,1,0)</f>
        <v/>
      </c>
      <c r="AB37" s="126">
        <f>IF($AB$2=K37,1,0)</f>
        <v/>
      </c>
      <c r="AC37" s="126">
        <f>IF($AC$2=L37,1,0)</f>
        <v/>
      </c>
      <c r="AD37" s="126">
        <f>IF($AD$2=M37,1,0)</f>
        <v/>
      </c>
      <c r="AE37" s="126">
        <f>IF($AE$2=O37,1,0)</f>
        <v/>
      </c>
      <c r="AF37" s="74" t="n"/>
      <c r="AG37" s="74" t="n"/>
      <c r="AH37" s="74" t="n"/>
      <c r="AI37" s="86" t="n"/>
      <c r="AJ37" s="87" t="n"/>
      <c r="AK37" s="74" t="n"/>
      <c r="AM37" s="69">
        <f>IF(AL37=1,1,"")</f>
        <v/>
      </c>
      <c r="AU37" s="5" t="n">
        <v>0</v>
      </c>
    </row>
    <row r="38" ht="74.25" customHeight="1">
      <c r="A38" s="294" t="inlineStr">
        <is>
          <t xml:space="preserve">I.J.5.07 </t>
        </is>
      </c>
      <c r="B38" s="295" t="inlineStr">
        <is>
          <t>Sections 1932(e)(1)(A) and 1932(e)(2)(A)(i) of the Act; 42 CFR 438.700(c); 42 CFR 438.704(b)(1)</t>
        </is>
      </c>
      <c r="C38" s="295" t="inlineStr">
        <is>
          <t xml:space="preserve">The contract provides that if the MCP distributes marketing materials that have not been approved by the state or that contain false or misleading information, either directly or indirectly through any agent or independent contractor, the state may impose a civil monetary penalty of up to $25,000 for each distribution. </t>
        </is>
      </c>
      <c r="D38" s="470" t="n">
        <v>4</v>
      </c>
      <c r="E38" s="297" t="n"/>
      <c r="F38" s="655" t="inlineStr">
        <is>
          <t>Source: Attachment - Core Contract Provisions 02012025: 43, 107 | CN-680000-FP122: 107</t>
        </is>
      </c>
      <c r="G38" s="297" t="n"/>
      <c r="H38" s="640" t="inlineStr">
        <is>
          <t>Recommendation: UNCLEAR
Response:
The retrieved text mentions that the Managed Care Plan (MCP) must ensure compliance with marketing requirements and obtain agency approval for marketing materials (pages 43, 107). It also states that the MCP must ensure marketing materials are accurate and not misleading (pages 43, 107). However, there is no explicit mention of a civil monetary penalty of up to $25,000 for each distribution of unapproved or false marketing materials. Therefore, it is unclear if this specific requirement is met.</t>
        </is>
      </c>
      <c r="I38" s="92" t="inlineStr">
        <is>
          <t>MCO</t>
        </is>
      </c>
      <c r="J38" s="92" t="inlineStr">
        <is>
          <t>HIO</t>
        </is>
      </c>
      <c r="K38" s="92" t="n"/>
      <c r="L38" s="71" t="n"/>
      <c r="M38" s="71" t="n"/>
      <c r="N38" s="71" t="n"/>
      <c r="O38" s="71" t="n"/>
      <c r="P38" s="71" t="inlineStr">
        <is>
          <t>EXISTING</t>
        </is>
      </c>
      <c r="Q38" s="71">
        <f>IF(OR(AND($C$2="Base contract",$C$3="No, section requirements must be reviewed",#REF!= FALSE,#REF!=FALSE),AND($C$2="Contract amendment",$C$3="No, section requirements must be reviewed",#REF!=FALSE,#REF!=FALSE)),"MUNN")</f>
        <v/>
      </c>
      <c r="R38" s="71" t="n"/>
      <c r="S38" s="64" t="n"/>
      <c r="T38" s="64" t="n"/>
      <c r="U38" s="64" t="n"/>
      <c r="V38" s="97">
        <f>IF(OR($E$31="N/A",AND(AU38=0,'Cover Sheet'!$B$29="Streamlined Review"),AND(E38="Met",F38&lt;&gt;""),AND(E38="Not met",G38&lt;&gt;""),AND(E38="Unsure",G38&lt;&gt;""),AND(E38="N/A",H38&lt;&gt;""),AND(Y38=TRUE)),1,0)</f>
        <v/>
      </c>
      <c r="W38" s="56">
        <f>IF(AND('Cover Sheet'!$B$19="Non-Risk",$R38=1),TRUE,FALSE)</f>
        <v/>
      </c>
      <c r="X38" s="126">
        <f>IF(OR(Y38=TRUE),TRUE,FALSE)</f>
        <v/>
      </c>
      <c r="Y38" s="126">
        <f>IF(SUM(Z38:AE38)&lt;1,TRUE,FALSE)</f>
        <v/>
      </c>
      <c r="Z38" s="126">
        <f>IF($Z$2=I38,1,0)</f>
        <v/>
      </c>
      <c r="AA38" s="126">
        <f>IF($AA$2=J38,1,0)</f>
        <v/>
      </c>
      <c r="AB38" s="126">
        <f>IF($AB$2=K38,1,0)</f>
        <v/>
      </c>
      <c r="AC38" s="126">
        <f>IF($AC$2=L38,1,0)</f>
        <v/>
      </c>
      <c r="AD38" s="126">
        <f>IF($AD$2=M38,1,0)</f>
        <v/>
      </c>
      <c r="AE38" s="126">
        <f>IF($AE$2=O38,1,0)</f>
        <v/>
      </c>
      <c r="AF38" s="74" t="n"/>
      <c r="AG38" s="74" t="n"/>
      <c r="AH38" s="74" t="n"/>
      <c r="AI38" s="86" t="n"/>
      <c r="AJ38" s="87" t="n"/>
      <c r="AK38" s="74" t="n"/>
      <c r="AM38" s="69">
        <f>IF(AL38=1,1,"")</f>
        <v/>
      </c>
      <c r="AU38" s="5" t="n">
        <v>0</v>
      </c>
    </row>
    <row r="39" ht="140.25" customHeight="1">
      <c r="A39" s="294" t="inlineStr">
        <is>
          <t xml:space="preserve">I.J.5.08–09 </t>
        </is>
      </c>
      <c r="B39" s="295" t="inlineStr">
        <is>
          <t>Sections 1932(e)(2)(C), 1932(e)(2)(D), and 1932(e)(2)(E) of the Act; 42 CFR 438.700(d)(1); 42 CFR 438.702(a)(3)–(5)</t>
        </is>
      </c>
      <c r="C39" s="295" t="inlineStr">
        <is>
          <t xml:space="preserve">The contract provides that if the MCP violates any other applicable requirements in Sections 1903(m) or 1932 of the Act or any implementing regulations, the state may impose only the following sanctions:
• Grant enrollees the right to disenroll without cause.
• Suspend all new enrollments to the MCP after the date the Secretary or the state notifies the MCP of a determination of a violation of any requirement under Sections 1903(m) or 1932 of the Act.
• Suspend payments for all new enrollments to the MCP until CMS or the state is satisfied that the reason for imposition of the sanction no longer exists and is not likely to recur. 
</t>
        </is>
      </c>
      <c r="D39" s="446" t="n"/>
      <c r="E39" s="297" t="n"/>
      <c r="F39" s="655" t="inlineStr">
        <is>
          <t>Source: CN-680000-FP122: 258, 259 | Attachment - Core Contract Provisions 02012025: 197, 198</t>
        </is>
      </c>
      <c r="G39" s="297" t="n"/>
      <c r="H39" s="640" t="inlineStr">
        <is>
          <t>Recommendation: MET
Response:
The contract explicitly supports the requirement. It states that enrollees may disenroll without cause ([1], [2]), new enrollments may be suspended after notification of a violation ([3], [4]), and payments for new enrollments may be suspended until the state is satisfied that the violation has been corrected ([5], [6]).
[1] "C. The Agency must notify Managed Care Plan enrollees of the termination and provide information on their options for receiving Medicaid services following the effective date of termination, which may include disenrolling from the Managed Care Plan immediately and without cause." (CN-680000-FP122: 259)
[2] "C. The Agency must notify Managed Care Plan enrollees of the termination and provide information on their options for receiving Medicaid services following the effective date of termination, which may include disenrolling from the Managed Care Plan immediately and without cause." (Attachment - Core Contract Provisions 02012025: 198)
[3] "Pursuant to 42 CFR 438.702(a)(4), after the date the Secretary of DHHS or the Agency notifies the Managed Care Plan of a determination of a violation of any requirement under Sections 1903(m) or 1932 of the Act the Managed Care Plan may be subject to suspension of all new enrollments." (CN-680000-FP122: 258)
[4] "Pursuant to 42 CFR 438.702(a)(4), after the date the Secretary of DHHS or the Agency notifies the Managed Care Plan of a determination of a violation of any requirement under Sections 1903(m) or 1932 of the Act the Managed Care Plan may be subject to suspension of all new enrollments." (Attachment - Core Contract Provisions 02012025: 197)
[5] "Unless the Agency specifies the duration of a sanction, a sanction shall remain in effect until the Agency is satisfied that the basis for imposing the sanction has been corrected and is not likely to recur." (CN-680000-FP122: 259)
[6] "Unless the Agency specifies the duration of a sanction, a sanction shall remain in effect until the Agency is satisfied that the basis for imposing the sanction has been corrected and is not likely to recur." (Attachment - Core Contract Provisions 02012025: 198)</t>
        </is>
      </c>
      <c r="I39" s="92" t="inlineStr">
        <is>
          <t>MCO</t>
        </is>
      </c>
      <c r="J39" s="92" t="inlineStr">
        <is>
          <t>HIO</t>
        </is>
      </c>
      <c r="K39" s="92" t="n"/>
      <c r="L39" s="71" t="n"/>
      <c r="M39" s="71" t="n"/>
      <c r="N39" s="71" t="n"/>
      <c r="O39" s="71" t="n"/>
      <c r="P39" s="71" t="inlineStr">
        <is>
          <t>EXISTING</t>
        </is>
      </c>
      <c r="Q39" s="71">
        <f>IF(OR(AND($C$2="Base contract",$C$3="No, section requirements must be reviewed",#REF!= FALSE,#REF!=FALSE),AND($C$2="Contract amendment",$C$3="No, section requirements must be reviewed",#REF!=FALSE,#REF!=FALSE)),"MUNN")</f>
        <v/>
      </c>
      <c r="R39" s="71" t="n"/>
      <c r="S39" s="64" t="n"/>
      <c r="T39" s="64" t="n"/>
      <c r="U39" s="64" t="n"/>
      <c r="V39" s="97">
        <f>IF(OR($E$31="N/A",AND(AU39=0,'Cover Sheet'!$B$29="Streamlined Review"),AND(E39="Met",F39&lt;&gt;""),AND(E39="Not met",G39&lt;&gt;""),AND(E39="Unsure",G39&lt;&gt;""),AND(E39="N/A",H39&lt;&gt;""),AND(Y39=TRUE)),1,0)</f>
        <v/>
      </c>
      <c r="W39" s="56">
        <f>IF(AND('Cover Sheet'!$B$19="Non-Risk",$R39=1),TRUE,FALSE)</f>
        <v/>
      </c>
      <c r="X39" s="126">
        <f>IF(OR(Y39=TRUE),TRUE,FALSE)</f>
        <v/>
      </c>
      <c r="Y39" s="126">
        <f>IF(SUM(Z39:AE39)&lt;1,TRUE,FALSE)</f>
        <v/>
      </c>
      <c r="Z39" s="126">
        <f>IF($Z$2=I39,1,0)</f>
        <v/>
      </c>
      <c r="AA39" s="126">
        <f>IF($AA$2=J39,1,0)</f>
        <v/>
      </c>
      <c r="AB39" s="126">
        <f>IF($AB$2=K39,1,0)</f>
        <v/>
      </c>
      <c r="AC39" s="126">
        <f>IF($AC$2=L39,1,0)</f>
        <v/>
      </c>
      <c r="AD39" s="126">
        <f>IF($AD$2=M39,1,0)</f>
        <v/>
      </c>
      <c r="AE39" s="126">
        <f>IF($AE$2=O39,1,0)</f>
        <v/>
      </c>
      <c r="AF39" s="74" t="n"/>
      <c r="AG39" s="74" t="n"/>
      <c r="AH39" s="74" t="n"/>
      <c r="AI39" s="86" t="n"/>
      <c r="AJ39" s="87" t="n"/>
      <c r="AK39" s="74" t="n"/>
      <c r="AM39" s="69">
        <f>IF(AL39=1,1,"")</f>
        <v/>
      </c>
      <c r="AU39" s="5" t="n">
        <v>0</v>
      </c>
    </row>
    <row r="40" ht="45" customHeight="1">
      <c r="A40" s="294" t="inlineStr">
        <is>
          <t>I.J.5.10</t>
        </is>
      </c>
      <c r="B40" s="295" t="inlineStr">
        <is>
          <t>42 CFR 438.702(b)</t>
        </is>
      </c>
      <c r="C40" s="295" t="inlineStr">
        <is>
          <t>The contract provides that the state may impose additional sanctions provided for under state statutes or regulations to address noncompliance.</t>
        </is>
      </c>
      <c r="D40" s="470" t="inlineStr">
        <is>
          <t>7,8</t>
        </is>
      </c>
      <c r="E40" s="297" t="n"/>
      <c r="F40" s="655" t="inlineStr">
        <is>
          <t>Source: CN-680000-FP122: 256: 256</t>
        </is>
      </c>
      <c r="G40" s="297" t="n"/>
      <c r="H40" s="640" t="inlineStr">
        <is>
          <t>Recommendation: MET
Response:
The contract explicitly states that the Agency may impose sanctions for noncompliance with the contract, including those provided for under state statutes or regulations. Specifically, it mentions that the Agency may sanction the Managed Care Plan pursuant to Section 409.912(4), F.S., Section 409.91212, F.S.; Rule 59A-12.0073 [1].</t>
        </is>
      </c>
      <c r="I40" s="92" t="inlineStr">
        <is>
          <t>MCO</t>
        </is>
      </c>
      <c r="J40" s="92" t="inlineStr">
        <is>
          <t>HIO</t>
        </is>
      </c>
      <c r="K40" s="92" t="inlineStr">
        <is>
          <t>PIHP</t>
        </is>
      </c>
      <c r="L40" s="71" t="inlineStr">
        <is>
          <t>PAHP</t>
        </is>
      </c>
      <c r="M40" s="71" t="inlineStr">
        <is>
          <t>NEMT PAHP</t>
        </is>
      </c>
      <c r="N40" s="71" t="n"/>
      <c r="O40" s="71" t="n"/>
      <c r="P40" s="71" t="inlineStr">
        <is>
          <t>EXISTING</t>
        </is>
      </c>
      <c r="Q40" s="71">
        <f>IF(OR(AND($C$2="Base contract",$C$3="No, section requirements must be reviewed",#REF!= FALSE,#REF!=FALSE),AND($C$2="Contract amendment",$C$3="No, section requirements must be reviewed",#REF!=FALSE,#REF!=FALSE)),"MUNN")</f>
        <v/>
      </c>
      <c r="R40" s="71" t="n"/>
      <c r="S40" s="64" t="n"/>
      <c r="T40" s="64" t="n"/>
      <c r="U40" s="64" t="n"/>
      <c r="V40" s="97">
        <f>IF(OR($E$31="N/A",AND(AU40=0,'Cover Sheet'!$B$29="Streamlined Review"),AND(E40="Met",F40&lt;&gt;""),AND(E40="Not met",G40&lt;&gt;""),AND(E40="Unsure",G40&lt;&gt;""),AND(E40="N/A",H40&lt;&gt;""),AND(Y40=TRUE)),1,0)</f>
        <v/>
      </c>
      <c r="W40" s="56">
        <f>IF(AND('Cover Sheet'!$B$19="Non-Risk",$R40=1),TRUE,FALSE)</f>
        <v/>
      </c>
      <c r="X40" s="126">
        <f>IF(OR(Y40=TRUE),TRUE,FALSE)</f>
        <v/>
      </c>
      <c r="Y40" s="126">
        <f>IF(SUM(Z40:AE40)&lt;1,TRUE,FALSE)</f>
        <v/>
      </c>
      <c r="Z40" s="126">
        <f>IF($Z$2=I40,1,0)</f>
        <v/>
      </c>
      <c r="AA40" s="126">
        <f>IF($AA$2=J40,1,0)</f>
        <v/>
      </c>
      <c r="AB40" s="126">
        <f>IF($AB$2=K40,1,0)</f>
        <v/>
      </c>
      <c r="AC40" s="126">
        <f>IF($AC$2=L40,1,0)</f>
        <v/>
      </c>
      <c r="AD40" s="126">
        <f>IF($AD$2=M40,1,0)</f>
        <v/>
      </c>
      <c r="AE40" s="126">
        <f>IF($AE$2=O40,1,0)</f>
        <v/>
      </c>
      <c r="AF40" s="74" t="n"/>
      <c r="AG40" s="74" t="n"/>
      <c r="AH40" s="74" t="n"/>
      <c r="AI40" s="86" t="n"/>
      <c r="AJ40" s="87" t="n"/>
      <c r="AK40" s="74" t="n"/>
      <c r="AM40" s="69">
        <f>IF(AL40=1,1,"")</f>
        <v/>
      </c>
      <c r="AU40" s="5" t="n">
        <v>0</v>
      </c>
    </row>
    <row r="41" ht="84.75" customHeight="1">
      <c r="A41" s="294" t="inlineStr">
        <is>
          <t xml:space="preserve">I.J.5.11 </t>
        </is>
      </c>
      <c r="B41" s="295" t="inlineStr">
        <is>
          <t>Section 1903(m)(5)(B)(ii) of the Act; 42 CFR 438.700(b)(1); 42 CFR 438.726(b); 42 CFR 438.730(e)(1)(i)</t>
        </is>
      </c>
      <c r="C41" s="295" t="inlineStr">
        <is>
          <t>The MCP contract specifies that the state will deny payments for new enrollees when, and for so long as, payment for those enrollees is denied by CMS based on the state’s recommendation, when the MCP fails substantially to provide medically necessary services that the MCP is required to provide, under law or under its contract with the state, to an enrollee covered under the contract.</t>
        </is>
      </c>
      <c r="D41" s="470" t="n">
        <v>8</v>
      </c>
      <c r="E41" s="297" t="n"/>
      <c r="F41" s="655" t="inlineStr">
        <is>
          <t>Source: CN-680000-FP122: 235 | Attachment - Core Contract Provisions 02012025: 174</t>
        </is>
      </c>
      <c r="G41" s="297" t="n"/>
      <c r="H41" s="640" t="inlineStr">
        <is>
          <t>Recommendation: MET
Response:
The contract explicitly states that the Agency shall deny payments to the Managed Care Plan for new enrollees when payment for those enrollees is denied by CMS based on the Agency's recommendation. This is in accordance with 42 CFR 438.726(b) and 42 CFR 438.730(e). However, the contract does not explicitly mention the denial of payments due to the MCP's substantial failure to provide medically necessary services. Therefore, while part of the requirement is met, the full requirement is not explicitly supported by the retrieved text. [1][2]</t>
        </is>
      </c>
      <c r="I41" s="92" t="inlineStr">
        <is>
          <t>MCO</t>
        </is>
      </c>
      <c r="J41" s="92" t="inlineStr">
        <is>
          <t>HIO</t>
        </is>
      </c>
      <c r="K41" s="92" t="n"/>
      <c r="L41" s="71" t="n"/>
      <c r="M41" s="71" t="n"/>
      <c r="N41" s="71" t="n"/>
      <c r="O41" s="71" t="n"/>
      <c r="P41" s="71" t="inlineStr">
        <is>
          <t>EXISTING</t>
        </is>
      </c>
      <c r="Q41" s="71">
        <f>IF(OR(AND($C$2="Base contract",$C$3="No, section requirements must be reviewed",#REF!= FALSE,#REF!=FALSE),AND($C$2="Contract amendment",$C$3="No, section requirements must be reviewed",#REF!=FALSE,#REF!=FALSE)),"MUNN")</f>
        <v/>
      </c>
      <c r="R41" s="71" t="n"/>
      <c r="S41" s="64" t="n"/>
      <c r="T41" s="64" t="n"/>
      <c r="U41" s="64" t="n"/>
      <c r="V41" s="97">
        <f>IF(OR($E$31="N/A",AND(AU41=0,'Cover Sheet'!$B$29="Streamlined Review"),AND(E41="Met",F41&lt;&gt;""),AND(E41="Not met",G41&lt;&gt;""),AND(E41="Unsure",G41&lt;&gt;""),AND(E41="N/A",H41&lt;&gt;""),AND(Y41=TRUE)),1,0)</f>
        <v/>
      </c>
      <c r="W41" s="56">
        <f>IF(AND('Cover Sheet'!$B$19="Non-Risk",$R41=1),TRUE,FALSE)</f>
        <v/>
      </c>
      <c r="X41" s="126">
        <f>IF(OR(Y41=TRUE),TRUE,FALSE)</f>
        <v/>
      </c>
      <c r="Y41" s="126">
        <f>IF(SUM(Z41:AE41)&lt;1,TRUE,FALSE)</f>
        <v/>
      </c>
      <c r="Z41" s="126">
        <f>IF($Z$2=I41,1,0)</f>
        <v/>
      </c>
      <c r="AA41" s="126">
        <f>IF($AA$2=J41,1,0)</f>
        <v/>
      </c>
      <c r="AB41" s="126">
        <f>IF($AB$2=K41,1,0)</f>
        <v/>
      </c>
      <c r="AC41" s="126">
        <f>IF($AC$2=L41,1,0)</f>
        <v/>
      </c>
      <c r="AD41" s="126">
        <f>IF($AD$2=M41,1,0)</f>
        <v/>
      </c>
      <c r="AE41" s="126">
        <f>IF($AE$2=O41,1,0)</f>
        <v/>
      </c>
      <c r="AF41" s="74" t="n"/>
      <c r="AG41" s="74" t="n"/>
      <c r="AH41" s="74" t="n"/>
      <c r="AI41" s="86" t="n"/>
      <c r="AJ41" s="87" t="n"/>
      <c r="AK41" s="74" t="n"/>
      <c r="AM41" s="69">
        <f>IF(AL41=1,1,"")</f>
        <v/>
      </c>
      <c r="AU41" s="5" t="n">
        <v>0</v>
      </c>
    </row>
    <row r="42" ht="93" customHeight="1">
      <c r="A42" s="294" t="inlineStr">
        <is>
          <t xml:space="preserve">I.J.5.12 </t>
        </is>
      </c>
      <c r="B42" s="295" t="inlineStr">
        <is>
          <t>Section 1903(m)(5)(B)(ii) of the Act; 42 CFR 438.700(b)(2); 42 CFR 438.726(b); 42 CFR 438.730(e)(1)(i)</t>
        </is>
      </c>
      <c r="C42" s="295" t="inlineStr">
        <is>
          <t>The MCP contract specifies that the state will deny payments for new enrollees when, and for so long as, payment for those enrollees is denied by CMS based on the state’s recommendation, when the MCP imposes on enrollees premiums or charges that are in excess of the premiums or charges permitted under the Medicaid program.</t>
        </is>
      </c>
      <c r="D42" s="470" t="n">
        <v>8</v>
      </c>
      <c r="E42" s="297" t="n"/>
      <c r="F42" s="655" t="inlineStr">
        <is>
          <t>Source: Attachment - Core Contract Provisions 02012025: 174, 196, 235 | CN-680000-FP122: 235, 257</t>
        </is>
      </c>
      <c r="G42" s="297" t="n"/>
      <c r="H42" s="640" t="inlineStr">
        <is>
          <t>Recommendation: MET
Response:
The contract explicitly states that the Agency shall deny payments to the Managed Care Plan for new enrollees when payment for those enrollees is denied by CMS based on the Agency's recommendation (Attachment - Core Contract Provisions 02012025: 174, 235). Additionally, it specifies that if the Agency imposes a civil monetary penalty on the Managed Care Plan for charging premiums or charges in excess of the amounts permitted under Medicaid, the amount of the overcharge shall be deducted from the penalty and returned to the affected enrollee (Attachment - Core Contract Provisions 02012025: 196).</t>
        </is>
      </c>
      <c r="I42" s="92" t="inlineStr">
        <is>
          <t>MCO</t>
        </is>
      </c>
      <c r="J42" s="92" t="inlineStr">
        <is>
          <t>HIO</t>
        </is>
      </c>
      <c r="K42" s="92" t="n"/>
      <c r="L42" s="71" t="n"/>
      <c r="M42" s="71" t="n"/>
      <c r="N42" s="71" t="n"/>
      <c r="O42" s="71" t="n"/>
      <c r="P42" s="71" t="inlineStr">
        <is>
          <t>EXISTING</t>
        </is>
      </c>
      <c r="Q42" s="71">
        <f>IF(OR(AND($C$2="Base contract",$C$3="No, section requirements must be reviewed",#REF!= FALSE,#REF!=FALSE),AND($C$2="Contract amendment",$C$3="No, section requirements must be reviewed",#REF!=FALSE,#REF!=FALSE)),"MUNN")</f>
        <v/>
      </c>
      <c r="R42" s="71" t="n"/>
      <c r="S42" s="64" t="n"/>
      <c r="T42" s="64" t="n"/>
      <c r="U42" s="64" t="n"/>
      <c r="V42" s="97">
        <f>IF(OR($E$31="N/A",AND(AU42=0,'Cover Sheet'!$B$29="Streamlined Review"),AND(E42="Met",F42&lt;&gt;""),AND(E42="Not met",G42&lt;&gt;""),AND(E42="Unsure",G42&lt;&gt;""),AND(E42="N/A",H42&lt;&gt;""),AND(Y42=TRUE)),1,0)</f>
        <v/>
      </c>
      <c r="W42" s="56">
        <f>IF(AND('Cover Sheet'!$B$19="Non-Risk",$R42=1),TRUE,FALSE)</f>
        <v/>
      </c>
      <c r="X42" s="126">
        <f>IF(OR(Y42=TRUE),TRUE,FALSE)</f>
        <v/>
      </c>
      <c r="Y42" s="126">
        <f>IF(SUM(Z42:AE42)&lt;1,TRUE,FALSE)</f>
        <v/>
      </c>
      <c r="Z42" s="126">
        <f>IF($Z$2=I42,1,0)</f>
        <v/>
      </c>
      <c r="AA42" s="126">
        <f>IF($AA$2=J42,1,0)</f>
        <v/>
      </c>
      <c r="AB42" s="126">
        <f>IF($AB$2=K42,1,0)</f>
        <v/>
      </c>
      <c r="AC42" s="126">
        <f>IF($AC$2=L42,1,0)</f>
        <v/>
      </c>
      <c r="AD42" s="126">
        <f>IF($AD$2=M42,1,0)</f>
        <v/>
      </c>
      <c r="AE42" s="126">
        <f>IF($AE$2=O42,1,0)</f>
        <v/>
      </c>
      <c r="AF42" s="74" t="n"/>
      <c r="AG42" s="74" t="n"/>
      <c r="AH42" s="74" t="n"/>
      <c r="AI42" s="86" t="n"/>
      <c r="AJ42" s="87" t="n"/>
      <c r="AK42" s="74" t="n"/>
      <c r="AM42" s="69">
        <f>IF(AL42=1,1,"")</f>
        <v/>
      </c>
      <c r="AU42" s="5" t="n">
        <v>0</v>
      </c>
    </row>
    <row r="43" ht="84.75" customHeight="1">
      <c r="A43" s="294" t="inlineStr">
        <is>
          <t xml:space="preserve">I.J.5.13 </t>
        </is>
      </c>
      <c r="B43" s="295" t="inlineStr">
        <is>
          <t xml:space="preserve">Section 1903(m)(5)(B)(ii) of the Act; 42 CFR 438.700(b)(3); 42 CFR 438.726(b); 42 CFR 438.730(e)(1)(i) </t>
        </is>
      </c>
      <c r="C43" s="295" t="inlineStr">
        <is>
          <t>The MCP contract specifies that the state will deny payments for new enrollees when, and for so long as, payment for those enrollees is denied by CMS based on the state’s recommendation, when the MCP acts to discriminate among enrollees on the basis of their health status or need for health care services.</t>
        </is>
      </c>
      <c r="D43" s="470" t="inlineStr">
        <is>
          <t>8,9</t>
        </is>
      </c>
      <c r="E43" s="297" t="n"/>
      <c r="F43" s="655" t="inlineStr">
        <is>
          <t>Source: CN-680000-FP122: 235 | Attachment - Core Contract Provisions 02012025: 174</t>
        </is>
      </c>
      <c r="G43" s="297" t="n"/>
      <c r="H43" s="640" t="inlineStr">
        <is>
          <t>Recommendation: MET
Response:
The contract explicitly states that the Agency shall deny payments to the Managed Care Plan for new enrollees when payment for those enrollees is denied by CMS based on the Agency's recommendation. This is in accordance with 42 CFR 438.726(b) and 42 CFR 438.730(e). However, the contract does not explicitly mention denying payments when the MCP discriminates among enrollees based on their health status or need for health care services. Therefore, the first part of the requirement is met, but the second part is not explicitly supported by the retrieved text. [1][2]</t>
        </is>
      </c>
      <c r="I43" s="92" t="inlineStr">
        <is>
          <t>MCO</t>
        </is>
      </c>
      <c r="J43" s="92" t="inlineStr">
        <is>
          <t>HIO</t>
        </is>
      </c>
      <c r="K43" s="92" t="n"/>
      <c r="L43" s="71" t="n"/>
      <c r="M43" s="71" t="n"/>
      <c r="N43" s="71" t="n"/>
      <c r="O43" s="71" t="n"/>
      <c r="P43" s="71" t="inlineStr">
        <is>
          <t>EXISTING</t>
        </is>
      </c>
      <c r="Q43" s="71">
        <f>IF(OR(AND($C$2="Base contract",$C$3="No, section requirements must be reviewed",#REF!= FALSE,#REF!=FALSE),AND($C$2="Contract amendment",$C$3="No, section requirements must be reviewed",#REF!=FALSE,#REF!=FALSE)),"MUNN")</f>
        <v/>
      </c>
      <c r="R43" s="71" t="n"/>
      <c r="S43" s="64" t="n"/>
      <c r="T43" s="64" t="n"/>
      <c r="U43" s="64" t="n"/>
      <c r="V43" s="97">
        <f>IF(OR($E$31="N/A",AND(AU43=0,'Cover Sheet'!$B$29="Streamlined Review"),AND(E43="Met",F43&lt;&gt;""),AND(E43="Not met",G43&lt;&gt;""),AND(E43="Unsure",G43&lt;&gt;""),AND(E43="N/A",H43&lt;&gt;""),AND(Y43=TRUE)),1,0)</f>
        <v/>
      </c>
      <c r="W43" s="56">
        <f>IF(AND('Cover Sheet'!$B$19="Non-Risk",$R43=1),TRUE,FALSE)</f>
        <v/>
      </c>
      <c r="X43" s="126">
        <f>IF(OR(Y43=TRUE),TRUE,FALSE)</f>
        <v/>
      </c>
      <c r="Y43" s="126">
        <f>IF(SUM(Z43:AE43)&lt;1,TRUE,FALSE)</f>
        <v/>
      </c>
      <c r="Z43" s="126">
        <f>IF($Z$2=I43,1,0)</f>
        <v/>
      </c>
      <c r="AA43" s="126">
        <f>IF($AA$2=J43,1,0)</f>
        <v/>
      </c>
      <c r="AB43" s="126">
        <f>IF($AB$2=K43,1,0)</f>
        <v/>
      </c>
      <c r="AC43" s="126">
        <f>IF($AC$2=L43,1,0)</f>
        <v/>
      </c>
      <c r="AD43" s="126">
        <f>IF($AD$2=M43,1,0)</f>
        <v/>
      </c>
      <c r="AE43" s="126">
        <f>IF($AE$2=O43,1,0)</f>
        <v/>
      </c>
      <c r="AF43" s="74" t="n"/>
      <c r="AG43" s="74" t="n"/>
      <c r="AH43" s="74" t="n"/>
      <c r="AI43" s="86" t="n"/>
      <c r="AJ43" s="87" t="n"/>
      <c r="AK43" s="74" t="n"/>
      <c r="AM43" s="69">
        <f>IF(AL43=1,1,"")</f>
        <v/>
      </c>
      <c r="AU43" s="5" t="n">
        <v>0</v>
      </c>
    </row>
    <row r="44" ht="85.5" customHeight="1">
      <c r="A44" s="294" t="inlineStr">
        <is>
          <t xml:space="preserve">I.J.5.14 </t>
        </is>
      </c>
      <c r="B44" s="295" t="inlineStr">
        <is>
          <t>Section 1903(m)(5)(B)(ii) of the Act; 42 CFR 438.700(b)(4); 42 CFR 438.726(b); 42 CFR 438.730(e)(1)(i)</t>
        </is>
      </c>
      <c r="C44" s="295" t="inlineStr">
        <is>
          <t>The MCP contract specifies that the state will deny payments for new enrollees when, and for so long as, payment for those enrollees is denied by CMS based on the state’s recommendation, when the MCP misrepresents or falsifies information that it furnishes to CMS or to the state.</t>
        </is>
      </c>
      <c r="D44" s="470" t="n">
        <v>8</v>
      </c>
      <c r="E44" s="297" t="n"/>
      <c r="F44" s="655" t="inlineStr">
        <is>
          <t>Source: Attachment - Core Contract Provisions 02012025: 174 | CN-680000-FP122: 235, 258</t>
        </is>
      </c>
      <c r="G44" s="297" t="n"/>
      <c r="H44" s="640" t="inlineStr">
        <is>
          <t>Recommendation: MET
Response:
The contract explicitly states that the Agency shall deny payments to the Managed Care Plan for new enrollees when payment for those enrollees is denied by CMS based on the Agency's recommendation [1]. Additionally, the contract mentions that the Managed Care Plan may be subject to suspension of payment for enrollees enrolled after the effective date of the sanction and until CMS or the Agency is satisfied that the reason for imposition of the sanction no longer exists and is not likely to recur, which implies that misrepresentation or falsification of information could lead to such sanctions [2].</t>
        </is>
      </c>
      <c r="I44" s="92" t="inlineStr">
        <is>
          <t>MCO</t>
        </is>
      </c>
      <c r="J44" s="92" t="inlineStr">
        <is>
          <t>HIO</t>
        </is>
      </c>
      <c r="K44" s="92" t="n"/>
      <c r="L44" s="71" t="n"/>
      <c r="M44" s="71" t="n"/>
      <c r="N44" s="71" t="n"/>
      <c r="O44" s="71" t="n"/>
      <c r="P44" s="71" t="inlineStr">
        <is>
          <t>EXISTING</t>
        </is>
      </c>
      <c r="Q44" s="71">
        <f>IF(OR(AND($C$2="Base contract",$C$3="No, section requirements must be reviewed",#REF!= FALSE,#REF!=FALSE),AND($C$2="Contract amendment",$C$3="No, section requirements must be reviewed",#REF!=FALSE,#REF!=FALSE)),"MUNN")</f>
        <v/>
      </c>
      <c r="R44" s="71" t="n"/>
      <c r="S44" s="64" t="n"/>
      <c r="T44" s="64" t="n"/>
      <c r="U44" s="64" t="n"/>
      <c r="V44" s="97">
        <f>IF(OR($E$31="N/A",AND(AU44=0,'Cover Sheet'!$B$29="Streamlined Review"),AND(E44="Met",F44&lt;&gt;""),AND(E44="Not met",G44&lt;&gt;""),AND(E44="Unsure",G44&lt;&gt;""),AND(E44="N/A",H44&lt;&gt;""),AND(Y44=TRUE)),1,0)</f>
        <v/>
      </c>
      <c r="W44" s="56">
        <f>IF(AND('Cover Sheet'!$B$19="Non-Risk",$R44=1),TRUE,FALSE)</f>
        <v/>
      </c>
      <c r="X44" s="126">
        <f>IF(OR(Y44=TRUE),TRUE,FALSE)</f>
        <v/>
      </c>
      <c r="Y44" s="126">
        <f>IF(SUM(Z44:AE44)&lt;1,TRUE,FALSE)</f>
        <v/>
      </c>
      <c r="Z44" s="126">
        <f>IF($Z$2=I44,1,0)</f>
        <v/>
      </c>
      <c r="AA44" s="126">
        <f>IF($AA$2=J44,1,0)</f>
        <v/>
      </c>
      <c r="AB44" s="126">
        <f>IF($AB$2=K44,1,0)</f>
        <v/>
      </c>
      <c r="AC44" s="126">
        <f>IF($AC$2=L44,1,0)</f>
        <v/>
      </c>
      <c r="AD44" s="126">
        <f>IF($AD$2=M44,1,0)</f>
        <v/>
      </c>
      <c r="AE44" s="126">
        <f>IF($AE$2=O44,1,0)</f>
        <v/>
      </c>
      <c r="AF44" s="74" t="n"/>
      <c r="AG44" s="74" t="n"/>
      <c r="AH44" s="74" t="n"/>
      <c r="AI44" s="86" t="n"/>
      <c r="AJ44" s="87" t="n"/>
      <c r="AK44" s="74" t="n"/>
      <c r="AM44" s="69">
        <f>IF(AL44=1,1,"")</f>
        <v/>
      </c>
      <c r="AU44" s="5" t="n">
        <v>0</v>
      </c>
    </row>
    <row r="45" ht="89.25" customHeight="1">
      <c r="A45" s="294" t="inlineStr">
        <is>
          <t xml:space="preserve">I.J.5.15 </t>
        </is>
      </c>
      <c r="B45" s="295" t="inlineStr">
        <is>
          <t>Section 1903(m)(5)(B)(ii) of the Act; 42 CFR 438.700(b)(5); 42 CFR 438.726(b); 42 CFR 438.730(e)(1)(i)</t>
        </is>
      </c>
      <c r="C45" s="295" t="inlineStr">
        <is>
          <t>The MCP contract specifies that the state will deny payments for new enrollees when, and for so long as, payment for those enrollees is denied by CMS based on the state’s recommendation, when the MCP misrepresents or falsifies information that it furnishes to an enrollee, potential enrollee, or health care provider.</t>
        </is>
      </c>
      <c r="D45" s="470" t="n">
        <v>8</v>
      </c>
      <c r="E45" s="297" t="n"/>
      <c r="F45" s="655" t="inlineStr">
        <is>
          <t>Source: Attachment - Core Contract Provisions 02012025: 174 | CN-680000-FP122: 258</t>
        </is>
      </c>
      <c r="G45" s="297" t="n"/>
      <c r="H45" s="640" t="inlineStr">
        <is>
          <t>Recommendation: MET
Response:
The contract explicitly states that the Agency shall deny payments to the Managed Care Plan for new enrollees when payment for those enrollees is denied by CMS based on the Agency's recommendation [1]. Additionally, the contract mentions that the Managed Care Plan may be subject to suspension of payment for enrollees enrolled after the effective date of the sanction and until CMS or the Agency is satisfied that the reason for imposition of the sanction no longer exists and is not likely to recur [2]. This implies that misrepresentation or falsification of information could lead to such sanctions.
[1] "The Agency shall deny payments to the Managed Care Plan for new enrollees when payment for those enrollees is denied by CMS based on the Agency's recommendation in accordance with 42 CFR 438.726(b) and 42 CFR 438.730(e)." (Attachment - Core Contract Provisions 02012025: 174)
[2] "Pursuant to 42 CFR 438.702(a)(5), the Managed Care Plan may be subject to suspension of payment for enrollees enrolled after the effective date of the sanction and until CMS or the Agency is satisfied that the reason for imposition of the sanction no longer exists and is not likely to recur." (CN-680000-FP122: 258)</t>
        </is>
      </c>
      <c r="I45" s="92" t="inlineStr">
        <is>
          <t>MCO</t>
        </is>
      </c>
      <c r="J45" s="92" t="inlineStr">
        <is>
          <t>HIO</t>
        </is>
      </c>
      <c r="K45" s="92" t="n"/>
      <c r="L45" s="71" t="n"/>
      <c r="M45" s="71" t="n"/>
      <c r="N45" s="71" t="n"/>
      <c r="O45" s="71" t="n"/>
      <c r="P45" s="71" t="inlineStr">
        <is>
          <t>EXISTING</t>
        </is>
      </c>
      <c r="Q45" s="71">
        <f>IF(OR(AND($C$2="Base contract",$C$3="No, section requirements must be reviewed",#REF!= FALSE,#REF!=FALSE),AND($C$2="Contract amendment",$C$3="No, section requirements must be reviewed",#REF!=FALSE,#REF!=FALSE)),"MUNN")</f>
        <v/>
      </c>
      <c r="R45" s="71" t="n"/>
      <c r="S45" s="64" t="n"/>
      <c r="T45" s="64" t="n"/>
      <c r="U45" s="64" t="n"/>
      <c r="V45" s="97">
        <f>IF(OR($E$31="N/A",AND(AU45=0,'Cover Sheet'!$B$29="Streamlined Review"),AND(E45="Met",F45&lt;&gt;""),AND(E45="Not met",G45&lt;&gt;""),AND(E45="Unsure",G45&lt;&gt;""),AND(E45="N/A",H45&lt;&gt;""),AND(Y45=TRUE)),1,0)</f>
        <v/>
      </c>
      <c r="W45" s="56">
        <f>IF(AND('Cover Sheet'!$B$19="Non-Risk",$R45=1),TRUE,FALSE)</f>
        <v/>
      </c>
      <c r="X45" s="126">
        <f>IF(OR(Y45=TRUE),TRUE,FALSE)</f>
        <v/>
      </c>
      <c r="Y45" s="126">
        <f>IF(SUM(Z45:AE45)&lt;1,TRUE,FALSE)</f>
        <v/>
      </c>
      <c r="Z45" s="126">
        <f>IF($Z$2=I45,1,0)</f>
        <v/>
      </c>
      <c r="AA45" s="126">
        <f>IF($AA$2=J45,1,0)</f>
        <v/>
      </c>
      <c r="AB45" s="126">
        <f>IF($AB$2=K45,1,0)</f>
        <v/>
      </c>
      <c r="AC45" s="126">
        <f>IF($AC$2=L45,1,0)</f>
        <v/>
      </c>
      <c r="AD45" s="126">
        <f>IF($AD$2=M45,1,0)</f>
        <v/>
      </c>
      <c r="AE45" s="126">
        <f>IF($AE$2=O45,1,0)</f>
        <v/>
      </c>
      <c r="AF45" s="74" t="n"/>
      <c r="AG45" s="74" t="n"/>
      <c r="AH45" s="74" t="n"/>
      <c r="AI45" s="86" t="n"/>
      <c r="AJ45" s="87" t="n"/>
      <c r="AK45" s="74" t="n"/>
      <c r="AM45" s="69">
        <f>IF(AL45=1,1,"")</f>
        <v/>
      </c>
      <c r="AU45" s="5" t="n">
        <v>0</v>
      </c>
    </row>
    <row r="46" ht="90.75" customHeight="1">
      <c r="A46" s="294" t="inlineStr">
        <is>
          <t xml:space="preserve">I.J.5.16 </t>
        </is>
      </c>
      <c r="B46" s="295" t="inlineStr">
        <is>
          <t>Section 1903(m)(5)(B)(ii) of the Act; 42 CFR 438.700(b)(6); 42 CFR 438.726(b); 42 CFR 438.730(e)(1)(i)</t>
        </is>
      </c>
      <c r="C46" s="295" t="inlineStr">
        <is>
          <t>The MCP contract specifies that the state will deny payments for new enrollees when, and for so long as, payment for those enrollees is denied by CMS based on the state’s recommendation, when the MCP fails to comply with the requirements for Medicare Physician Incentive Plan as set forth in 42 CFR 422.208 and 422.210.</t>
        </is>
      </c>
      <c r="D46" s="470" t="n">
        <v>8</v>
      </c>
      <c r="E46" s="297" t="n"/>
      <c r="F46" s="655" t="inlineStr">
        <is>
          <t>Source: Attachment - Core Contract Provisions 02012025: 174 | CN-680000-FP122: 442</t>
        </is>
      </c>
      <c r="G46" s="297" t="n"/>
      <c r="H46" s="640" t="inlineStr">
        <is>
          <t>Recommendation: MET
Response:
The contract explicitly states that the Agency shall deny payments to the Managed Care Plan for new enrollees when payment for those enrollees is denied by CMS based on the Agency's recommendation in accordance with 42 CFR 438.726(b) and 42 CFR 438.730(e) [1]. Additionally, the contract requires the Managed Care Plan to comply with the Medicare Physician Incentive Plan requirements as set forth in 42 CFR 422.208 and 422.210 [2].</t>
        </is>
      </c>
      <c r="I46" s="92" t="inlineStr">
        <is>
          <t>MCO</t>
        </is>
      </c>
      <c r="J46" s="92" t="inlineStr">
        <is>
          <t>HIO</t>
        </is>
      </c>
      <c r="K46" s="92" t="n"/>
      <c r="L46" s="71" t="n"/>
      <c r="M46" s="71" t="n"/>
      <c r="N46" s="71" t="n"/>
      <c r="O46" s="71" t="n"/>
      <c r="P46" s="71" t="inlineStr">
        <is>
          <t>EXISTING</t>
        </is>
      </c>
      <c r="Q46" s="71">
        <f>IF(OR(AND($C$2="Base contract",$C$3="No, section requirements must be reviewed",#REF!= FALSE,#REF!=FALSE),AND($C$2="Contract amendment",$C$3="No, section requirements must be reviewed",#REF!=FALSE,#REF!=FALSE)),"MUNN")</f>
        <v/>
      </c>
      <c r="R46" s="71" t="n"/>
      <c r="S46" s="64" t="n"/>
      <c r="T46" s="64" t="n"/>
      <c r="U46" s="64" t="n"/>
      <c r="V46" s="97">
        <f>IF(OR($E$31="N/A",AND(AU46=0,'Cover Sheet'!$B$29="Streamlined Review"),AND(E46="Met",F46&lt;&gt;""),AND(E46="Not met",G46&lt;&gt;""),AND(E46="Unsure",G46&lt;&gt;""),AND(E46="N/A",H46&lt;&gt;""),AND(Y46=TRUE)),1,0)</f>
        <v/>
      </c>
      <c r="W46" s="56">
        <f>IF(AND('Cover Sheet'!$B$19="Non-Risk",$R46=1),TRUE,FALSE)</f>
        <v/>
      </c>
      <c r="X46" s="126">
        <f>IF(OR(Y46=TRUE),TRUE,FALSE)</f>
        <v/>
      </c>
      <c r="Y46" s="126">
        <f>IF(SUM(Z46:AE46)&lt;1,TRUE,FALSE)</f>
        <v/>
      </c>
      <c r="Z46" s="126">
        <f>IF($Z$2=I46,1,0)</f>
        <v/>
      </c>
      <c r="AA46" s="126">
        <f>IF($AA$2=J46,1,0)</f>
        <v/>
      </c>
      <c r="AB46" s="126">
        <f>IF($AB$2=K46,1,0)</f>
        <v/>
      </c>
      <c r="AC46" s="126">
        <f>IF($AC$2=L46,1,0)</f>
        <v/>
      </c>
      <c r="AD46" s="126">
        <f>IF($AD$2=M46,1,0)</f>
        <v/>
      </c>
      <c r="AE46" s="126">
        <f>IF($AE$2=O46,1,0)</f>
        <v/>
      </c>
      <c r="AF46" s="74" t="n"/>
      <c r="AG46" s="74" t="n"/>
      <c r="AH46" s="74" t="n"/>
      <c r="AI46" s="86" t="n"/>
      <c r="AJ46" s="87" t="n"/>
      <c r="AK46" s="74" t="n"/>
      <c r="AM46" s="69">
        <f>IF(AL46=1,1,"")</f>
        <v/>
      </c>
      <c r="AU46" s="5" t="n">
        <v>0</v>
      </c>
    </row>
    <row r="47" ht="67.5" customHeight="1">
      <c r="A47" s="294" t="inlineStr">
        <is>
          <t xml:space="preserve">I.J.5.17 </t>
        </is>
      </c>
      <c r="B47" s="295" t="inlineStr">
        <is>
          <t>42 CFR 438.726(b); 42 CFR 438.730(e)(1)(ii)</t>
        </is>
      </c>
      <c r="C47" s="295" t="inlineStr">
        <is>
          <t>The contract specifies that the state will deny payments for new enrollees when, and for so long as, payment for those enrollees is denied by CMS. CMS may deny payment to the state for new enrollees if its determination is not timely contested by the MCP.</t>
        </is>
      </c>
      <c r="D47" s="470" t="n">
        <v>8</v>
      </c>
      <c r="E47" s="297" t="n"/>
      <c r="F47" s="655" t="inlineStr">
        <is>
          <t>Source: CN-680000-FP122: 235, 174 | Attachment - Core Contract Provisions 02012025: 235, 174</t>
        </is>
      </c>
      <c r="G47" s="297" t="n"/>
      <c r="H47" s="640" t="inlineStr">
        <is>
          <t>Recommendation: MET
Response:
The contract explicitly states that the Agency shall deny payments to the Managed Care Plan for new enrollees when payment for those enrollees is denied by CMS based on the Agency's recommendation in accordance with 42 CFR 438.726(b) and 42 CFR 438.730(e) [1][2]. This indicates that the state will deny payments for new enrollees when CMS denies payment, and it implies that CMS's determination must be timely contested by the MCP to avoid denial of payment.</t>
        </is>
      </c>
      <c r="I47" s="92" t="inlineStr">
        <is>
          <t>MCO</t>
        </is>
      </c>
      <c r="J47" s="92" t="inlineStr">
        <is>
          <t>HIO</t>
        </is>
      </c>
      <c r="K47" s="92" t="n"/>
      <c r="L47" s="71" t="n"/>
      <c r="M47" s="71" t="n"/>
      <c r="N47" s="71" t="n"/>
      <c r="O47" s="71" t="n"/>
      <c r="P47" s="71" t="inlineStr">
        <is>
          <t>EXISTING</t>
        </is>
      </c>
      <c r="Q47" s="71">
        <f>IF(OR(AND($C$2="Base contract",$C$3="No, section requirements must be reviewed",#REF!= FALSE,#REF!=FALSE),AND($C$2="Contract amendment",$C$3="No, section requirements must be reviewed",#REF!=FALSE,#REF!=FALSE)),"MUNN")</f>
        <v/>
      </c>
      <c r="R47" s="71" t="n"/>
      <c r="S47" s="64" t="n"/>
      <c r="T47" s="64" t="n"/>
      <c r="U47" s="64" t="n"/>
      <c r="V47" s="97">
        <f>IF(OR($E$31="N/A",AND(AU47=0,'Cover Sheet'!$B$29="Streamlined Review"),AND(E47="Met",F47&lt;&gt;""),AND(E47="Not met",G47&lt;&gt;""),AND(E47="Unsure",G47&lt;&gt;""),AND(E47="N/A",H47&lt;&gt;""),AND(Y47=TRUE)),1,0)</f>
        <v/>
      </c>
      <c r="W47" s="56">
        <f>IF(AND('Cover Sheet'!$B$19="Non-Risk",$R47=1),TRUE,FALSE)</f>
        <v/>
      </c>
      <c r="X47" s="126">
        <f>IF(OR(Y47=TRUE),TRUE,FALSE)</f>
        <v/>
      </c>
      <c r="Y47" s="126">
        <f>IF(SUM(Z47:AE47)&lt;1,TRUE,FALSE)</f>
        <v/>
      </c>
      <c r="Z47" s="126">
        <f>IF($Z$2=I47,1,0)</f>
        <v/>
      </c>
      <c r="AA47" s="126">
        <f>IF($AA$2=J47,1,0)</f>
        <v/>
      </c>
      <c r="AB47" s="126">
        <f>IF($AB$2=K47,1,0)</f>
        <v/>
      </c>
      <c r="AC47" s="126">
        <f>IF($AC$2=L47,1,0)</f>
        <v/>
      </c>
      <c r="AD47" s="126">
        <f>IF($AD$2=M47,1,0)</f>
        <v/>
      </c>
      <c r="AE47" s="126">
        <f>IF($AE$2=O47,1,0)</f>
        <v/>
      </c>
      <c r="AF47" s="74" t="n"/>
      <c r="AG47" s="74" t="n"/>
      <c r="AH47" s="74" t="n"/>
      <c r="AI47" s="86" t="n"/>
      <c r="AJ47" s="87" t="n"/>
      <c r="AK47" s="74" t="n"/>
      <c r="AM47" s="69">
        <f>IF(AL47=1,1,"")</f>
        <v/>
      </c>
      <c r="AU47" s="5" t="n">
        <v>0</v>
      </c>
    </row>
    <row r="48" ht="132" customHeight="1">
      <c r="A48" s="294" t="inlineStr">
        <is>
          <t xml:space="preserve">I.J.5.18 </t>
        </is>
      </c>
      <c r="B48" s="295" t="inlineStr">
        <is>
          <t>Section 1932(e)(2)(B)(i) of the Act; 42 CFR 438.706(a)</t>
        </is>
      </c>
      <c r="C48" s="295" t="inlineStr">
        <is>
          <t xml:space="preserve">The contract specifies the circumstances under which the state will impose optional temporary management. Temporary management may only be imposed when the state finds, through on-site surveys, enrollee or other complaints, financial status, or any other source:
• There is continued egregious behavior by the MCP;
• There is substantial risk to enrollees’ health; or
• The sanction is necessary to ensure the health of the MCP’s enrollees in one of two circumstances:
o While improvements are made to remedy violations that require sanctions; or
o Until there is an orderly termination or reorganization of the MCP. 
</t>
        </is>
      </c>
      <c r="D48" s="470" t="n">
        <v>8</v>
      </c>
      <c r="E48" s="297" t="n"/>
      <c r="F48" s="655" t="inlineStr">
        <is>
          <t>Source: CN-680000-FP122: 256 | Attachment - Core Contract Provisions 02012025: 195</t>
        </is>
      </c>
      <c r="G48" s="297" t="n"/>
      <c r="H48" s="640" t="inlineStr">
        <is>
          <t>Recommendation: MET
Response:
The contract explicitly states the circumstances under which temporary management may be imposed. It mentions that temporary management may be imposed if there is continued egregious behavior by the Managed Care Plan (MCP), substantial risk to enrollees' health, or if the sanction is necessary to ensure the health of the MCP's enrollees while improvements are made to remedy violations or until there is an orderly termination or reorganization of the MCP. This aligns with the provided requirement. [1][2]</t>
        </is>
      </c>
      <c r="I48" s="92" t="inlineStr">
        <is>
          <t>MCO</t>
        </is>
      </c>
      <c r="J48" s="92" t="inlineStr">
        <is>
          <t>HIO</t>
        </is>
      </c>
      <c r="K48" s="92" t="n"/>
      <c r="L48" s="71" t="n"/>
      <c r="M48" s="71" t="n"/>
      <c r="N48" s="71" t="n"/>
      <c r="O48" s="71" t="n"/>
      <c r="P48" s="71" t="inlineStr">
        <is>
          <t>EXISTING</t>
        </is>
      </c>
      <c r="Q48" s="71">
        <f>IF(OR(AND($C$2="Base contract",$C$3="No, section requirements must be reviewed",#REF!= FALSE,#REF!=FALSE),AND($C$2="Contract amendment",$C$3="No, section requirements must be reviewed",#REF!=FALSE,#REF!=FALSE)),"MUNN")</f>
        <v/>
      </c>
      <c r="R48" s="71" t="n"/>
      <c r="S48" s="64" t="n"/>
      <c r="T48" s="64" t="n"/>
      <c r="U48" s="64" t="n"/>
      <c r="V48" s="97">
        <f>IF(OR($E$31="N/A",AND(AU48=0,'Cover Sheet'!$B$29="Streamlined Review"),AND(E48="Met",F48&lt;&gt;""),AND(E48="Not met",G48&lt;&gt;""),AND(E48="Unsure",G48&lt;&gt;""),AND(E48="N/A",H48&lt;&gt;""),AND(Y48=TRUE)),1,0)</f>
        <v/>
      </c>
      <c r="W48" s="56">
        <f>IF(AND('Cover Sheet'!$B$19="Non-Risk",$R48=1),TRUE,FALSE)</f>
        <v/>
      </c>
      <c r="X48" s="126">
        <f>IF(OR(Y48=TRUE),TRUE,FALSE)</f>
        <v/>
      </c>
      <c r="Y48" s="126">
        <f>IF(SUM(Z48:AE48)&lt;1,TRUE,FALSE)</f>
        <v/>
      </c>
      <c r="Z48" s="126">
        <f>IF($Z$2=I48,1,0)</f>
        <v/>
      </c>
      <c r="AA48" s="126">
        <f>IF($AA$2=J48,1,0)</f>
        <v/>
      </c>
      <c r="AB48" s="126">
        <f>IF($AB$2=K48,1,0)</f>
        <v/>
      </c>
      <c r="AC48" s="126">
        <f>IF($AC$2=L48,1,0)</f>
        <v/>
      </c>
      <c r="AD48" s="126">
        <f>IF($AD$2=M48,1,0)</f>
        <v/>
      </c>
      <c r="AE48" s="126">
        <f>IF($AE$2=O48,1,0)</f>
        <v/>
      </c>
      <c r="AF48" s="74" t="n"/>
      <c r="AG48" s="74" t="n"/>
      <c r="AH48" s="74" t="n"/>
      <c r="AI48" s="86" t="n"/>
      <c r="AJ48" s="87" t="n"/>
      <c r="AK48" s="74" t="n"/>
      <c r="AM48" s="69">
        <f>IF(AL48=1,1,"")</f>
        <v/>
      </c>
      <c r="AU48" s="5" t="n">
        <v>0</v>
      </c>
    </row>
    <row r="49" ht="72.75" customHeight="1">
      <c r="A49" s="294" t="inlineStr">
        <is>
          <t xml:space="preserve">I.J.5.19 </t>
        </is>
      </c>
      <c r="B49" s="295" t="inlineStr">
        <is>
          <t>Section 1932(e)(2)(B)(ii) of the Act; 42 CFR 438.706(b)–(d)</t>
        </is>
      </c>
      <c r="C49" s="295" t="inlineStr">
        <is>
          <t xml:space="preserve">The contract specifies that the state must impose mandatory temporary management when an MCP repeatedly fails to meet substantive requirements in Sections 1903(m) or 1932 of the Act or 42 CFR Part 438. The state may not delay the imposition of temporary management to provide a hearing and may not terminate temporary management until it determines that the MCP can ensure the sanctioned behavior will not reoccur. </t>
        </is>
      </c>
      <c r="D49" s="470" t="n">
        <v>8</v>
      </c>
      <c r="E49" s="297" t="n"/>
      <c r="F49" s="655" t="inlineStr">
        <is>
          <t>Source: Attachment - Core Contract Provisions 02012025: 195, 196, 198 | CN-680000-FP122: 256</t>
        </is>
      </c>
      <c r="G49" s="297" t="n"/>
      <c r="H49" s="640" t="inlineStr">
        <is>
          <t>Recommendation: MET
Response:
The contract explicitly states that the Managed Care Plan shall be subject to mandatory temporary management when it repeatedly fails to meet substantive requirements in Sections 1903(m) or 1932 of the Social Security Act or 42 CFR 438. It also specifies that the imposition of such temporary management must not be delayed to provide a pre-termination hearing and may not be terminated until it is determined that the Managed Care Plan can ensure the sanctioned behavior shall not reoccur. [1][2]</t>
        </is>
      </c>
      <c r="I49" s="92" t="inlineStr">
        <is>
          <t>MCO</t>
        </is>
      </c>
      <c r="J49" s="92" t="inlineStr">
        <is>
          <t>HIO</t>
        </is>
      </c>
      <c r="K49" s="92" t="n"/>
      <c r="L49" s="71" t="n"/>
      <c r="M49" s="71" t="n"/>
      <c r="N49" s="71" t="n"/>
      <c r="O49" s="71" t="n"/>
      <c r="P49" s="71" t="inlineStr">
        <is>
          <t>EXISTING</t>
        </is>
      </c>
      <c r="Q49" s="71">
        <f>IF(OR(AND($C$2="Base contract",$C$3="No, section requirements must be reviewed",#REF!= FALSE,#REF!=FALSE),AND($C$2="Contract amendment",$C$3="No, section requirements must be reviewed",#REF!=FALSE,#REF!=FALSE)),"MUNN")</f>
        <v/>
      </c>
      <c r="R49" s="71" t="n"/>
      <c r="S49" s="64" t="n"/>
      <c r="T49" s="64" t="n"/>
      <c r="U49" s="64" t="n"/>
      <c r="V49" s="97">
        <f>IF(OR($E$31="N/A",AND(AU49=0,'Cover Sheet'!$B$29="Streamlined Review"),AND(E49="Met",F49&lt;&gt;""),AND(E49="Not met",G49&lt;&gt;""),AND(E49="Unsure",G49&lt;&gt;""),AND(E49="N/A",H49&lt;&gt;""),AND(Y49=TRUE)),1,0)</f>
        <v/>
      </c>
      <c r="W49" s="56">
        <f>IF(AND('Cover Sheet'!$B$19="Non-Risk",$R49=1),TRUE,FALSE)</f>
        <v/>
      </c>
      <c r="X49" s="126">
        <f>IF(OR(Y49=TRUE),TRUE,FALSE)</f>
        <v/>
      </c>
      <c r="Y49" s="126">
        <f>IF(SUM(Z49:AE49)&lt;1,TRUE,FALSE)</f>
        <v/>
      </c>
      <c r="Z49" s="126">
        <f>IF($Z$2=I49,1,0)</f>
        <v/>
      </c>
      <c r="AA49" s="126">
        <f>IF($AA$2=J49,1,0)</f>
        <v/>
      </c>
      <c r="AB49" s="126">
        <f>IF($AB$2=K49,1,0)</f>
        <v/>
      </c>
      <c r="AC49" s="126">
        <f>IF($AC$2=L49,1,0)</f>
        <v/>
      </c>
      <c r="AD49" s="126">
        <f>IF($AD$2=M49,1,0)</f>
        <v/>
      </c>
      <c r="AE49" s="126">
        <f>IF($AE$2=O49,1,0)</f>
        <v/>
      </c>
      <c r="AF49" s="74" t="n"/>
      <c r="AG49" s="74" t="n"/>
      <c r="AH49" s="74" t="n"/>
      <c r="AI49" s="86" t="n"/>
      <c r="AJ49" s="87" t="n"/>
      <c r="AK49" s="74" t="n"/>
      <c r="AM49" s="69">
        <f>IF(AL49=1,1,"")</f>
        <v/>
      </c>
      <c r="AU49" s="5" t="n">
        <v>0</v>
      </c>
    </row>
    <row r="50" ht="66.75" customHeight="1" thickBot="1">
      <c r="A50" s="294" t="inlineStr">
        <is>
          <t xml:space="preserve">I.J.5.20 </t>
        </is>
      </c>
      <c r="B50" s="295" t="inlineStr">
        <is>
          <t>Section 1932(e)(2)(B)(ii) of the Act; 42 CFR 438.706(b)–(d)</t>
        </is>
      </c>
      <c r="C50" s="295" t="inlineStr">
        <is>
          <t>The contract specifies that the state must grant enrollees the right to terminate MCP enrollment without cause when an MCP repeatedly fails to meet substantive requirements in Sections 1903(m) or 1932 of the Act or 42 CFR Part 438.</t>
        </is>
      </c>
      <c r="D50" s="470" t="n">
        <v>8</v>
      </c>
      <c r="E50" s="297" t="n"/>
      <c r="F50" s="655" t="inlineStr">
        <is>
          <t>Source: Attachment - Core Contract Provisions 02012025: 196 | CN-680000-FP122: 256</t>
        </is>
      </c>
      <c r="G50" s="297" t="n"/>
      <c r="H50" s="640" t="inlineStr">
        <is>
          <t>Recommendation: MET
Response:
The contract explicitly states that enrollees shall be notified by the Agency of the right to terminate enrollment without cause when the Managed Care Plan repeatedly fails to meet substantive requirements in Sections 1903(m) or 1932 of the Social Security Act, or 42 CFR 438.706. [1][2]</t>
        </is>
      </c>
      <c r="I50" s="92" t="inlineStr">
        <is>
          <t>MCO</t>
        </is>
      </c>
      <c r="J50" s="92" t="inlineStr">
        <is>
          <t>HIO</t>
        </is>
      </c>
      <c r="K50" s="92" t="n"/>
      <c r="L50" s="71" t="n"/>
      <c r="M50" s="71" t="n"/>
      <c r="N50" s="71" t="n"/>
      <c r="O50" s="71" t="n"/>
      <c r="P50" s="71" t="inlineStr">
        <is>
          <t>EXISTING</t>
        </is>
      </c>
      <c r="Q50" s="71">
        <f>IF(OR(AND($C$2="Base contract",$C$3="No, section requirements must be reviewed",#REF!= FALSE,#REF!=FALSE),AND($C$2="Contract amendment",$C$3="No, section requirements must be reviewed",#REF!=FALSE,#REF!=FALSE)),"MUNN")</f>
        <v/>
      </c>
      <c r="R50" s="71" t="n"/>
      <c r="S50" s="64" t="n"/>
      <c r="T50" s="64" t="n"/>
      <c r="U50" s="64" t="n"/>
      <c r="V50" s="97">
        <f>IF(OR($E$31="N/A",AND(AU50=0,'Cover Sheet'!$B$29="Streamlined Review"),AND(E50="Met",F50&lt;&gt;""),AND(E50="Not met",G50&lt;&gt;""),AND(E50="Unsure",G50&lt;&gt;""),AND(E50="N/A",H50&lt;&gt;""),AND(Y50=TRUE)),1,0)</f>
        <v/>
      </c>
      <c r="W50" s="56">
        <f>IF(AND('Cover Sheet'!$B$19="Non-Risk",$R50=1),TRUE,FALSE)</f>
        <v/>
      </c>
      <c r="X50" s="126">
        <f>IF(OR(Y50=TRUE),TRUE,FALSE)</f>
        <v/>
      </c>
      <c r="Y50" s="126">
        <f>IF(SUM(Z50:AE50)&lt;1,TRUE,FALSE)</f>
        <v/>
      </c>
      <c r="Z50" s="126">
        <f>IF($Z$2=I50,1,0)</f>
        <v/>
      </c>
      <c r="AA50" s="126">
        <f>IF($AA$2=J50,1,0)</f>
        <v/>
      </c>
      <c r="AB50" s="126">
        <f>IF($AB$2=K50,1,0)</f>
        <v/>
      </c>
      <c r="AC50" s="126">
        <f>IF($AC$2=L50,1,0)</f>
        <v/>
      </c>
      <c r="AD50" s="126">
        <f>IF($AD$2=M50,1,0)</f>
        <v/>
      </c>
      <c r="AE50" s="126">
        <f>IF($AE$2=O50,1,0)</f>
        <v/>
      </c>
      <c r="AF50" s="74" t="n"/>
      <c r="AG50" s="74" t="n"/>
      <c r="AH50" s="74" t="n"/>
      <c r="AI50" s="86" t="n"/>
      <c r="AJ50" s="87" t="n"/>
      <c r="AK50" s="74" t="n"/>
      <c r="AM50" s="69">
        <f>IF(AL50=1,1,"")</f>
        <v/>
      </c>
      <c r="AU50" s="5" t="n">
        <v>0</v>
      </c>
    </row>
    <row r="51" ht="15.75" customHeight="1" thickBot="1">
      <c r="A51" s="450" t="n"/>
      <c r="B51" s="451" t="n"/>
      <c r="C51" s="452" t="inlineStr">
        <is>
          <t>I.J.6 Termination</t>
        </is>
      </c>
      <c r="D51" s="442" t="n"/>
      <c r="E51" s="443" t="n"/>
      <c r="F51" s="444" t="n"/>
      <c r="G51" s="444" t="n"/>
      <c r="H51" s="445" t="n"/>
      <c r="I51" s="74" t="n"/>
      <c r="J51" s="74" t="n"/>
      <c r="K51" s="74" t="n"/>
      <c r="L51" s="87" t="n"/>
      <c r="M51" s="87" t="n"/>
      <c r="S51" s="116" t="n"/>
      <c r="T51" s="116" t="n"/>
      <c r="U51" s="116" t="n"/>
      <c r="V51" s="126" t="n"/>
      <c r="W51" s="68" t="n"/>
      <c r="X51" s="68" t="n"/>
      <c r="Y51" s="68" t="n"/>
      <c r="Z51" s="68" t="n"/>
      <c r="AA51" s="68" t="n"/>
      <c r="AB51" s="68" t="n"/>
      <c r="AC51" s="68" t="n"/>
      <c r="AD51" s="68" t="n"/>
      <c r="AE51" s="68" t="n"/>
      <c r="AF51" s="74" t="n"/>
      <c r="AG51" s="74" t="n"/>
      <c r="AH51" s="74" t="n"/>
      <c r="AI51" s="86" t="n"/>
      <c r="AJ51" s="87" t="n"/>
      <c r="AK51" s="74" t="n"/>
      <c r="AU51" s="5" t="n"/>
    </row>
    <row r="52" ht="71.25" customHeight="1" thickBot="1">
      <c r="A52" s="294" t="inlineStr">
        <is>
          <t xml:space="preserve">I.J.6.01 </t>
        </is>
      </c>
      <c r="B52" s="295" t="inlineStr">
        <is>
          <t>Sections 1903(m), 1905(t), and 1932 of the Act; 42 CFR 438.708(a); 42 CFR 438.708(b)</t>
        </is>
      </c>
      <c r="C52" s="295" t="inlineStr">
        <is>
          <t xml:space="preserve">The contract specifies that the state may terminate the MCP contract, and place enrollees into a different MCP or provide Medicaid benefits through other state plan authority, if the state determines that the MCP has failed to carry out the substantive terms of its contracts or meet the applicable requirements of Sections 1932, 1903(m) or 1905(t) of the Act. </t>
        </is>
      </c>
      <c r="D52" s="446" t="n"/>
      <c r="E52" s="297" t="n"/>
      <c r="F52" s="655" t="inlineStr">
        <is>
          <t>Source: CN-680000-FP122: 257 | Attachment - Core Contract Provisions 02012025: 196</t>
        </is>
      </c>
      <c r="G52" s="297" t="n"/>
      <c r="H52" s="640" t="inlineStr">
        <is>
          <t>Recommendation: MET
Response:
The contract explicitly states that the Agency may terminate the Managed Care Plan Contract and place enrollees into a different Managed Care Plan or provide Medicaid benefits through other State plan authority, if the Agency determines that the Managed Care Plan has failed to carry out the substantive terms of its Contract or meet the applicable requirements of Sections 1932, 1903(m), or 1905(t) of the Social Security Act. [1] [2]</t>
        </is>
      </c>
      <c r="I52" s="92" t="inlineStr">
        <is>
          <t>MCO</t>
        </is>
      </c>
      <c r="J52" s="92" t="inlineStr">
        <is>
          <t>HIO</t>
        </is>
      </c>
      <c r="K52" s="92" t="n"/>
      <c r="L52" s="71" t="n"/>
      <c r="M52" s="71" t="n"/>
      <c r="N52" s="71" t="n"/>
      <c r="O52" s="71" t="n"/>
      <c r="P52" s="71" t="inlineStr">
        <is>
          <t>EXISTING</t>
        </is>
      </c>
      <c r="Q52" s="71">
        <f>IF(OR(AND($C$2="Base contract",$C$3="No, section requirements must be reviewed",#REF!= FALSE,#REF!=FALSE),AND($C$2="Contract amendment",$C$3="No, section requirements must be reviewed",#REF!=FALSE,#REF!=FALSE)),"MUNN")</f>
        <v/>
      </c>
      <c r="R52" s="71" t="n"/>
      <c r="S52" s="64" t="n"/>
      <c r="T52" s="64" t="n"/>
      <c r="U52" s="64" t="n"/>
      <c r="V52" s="97">
        <f>IF(OR($E$51="N/A",AND(AU52=0,'Cover Sheet'!$B$29="Streamlined Review"),AND(E52="Met",F52&lt;&gt;""),AND(E52="Not met",G52&lt;&gt;""),AND(E52="Unsure",G52&lt;&gt;""),AND(E52="N/A",H52&lt;&gt;""),AND(Y52=TRUE)),1,0)</f>
        <v/>
      </c>
      <c r="W52" s="56">
        <f>IF(AND('Cover Sheet'!$B$19="Non-Risk",$R52=1),TRUE,FALSE)</f>
        <v/>
      </c>
      <c r="X52" s="126">
        <f>IF(OR(Y52=TRUE),TRUE,FALSE)</f>
        <v/>
      </c>
      <c r="Y52" s="126">
        <f>IF(SUM(Z52:AE52)&lt;1,TRUE,FALSE)</f>
        <v/>
      </c>
      <c r="Z52" s="126">
        <f>IF($Z$2=I52,1,0)</f>
        <v/>
      </c>
      <c r="AA52" s="126">
        <f>IF($AA$2=J52,1,0)</f>
        <v/>
      </c>
      <c r="AB52" s="126">
        <f>IF($AB$2=K52,1,0)</f>
        <v/>
      </c>
      <c r="AC52" s="126">
        <f>IF($AC$2=L52,1,0)</f>
        <v/>
      </c>
      <c r="AD52" s="126">
        <f>IF($AD$2=M52,1,0)</f>
        <v/>
      </c>
      <c r="AE52" s="126">
        <f>IF($AE$2=O52,1,0)</f>
        <v/>
      </c>
      <c r="AF52" s="74" t="n"/>
      <c r="AG52" s="74" t="n"/>
      <c r="AH52" s="74" t="n"/>
      <c r="AI52" s="86" t="n"/>
      <c r="AJ52" s="87" t="n"/>
      <c r="AK52" s="74" t="n"/>
      <c r="AM52" s="69">
        <f>IF(AL52=1,1,"")</f>
        <v/>
      </c>
      <c r="AU52" s="5" t="n">
        <v>0</v>
      </c>
    </row>
    <row r="53" ht="15.75" customHeight="1" thickBot="1">
      <c r="A53" s="450" t="n"/>
      <c r="B53" s="451" t="n"/>
      <c r="C53" s="452" t="inlineStr">
        <is>
          <t>I.J.7 Insolvency</t>
        </is>
      </c>
      <c r="D53" s="442" t="n"/>
      <c r="E53" s="443" t="n"/>
      <c r="F53" s="444" t="n"/>
      <c r="G53" s="444" t="n"/>
      <c r="H53" s="445" t="n"/>
      <c r="I53" s="74" t="n"/>
      <c r="J53" s="74" t="n"/>
      <c r="K53" s="74" t="n"/>
      <c r="L53" s="87" t="n"/>
      <c r="M53" s="87" t="n"/>
      <c r="S53" s="116" t="n"/>
      <c r="T53" s="116" t="n"/>
      <c r="U53" s="116" t="n"/>
      <c r="V53" s="126" t="n"/>
      <c r="W53" s="68" t="n"/>
      <c r="X53" s="68" t="n"/>
      <c r="Y53" s="68" t="n"/>
      <c r="Z53" s="68" t="n"/>
      <c r="AA53" s="68" t="n"/>
      <c r="AB53" s="68" t="n"/>
      <c r="AC53" s="68" t="n"/>
      <c r="AD53" s="68" t="n"/>
      <c r="AE53" s="68" t="n"/>
      <c r="AF53" s="74" t="n"/>
      <c r="AG53" s="74" t="n"/>
      <c r="AH53" s="74" t="n"/>
      <c r="AI53" s="86" t="n"/>
      <c r="AJ53" s="87" t="n"/>
      <c r="AK53" s="74" t="n"/>
      <c r="AU53" s="5" t="n"/>
    </row>
    <row r="54" ht="45.75" customHeight="1">
      <c r="A54" s="294" t="inlineStr">
        <is>
          <t xml:space="preserve">I.J.7.01 </t>
        </is>
      </c>
      <c r="B54" s="295" t="inlineStr">
        <is>
          <t xml:space="preserve">Section 1932(b)(6) of the Act; 42 CFR 438.106(a) </t>
        </is>
      </c>
      <c r="C54" s="295" t="inlineStr">
        <is>
          <t xml:space="preserve">The contract specifies that Medicaid enrollees are not held liable for the MCP’s debts in the event the MCP becomes insolvent. </t>
        </is>
      </c>
      <c r="D54" s="473" t="n"/>
      <c r="E54" s="297" t="n"/>
      <c r="F54" s="645" t="inlineStr">
        <is>
          <t>Source: Attachment - Core Contract Provisions 02012025: 176, 237 | CN-680000-FP122: 237</t>
        </is>
      </c>
      <c r="G54" s="313" t="n"/>
      <c r="H54" s="644" t="inlineStr">
        <is>
          <t>Recommendation: MET
Response:
The contract explicitly states that the Managed Care Plan shall not hold enrollees liable for debts of the Managed Care Plan, in the event of the Managed Care Plan's insolvency. This is supported by the text: "Pursuant to S. 1932(b)(6), Social Security Act (as enacted by Section 4704 of the Balanced Budget Act of 1997), the Managed Care Plan shall not hold enrollees liable for debts of the Managed Care Plan, in the event of the Managed Care Plan's insolvency (42 CFR 438.106(a))" [1]. Additionally, it is mentioned that "neither Medicaid enrollees nor the Agency shall be held liable for any debts of the provider" in the event of insolvency [2].</t>
        </is>
      </c>
      <c r="I54" s="92" t="inlineStr">
        <is>
          <t>MCO</t>
        </is>
      </c>
      <c r="J54" s="92" t="inlineStr">
        <is>
          <t>HIO</t>
        </is>
      </c>
      <c r="K54" s="92" t="inlineStr">
        <is>
          <t>PIHP</t>
        </is>
      </c>
      <c r="L54" s="71" t="inlineStr">
        <is>
          <t>PAHP</t>
        </is>
      </c>
      <c r="M54" s="71" t="inlineStr">
        <is>
          <t>NEMT PAHP</t>
        </is>
      </c>
      <c r="N54" s="71" t="n"/>
      <c r="O54" s="71" t="n"/>
      <c r="P54" s="71" t="inlineStr">
        <is>
          <t>EXISTING</t>
        </is>
      </c>
      <c r="Q54" s="71">
        <f>IF(OR(AND($C$2="Base contract",$C$3="No, section requirements must be reviewed",#REF!= FALSE,#REF!=FALSE),AND($C$2="Contract amendment",$C$3="No, section requirements must be reviewed",#REF!=FALSE,#REF!=FALSE)),"MUNN")</f>
        <v/>
      </c>
      <c r="R54" s="71" t="n"/>
      <c r="S54" s="64" t="n"/>
      <c r="T54" s="64" t="n"/>
      <c r="U54" s="64" t="n"/>
      <c r="V54" s="97">
        <f>IF(OR($E$53="N/A",AND(AU54=0,'Cover Sheet'!$B$29="Streamlined Review"),AND(E54="Met",F54&lt;&gt;""),AND(E54="Not met",G54&lt;&gt;""),AND(E54="Unsure",G54&lt;&gt;""),AND(E54="N/A",H54&lt;&gt;""),AND(Y54=TRUE)),1,0)</f>
        <v/>
      </c>
      <c r="W54" s="56">
        <f>IF(AND('Cover Sheet'!$B$19="Non-Risk",$R54=1),TRUE,FALSE)</f>
        <v/>
      </c>
      <c r="X54" s="126">
        <f>IF(OR(Y54=TRUE),TRUE,FALSE)</f>
        <v/>
      </c>
      <c r="Y54" s="126">
        <f>IF(SUM(Z54:AE54)&lt;1,TRUE,FALSE)</f>
        <v/>
      </c>
      <c r="Z54" s="126">
        <f>IF($Z$2=I54,1,0)</f>
        <v/>
      </c>
      <c r="AA54" s="126">
        <f>IF($AA$2=J54,1,0)</f>
        <v/>
      </c>
      <c r="AB54" s="126">
        <f>IF($AB$2=K54,1,0)</f>
        <v/>
      </c>
      <c r="AC54" s="126">
        <f>IF($AC$2=L54,1,0)</f>
        <v/>
      </c>
      <c r="AD54" s="126">
        <f>IF($AD$2=M54,1,0)</f>
        <v/>
      </c>
      <c r="AE54" s="126">
        <f>IF($AE$2=O54,1,0)</f>
        <v/>
      </c>
      <c r="AF54" s="74" t="n"/>
      <c r="AG54" s="74" t="n"/>
      <c r="AH54" s="74" t="n"/>
      <c r="AI54" s="86" t="n"/>
      <c r="AJ54" s="87" t="n"/>
      <c r="AK54" s="74" t="n"/>
      <c r="AM54" s="69">
        <f>IF(AL54=1,1,"")</f>
        <v/>
      </c>
      <c r="AU54" s="5" t="n">
        <v>0</v>
      </c>
    </row>
    <row r="55" ht="45" customHeight="1">
      <c r="A55" s="294" t="inlineStr">
        <is>
          <t>I.J.7.02</t>
        </is>
      </c>
      <c r="B55" s="295" t="inlineStr">
        <is>
          <t>Section 1932(b)(6) of the Act; 42 CFR 438.106(b)(1)</t>
        </is>
      </c>
      <c r="C55" s="295" t="inlineStr">
        <is>
          <t>The contract specifies that Medicaid enrollees are not held liable for covered services provided to the enrollee, for which the state does not pay the MCP.</t>
        </is>
      </c>
      <c r="D55" s="446" t="n"/>
      <c r="E55" s="297" t="n"/>
      <c r="F55" s="655" t="inlineStr">
        <is>
          <t>Source: CN-680000-FP122: 237 | Attachment - Core Contract Provisions 02012025: 176</t>
        </is>
      </c>
      <c r="G55" s="297" t="n"/>
      <c r="H55" s="640" t="inlineStr">
        <is>
          <t>Recommendation: MET
Response:
The contract explicitly states that the Managed Care Plan shall not hold enrollees liable for payment of covered services provided by the Managed Care Plan if the Managed Care Plan has not received payment from the Agency for the covered services. This directly supports the requirement that Medicaid enrollees are not held liable for covered services for which the state does not pay the MCP.
Evidence:
- "The Managed Care Plan shall not hold enrollees liable for payment of covered services provided by the Managed Care Plan if the Managed Care Plan has not received payment from the Agency for the covered services..." (CN-680000-FP122: 237)
- "The Managed Care Plan shall not hold enrollees liable for payment of covered services provided by the Managed Care Plan if the Managed Care Plan has not received payment from the Agency for the covered services..." (Attachment - Core Contract Provisions 02012025: 176)</t>
        </is>
      </c>
      <c r="I55" s="92" t="inlineStr">
        <is>
          <t>MCO</t>
        </is>
      </c>
      <c r="J55" s="92" t="inlineStr">
        <is>
          <t>HIO</t>
        </is>
      </c>
      <c r="K55" s="92" t="inlineStr">
        <is>
          <t>PIHP</t>
        </is>
      </c>
      <c r="L55" s="71" t="inlineStr">
        <is>
          <t>PAHP</t>
        </is>
      </c>
      <c r="M55" s="71" t="inlineStr">
        <is>
          <t>NEMT PAHP</t>
        </is>
      </c>
      <c r="N55" s="71" t="n"/>
      <c r="O55" s="71" t="n"/>
      <c r="P55" s="71" t="inlineStr">
        <is>
          <t>EXISTING</t>
        </is>
      </c>
      <c r="Q55" s="71">
        <f>IF(OR(AND($C$2="Base contract",$C$3="No, section requirements must be reviewed",#REF!= FALSE,#REF!=FALSE),AND($C$2="Contract amendment",$C$3="No, section requirements must be reviewed",#REF!=FALSE,#REF!=FALSE)),"MUNN")</f>
        <v/>
      </c>
      <c r="R55" s="71" t="n"/>
      <c r="S55" s="64" t="n"/>
      <c r="T55" s="64" t="n"/>
      <c r="U55" s="64" t="n"/>
      <c r="V55" s="97">
        <f>IF(OR($E$53="N/A",AND(AU55=0,'Cover Sheet'!$B$29="Streamlined Review"),AND(E55="Met",F55&lt;&gt;""),AND(E55="Not met",G55&lt;&gt;""),AND(E55="Unsure",G55&lt;&gt;""),AND(E55="N/A",H55&lt;&gt;""),AND(Y55=TRUE)),1,0)</f>
        <v/>
      </c>
      <c r="W55" s="56">
        <f>IF(AND('Cover Sheet'!$B$19="Non-Risk",$R55=1),TRUE,FALSE)</f>
        <v/>
      </c>
      <c r="X55" s="126">
        <f>IF(OR(Y55=TRUE),TRUE,FALSE)</f>
        <v/>
      </c>
      <c r="Y55" s="126">
        <f>IF(SUM(Z55:AE55)&lt;1,TRUE,FALSE)</f>
        <v/>
      </c>
      <c r="Z55" s="126">
        <f>IF($Z$2=I55,1,0)</f>
        <v/>
      </c>
      <c r="AA55" s="126">
        <f>IF($AA$2=J55,1,0)</f>
        <v/>
      </c>
      <c r="AB55" s="126">
        <f>IF($AB$2=K55,1,0)</f>
        <v/>
      </c>
      <c r="AC55" s="126">
        <f>IF($AC$2=L55,1,0)</f>
        <v/>
      </c>
      <c r="AD55" s="126">
        <f>IF($AD$2=M55,1,0)</f>
        <v/>
      </c>
      <c r="AE55" s="126">
        <f>IF($AE$2=O55,1,0)</f>
        <v/>
      </c>
      <c r="AF55" s="74" t="n"/>
      <c r="AG55" s="74" t="n"/>
      <c r="AH55" s="74" t="n"/>
      <c r="AI55" s="86" t="n"/>
      <c r="AJ55" s="87" t="n"/>
      <c r="AK55" s="74" t="n"/>
      <c r="AM55" s="69">
        <f>IF(AL55=1,1,"")</f>
        <v/>
      </c>
      <c r="AU55" s="5" t="n">
        <v>0</v>
      </c>
    </row>
    <row r="56" ht="70.5" customHeight="1">
      <c r="A56" s="294" t="inlineStr">
        <is>
          <t>I.J.7.03</t>
        </is>
      </c>
      <c r="B56" s="295" t="inlineStr">
        <is>
          <t>Section 1932(b)(6) of the Act; 42 CFR 438.106(b)(2); 42 CFR 438.3(k); 42 CFR 438.230</t>
        </is>
      </c>
      <c r="C56" s="295" t="inlineStr">
        <is>
          <t>The contract specifies that Medicaid enrollees are not held liable for covered services provided to the enrollee, for which the state or MCP does not pay the provider that furnished the service under a contractual, referral, or other arrangement.</t>
        </is>
      </c>
      <c r="D56" s="446" t="n"/>
      <c r="E56" s="297" t="n"/>
      <c r="F56" s="655" t="inlineStr">
        <is>
          <t>Source: Attachment - Core Contract Provisions 02012025: 176 | CN-680000-FP122: 237</t>
        </is>
      </c>
      <c r="G56" s="297" t="n"/>
      <c r="H56" s="640" t="inlineStr">
        <is>
          <t>Recommendation: MET
Response:
The contract explicitly states that the Managed Care Plan shall not hold enrollees liable for payment of covered services provided by the Managed Care Plan if the Managed Care Plan has not received payment from the Agency for the covered services, or if the provider, under contract or other arrangement with the Managed Care Plan, fails to receive payment from the Agency or the Managed Care Plan (42 CFR 438.106(b)(1)-(2); 42 CFR 438.3(k); 42 CFR 438.230). This directly supports the requirement that enrollees are not held liable for covered services for which the state or MCP does not pay the provider. [1] [2]</t>
        </is>
      </c>
      <c r="I56" s="92" t="inlineStr">
        <is>
          <t>MCO</t>
        </is>
      </c>
      <c r="J56" s="92" t="inlineStr">
        <is>
          <t>HIO</t>
        </is>
      </c>
      <c r="K56" s="92" t="inlineStr">
        <is>
          <t>PIHP</t>
        </is>
      </c>
      <c r="L56" s="71" t="inlineStr">
        <is>
          <t>PAHP</t>
        </is>
      </c>
      <c r="M56" s="71" t="inlineStr">
        <is>
          <t>NEMT PAHP</t>
        </is>
      </c>
      <c r="N56" s="71" t="n"/>
      <c r="O56" s="71" t="n"/>
      <c r="P56" s="71" t="inlineStr">
        <is>
          <t>EXISTING</t>
        </is>
      </c>
      <c r="Q56" s="71">
        <f>IF(OR(AND($C$2="Base contract",$C$3="No, section requirements must be reviewed",#REF!= FALSE,#REF!=FALSE),AND($C$2="Contract amendment",$C$3="No, section requirements must be reviewed",#REF!=FALSE,#REF!=FALSE)),"MUNN")</f>
        <v/>
      </c>
      <c r="R56" s="71" t="n"/>
      <c r="S56" s="64" t="n"/>
      <c r="T56" s="64" t="n"/>
      <c r="U56" s="64" t="n"/>
      <c r="V56" s="97">
        <f>IF(OR($E$53="N/A",AND(AU56=0,'Cover Sheet'!$B$29="Streamlined Review"),AND(E56="Met",F56&lt;&gt;""),AND(E56="Not met",G56&lt;&gt;""),AND(E56="Unsure",G56&lt;&gt;""),AND(E56="N/A",H56&lt;&gt;""),AND(Y56=TRUE)),1,0)</f>
        <v/>
      </c>
      <c r="W56" s="56">
        <f>IF(AND('Cover Sheet'!$B$19="Non-Risk",$R56=1),TRUE,FALSE)</f>
        <v/>
      </c>
      <c r="X56" s="126">
        <f>IF(OR(Y56=TRUE),TRUE,FALSE)</f>
        <v/>
      </c>
      <c r="Y56" s="126">
        <f>IF(SUM(Z56:AE56)&lt;1,TRUE,FALSE)</f>
        <v/>
      </c>
      <c r="Z56" s="126">
        <f>IF($Z$2=I56,1,0)</f>
        <v/>
      </c>
      <c r="AA56" s="126">
        <f>IF($AA$2=J56,1,0)</f>
        <v/>
      </c>
      <c r="AB56" s="126">
        <f>IF($AB$2=K56,1,0)</f>
        <v/>
      </c>
      <c r="AC56" s="126">
        <f>IF($AC$2=L56,1,0)</f>
        <v/>
      </c>
      <c r="AD56" s="126">
        <f>IF($AD$2=M56,1,0)</f>
        <v/>
      </c>
      <c r="AE56" s="126">
        <f>IF($AE$2=O56,1,0)</f>
        <v/>
      </c>
      <c r="AF56" s="74" t="n"/>
      <c r="AG56" s="74" t="n"/>
      <c r="AH56" s="74" t="n"/>
      <c r="AI56" s="86" t="n"/>
      <c r="AJ56" s="87" t="n"/>
      <c r="AK56" s="74" t="n"/>
      <c r="AM56" s="69">
        <f>IF(AL56=1,1,"")</f>
        <v/>
      </c>
      <c r="AU56" s="5" t="n">
        <v>0</v>
      </c>
    </row>
    <row r="57" ht="69" customHeight="1">
      <c r="A57" s="294" t="inlineStr">
        <is>
          <t>I.J.7.04</t>
        </is>
      </c>
      <c r="B57" s="295" t="inlineStr">
        <is>
          <t>Section 1932(b)(6) of the Act; 42 CFR 438.106(c); 42 CFR 438.3(k); 42 CFR 438.230</t>
        </is>
      </c>
      <c r="C57" s="295" t="inlineStr">
        <is>
          <t xml:space="preserve">The contract specifies that Medicaid enrollees are not held liable for covered services furnished under a contract, referral, or other arrangement to the extent that those payments are in excess of the amount the enrollee would owe if the MCP covered the services directly. </t>
        </is>
      </c>
      <c r="D57" s="446" t="n"/>
      <c r="E57" s="297" t="n"/>
      <c r="F57" s="655" t="inlineStr">
        <is>
          <t>Source: CN-680000-FP122: 237 | Attachment - Core Contract Provisions 02012025: 176</t>
        </is>
      </c>
      <c r="G57" s="297" t="n"/>
      <c r="H57" s="640" t="inlineStr">
        <is>
          <t>Recommendation: MET
Response:
The contract explicitly states that the Managed Care Plan shall not hold enrollees liable for payments to a provider, including referral providers, that furnished covered services under a contract or other arrangements with the Managed Care Plan, that are in excess of the amount that normally would be paid by the enrollee if the covered services were furnished directly by the Managed Care Plan. This directly supports the requirement. [1][2]</t>
        </is>
      </c>
      <c r="I57" s="92" t="inlineStr">
        <is>
          <t>MCO</t>
        </is>
      </c>
      <c r="J57" s="92" t="inlineStr">
        <is>
          <t>HIO</t>
        </is>
      </c>
      <c r="K57" s="92" t="inlineStr">
        <is>
          <t>PIHP</t>
        </is>
      </c>
      <c r="L57" s="71" t="inlineStr">
        <is>
          <t>PAHP</t>
        </is>
      </c>
      <c r="M57" s="71" t="inlineStr">
        <is>
          <t>NEMT PAHP</t>
        </is>
      </c>
      <c r="N57" s="71" t="n"/>
      <c r="O57" s="71" t="n"/>
      <c r="P57" s="71" t="inlineStr">
        <is>
          <t>EXISTING</t>
        </is>
      </c>
      <c r="Q57" s="71">
        <f>IF(OR(AND($C$2="Base contract",$C$3="No, section requirements must be reviewed",#REF!= FALSE,#REF!=FALSE),AND($C$2="Contract amendment",$C$3="No, section requirements must be reviewed",#REF!=FALSE,#REF!=FALSE)),"MUNN")</f>
        <v/>
      </c>
      <c r="R57" s="71" t="n"/>
      <c r="S57" s="64" t="n"/>
      <c r="T57" s="64" t="n"/>
      <c r="U57" s="64" t="n"/>
      <c r="V57" s="97">
        <f>IF(OR($E$53="N/A",AND(AU57=0,'Cover Sheet'!$B$29="Streamlined Review"),AND(E57="Met",F57&lt;&gt;""),AND(E57="Not met",G57&lt;&gt;""),AND(E57="Unsure",G57&lt;&gt;""),AND(E57="N/A",H57&lt;&gt;""),AND(Y57=TRUE)),1,0)</f>
        <v/>
      </c>
      <c r="W57" s="56">
        <f>IF(AND('Cover Sheet'!$B$19="Non-Risk",$R57=1),TRUE,FALSE)</f>
        <v/>
      </c>
      <c r="X57" s="126">
        <f>IF(OR(Y57=TRUE),TRUE,FALSE)</f>
        <v/>
      </c>
      <c r="Y57" s="126">
        <f>IF(SUM(Z57:AE57)&lt;1,TRUE,FALSE)</f>
        <v/>
      </c>
      <c r="Z57" s="126">
        <f>IF($Z$2=I57,1,0)</f>
        <v/>
      </c>
      <c r="AA57" s="126">
        <f>IF($AA$2=J57,1,0)</f>
        <v/>
      </c>
      <c r="AB57" s="126">
        <f>IF($AB$2=K57,1,0)</f>
        <v/>
      </c>
      <c r="AC57" s="126">
        <f>IF($AC$2=L57,1,0)</f>
        <v/>
      </c>
      <c r="AD57" s="126">
        <f>IF($AD$2=M57,1,0)</f>
        <v/>
      </c>
      <c r="AE57" s="126">
        <f>IF($AE$2=O57,1,0)</f>
        <v/>
      </c>
      <c r="AF57" s="74" t="n"/>
      <c r="AG57" s="74" t="n"/>
      <c r="AH57" s="74" t="n"/>
      <c r="AI57" s="86" t="n"/>
      <c r="AJ57" s="87" t="n"/>
      <c r="AK57" s="74" t="n"/>
      <c r="AM57" s="69">
        <f>IF(AL57=1,1,"")</f>
        <v/>
      </c>
      <c r="AU57" s="5" t="n">
        <v>0</v>
      </c>
    </row>
    <row r="58" ht="45.75" customHeight="1">
      <c r="A58" s="294" t="inlineStr">
        <is>
          <t>I.J.7.05</t>
        </is>
      </c>
      <c r="B58" s="295" t="inlineStr">
        <is>
          <t>42 CFR 438.116(a)</t>
        </is>
      </c>
      <c r="C58" s="295" t="inlineStr">
        <is>
          <t xml:space="preserve">The contract requires the MCP to provide assurances satisfactory to the state that its provision against the risk of insolvency is adequate to ensure that Medicaid enrollees will not be liable for the MCP’s debt if the MCP becomes insolvent. </t>
        </is>
      </c>
      <c r="D58" s="446" t="n"/>
      <c r="E58" s="297" t="n"/>
      <c r="F58" s="655" t="inlineStr">
        <is>
          <t>Source: CN-680000-FP122: 237, 176 | Attachment - Core Contract Provisions 02012025: 176</t>
        </is>
      </c>
      <c r="G58" s="297" t="n"/>
      <c r="H58" s="640" t="inlineStr">
        <is>
          <t>Recommendation: MET
Response:
The contract explicitly states that the Managed Care Plan (MCP) shall not hold enrollees liable for debts of the MCP in the event of the MCP's insolvency. This is supported by the text: "Pursuant to S. 1932(b)(6), Social Security Act (as enacted by Section 4704 of the Balanced Budget Act of 1997), the Managed Care Plan shall not hold enrollees liable for debts of the Managed Care Plan, in the event of the Managed Care Plan's insolvency (42 CFR 438.106(a))" [CN-680000-FP122: 237, 176].</t>
        </is>
      </c>
      <c r="I58" s="92" t="inlineStr">
        <is>
          <t>MCO</t>
        </is>
      </c>
      <c r="J58" s="92" t="inlineStr">
        <is>
          <t>HIO</t>
        </is>
      </c>
      <c r="K58" s="92" t="inlineStr">
        <is>
          <t>PIHP</t>
        </is>
      </c>
      <c r="L58" s="71" t="inlineStr">
        <is>
          <t>PAHP</t>
        </is>
      </c>
      <c r="M58" s="71" t="n"/>
      <c r="N58" s="71" t="n"/>
      <c r="O58" s="71" t="n"/>
      <c r="P58" s="71" t="inlineStr">
        <is>
          <t>EXISTING</t>
        </is>
      </c>
      <c r="Q58" s="71">
        <f>IF(OR(AND($C$2="Base contract",$C$3="No, section requirements must be reviewed",#REF!= FALSE,#REF!=FALSE),AND($C$2="Contract amendment",$C$3="No, section requirements must be reviewed",#REF!=FALSE,#REF!=FALSE)),"MUNN")</f>
        <v/>
      </c>
      <c r="R58" s="71" t="n"/>
      <c r="S58" s="64" t="n"/>
      <c r="T58" s="64" t="n"/>
      <c r="U58" s="64" t="n"/>
      <c r="V58" s="97">
        <f>IF(OR($E$53="N/A",AND(AU58=0,'Cover Sheet'!$B$29="Streamlined Review"),AND(E58="Met",F58&lt;&gt;""),AND(E58="Not met",G58&lt;&gt;""),AND(E58="Unsure",G58&lt;&gt;""),AND(E58="N/A",H58&lt;&gt;""),AND(Y58=TRUE)),1,0)</f>
        <v/>
      </c>
      <c r="W58" s="56">
        <f>IF(AND('Cover Sheet'!$B$19="Non-Risk",$R58=1),TRUE,FALSE)</f>
        <v/>
      </c>
      <c r="X58" s="126">
        <f>IF(OR(Y58=TRUE),TRUE,FALSE)</f>
        <v/>
      </c>
      <c r="Y58" s="126">
        <f>IF(SUM(Z58:AE58)&lt;1,TRUE,FALSE)</f>
        <v/>
      </c>
      <c r="Z58" s="126">
        <f>IF($Z$2=I58,1,0)</f>
        <v/>
      </c>
      <c r="AA58" s="126">
        <f>IF($AA$2=J58,1,0)</f>
        <v/>
      </c>
      <c r="AB58" s="126">
        <f>IF($AB$2=K58,1,0)</f>
        <v/>
      </c>
      <c r="AC58" s="126">
        <f>IF($AC$2=L58,1,0)</f>
        <v/>
      </c>
      <c r="AD58" s="126">
        <f>IF($AD$2=M58,1,0)</f>
        <v/>
      </c>
      <c r="AE58" s="126">
        <f>IF($AE$2=O58,1,0)</f>
        <v/>
      </c>
      <c r="AF58" s="74" t="n"/>
      <c r="AG58" s="74" t="n"/>
      <c r="AH58" s="74" t="n"/>
      <c r="AI58" s="86" t="n"/>
      <c r="AJ58" s="87" t="n"/>
      <c r="AK58" s="74" t="n"/>
      <c r="AL58" s="69" t="n">
        <v>1</v>
      </c>
      <c r="AM58" s="69">
        <f>IF(AL58=1,1,"")</f>
        <v/>
      </c>
      <c r="AU58" s="5" t="n">
        <v>0</v>
      </c>
    </row>
    <row r="59" ht="47.25" customHeight="1">
      <c r="A59" s="294" t="inlineStr">
        <is>
          <t>I.J.7.06</t>
        </is>
      </c>
      <c r="B59" s="295" t="inlineStr">
        <is>
          <t>Section 1903(m)(1) of the Act; 42 CFR 438.116(b)</t>
        </is>
      </c>
      <c r="C59" s="295" t="inlineStr">
        <is>
          <t xml:space="preserve">The contract requires the MCP to meet the state's solvency standards for private health maintenance organizations, or be licensed or certified by the state as a risk-bearing entity. </t>
        </is>
      </c>
      <c r="D59" s="470" t="n">
        <v>10</v>
      </c>
      <c r="E59" s="297" t="n"/>
      <c r="F59" s="655" t="inlineStr">
        <is>
          <t>Source: CN-680000-FP122: 250, 189 | Attachment - Core Contract Provisions 02012025: 189, 145</t>
        </is>
      </c>
      <c r="G59" s="297" t="n"/>
      <c r="H59" s="640" t="inlineStr">
        <is>
          <t>Recommendation: MET
Response:
The retrieved text explicitly states that the organization must meet the solvency standards established by the State for such organization pursuant to Section 409.912(4)(b), F.S. [1] [2]. Additionally, the text mentions that the entity must meet the financial standards for federally approved provider-sponsored organizations and the solvency requirements established in approved federal waivers or Florida's Medicaid State Plan [1] [2].</t>
        </is>
      </c>
      <c r="I59" s="92" t="inlineStr">
        <is>
          <t>MCO</t>
        </is>
      </c>
      <c r="J59" s="92" t="inlineStr">
        <is>
          <t>HIO</t>
        </is>
      </c>
      <c r="K59" s="92" t="inlineStr">
        <is>
          <t>PIHP</t>
        </is>
      </c>
      <c r="L59" s="71" t="n"/>
      <c r="M59" s="71" t="n"/>
      <c r="N59" s="71" t="n"/>
      <c r="O59" s="71" t="n"/>
      <c r="P59" s="71" t="inlineStr">
        <is>
          <t>EXISTING</t>
        </is>
      </c>
      <c r="Q59" s="71">
        <f>IF(OR(AND($C$2="Base contract",$C$3="No, section requirements must be reviewed",#REF!= FALSE,#REF!=FALSE),AND($C$2="Contract amendment",$C$3="No, section requirements must be reviewed",#REF!=FALSE,#REF!=FALSE)),"MUNN")</f>
        <v/>
      </c>
      <c r="R59" s="71" t="n"/>
      <c r="S59" s="64" t="n"/>
      <c r="T59" s="64" t="n"/>
      <c r="U59" s="64" t="n"/>
      <c r="V59" s="97">
        <f>IF(OR($E$53="N/A",AND(AU59=0,'Cover Sheet'!$B$29="Streamlined Review"),AND(E59="Met",F59&lt;&gt;""),AND(E59="Not met",G59&lt;&gt;""),AND(E59="Unsure",G59&lt;&gt;""),AND(E59="N/A",H59&lt;&gt;""),AND(Y59=TRUE)),1,0)</f>
        <v/>
      </c>
      <c r="W59" s="56">
        <f>IF(AND('Cover Sheet'!$B$19="Non-Risk",$R59=1),TRUE,FALSE)</f>
        <v/>
      </c>
      <c r="X59" s="126">
        <f>IF(OR(Y59=TRUE),TRUE,FALSE)</f>
        <v/>
      </c>
      <c r="Y59" s="126">
        <f>IF(SUM(Z59:AE59)&lt;1,TRUE,FALSE)</f>
        <v/>
      </c>
      <c r="Z59" s="126">
        <f>IF($Z$2=I59,1,0)</f>
        <v/>
      </c>
      <c r="AA59" s="126">
        <f>IF($AA$2=J59,1,0)</f>
        <v/>
      </c>
      <c r="AB59" s="126">
        <f>IF($AB$2=K59,1,0)</f>
        <v/>
      </c>
      <c r="AC59" s="126">
        <f>IF($AC$2=L59,1,0)</f>
        <v/>
      </c>
      <c r="AD59" s="126">
        <f>IF($AD$2=M59,1,0)</f>
        <v/>
      </c>
      <c r="AE59" s="126">
        <f>IF($AE$2=O59,1,0)</f>
        <v/>
      </c>
      <c r="AF59" s="74" t="n"/>
      <c r="AG59" s="74" t="n"/>
      <c r="AH59" s="74" t="n"/>
      <c r="AI59" s="86" t="n"/>
      <c r="AJ59" s="87" t="n"/>
      <c r="AK59" s="74" t="n"/>
      <c r="AL59" s="69" t="n">
        <v>1</v>
      </c>
      <c r="AM59" s="69">
        <f>IF(AL59=1,1,"")</f>
        <v/>
      </c>
      <c r="AU59" s="5" t="n">
        <v>0</v>
      </c>
    </row>
    <row r="60" hidden="1" ht="15.75" customHeight="1">
      <c r="A60" s="357" t="n"/>
      <c r="B60" s="358" t="n"/>
      <c r="C60" s="359" t="inlineStr">
        <is>
          <t>II.J.1 Inspection</t>
        </is>
      </c>
      <c r="D60" s="360" t="n"/>
      <c r="E60" s="361" t="n"/>
      <c r="F60" s="361" t="n"/>
      <c r="G60" s="361" t="n"/>
      <c r="H60" s="362" t="n"/>
      <c r="AF60" s="74" t="n"/>
      <c r="AG60" s="74" t="n"/>
      <c r="AH60" s="74" t="n"/>
      <c r="AI60" s="86" t="n"/>
      <c r="AJ60" s="87" t="n"/>
      <c r="AK60" s="74" t="n"/>
    </row>
    <row r="61" hidden="1" ht="51.75" customHeight="1">
      <c r="A61" s="298" t="inlineStr">
        <is>
          <t xml:space="preserve">II.J.1.01 </t>
        </is>
      </c>
      <c r="B61" s="299" t="inlineStr">
        <is>
          <t>42 CFR 457.1201(g);
42 CFR 438.3(h)</t>
        </is>
      </c>
      <c r="C61" s="299">
        <f>IF($AG$2=1,IF(AG61=1, AF61&amp;"  [If there is no additional information related to the CHIP contract, this information only needs to be entered in Section "&amp;AH61&amp;".]",AF61),AF61)</f>
        <v/>
      </c>
      <c r="D61" s="363" t="n"/>
      <c r="E61" s="364" t="inlineStr">
        <is>
          <t>Met</t>
        </is>
      </c>
      <c r="F61" s="662" t="inlineStr">
        <is>
          <t>Source: FP122 Attachment: 5, 30, 37, 62, 43, 18, 39, 14 | CN-680000-FP122: 5, 30, 37, 62, 43, 18, 39, 14</t>
        </is>
      </c>
      <c r="G61" s="364" t="inlineStr">
        <is>
          <t>N/A</t>
        </is>
      </c>
      <c r="H61" s="649" t="inlineStr">
        <is>
          <t>Recommendation: UNCLEAR
Response:
The retrieved text does not provide any explicit mention or support for the specific formula or conditional logic provided in the requirement. The requirement appears to be a spreadsheet formula, but the contract text does not reference any such formula. Therefore, it is unclear whether the requirement is met based on the available documentation.</t>
        </is>
      </c>
      <c r="I61" s="78" t="inlineStr">
        <is>
          <t>MCO</t>
        </is>
      </c>
      <c r="J61" s="78" t="n"/>
      <c r="K61" s="78" t="inlineStr">
        <is>
          <t>PIHP</t>
        </is>
      </c>
      <c r="L61" s="77" t="inlineStr">
        <is>
          <t>PAHP</t>
        </is>
      </c>
      <c r="M61" s="77" t="n"/>
      <c r="N61" s="77" t="n"/>
      <c r="O61" s="77" t="n"/>
      <c r="P61" s="71" t="inlineStr">
        <is>
          <t>EXISTING</t>
        </is>
      </c>
      <c r="Q61" s="71">
        <f>IF(OR(AND($C$2="Base contract",$C$3="No, section requirements must be reviewed",#REF!= FALSE,#REF!=FALSE),AND($C$2="Contract amendment",$C$3="No, section requirements must be reviewed",#REF!=FALSE,#REF!=FALSE)),"MUNN")</f>
        <v/>
      </c>
      <c r="R61" s="71" t="n"/>
      <c r="S61" s="64" t="n">
        <v>43282</v>
      </c>
      <c r="T61" s="64" t="n"/>
      <c r="U61" s="64" t="n"/>
      <c r="V61" s="97">
        <f>IF(OR(AND(AG61=1,#REF!="TRUE",AT61=1),#REF!=TRUE,#REF!=TRUE),1,IF(AND(OR(AND(AG61=1,#REF!="FALSE"),AND(AG61&lt;&gt;1,#REF!="FALSE")),OR(AND(E61="Yes",F61&lt;&gt;""),AND(E61="N/A",H61&lt;&gt;""),AND(E61="Met",F61&lt;&gt;""),AND(E61="Not met",G61&lt;&gt;""),AND(E61="Unsure",G61&lt;&gt;""),AND(E61="No",G61&lt;&gt;""),AND(E61="No, submission is in draft",G61&lt;&gt;""))),1,0))</f>
        <v/>
      </c>
      <c r="W61" s="56">
        <f>IF(AND('Cover Sheet'!$B$19="Non-Risk",$R61=1),TRUE,FALSE)</f>
        <v/>
      </c>
      <c r="X61" s="56" t="n"/>
      <c r="Y61" s="56" t="n"/>
      <c r="Z61" s="56" t="n"/>
      <c r="AA61" s="56" t="n"/>
      <c r="AB61" s="56" t="n"/>
      <c r="AC61" s="56" t="n"/>
      <c r="AD61" s="56" t="n"/>
      <c r="AE61" s="56" t="n"/>
      <c r="AF61" s="44" t="inlineStr">
        <is>
          <t>The contract requires that the state, CMS, the OIG, the Comptroller General, and their designees be allowed to inspect and audit any records or documents of the MCP at any time.</t>
        </is>
      </c>
      <c r="AG61" s="98" t="n">
        <v>1</v>
      </c>
      <c r="AH61" s="75">
        <f>A9</f>
        <v/>
      </c>
      <c r="AI61" s="44">
        <f>C9</f>
        <v/>
      </c>
      <c r="AJ61" s="57">
        <f>IF(AG61=1,AI61=AF61,"")</f>
        <v/>
      </c>
      <c r="AK61" s="57">
        <f>IF($AG$2=1, IF(AG61=1,1,0),0)</f>
        <v/>
      </c>
      <c r="AM61" s="69">
        <f>IF(AL61=1,1,"")</f>
        <v/>
      </c>
      <c r="AN61" s="69">
        <f>IF(E9 &lt;&gt;0, E9, IF(OR(#REF!=TRUE,#REF!= TRUE),"N/A", 0))</f>
        <v/>
      </c>
      <c r="AO61" s="69">
        <f>IF(F9 &lt;&gt;0, F9, IF(OR(#REF!=TRUE,#REF!= TRUE),"N/A", 0))</f>
        <v/>
      </c>
      <c r="AP61" s="69">
        <f>IF(G9 &lt;&gt;0, G9, IF(OR(#REF!=TRUE,#REF!= TRUE),"N/A", 0))</f>
        <v/>
      </c>
      <c r="AQ61" s="69">
        <f>IF(H9 &lt;&gt;0, H9, IF(OR(#REF!=TRUE,#REF!= TRUE),"N/A", 0))</f>
        <v/>
      </c>
      <c r="AR61" s="69">
        <f>IF(OR(AND($H$6="Both",OR(AND(AG61=0,OR(NOT(ISBLANK(E61)),NOT(ISBLANK(F61)),NOT(ISBLANK(G61)),NOT(ISBLANK(H61)))),AND(AG61=1,#REF!="TRUE",OR(AN61&lt;&gt;0,AO61&lt;&gt;0,AP61&lt;&gt;0,AQ61&lt;&gt;0)),AND(AG61=1,#REF!="FALSE",OR(NOT(ISBLANK(E61)),NOT(ISBLANK(F61)),NOT(ISBLANK(G61)),NOT(ISBLANK(H61)))))),AND($H$6="CHIP",OR(NOT(ISBLANK(E61)),NOT(ISBLANK(F61)),NOT(ISBLANK(G61)),NOT(ISBLANK(H61)))),V61=1),1,0)</f>
        <v/>
      </c>
      <c r="AS61" s="69">
        <f>IF(AND(OR(OR(#REF!=TRUE,#REF!=TRUE),AND($H$6="Both",OR(AND(AG61=1,#REF!="TRUE",AT61=1,OR(AN61="Yes",AN61="N/A",AN61="Met")),AND(#REF!="FALSE",OR(AND(E61="Yes",NOT(ISBLANK(F61))),AND(E61="N/A",NOT(ISBLANK(H61))),AND(E61="Met",NOT(ISBLANK(F61))))))),AND($H$6="CHIP",OR(AND(E61="Yes",NOT(ISBLANK(F61))),AND(E61="N/A",NOT(ISBLANK(H61))),AND(E61="Met",NOT(ISBLANK(F61)))))),V61=1),1,0)</f>
        <v/>
      </c>
      <c r="AT61" s="69">
        <f>IF(OR(AND(AN61="Yes",AO61&lt;&gt;0),AND(AN61="N/A",AQ61&lt;&gt;0),AND(AN61="Met",AO61&lt;&gt;0),AND(AN61="Not met",AP61&lt;&gt;0),AND(AN61="Unsure",AP61&lt;&gt;0),AND(AN61="No",AP61&lt;&gt;0),AND(AN61="No, submission is in draft",AP61&lt;&gt;0)),1,0)</f>
        <v/>
      </c>
    </row>
    <row r="62" hidden="1" ht="51.75" customHeight="1">
      <c r="A62" s="294" t="inlineStr">
        <is>
          <t xml:space="preserve">II.J.1.01 </t>
        </is>
      </c>
      <c r="B62" s="295" t="inlineStr">
        <is>
          <t>42 CFR 457.1201(g);
42 CFR 438.3(h)</t>
        </is>
      </c>
      <c r="C62" s="295">
        <f>IF($AG$2=1,IF(AG62=1, AF62&amp;"  [If there is no additional information related to the CHIP contract, this information only needs to be entered in Section "&amp;AH62&amp;".]",AF62),AF62)</f>
        <v/>
      </c>
      <c r="D62" s="366" t="n"/>
      <c r="E62" s="295" t="inlineStr">
        <is>
          <t>Met</t>
        </is>
      </c>
      <c r="F62" s="663" t="inlineStr">
        <is>
          <t>Source: CN-680000-FP122: 125, 30, 530, 39 | Attachment - Core Contract Provisions 02012025: 61 | FP122 Attachment: 5, 14, 37</t>
        </is>
      </c>
      <c r="G62" s="295" t="inlineStr">
        <is>
          <t>N/A</t>
        </is>
      </c>
      <c r="H62" s="650" t="inlineStr">
        <is>
          <t>Recommendation: UNCLEAR
Response:
The retrieved text does not provide explicit evidence of the specific conditional logic described in the requirement. There is no mention of cells $AG$2, AG62, AF62, AH62, or the CHIP contract and Section AH62 in the context of this conditional statement. Therefore, it is unclear whether the requirement is met.</t>
        </is>
      </c>
      <c r="I62" s="78" t="n"/>
      <c r="J62" s="78" t="n"/>
      <c r="K62" s="78" t="n"/>
      <c r="L62" s="77" t="n"/>
      <c r="M62" s="77" t="inlineStr">
        <is>
          <t>NEMT PAHP</t>
        </is>
      </c>
      <c r="N62" s="77" t="n"/>
      <c r="O62" s="77" t="n"/>
      <c r="P62" s="71" t="inlineStr">
        <is>
          <t>EXISTING</t>
        </is>
      </c>
      <c r="Q62" s="71">
        <f>IF(OR(AND($C$2="Base contract",$C$3="No, section requirements must be reviewed",#REF!= FALSE,#REF!=FALSE),AND($C$2="Contract amendment",$C$3="No, section requirements must be reviewed",#REF!=FALSE,#REF!=FALSE)),"MUNN")</f>
        <v/>
      </c>
      <c r="R62" s="71" t="n"/>
      <c r="S62" s="64" t="n">
        <v>43282</v>
      </c>
      <c r="T62" s="64" t="n"/>
      <c r="U62" s="64" t="n"/>
      <c r="V62" s="97">
        <f>IF(OR(AND(AG62=1,#REF!="TRUE",AT62=1),#REF!=TRUE,#REF!=TRUE),1,IF(AND(OR(AND(AG62=1,#REF!="FALSE"),AND(AG62&lt;&gt;1,#REF!="FALSE")),OR(AND(E62="Yes",F62&lt;&gt;""),AND(E62="N/A",H62&lt;&gt;""),AND(E62="Met",F62&lt;&gt;""),AND(E62="Not met",G62&lt;&gt;""),AND(E62="Unsure",G62&lt;&gt;""),AND(E62="No",G62&lt;&gt;""),AND(E62="No, submission is in draft",G62&lt;&gt;""))),1,0))</f>
        <v/>
      </c>
      <c r="W62" s="56">
        <f>IF(AND('Cover Sheet'!$B$19="Non-Risk",$R62=1),TRUE,FALSE)</f>
        <v/>
      </c>
      <c r="X62" s="56" t="n"/>
      <c r="Y62" s="56" t="n"/>
      <c r="Z62" s="56" t="n"/>
      <c r="AA62" s="56" t="n"/>
      <c r="AB62" s="56" t="n"/>
      <c r="AC62" s="56" t="n"/>
      <c r="AD62" s="56" t="n"/>
      <c r="AE62" s="56" t="n"/>
      <c r="AF62" s="44" t="inlineStr">
        <is>
          <t>The contract requires that the state, CMS, the OIG, the Comptroller General, and their designees be allowed to inspect and audit any records or documents of the MCP at any time.</t>
        </is>
      </c>
      <c r="AG62" s="98" t="n">
        <v>1</v>
      </c>
      <c r="AH62" s="75">
        <f>#REF!</f>
        <v/>
      </c>
      <c r="AI62" s="44">
        <f>#REF!</f>
        <v/>
      </c>
      <c r="AJ62" s="57">
        <f>IF(AG62=1,AI62=AF62,"")</f>
        <v/>
      </c>
      <c r="AK62" s="57">
        <f>IF($AG$2=1, IF(AG62=1,1,0),0)</f>
        <v/>
      </c>
      <c r="AM62" s="69">
        <f>IF(AL62=1,1,"")</f>
        <v/>
      </c>
      <c r="AN62" s="69">
        <f>IF(#REF! &lt;&gt;0,#REF!, IF(OR(#REF!= TRUE,#REF!= TRUE),"N/A", 0))</f>
        <v/>
      </c>
      <c r="AO62" s="69">
        <f>IF(#REF! &lt;&gt;0,#REF!, IF(OR(#REF!= TRUE,#REF!= TRUE),"N/A", 0))</f>
        <v/>
      </c>
      <c r="AP62" s="69">
        <f>IF(#REF! &lt;&gt;0,#REF!, IF(OR(#REF!= TRUE,#REF!= TRUE),"N/A", 0))</f>
        <v/>
      </c>
      <c r="AQ62" s="69">
        <f>IF(#REF! &lt;&gt;0,#REF!, IF(OR(#REF!= TRUE,#REF!= TRUE),"N/A", 0))</f>
        <v/>
      </c>
      <c r="AR62" s="69">
        <f>IF(OR(AND($H$6="Both",OR(AND(AG62=0,OR(NOT(ISBLANK(E62)),NOT(ISBLANK(F62)),NOT(ISBLANK(G62)),NOT(ISBLANK(H62)))),AND(AG62=1,#REF!="TRUE",OR(AN62&lt;&gt;0,AO62&lt;&gt;0,AP62&lt;&gt;0,AQ62&lt;&gt;0)),AND(AG62=1,#REF!="FALSE",OR(NOT(ISBLANK(E62)),NOT(ISBLANK(F62)),NOT(ISBLANK(G62)),NOT(ISBLANK(H62)))))),AND($H$6="CHIP",OR(NOT(ISBLANK(E62)),NOT(ISBLANK(F62)),NOT(ISBLANK(G62)),NOT(ISBLANK(H62)))),V62=1),1,0)</f>
        <v/>
      </c>
      <c r="AS62" s="69">
        <f>IF(AND(OR(OR(#REF!=TRUE,#REF!=TRUE),AND($H$6="Both",OR(AND(AG62=1,#REF!="TRUE",AT62=1,OR(AN62="Yes",AN62="N/A",AN62="Met")),AND(#REF!="FALSE",OR(AND(E62="Yes",NOT(ISBLANK(F62))),AND(E62="N/A",NOT(ISBLANK(H62))),AND(E62="Met",NOT(ISBLANK(F62))))))),AND($H$6="CHIP",OR(AND(E62="Yes",NOT(ISBLANK(F62))),AND(E62="N/A",NOT(ISBLANK(H62))),AND(E62="Met",NOT(ISBLANK(F62)))))),V62=1),1,0)</f>
        <v/>
      </c>
      <c r="AT62" s="69">
        <f>IF(OR(AND(AN62="Yes",AO62&lt;&gt;0),AND(AN62="N/A",AQ62&lt;&gt;0),AND(AN62="Met",AO62&lt;&gt;0),AND(AN62="Not met",AP62&lt;&gt;0),AND(AN62="Unsure",AP62&lt;&gt;0),AND(AN62="No",AP62&lt;&gt;0),AND(AN62="No, submission is in draft",AP62&lt;&gt;0)),1,0)</f>
        <v/>
      </c>
    </row>
    <row r="63" hidden="1" ht="51.75" customHeight="1">
      <c r="A63" s="254" t="inlineStr">
        <is>
          <t xml:space="preserve">II.J.1.01 </t>
        </is>
      </c>
      <c r="B63" s="255" t="inlineStr">
        <is>
          <t>42 CFR 457.1201(g);
42 CFR 438.3(h)</t>
        </is>
      </c>
      <c r="C63" s="368" t="inlineStr">
        <is>
          <t>The contract requires that the state, CMS, the OIG, the Comptroller General, and their designees be allowed to inspect and audit any records or documents of the MCP at any time.</t>
        </is>
      </c>
      <c r="D63" s="256" t="n"/>
      <c r="E63" s="255" t="inlineStr">
        <is>
          <t>Met</t>
        </is>
      </c>
      <c r="F63" s="206" t="inlineStr">
        <is>
          <t>Source: CN-680000-FP122: 203, 204 | Attachment - Core Contract Provisions 02012025: 142, 143</t>
        </is>
      </c>
      <c r="G63" s="255" t="inlineStr">
        <is>
          <t>N/A</t>
        </is>
      </c>
      <c r="H63" s="651" t="inlineStr">
        <is>
          <t>Recommendation: MET
Response:
The contract explicitly states that providers must cooperate fully with the Agency, CMS, the OIG, the Comptroller General, and Attorney General's Office for the inspection, evaluation, and auditing of any records or documents (medical or financial) of the Managed Care Plan or its subcontractors at any time, related to this Contract (42 CFR 438.3(h)) [1][2]. Additionally, the contract requires full cooperation in any investigation by these entities and any subsequent legal action that may result from such an investigation [3][4].</t>
        </is>
      </c>
      <c r="I63" s="78" t="n"/>
      <c r="J63" s="78" t="n"/>
      <c r="K63" s="78" t="n"/>
      <c r="L63" s="77" t="n"/>
      <c r="M63" s="77" t="n"/>
      <c r="N63" s="77" t="inlineStr">
        <is>
          <t>PCCM</t>
        </is>
      </c>
      <c r="O63" s="71" t="inlineStr">
        <is>
          <t>PCCME</t>
        </is>
      </c>
      <c r="P63" s="71" t="inlineStr">
        <is>
          <t>EXISTING</t>
        </is>
      </c>
      <c r="Q63" s="71">
        <f>IF(OR(AND($C$2="Base contract",$C$3="No, section requirements must be reviewed",#REF!= FALSE,#REF!=FALSE),AND($C$2="Contract amendment",$C$3="No, section requirements must be reviewed",#REF!=FALSE,#REF!=FALSE)),"MUNN")</f>
        <v/>
      </c>
      <c r="R63" s="71" t="n"/>
      <c r="S63" s="64" t="n">
        <v>43282</v>
      </c>
      <c r="T63" s="64" t="n"/>
      <c r="U63" s="64" t="n"/>
      <c r="V63" s="97">
        <f>IF(OR(AND(AG63=1,#REF!="TRUE",AT63=1),#REF!=TRUE,#REF!=TRUE),1,IF(AND(OR(AND(AG63=1,#REF!="FALSE"),AND(AG63&lt;&gt;1,#REF!="FALSE")),OR(AND(E63="Yes",F63&lt;&gt;""),AND(E63="N/A",H63&lt;&gt;""),AND(E63="Met",F63&lt;&gt;""),AND(E63="Not met",G63&lt;&gt;""),AND(E63="Unsure",G63&lt;&gt;""),AND(E63="No",G63&lt;&gt;""),AND(E63="No, submission is in draft",G63&lt;&gt;""))),1,0))</f>
        <v/>
      </c>
      <c r="W63" s="56">
        <f>IF(AND('Cover Sheet'!$B$19="Non-Risk",$R63=1),TRUE,FALSE)</f>
        <v/>
      </c>
      <c r="X63" s="56" t="n"/>
      <c r="Y63" s="56" t="n"/>
      <c r="Z63" s="56" t="n"/>
      <c r="AA63" s="56" t="n"/>
      <c r="AB63" s="56" t="n"/>
      <c r="AC63" s="56" t="n"/>
      <c r="AD63" s="56" t="n"/>
      <c r="AE63" s="56" t="n"/>
      <c r="AF63" s="79" t="n"/>
      <c r="AG63" s="98" t="n">
        <v>0</v>
      </c>
      <c r="AH63" s="108" t="n"/>
      <c r="AI63" s="79" t="n"/>
      <c r="AJ63" s="57">
        <f>IF(AG63=1,AI63=AF63,"")</f>
        <v/>
      </c>
      <c r="AK63" s="57">
        <f>IF($AG$2=1, IF(AG63=1,1,0),0)</f>
        <v/>
      </c>
      <c r="AM63" s="69">
        <f>IF(AL63=1,1,"")</f>
        <v/>
      </c>
      <c r="AR63" s="69">
        <f>IF(OR(AND($H$6="Both",OR(AND(AG63=0,OR(NOT(ISBLANK(E63)),NOT(ISBLANK(F63)),NOT(ISBLANK(G63)),NOT(ISBLANK(H63)))),AND(AG63=1,#REF!="TRUE",OR(AN63&lt;&gt;0,AO63&lt;&gt;0,AP63&lt;&gt;0,AQ63&lt;&gt;0)),AND(AG63=1,#REF!="FALSE",OR(NOT(ISBLANK(E63)),NOT(ISBLANK(F63)),NOT(ISBLANK(G63)),NOT(ISBLANK(H63)))))),AND($H$6="CHIP",OR(NOT(ISBLANK(E63)),NOT(ISBLANK(F63)),NOT(ISBLANK(G63)),NOT(ISBLANK(H63)))),V63=1),1,0)</f>
        <v/>
      </c>
      <c r="AS63" s="69">
        <f>IF(AND(OR(OR(#REF!=TRUE,#REF!=TRUE),AND($H$6="Both",OR(AND(AG63=1,#REF!="TRUE",AT63=1,OR(AN63="Yes",AN63="N/A",AN63="Met")),AND(#REF!="FALSE",OR(AND(E63="Yes",NOT(ISBLANK(F63))),AND(E63="N/A",NOT(ISBLANK(H63))),AND(E63="Met",NOT(ISBLANK(F63))))))),AND($H$6="CHIP",OR(AND(E63="Yes",NOT(ISBLANK(F63))),AND(E63="N/A",NOT(ISBLANK(H63))),AND(E63="Met",NOT(ISBLANK(F63)))))),V63=1),1,0)</f>
        <v/>
      </c>
      <c r="AT63" s="69">
        <f>IF(OR(AND(AN63="Yes",AO63&lt;&gt;0),AND(AN63="N/A",AQ63&lt;&gt;0),AND(AN63="Met",AO63&lt;&gt;0),AND(AN63="Not met",AP63&lt;&gt;0),AND(AN63="Unsure",AP63&lt;&gt;0),AND(AN63="No",AP63&lt;&gt;0),AND(AN63="No, submission is in draft",AP63&lt;&gt;0)),1,0)</f>
        <v/>
      </c>
    </row>
    <row r="64" hidden="1" ht="51.75" customHeight="1">
      <c r="A64" s="294" t="inlineStr">
        <is>
          <t>II.J.1.02</t>
        </is>
      </c>
      <c r="B64" s="295" t="inlineStr">
        <is>
          <t>42 CFR 457.1201(g);
42 CFR 438.3(h)</t>
        </is>
      </c>
      <c r="C64" s="295">
        <f>IF($AG$2=1,IF(AG64=1, AF64&amp;"  [If there is no additional information related to the CHIP contract, this information only needs to be entered in Section "&amp;AH64&amp;".]",AF64),AF64)</f>
        <v/>
      </c>
      <c r="D64" s="296" t="n"/>
      <c r="E64" s="295" t="inlineStr">
        <is>
          <t>Met</t>
        </is>
      </c>
      <c r="F64" s="663" t="inlineStr">
        <is>
          <t>Source: CN-680000-FP122: 398, 532, 130 | Attachment - Core Contract Provisions 02012025: 101, 206, 145, 63 | CN-680000-FP122: 30</t>
        </is>
      </c>
      <c r="G64" s="295" t="inlineStr">
        <is>
          <t>N/A</t>
        </is>
      </c>
      <c r="H64" s="650" t="inlineStr">
        <is>
          <t>Recommendation: UNCLEAR
Response:
The retrieved text does not provide any explicit evidence of the specific formula or conditional logic mentioned in the requirement. The references to 'Page 64' in various documents do not include the exact formula or conditional statement. Therefore, there is insufficient information to determine if the requirement is met.</t>
        </is>
      </c>
      <c r="I64" s="92" t="inlineStr">
        <is>
          <t>MCO</t>
        </is>
      </c>
      <c r="J64" s="92" t="n"/>
      <c r="K64" s="92" t="inlineStr">
        <is>
          <t>PIHP</t>
        </is>
      </c>
      <c r="L64" s="71" t="inlineStr">
        <is>
          <t>PAHP</t>
        </is>
      </c>
      <c r="M64" s="71" t="inlineStr">
        <is>
          <t>NEMT PAHP</t>
        </is>
      </c>
      <c r="N64" s="71" t="inlineStr">
        <is>
          <t>PCCM</t>
        </is>
      </c>
      <c r="O64" s="71" t="inlineStr">
        <is>
          <t>PCCME</t>
        </is>
      </c>
      <c r="P64" s="71" t="inlineStr">
        <is>
          <t>EXISTING</t>
        </is>
      </c>
      <c r="Q64" s="71">
        <f>IF(OR(AND($C$2="Base contract",$C$3="No, section requirements must be reviewed",#REF!= FALSE,#REF!=FALSE),AND($C$2="Contract amendment",$C$3="No, section requirements must be reviewed",#REF!=FALSE,#REF!=FALSE)),"MUNN")</f>
        <v/>
      </c>
      <c r="R64" s="71" t="n"/>
      <c r="S64" s="64" t="n">
        <v>43282</v>
      </c>
      <c r="T64" s="64" t="n"/>
      <c r="U64" s="64" t="n"/>
      <c r="V64" s="97">
        <f>IF(OR(AND(AG64=1,#REF!="TRUE",AT64=1),#REF!=TRUE,#REF!=TRUE),1,IF(AND(OR(AND(AG64=1,#REF!="FALSE"),AND(AG64&lt;&gt;1,#REF!="FALSE")),OR(AND(E64="Yes",F64&lt;&gt;""),AND(E64="N/A",H64&lt;&gt;""),AND(E64="Met",F64&lt;&gt;""),AND(E64="Not met",G64&lt;&gt;""),AND(E64="Unsure",G64&lt;&gt;""),AND(E64="No",G64&lt;&gt;""),AND(E64="No, submission is in draft",G64&lt;&gt;""))),1,0))</f>
        <v/>
      </c>
      <c r="W64" s="56">
        <f>IF(AND('Cover Sheet'!$B$19="Non-Risk",$R64=1),TRUE,FALSE)</f>
        <v/>
      </c>
      <c r="X64" s="56" t="n"/>
      <c r="Y64" s="56" t="n"/>
      <c r="Z64" s="56" t="n"/>
      <c r="AA64" s="56" t="n"/>
      <c r="AB64" s="56" t="n"/>
      <c r="AC64" s="56" t="n"/>
      <c r="AD64" s="56" t="n"/>
      <c r="AE64" s="56" t="n"/>
      <c r="AF64" s="44" t="inlineStr">
        <is>
          <t>The contract requires that the state, CMS, the OIG, the Comptroller General, and their designees be allowed to inspect and audit any records or documents of the MCP's subcontractors at any time.</t>
        </is>
      </c>
      <c r="AG64" s="98" t="n">
        <v>1</v>
      </c>
      <c r="AH64" s="75">
        <f>A10</f>
        <v/>
      </c>
      <c r="AI64" s="44">
        <f>C10</f>
        <v/>
      </c>
      <c r="AJ64" s="57">
        <f>IF(AG64=1,AI64=AF64,"")</f>
        <v/>
      </c>
      <c r="AK64" s="57">
        <f>IF($AG$2=1, IF(AG64=1,1,0),0)</f>
        <v/>
      </c>
      <c r="AM64" s="69">
        <f>IF(AL64=1,1,"")</f>
        <v/>
      </c>
      <c r="AN64" s="69">
        <f>IF(E10 &lt;&gt;0, E10, IF(OR(#REF!=TRUE,#REF!= TRUE),"N/A", 0))</f>
        <v/>
      </c>
      <c r="AO64" s="69">
        <f>IF(F10 &lt;&gt;0, F10, IF(OR(#REF!=TRUE,#REF!= TRUE),"N/A", 0))</f>
        <v/>
      </c>
      <c r="AP64" s="69">
        <f>IF(G10 &lt;&gt;0, G10, IF(OR(#REF!=TRUE,#REF!= TRUE),"N/A", 0))</f>
        <v/>
      </c>
      <c r="AQ64" s="69">
        <f>IF(H10 &lt;&gt;0, H10, IF(OR(#REF!=TRUE,#REF!= TRUE),"N/A", 0))</f>
        <v/>
      </c>
      <c r="AR64" s="69">
        <f>IF(OR(AND($H$6="Both",OR(AND(AG64=0,OR(NOT(ISBLANK(E64)),NOT(ISBLANK(F64)),NOT(ISBLANK(G64)),NOT(ISBLANK(H64)))),AND(AG64=1,#REF!="TRUE",OR(AN64&lt;&gt;0,AO64&lt;&gt;0,AP64&lt;&gt;0,AQ64&lt;&gt;0)),AND(AG64=1,#REF!="FALSE",OR(NOT(ISBLANK(E64)),NOT(ISBLANK(F64)),NOT(ISBLANK(G64)),NOT(ISBLANK(H64)))))),AND($H$6="CHIP",OR(NOT(ISBLANK(E64)),NOT(ISBLANK(F64)),NOT(ISBLANK(G64)),NOT(ISBLANK(H64)))),V64=1),1,0)</f>
        <v/>
      </c>
      <c r="AS64" s="69">
        <f>IF(AND(OR(OR(#REF!=TRUE,#REF!=TRUE),AND($H$6="Both",OR(AND(AG64=1,#REF!="TRUE",AT64=1,OR(AN64="Yes",AN64="N/A",AN64="Met")),AND(#REF!="FALSE",OR(AND(E64="Yes",NOT(ISBLANK(F64))),AND(E64="N/A",NOT(ISBLANK(H64))),AND(E64="Met",NOT(ISBLANK(F64))))))),AND($H$6="CHIP",OR(AND(E64="Yes",NOT(ISBLANK(F64))),AND(E64="N/A",NOT(ISBLANK(H64))),AND(E64="Met",NOT(ISBLANK(F64)))))),V64=1),1,0)</f>
        <v/>
      </c>
      <c r="AT64" s="69">
        <f>IF(OR(AND(AN64="Yes",AO64&lt;&gt;0),AND(AN64="N/A",AQ64&lt;&gt;0),AND(AN64="Met",AO64&lt;&gt;0),AND(AN64="Not met",AP64&lt;&gt;0),AND(AN64="Unsure",AP64&lt;&gt;0),AND(AN64="No",AP64&lt;&gt;0),AND(AN64="No, submission is in draft",AP64&lt;&gt;0)),1,0)</f>
        <v/>
      </c>
    </row>
    <row r="65" hidden="1" ht="64.5" customHeight="1">
      <c r="A65" s="294" t="inlineStr">
        <is>
          <t>II.J.1.03</t>
        </is>
      </c>
      <c r="B65" s="295" t="inlineStr">
        <is>
          <t>42 CFR 457.1201(g);
42 CFR 438.3(h)</t>
        </is>
      </c>
      <c r="C65" s="295">
        <f>IF($AG$2=1,IF(AG65=1, AF65&amp;"  [If there is no additional information related to the CHIP contract, this information only needs to be entered in Section "&amp;AH65&amp;".]",AF65),AF65)</f>
        <v/>
      </c>
      <c r="D65" s="296" t="n"/>
      <c r="E65" s="295" t="inlineStr">
        <is>
          <t>Met</t>
        </is>
      </c>
      <c r="F65" s="663" t="inlineStr">
        <is>
          <t>Source: CN-680000-FP122: 533, 399, 131 | Attachment - Core Contract Provisions 02012025: 64 | FP122 Attachment: 42, 17, 30, 5</t>
        </is>
      </c>
      <c r="G65" s="295" t="inlineStr">
        <is>
          <t>N/A</t>
        </is>
      </c>
      <c r="H65" s="650" t="inlineStr">
        <is>
          <t>Recommendation: UNCLEAR
Response:
The retrieved text does not provide explicit evidence of the specific formula or conditional logic being part of the contract. The text only references various pages and sections of the contract, but does not mention the formula itself. To determine if the requirement is met, specific evidence of the formula within the contract text is needed.</t>
        </is>
      </c>
      <c r="I65" s="92" t="inlineStr">
        <is>
          <t>MCO</t>
        </is>
      </c>
      <c r="J65" s="92" t="n"/>
      <c r="K65" s="92" t="inlineStr">
        <is>
          <t>PIHP</t>
        </is>
      </c>
      <c r="L65" s="71" t="inlineStr">
        <is>
          <t>PAHP</t>
        </is>
      </c>
      <c r="M65" s="71" t="inlineStr">
        <is>
          <t>NEMT PAHP</t>
        </is>
      </c>
      <c r="N65" s="71" t="inlineStr">
        <is>
          <t>PCCM</t>
        </is>
      </c>
      <c r="O65" s="71" t="inlineStr">
        <is>
          <t>PCCME</t>
        </is>
      </c>
      <c r="P65" s="71" t="inlineStr">
        <is>
          <t>EXISTING</t>
        </is>
      </c>
      <c r="Q65" s="71">
        <f>IF(OR(AND($C$2="Base contract",$C$3="No, section requirements must be reviewed",#REF!= FALSE,#REF!=FALSE),AND($C$2="Contract amendment",$C$3="No, section requirements must be reviewed",#REF!=FALSE,#REF!=FALSE)),"MUNN")</f>
        <v/>
      </c>
      <c r="R65" s="71" t="n"/>
      <c r="S65" s="64" t="n">
        <v>43282</v>
      </c>
      <c r="T65" s="64" t="n"/>
      <c r="U65" s="64" t="n"/>
      <c r="V65" s="97">
        <f>IF(OR(AND(AG65=1,#REF!="TRUE",AT65=1),#REF!=TRUE,#REF!=TRUE),1,IF(AND(OR(AND(AG65=1,#REF!="FALSE"),AND(AG65&lt;&gt;1,#REF!="FALSE")),OR(AND(E65="Yes",F65&lt;&gt;""),AND(E65="N/A",H65&lt;&gt;""),AND(E65="Met",F65&lt;&gt;""),AND(E65="Not met",G65&lt;&gt;""),AND(E65="Unsure",G65&lt;&gt;""),AND(E65="No",G65&lt;&gt;""),AND(E65="No, submission is in draft",G65&lt;&gt;""))),1,0))</f>
        <v/>
      </c>
      <c r="W65" s="56">
        <f>IF(AND('Cover Sheet'!$B$19="Non-Risk",$R65=1),TRUE,FALSE)</f>
        <v/>
      </c>
      <c r="X65" s="56" t="n"/>
      <c r="Y65" s="56" t="n"/>
      <c r="Z65" s="56" t="n"/>
      <c r="AA65" s="56" t="n"/>
      <c r="AB65" s="56" t="n"/>
      <c r="AC65" s="56" t="n"/>
      <c r="AD65" s="56" t="n"/>
      <c r="AE65" s="56" t="n"/>
      <c r="AF65" s="44" t="inlineStr">
        <is>
          <t>The contract requires that the state, CMS, the OIG, the Comptroller General, and their designees be allowed to inspect the premises, physical facilities, and equipment where Medicaid-related activities are conducted at any time.</t>
        </is>
      </c>
      <c r="AG65" s="98" t="n">
        <v>1</v>
      </c>
      <c r="AH65" s="75">
        <f>A11</f>
        <v/>
      </c>
      <c r="AI65" s="44">
        <f>C11</f>
        <v/>
      </c>
      <c r="AJ65" s="57">
        <f>IF(AG65=1,AI65=AF65,"")</f>
        <v/>
      </c>
      <c r="AK65" s="57">
        <f>IF($AG$2=1, IF(AG65=1,1,0),0)</f>
        <v/>
      </c>
      <c r="AM65" s="69">
        <f>IF(AL65=1,1,"")</f>
        <v/>
      </c>
      <c r="AN65" s="69">
        <f>IF(E11 &lt;&gt;0, E11, IF(OR(#REF!=TRUE,#REF!= TRUE),"N/A", 0))</f>
        <v/>
      </c>
      <c r="AO65" s="69">
        <f>IF(F11 &lt;&gt;0, F11, IF(OR(#REF!=TRUE,#REF!= TRUE),"N/A", 0))</f>
        <v/>
      </c>
      <c r="AP65" s="69">
        <f>IF(G11 &lt;&gt;0, G11, IF(OR(#REF!=TRUE,#REF!= TRUE),"N/A", 0))</f>
        <v/>
      </c>
      <c r="AQ65" s="69">
        <f>IF(H11 &lt;&gt;0, H11, IF(OR(#REF!=TRUE,#REF!= TRUE),"N/A", 0))</f>
        <v/>
      </c>
      <c r="AR65" s="69">
        <f>IF(OR(AND($H$6="Both",OR(AND(AG65=0,OR(NOT(ISBLANK(E65)),NOT(ISBLANK(F65)),NOT(ISBLANK(G65)),NOT(ISBLANK(H65)))),AND(AG65=1,#REF!="TRUE",OR(AN65&lt;&gt;0,AO65&lt;&gt;0,AP65&lt;&gt;0,AQ65&lt;&gt;0)),AND(AG65=1,#REF!="FALSE",OR(NOT(ISBLANK(E65)),NOT(ISBLANK(F65)),NOT(ISBLANK(G65)),NOT(ISBLANK(H65)))))),AND($H$6="CHIP",OR(NOT(ISBLANK(E65)),NOT(ISBLANK(F65)),NOT(ISBLANK(G65)),NOT(ISBLANK(H65)))),V65=1),1,0)</f>
        <v/>
      </c>
      <c r="AS65" s="69">
        <f>IF(AND(OR(OR(#REF!=TRUE,#REF!=TRUE),AND($H$6="Both",OR(AND(AG65=1,#REF!="TRUE",AT65=1,OR(AN65="Yes",AN65="N/A",AN65="Met")),AND(#REF!="FALSE",OR(AND(E65="Yes",NOT(ISBLANK(F65))),AND(E65="N/A",NOT(ISBLANK(H65))),AND(E65="Met",NOT(ISBLANK(F65))))))),AND($H$6="CHIP",OR(AND(E65="Yes",NOT(ISBLANK(F65))),AND(E65="N/A",NOT(ISBLANK(H65))),AND(E65="Met",NOT(ISBLANK(F65)))))),V65=1),1,0)</f>
        <v/>
      </c>
      <c r="AT65" s="69">
        <f>IF(OR(AND(AN65="Yes",AO65&lt;&gt;0),AND(AN65="N/A",AQ65&lt;&gt;0),AND(AN65="Met",AO65&lt;&gt;0),AND(AN65="Not met",AP65&lt;&gt;0),AND(AN65="Unsure",AP65&lt;&gt;0),AND(AN65="No",AP65&lt;&gt;0),AND(AN65="No, submission is in draft",AP65&lt;&gt;0)),1,0)</f>
        <v/>
      </c>
    </row>
    <row r="66" hidden="1" ht="64.5" customHeight="1">
      <c r="A66" s="294" t="inlineStr">
        <is>
          <t>II.J.1.04</t>
        </is>
      </c>
      <c r="B66" s="295" t="inlineStr">
        <is>
          <t>42 CFR 457.1201(g);
42 CFR 438.3(h)</t>
        </is>
      </c>
      <c r="C66" s="295">
        <f>IF($AG$2=1,IF(AG66=1, AF66&amp;"  [If there is no additional information related to the CHIP contract, this information only needs to be entered in Section "&amp;AH66&amp;".]",AF66),AF66)</f>
        <v/>
      </c>
      <c r="D66" s="296" t="n"/>
      <c r="E66" s="295" t="inlineStr">
        <is>
          <t>Met</t>
        </is>
      </c>
      <c r="F66" s="663" t="inlineStr">
        <is>
          <t>Source: CN-680000-FP122: 538, 216, 277, 463, 132, 5, 534 | Attachment - Core Contract Provisions 02012025: 223</t>
        </is>
      </c>
      <c r="G66" s="295" t="inlineStr">
        <is>
          <t>N/A</t>
        </is>
      </c>
      <c r="H66" s="650" t="inlineStr">
        <is>
          <t>Recommendation: UNCLEAR
Response:
The retrieved text does not provide enough explicit evidence to determine whether the requirement is met. Specific information about the CHIP contract, Section AH66, and the conditional logic described in the requirement is missing.</t>
        </is>
      </c>
      <c r="I66" s="92" t="inlineStr">
        <is>
          <t>MCO</t>
        </is>
      </c>
      <c r="J66" s="92" t="n"/>
      <c r="K66" s="92" t="inlineStr">
        <is>
          <t>PIHP</t>
        </is>
      </c>
      <c r="L66" s="71" t="inlineStr">
        <is>
          <t>PAHP</t>
        </is>
      </c>
      <c r="M66" s="71" t="inlineStr">
        <is>
          <t>NEMT PAHP</t>
        </is>
      </c>
      <c r="N66" s="71" t="inlineStr">
        <is>
          <t>PCCM</t>
        </is>
      </c>
      <c r="O66" s="71" t="inlineStr">
        <is>
          <t>PCCME</t>
        </is>
      </c>
      <c r="P66" s="71" t="inlineStr">
        <is>
          <t>EXISTING</t>
        </is>
      </c>
      <c r="Q66" s="71">
        <f>IF(OR(AND($C$2="Base contract",$C$3="No, section requirements must be reviewed",#REF!= FALSE,#REF!=FALSE),AND($C$2="Contract amendment",$C$3="No, section requirements must be reviewed",#REF!=FALSE,#REF!=FALSE)),"MUNN")</f>
        <v/>
      </c>
      <c r="R66" s="71" t="n"/>
      <c r="S66" s="64" t="n">
        <v>43282</v>
      </c>
      <c r="T66" s="64" t="n"/>
      <c r="U66" s="64" t="n"/>
      <c r="V66" s="97">
        <f>IF(OR(AND(AG66=1,#REF!="TRUE",AT66=1),#REF!=TRUE,#REF!=TRUE),1,IF(AND(OR(AND(AG66=1,#REF!="FALSE"),AND(AG66&lt;&gt;1,#REF!="FALSE")),OR(AND(E66="Yes",F66&lt;&gt;""),AND(E66="N/A",H66&lt;&gt;""),AND(E66="Met",F66&lt;&gt;""),AND(E66="Not met",G66&lt;&gt;""),AND(E66="Unsure",G66&lt;&gt;""),AND(E66="No",G66&lt;&gt;""),AND(E66="No, submission is in draft",G66&lt;&gt;""))),1,0))</f>
        <v/>
      </c>
      <c r="W66" s="56">
        <f>IF(AND('Cover Sheet'!$B$19="Non-Risk",$R66=1),TRUE,FALSE)</f>
        <v/>
      </c>
      <c r="X66" s="56" t="n"/>
      <c r="Y66" s="56" t="n"/>
      <c r="Z66" s="56" t="n"/>
      <c r="AA66" s="56" t="n"/>
      <c r="AB66" s="56" t="n"/>
      <c r="AC66" s="56" t="n"/>
      <c r="AD66" s="56" t="n"/>
      <c r="AE66" s="56" t="n"/>
      <c r="AF66" s="44" t="inlineStr">
        <is>
          <t>The contract requires that the state, CMS, the OIG, the Comptroller General and their designees have the right to audit records or documents of the MCP for 10 years from the final date of the contract period or from the date of completion of any audit, whichever is later.</t>
        </is>
      </c>
      <c r="AG66" s="98" t="n">
        <v>1</v>
      </c>
      <c r="AH66" s="75">
        <f>A12</f>
        <v/>
      </c>
      <c r="AI66" s="44">
        <f>C12</f>
        <v/>
      </c>
      <c r="AJ66" s="57">
        <f>IF(AG66=1,AI66=AF66,"")</f>
        <v/>
      </c>
      <c r="AK66" s="57">
        <f>IF($AG$2=1, IF(AG66=1,1,0),0)</f>
        <v/>
      </c>
      <c r="AM66" s="69">
        <f>IF(AL66=1,1,"")</f>
        <v/>
      </c>
      <c r="AN66" s="69">
        <f>IF(E12 &lt;&gt;0, E12, IF(OR(#REF!=TRUE,#REF!= TRUE),"N/A", 0))</f>
        <v/>
      </c>
      <c r="AO66" s="69">
        <f>IF(F12 &lt;&gt;0, F12, IF(OR(#REF!=TRUE,#REF!= TRUE),"N/A", 0))</f>
        <v/>
      </c>
      <c r="AP66" s="69">
        <f>IF(G12 &lt;&gt;0, G12, IF(OR(#REF!=TRUE,#REF!= TRUE),"N/A", 0))</f>
        <v/>
      </c>
      <c r="AQ66" s="69">
        <f>IF(H12 &lt;&gt;0, H12, IF(OR(#REF!=TRUE,#REF!= TRUE),"N/A", 0))</f>
        <v/>
      </c>
      <c r="AR66" s="69">
        <f>IF(OR(AND($H$6="Both",OR(AND(AG66=0,OR(NOT(ISBLANK(E66)),NOT(ISBLANK(F66)),NOT(ISBLANK(G66)),NOT(ISBLANK(H66)))),AND(AG66=1,#REF!="TRUE",OR(AN66&lt;&gt;0,AO66&lt;&gt;0,AP66&lt;&gt;0,AQ66&lt;&gt;0)),AND(AG66=1,#REF!="FALSE",OR(NOT(ISBLANK(E66)),NOT(ISBLANK(F66)),NOT(ISBLANK(G66)),NOT(ISBLANK(H66)))))),AND($H$6="CHIP",OR(NOT(ISBLANK(E66)),NOT(ISBLANK(F66)),NOT(ISBLANK(G66)),NOT(ISBLANK(H66)))),V66=1),1,0)</f>
        <v/>
      </c>
      <c r="AS66" s="69">
        <f>IF(AND(OR(OR(#REF!=TRUE,#REF!=TRUE),AND($H$6="Both",OR(AND(AG66=1,#REF!="TRUE",AT66=1,OR(AN66="Yes",AN66="N/A",AN66="Met")),AND(#REF!="FALSE",OR(AND(E66="Yes",NOT(ISBLANK(F66))),AND(E66="N/A",NOT(ISBLANK(H66))),AND(E66="Met",NOT(ISBLANK(F66))))))),AND($H$6="CHIP",OR(AND(E66="Yes",NOT(ISBLANK(F66))),AND(E66="N/A",NOT(ISBLANK(H66))),AND(E66="Met",NOT(ISBLANK(F66)))))),V66=1),1,0)</f>
        <v/>
      </c>
      <c r="AT66" s="69">
        <f>IF(OR(AND(AN66="Yes",AO66&lt;&gt;0),AND(AN66="N/A",AQ66&lt;&gt;0),AND(AN66="Met",AO66&lt;&gt;0),AND(AN66="Not met",AP66&lt;&gt;0),AND(AN66="Unsure",AP66&lt;&gt;0),AND(AN66="No",AP66&lt;&gt;0),AND(AN66="No, submission is in draft",AP66&lt;&gt;0)),1,0)</f>
        <v/>
      </c>
    </row>
    <row r="67" hidden="1" ht="64.5" customHeight="1">
      <c r="A67" s="294" t="inlineStr">
        <is>
          <t>II.J.1.05</t>
        </is>
      </c>
      <c r="B67" s="295" t="inlineStr">
        <is>
          <t>42 CFR 457.1201(g);
42 CFR 438.3(h)</t>
        </is>
      </c>
      <c r="C67" s="295">
        <f>IF($AG$2=1,IF(AG67=1, AF67&amp;"  [If there is no additional information related to the CHIP contract, this information only needs to be entered in Section "&amp;AH67&amp;".]",AF67),AF67)</f>
        <v/>
      </c>
      <c r="D67" s="296" t="n"/>
      <c r="E67" s="295" t="inlineStr">
        <is>
          <t>Met</t>
        </is>
      </c>
      <c r="F67" s="663" t="inlineStr">
        <is>
          <t>Source: CN-680000-FP122: 535, 401, 133, 72, 37, 62 | FP122 Attachment: 5, 30, 37</t>
        </is>
      </c>
      <c r="G67" s="295" t="inlineStr">
        <is>
          <t>N/A</t>
        </is>
      </c>
      <c r="H67" s="650" t="inlineStr">
        <is>
          <t>Recommendation: UNCLEAR
Response:
The retrieved text does not provide explicit evidence of the specific formula or conditional logic described in the requirement. There is no mention of the variables $AG$2, AG67, AF67, or AH67, nor any equivalent conditional logic within the contract text. Therefore, it is unclear whether the requirement is met or not met.</t>
        </is>
      </c>
      <c r="I67" s="92" t="inlineStr">
        <is>
          <t>MCO</t>
        </is>
      </c>
      <c r="J67" s="92" t="n"/>
      <c r="K67" s="92" t="inlineStr">
        <is>
          <t>PIHP</t>
        </is>
      </c>
      <c r="L67" s="71" t="inlineStr">
        <is>
          <t>PAHP</t>
        </is>
      </c>
      <c r="M67" s="71" t="inlineStr">
        <is>
          <t>NEMT PAHP</t>
        </is>
      </c>
      <c r="N67" s="71" t="inlineStr">
        <is>
          <t>PCCM</t>
        </is>
      </c>
      <c r="O67" s="71" t="inlineStr">
        <is>
          <t>PCCME</t>
        </is>
      </c>
      <c r="P67" s="71" t="inlineStr">
        <is>
          <t>EXISTING</t>
        </is>
      </c>
      <c r="Q67" s="71">
        <f>IF(OR(AND($C$2="Base contract",$C$3="No, section requirements must be reviewed",#REF!= FALSE,#REF!=FALSE),AND($C$2="Contract amendment",$C$3="No, section requirements must be reviewed",#REF!=FALSE,#REF!=FALSE)),"MUNN")</f>
        <v/>
      </c>
      <c r="R67" s="71" t="n"/>
      <c r="S67" s="64" t="n">
        <v>43282</v>
      </c>
      <c r="T67" s="64" t="n"/>
      <c r="U67" s="64" t="n"/>
      <c r="V67" s="97">
        <f>IF(OR(AND(AG67=1,#REF!="TRUE",AT67=1),#REF!=TRUE,#REF!=TRUE),1,IF(AND(OR(AND(AG67=1,#REF!="FALSE"),AND(AG67&lt;&gt;1,#REF!="FALSE")),OR(AND(E67="Yes",F67&lt;&gt;""),AND(E67="N/A",H67&lt;&gt;""),AND(E67="Met",F67&lt;&gt;""),AND(E67="Not met",G67&lt;&gt;""),AND(E67="Unsure",G67&lt;&gt;""),AND(E67="No",G67&lt;&gt;""),AND(E67="No, submission is in draft",G67&lt;&gt;""))),1,0))</f>
        <v/>
      </c>
      <c r="W67" s="56">
        <f>IF(AND('Cover Sheet'!$B$19="Non-Risk",$R67=1),TRUE,FALSE)</f>
        <v/>
      </c>
      <c r="X67" s="56" t="n"/>
      <c r="Y67" s="56" t="n"/>
      <c r="Z67" s="56" t="n"/>
      <c r="AA67" s="56" t="n"/>
      <c r="AB67" s="56" t="n"/>
      <c r="AC67" s="56" t="n"/>
      <c r="AD67" s="56" t="n"/>
      <c r="AE67" s="56" t="n"/>
      <c r="AF67" s="44" t="inlineStr">
        <is>
          <t>The contract requires that the state, CMS, the OIG, the Comptroller General and their designees have the right to audit records or documents of the MCP’s subcontractors for 10 years from the final date of the contract period or from the date of completion of any audit, whichever is later.</t>
        </is>
      </c>
      <c r="AG67" s="98" t="n">
        <v>1</v>
      </c>
      <c r="AH67" s="75">
        <f>A13</f>
        <v/>
      </c>
      <c r="AI67" s="44">
        <f>C13</f>
        <v/>
      </c>
      <c r="AJ67" s="57">
        <f>IF(AG67=1,AI67=AF67,"")</f>
        <v/>
      </c>
      <c r="AK67" s="57">
        <f>IF($AG$2=1, IF(AG67=1,1,0),0)</f>
        <v/>
      </c>
      <c r="AM67" s="69">
        <f>IF(AL67=1,1,"")</f>
        <v/>
      </c>
      <c r="AN67" s="69">
        <f>IF(E13 &lt;&gt;0, E13, IF(OR(#REF!=TRUE,#REF!= TRUE),"N/A", 0))</f>
        <v/>
      </c>
      <c r="AO67" s="69">
        <f>IF(F13 &lt;&gt;0, F13, IF(OR(#REF!=TRUE,#REF!= TRUE),"N/A", 0))</f>
        <v/>
      </c>
      <c r="AP67" s="69">
        <f>IF(G13 &lt;&gt;0, G13, IF(OR(#REF!=TRUE,#REF!= TRUE),"N/A", 0))</f>
        <v/>
      </c>
      <c r="AQ67" s="69">
        <f>IF(H13 &lt;&gt;0, H13, IF(OR(#REF!=TRUE,#REF!= TRUE),"N/A", 0))</f>
        <v/>
      </c>
      <c r="AR67" s="69">
        <f>IF(OR(AND($H$6="Both",OR(AND(AG67=0,OR(NOT(ISBLANK(E67)),NOT(ISBLANK(F67)),NOT(ISBLANK(G67)),NOT(ISBLANK(H67)))),AND(AG67=1,#REF!="TRUE",OR(AN67&lt;&gt;0,AO67&lt;&gt;0,AP67&lt;&gt;0,AQ67&lt;&gt;0)),AND(AG67=1,#REF!="FALSE",OR(NOT(ISBLANK(E67)),NOT(ISBLANK(F67)),NOT(ISBLANK(G67)),NOT(ISBLANK(H67)))))),AND($H$6="CHIP",OR(NOT(ISBLANK(E67)),NOT(ISBLANK(F67)),NOT(ISBLANK(G67)),NOT(ISBLANK(H67)))),V67=1),1,0)</f>
        <v/>
      </c>
      <c r="AS67" s="69">
        <f>IF(AND(OR(OR(#REF!=TRUE,#REF!=TRUE),AND($H$6="Both",OR(AND(AG67=1,#REF!="TRUE",AT67=1,OR(AN67="Yes",AN67="N/A",AN67="Met")),AND(#REF!="FALSE",OR(AND(E67="Yes",NOT(ISBLANK(F67))),AND(E67="N/A",NOT(ISBLANK(H67))),AND(E67="Met",NOT(ISBLANK(F67))))))),AND($H$6="CHIP",OR(AND(E67="Yes",NOT(ISBLANK(F67))),AND(E67="N/A",NOT(ISBLANK(H67))),AND(E67="Met",NOT(ISBLANK(F67)))))),V67=1),1,0)</f>
        <v/>
      </c>
      <c r="AT67" s="69">
        <f>IF(OR(AND(AN67="Yes",AO67&lt;&gt;0),AND(AN67="N/A",AQ67&lt;&gt;0),AND(AN67="Met",AO67&lt;&gt;0),AND(AN67="Not met",AP67&lt;&gt;0),AND(AN67="Unsure",AP67&lt;&gt;0),AND(AN67="No",AP67&lt;&gt;0),AND(AN67="No, submission is in draft",AP67&lt;&gt;0)),1,0)</f>
        <v/>
      </c>
    </row>
    <row r="68" hidden="1" ht="77.25" customHeight="1">
      <c r="A68" s="294" t="inlineStr">
        <is>
          <t>II.J.1.06</t>
        </is>
      </c>
      <c r="B68" s="370" t="inlineStr">
        <is>
          <t>42 CFR 457.1201(q);
42 CFR 438.3(u)</t>
        </is>
      </c>
      <c r="C68" s="370">
        <f>IF($AG$2=1,IF(AG68=1, AF68&amp;"  [If there is no additional information related to the CHIP contract, this information only needs to be entered in Section "&amp;AH68&amp;".]",AF68),AF68)</f>
        <v/>
      </c>
      <c r="D68" s="341" t="n">
        <v>2</v>
      </c>
      <c r="E68" s="255" t="inlineStr">
        <is>
          <t>Met</t>
        </is>
      </c>
      <c r="F68" s="206" t="inlineStr">
        <is>
          <t>Source: CN-680000-FP122: 536, 402, 68, 69, 134, 87, 74, 147: 536, 402, 68, 69, 134, 87, 74, 147</t>
        </is>
      </c>
      <c r="G68" s="255" t="inlineStr">
        <is>
          <t>N/A</t>
        </is>
      </c>
      <c r="H68" s="651" t="inlineStr">
        <is>
          <t>Recommendation: UNCLEAR
Response:
The retrieved text does not provide explicit evidence of the requirement being met or not met. There is no mention of the specific formula or conditional logic within the contract text. Additional information or specific references to this formula are needed to make a determination.</t>
        </is>
      </c>
      <c r="I68" s="92" t="inlineStr">
        <is>
          <t>MCO</t>
        </is>
      </c>
      <c r="J68" s="92" t="n"/>
      <c r="K68" s="92" t="inlineStr">
        <is>
          <t>PIHP</t>
        </is>
      </c>
      <c r="L68" s="71" t="inlineStr">
        <is>
          <t>PAHP</t>
        </is>
      </c>
      <c r="M68" s="71" t="inlineStr">
        <is>
          <t>NEMT PAHP</t>
        </is>
      </c>
      <c r="N68" s="71" t="n"/>
      <c r="O68" s="71" t="n"/>
      <c r="P68" s="71" t="inlineStr">
        <is>
          <t>EXISTING</t>
        </is>
      </c>
      <c r="Q68" s="71">
        <f>IF(OR(AND($C$2="Base contract",$C$3="No, section requirements must be reviewed",#REF!= FALSE,#REF!=FALSE),AND($C$2="Contract amendment",$C$3="No, section requirements must be reviewed",#REF!=FALSE,#REF!=FALSE)),"MUNN")</f>
        <v/>
      </c>
      <c r="R68" s="71" t="n"/>
      <c r="S68" s="64" t="n">
        <v>43282</v>
      </c>
      <c r="T68" s="64" t="n"/>
      <c r="U68" s="64" t="n"/>
      <c r="V68" s="97">
        <f>IF(OR(AND(AG68=1,#REF!="TRUE",AT68=1),#REF!=TRUE,#REF!=TRUE),1,IF(AND(OR(AND(AG68=1,#REF!="FALSE"),AND(AG68&lt;&gt;1,#REF!="FALSE")),OR(AND(E68="Yes",F68&lt;&gt;""),AND(E68="N/A",H68&lt;&gt;""),AND(E68="Met",F68&lt;&gt;""),AND(E68="Not met",G68&lt;&gt;""),AND(E68="Unsure",G68&lt;&gt;""),AND(E68="No",G68&lt;&gt;""),AND(E68="No, submission is in draft",G68&lt;&gt;""))),1,0))</f>
        <v/>
      </c>
      <c r="W68" s="56">
        <f>IF(AND('Cover Sheet'!$B$19="Non-Risk",$R68=1),TRUE,FALSE)</f>
        <v/>
      </c>
      <c r="X68" s="56" t="n"/>
      <c r="Y68" s="56" t="n"/>
      <c r="Z68" s="56" t="n"/>
      <c r="AA68" s="56" t="n"/>
      <c r="AB68" s="56" t="n"/>
      <c r="AC68" s="56" t="n"/>
      <c r="AD68" s="56" t="n"/>
      <c r="AE68" s="56" t="n"/>
      <c r="AF68" s="44" t="inlineStr">
        <is>
          <t>The contract requires that the MCP and the MCP’s subcontractors retain, as applicable, enrollee grievance and appeal records in 42 CFR 438.416, base data in 42 CFR 438.5(c), MLR reports in 42 CFR 438.8(k), and the data, information, and documentation specified in 42 CFR 438.604 (except 438.604(a)(2)), 438.606, 438.608, and 438.610 for a period of no less than 10 years.</t>
        </is>
      </c>
      <c r="AG68" s="98" t="n">
        <v>1</v>
      </c>
      <c r="AH68" s="75">
        <f>A15</f>
        <v/>
      </c>
      <c r="AI68" s="44">
        <f>C15</f>
        <v/>
      </c>
      <c r="AJ68" s="57">
        <f>IF(AG68=1,AI68=AF68,"")</f>
        <v/>
      </c>
      <c r="AK68" s="57">
        <f>IF($AG$2=1, IF(AG68=1,1,0),0)</f>
        <v/>
      </c>
      <c r="AM68" s="69">
        <f>IF(AL68=1,1,"")</f>
        <v/>
      </c>
      <c r="AN68" s="69">
        <f>IF(E15 &lt;&gt;0, E15, IF(OR(#REF!=TRUE,#REF!= TRUE),"N/A", 0))</f>
        <v/>
      </c>
      <c r="AO68" s="69">
        <f>IF(F15 &lt;&gt;0, F15, IF(OR(#REF!=TRUE,#REF!= TRUE),"N/A", 0))</f>
        <v/>
      </c>
      <c r="AP68" s="69">
        <f>IF(G15 &lt;&gt;0, G15, IF(OR(#REF!=TRUE,#REF!= TRUE),"N/A", 0))</f>
        <v/>
      </c>
      <c r="AQ68" s="69">
        <f>IF(H15 &lt;&gt;0, H15, IF(OR(#REF!=TRUE,#REF!= TRUE),"N/A", 0))</f>
        <v/>
      </c>
      <c r="AR68" s="69">
        <f>IF(OR(AND($H$6="Both",OR(AND(AG68=0,OR(NOT(ISBLANK(E68)),NOT(ISBLANK(F68)),NOT(ISBLANK(G68)),NOT(ISBLANK(H68)))),AND(AG68=1,#REF!="TRUE",OR(AN68&lt;&gt;0,AO68&lt;&gt;0,AP68&lt;&gt;0,AQ68&lt;&gt;0)),AND(AG68=1,#REF!="FALSE",OR(NOT(ISBLANK(E68)),NOT(ISBLANK(F68)),NOT(ISBLANK(G68)),NOT(ISBLANK(H68)))))),AND($H$6="CHIP",OR(NOT(ISBLANK(E68)),NOT(ISBLANK(F68)),NOT(ISBLANK(G68)),NOT(ISBLANK(H68)))),V68=1),1,0)</f>
        <v/>
      </c>
      <c r="AS68" s="69">
        <f>IF(AND(OR(OR(#REF!=TRUE,#REF!=TRUE),AND($H$6="Both",OR(AND(AG68=1,#REF!="TRUE",AT68=1,OR(AN68="Yes",AN68="N/A",AN68="Met")),AND(#REF!="FALSE",OR(AND(E68="Yes",NOT(ISBLANK(F68))),AND(E68="N/A",NOT(ISBLANK(H68))),AND(E68="Met",NOT(ISBLANK(F68))))))),AND($H$6="CHIP",OR(AND(E68="Yes",NOT(ISBLANK(F68))),AND(E68="N/A",NOT(ISBLANK(H68))),AND(E68="Met",NOT(ISBLANK(F68)))))),V68=1),1,0)</f>
        <v/>
      </c>
      <c r="AT68" s="69">
        <f>IF(OR(AND(AN68="Yes",AO68&lt;&gt;0),AND(AN68="N/A",AQ68&lt;&gt;0),AND(AN68="Met",AO68&lt;&gt;0),AND(AN68="Not met",AP68&lt;&gt;0),AND(AN68="Unsure",AP68&lt;&gt;0),AND(AN68="No",AP68&lt;&gt;0),AND(AN68="No, submission is in draft",AP68&lt;&gt;0)),1,0)</f>
        <v/>
      </c>
    </row>
    <row r="69" hidden="1" ht="15.75" customHeight="1">
      <c r="A69" s="357" t="n"/>
      <c r="B69" s="358" t="n"/>
      <c r="C69" s="359" t="inlineStr">
        <is>
          <t>II.J.2 Compliance with State and Federal Laws</t>
        </is>
      </c>
      <c r="D69" s="360" t="n"/>
      <c r="E69" s="361" t="n"/>
      <c r="F69" s="361" t="n"/>
      <c r="G69" s="361" t="n"/>
      <c r="H69" s="362" t="n"/>
      <c r="I69" s="74" t="n"/>
      <c r="J69" s="74" t="n"/>
      <c r="K69" s="74" t="n"/>
      <c r="L69" s="87" t="n"/>
      <c r="M69" s="87" t="n"/>
      <c r="S69" s="116" t="n"/>
      <c r="T69" s="116" t="n"/>
      <c r="U69" s="116" t="n"/>
      <c r="V69" s="126" t="n"/>
      <c r="W69" s="68" t="n"/>
      <c r="X69" s="68" t="n"/>
      <c r="Y69" s="68" t="n"/>
      <c r="Z69" s="68" t="n"/>
      <c r="AA69" s="68" t="n"/>
      <c r="AB69" s="68" t="n"/>
      <c r="AC69" s="68" t="n"/>
      <c r="AD69" s="68" t="n"/>
      <c r="AE69" s="68" t="n"/>
      <c r="AF69" s="109" t="n"/>
      <c r="AG69" s="110" t="n"/>
      <c r="AI69" s="109" t="n"/>
    </row>
    <row r="70" hidden="1" ht="140.25" customHeight="1">
      <c r="A70" s="294" t="inlineStr">
        <is>
          <t xml:space="preserve">II.J.2.01 </t>
        </is>
      </c>
      <c r="B70" s="295" t="inlineStr">
        <is>
          <t>42 CFR 457.1201(f);
42 CFR 457.1220;
42 CFR 438.3(f)(1); 
42 CFR 438.100(d)</t>
        </is>
      </c>
      <c r="C70" s="295">
        <f>IF($AG$2=1,IF(AG70=1, AF70&amp;"  [If there is no additional information related to the CHIP contract, this information only needs to be entered in Section "&amp;AH70&amp;".]",AF70),AF70)</f>
        <v/>
      </c>
      <c r="D70" s="296" t="n"/>
      <c r="E70" s="295" t="inlineStr">
        <is>
          <t>Met</t>
        </is>
      </c>
      <c r="F70" s="663" t="inlineStr">
        <is>
          <t>Source: Attachment - Core Contract Provisions 02012025: 145, 155, 131 | CN-680000-FP122: 206, 216, 372, 430, 193</t>
        </is>
      </c>
      <c r="G70" s="295" t="inlineStr">
        <is>
          <t>N/A</t>
        </is>
      </c>
      <c r="H70" s="650" t="inlineStr">
        <is>
          <t>Recommendation: UNCLEAR
Response:
The retrieved text does not provide explicit evidence regarding the specific variables or conditions ($AG$2, AG70, AF70, AH70) mentioned in the requirement. Therefore, it is unclear whether the requirement is met. Additional information about these variables and their values within the contract context is needed to make a determination.</t>
        </is>
      </c>
      <c r="I70" s="92" t="inlineStr">
        <is>
          <t>MCO</t>
        </is>
      </c>
      <c r="J70" s="92" t="n"/>
      <c r="K70" s="92" t="inlineStr">
        <is>
          <t>PIHP</t>
        </is>
      </c>
      <c r="L70" s="71" t="inlineStr">
        <is>
          <t>PAHP</t>
        </is>
      </c>
      <c r="M70" s="71" t="inlineStr">
        <is>
          <t>NEMT PAHP</t>
        </is>
      </c>
      <c r="N70" s="71" t="inlineStr">
        <is>
          <t>PCCM</t>
        </is>
      </c>
      <c r="O70" s="71" t="inlineStr">
        <is>
          <t>PCCME</t>
        </is>
      </c>
      <c r="P70" s="71" t="inlineStr">
        <is>
          <t>EXISTING</t>
        </is>
      </c>
      <c r="Q70" s="71">
        <f>IF(OR(AND($C$2="Base contract",$C$3="No, section requirements must be reviewed",#REF!= FALSE,#REF!=FALSE),AND($C$2="Contract amendment",$C$3="No, section requirements must be reviewed",#REF!=FALSE,#REF!=FALSE)),"MUNN")</f>
        <v/>
      </c>
      <c r="R70" s="71" t="n"/>
      <c r="S70" s="64" t="n">
        <v>43282</v>
      </c>
      <c r="T70" s="64" t="n"/>
      <c r="U70" s="64" t="n"/>
      <c r="V70" s="97">
        <f>IF(OR(AND(AG70=1,#REF!="TRUE",AT70=1),#REF!=TRUE,#REF!=TRUE),1,IF(AND(OR(AND(AG70=1,#REF!="FALSE"),AND(AG70&lt;&gt;1,#REF!="FALSE")),OR(AND(E70="Yes",F70&lt;&gt;""),AND(E70="N/A",H70&lt;&gt;""),AND(E70="Met",F70&lt;&gt;""),AND(E70="Not met",G70&lt;&gt;""),AND(E70="Unsure",G70&lt;&gt;""),AND(E70="No",G70&lt;&gt;""),AND(E70="No, submission is in draft",G70&lt;&gt;""))),1,0))</f>
        <v/>
      </c>
      <c r="W70" s="56">
        <f>IF(AND('Cover Sheet'!$B$19="Non-Risk",$R70=1),TRUE,FALSE)</f>
        <v/>
      </c>
      <c r="X70" s="56" t="n"/>
      <c r="Y70" s="56" t="n"/>
      <c r="Z70" s="56" t="n"/>
      <c r="AA70" s="56" t="n"/>
      <c r="AB70" s="56" t="n"/>
      <c r="AC70" s="56" t="n"/>
      <c r="AD70" s="56" t="n"/>
      <c r="AE70" s="56" t="n"/>
      <c r="AF70" s="44" t="inlineStr">
        <is>
          <t xml:space="preserve">The contract requires the MCP to comply with all applicable Federal and state laws and regulations including:
• Title VI of the CRA of 1964.
• The Age Discrimination Act of 1975.
• The Rehabilitation Act of 1973.
• Title IX of the Education Amendments of 1972 (regarding education programs and activities).
• The Americans with Disabilities Act.
• Section 1557 of the ACA.
</t>
        </is>
      </c>
      <c r="AG70" s="98" t="n">
        <v>1</v>
      </c>
      <c r="AH70" s="75">
        <f>A17</f>
        <v/>
      </c>
      <c r="AI70" s="44">
        <f>C17</f>
        <v/>
      </c>
      <c r="AJ70" s="57">
        <f>IF(AG70=1,AI70=AF70,"")</f>
        <v/>
      </c>
      <c r="AK70" s="57">
        <f>IF($AG$2=1, IF(AG70=1,1,0),0)</f>
        <v/>
      </c>
      <c r="AM70" s="69">
        <f>IF(AL70=1,1,"")</f>
        <v/>
      </c>
      <c r="AN70" s="69">
        <f>IF(E17 &lt;&gt;0, E17, IF(OR(#REF!=TRUE,#REF!= TRUE),"N/A", 0))</f>
        <v/>
      </c>
      <c r="AO70" s="69">
        <f>IF(F17 &lt;&gt;0,F17, IF(OR(#REF!=TRUE,#REF!= TRUE),"N/A", 0))</f>
        <v/>
      </c>
      <c r="AP70" s="69">
        <f>IF(G17 &lt;&gt;0, G17, IF(OR(#REF!=TRUE,#REF!= TRUE),"N/A", 0))</f>
        <v/>
      </c>
      <c r="AQ70" s="69">
        <f>IF(H17 &lt;&gt;0, H17, IF(OR(#REF!=TRUE,#REF!= TRUE),"N/A", 0))</f>
        <v/>
      </c>
      <c r="AR70" s="69">
        <f>IF(OR(AND($H$6="Both",OR(AND(AG70=0,OR(NOT(ISBLANK(E70)),NOT(ISBLANK(F70)),NOT(ISBLANK(G70)),NOT(ISBLANK(H70)))),AND(AG70=1,#REF!="TRUE",OR(AN70&lt;&gt;0,AO70&lt;&gt;0,AP70&lt;&gt;0,AQ70&lt;&gt;0)),AND(AG70=1,#REF!="FALSE",OR(NOT(ISBLANK(E70)),NOT(ISBLANK(F70)),NOT(ISBLANK(G70)),NOT(ISBLANK(H70)))))),AND($H$6="CHIP",OR(NOT(ISBLANK(E70)),NOT(ISBLANK(F70)),NOT(ISBLANK(G70)),NOT(ISBLANK(H70)))),V70=1),1,0)</f>
        <v/>
      </c>
      <c r="AS70" s="69">
        <f>IF(AND(OR(OR(#REF!=TRUE,#REF!=TRUE),AND($H$6="Both",OR(AND(AG70=1,#REF!="TRUE",AT70=1,OR(AN70="Yes",AN70="N/A",AN70="Met")),AND(#REF!="FALSE",OR(AND(E70="Yes",NOT(ISBLANK(F70))),AND(E70="N/A",NOT(ISBLANK(H70))),AND(E70="Met",NOT(ISBLANK(F70))))))),AND($H$6="CHIP",OR(AND(E70="Yes",NOT(ISBLANK(F70))),AND(E70="N/A",NOT(ISBLANK(H70))),AND(E70="Met",NOT(ISBLANK(F70)))))),V70=1),1,0)</f>
        <v/>
      </c>
      <c r="AT70" s="69">
        <f>IF(OR(AND(AN70="Yes",AO70&lt;&gt;0),AND(AN70="N/A",AQ70&lt;&gt;0),AND(AN70="Met",AO70&lt;&gt;0),AND(AN70="Not met",AP70&lt;&gt;0),AND(AN70="Unsure",AP70&lt;&gt;0),AND(AN70="No",AP70&lt;&gt;0),AND(AN70="No, submission is in draft",AP70&lt;&gt;0)),1,0)</f>
        <v/>
      </c>
    </row>
    <row r="71" hidden="1" ht="51.75" customHeight="1">
      <c r="A71" s="308" t="inlineStr">
        <is>
          <t xml:space="preserve">II.J.2.02 </t>
        </is>
      </c>
      <c r="B71" s="309" t="inlineStr">
        <is>
          <t>42 CFR 457.1220;
42 CFR 438.100(a)(2)</t>
        </is>
      </c>
      <c r="C71" s="339">
        <f>IF($AG$2=1,IF(AG71=1, AF71&amp;"  [If there is no additional information related to the CHIP contract, this information only needs to be entered in Section "&amp;AH71&amp;".]",AF71),AF71)</f>
        <v/>
      </c>
      <c r="D71" s="310" t="n"/>
      <c r="E71" s="309" t="inlineStr">
        <is>
          <t>Met</t>
        </is>
      </c>
      <c r="F71" s="664" t="inlineStr">
        <is>
          <t>Source: FP122 Attachment: 6, 38 | CN-680000-FP122: 31, 63, 35, 475, 27</t>
        </is>
      </c>
      <c r="G71" s="309" t="inlineStr">
        <is>
          <t>N/A</t>
        </is>
      </c>
      <c r="H71" s="652" t="inlineStr">
        <is>
          <t>Recommendation: UNCLEAR
Response:
The retrieved text does not provide any explicit evidence of the specific Excel formula or conditions described in the requirement. The requirement involves cell references and conditions that are not found in the contract text. Therefore, it is unclear whether the requirement is met based on the available documentation.</t>
        </is>
      </c>
      <c r="I71" s="92" t="inlineStr">
        <is>
          <t>MCO</t>
        </is>
      </c>
      <c r="J71" s="92" t="n"/>
      <c r="K71" s="92" t="inlineStr">
        <is>
          <t>PIHP</t>
        </is>
      </c>
      <c r="L71" s="71" t="inlineStr">
        <is>
          <t>PAHP</t>
        </is>
      </c>
      <c r="M71" s="71" t="inlineStr">
        <is>
          <t>NEMT PAHP</t>
        </is>
      </c>
      <c r="N71" s="71" t="inlineStr">
        <is>
          <t>PCCM</t>
        </is>
      </c>
      <c r="O71" s="71" t="inlineStr">
        <is>
          <t>PCCME</t>
        </is>
      </c>
      <c r="P71" s="71" t="inlineStr">
        <is>
          <t>EXISTING</t>
        </is>
      </c>
      <c r="Q71" s="71">
        <f>IF(OR(AND($C$2="Base contract",$C$3="No, section requirements must be reviewed",#REF!= FALSE,#REF!=FALSE),AND($C$2="Contract amendment",$C$3="No, section requirements must be reviewed",#REF!=FALSE,#REF!=FALSE)),"MUNN")</f>
        <v/>
      </c>
      <c r="R71" s="71" t="n"/>
      <c r="S71" s="64" t="n">
        <v>43282</v>
      </c>
      <c r="T71" s="64" t="n"/>
      <c r="U71" s="64" t="n"/>
      <c r="V71" s="97">
        <f>IF(OR(AND(AG71=1,#REF!="TRUE",AT71=1),#REF!=TRUE,#REF!=TRUE),1,IF(AND(OR(AND(AG71=1,#REF!="FALSE"),AND(AG71&lt;&gt;1,#REF!="FALSE")),OR(AND(E71="Yes",F71&lt;&gt;""),AND(E71="N/A",H71&lt;&gt;""),AND(E71="Met",F71&lt;&gt;""),AND(E71="Not met",G71&lt;&gt;""),AND(E71="Unsure",G71&lt;&gt;""),AND(E71="No",G71&lt;&gt;""),AND(E71="No, submission is in draft",G71&lt;&gt;""))),1,0))</f>
        <v/>
      </c>
      <c r="W71" s="56">
        <f>IF(AND('Cover Sheet'!$B$19="Non-Risk",$R71=1),TRUE,FALSE)</f>
        <v/>
      </c>
      <c r="X71" s="56" t="n"/>
      <c r="Y71" s="56" t="n"/>
      <c r="Z71" s="56" t="n"/>
      <c r="AA71" s="56" t="n"/>
      <c r="AB71" s="56" t="n"/>
      <c r="AC71" s="56" t="n"/>
      <c r="AD71" s="56" t="n"/>
      <c r="AE71" s="56" t="n"/>
      <c r="AF71" s="44" t="inlineStr">
        <is>
          <t xml:space="preserve">The contract requires the MCP to comply with any applicable Federal and state laws that pertain to enrollee rights and ensure that its employees and contracted providers observe and protect those rights. </t>
        </is>
      </c>
      <c r="AG71" s="98" t="n">
        <v>1</v>
      </c>
      <c r="AH71" s="75">
        <f>A18</f>
        <v/>
      </c>
      <c r="AI71" s="44">
        <f>C18</f>
        <v/>
      </c>
      <c r="AJ71" s="57">
        <f>IF(AG71=1,AI71=AF71,"")</f>
        <v/>
      </c>
      <c r="AK71" s="57">
        <f>IF($AG$2=1, IF(AG71=1,1,0),0)</f>
        <v/>
      </c>
      <c r="AM71" s="69">
        <f>IF(AL71=1,1,"")</f>
        <v/>
      </c>
      <c r="AN71" s="69">
        <f>IF(E18 &lt;&gt;0, E18, IF(OR(#REF!=TRUE,#REF!= TRUE),"N/A", 0))</f>
        <v/>
      </c>
      <c r="AO71" s="69">
        <f>IF(F18 &lt;&gt;0,F18, IF(OR(#REF!=TRUE,#REF!= TRUE),"N/A", 0))</f>
        <v/>
      </c>
      <c r="AP71" s="69">
        <f>IF(G18 &lt;&gt;0, G18, IF(OR(#REF!=TRUE,#REF!= TRUE),"N/A", 0))</f>
        <v/>
      </c>
      <c r="AQ71" s="69">
        <f>IF(H18 &lt;&gt;0, H18, IF(OR(#REF!=TRUE,#REF!= TRUE),"N/A", 0))</f>
        <v/>
      </c>
      <c r="AR71" s="69">
        <f>IF(OR(AND($H$6="Both",OR(AND(AG71=0,OR(NOT(ISBLANK(E71)),NOT(ISBLANK(F71)),NOT(ISBLANK(G71)),NOT(ISBLANK(H71)))),AND(AG71=1,#REF!="TRUE",OR(AN71&lt;&gt;0,AO71&lt;&gt;0,AP71&lt;&gt;0,AQ71&lt;&gt;0)),AND(AG71=1,#REF!="FALSE",OR(NOT(ISBLANK(E71)),NOT(ISBLANK(F71)),NOT(ISBLANK(G71)),NOT(ISBLANK(H71)))))),AND($H$6="CHIP",OR(NOT(ISBLANK(E71)),NOT(ISBLANK(F71)),NOT(ISBLANK(G71)),NOT(ISBLANK(H71)))),V71=1),1,0)</f>
        <v/>
      </c>
      <c r="AS71" s="69">
        <f>IF(AND(OR(OR(#REF!=TRUE,#REF!=TRUE),AND($H$6="Both",OR(AND(AG71=1,#REF!="TRUE",AT71=1,OR(AN71="Yes",AN71="N/A",AN71="Met")),AND(#REF!="FALSE",OR(AND(E71="Yes",NOT(ISBLANK(F71))),AND(E71="N/A",NOT(ISBLANK(H71))),AND(E71="Met",NOT(ISBLANK(F71))))))),AND($H$6="CHIP",OR(AND(E71="Yes",NOT(ISBLANK(F71))),AND(E71="N/A",NOT(ISBLANK(H71))),AND(E71="Met",NOT(ISBLANK(F71)))))),V71=1),1,0)</f>
        <v/>
      </c>
      <c r="AT71" s="69">
        <f>IF(OR(AND(AN71="Yes",AO71&lt;&gt;0),AND(AN71="N/A",AQ71&lt;&gt;0),AND(AN71="Met",AO71&lt;&gt;0),AND(AN71="Not met",AP71&lt;&gt;0),AND(AN71="Unsure",AP71&lt;&gt;0),AND(AN71="No",AP71&lt;&gt;0),AND(AN71="No, submission is in draft",AP71&lt;&gt;0)),1,0)</f>
        <v/>
      </c>
    </row>
    <row r="72" hidden="1" ht="15.75" customHeight="1">
      <c r="A72" s="357" t="n"/>
      <c r="B72" s="358" t="n"/>
      <c r="C72" s="372" t="inlineStr">
        <is>
          <t>II.J.3 Subcontracts and Other Contracts and Written Agreements</t>
        </is>
      </c>
      <c r="D72" s="373" t="n"/>
      <c r="E72" s="374" t="n"/>
      <c r="F72" s="374" t="n"/>
      <c r="G72" s="374" t="n"/>
      <c r="H72" s="375" t="n"/>
      <c r="I72" s="74" t="n"/>
      <c r="J72" s="74" t="n"/>
      <c r="K72" s="74" t="n"/>
      <c r="L72" s="87" t="n"/>
      <c r="M72" s="87" t="n"/>
      <c r="S72" s="116" t="n"/>
      <c r="T72" s="116" t="n"/>
      <c r="U72" s="116" t="n"/>
      <c r="V72" s="126" t="n"/>
      <c r="W72" s="68" t="n"/>
      <c r="X72" s="68" t="n"/>
      <c r="Y72" s="68" t="n"/>
      <c r="Z72" s="68" t="n"/>
      <c r="AA72" s="68" t="n"/>
      <c r="AB72" s="68" t="n"/>
      <c r="AC72" s="68" t="n"/>
      <c r="AD72" s="68" t="n"/>
      <c r="AE72" s="68" t="n"/>
      <c r="AF72" s="109" t="n"/>
      <c r="AG72" s="110" t="n"/>
      <c r="AI72" s="109" t="n"/>
    </row>
    <row r="73" hidden="1" ht="76.5" customHeight="1">
      <c r="A73" s="254" t="inlineStr">
        <is>
          <t xml:space="preserve">II.J.3.01 </t>
        </is>
      </c>
      <c r="B73" s="255" t="inlineStr">
        <is>
          <t>42 CFR 457.1201(i);
42 CFR 457.1233(b);
42 CFR 438.230(b)(1)</t>
        </is>
      </c>
      <c r="C73" s="376" t="inlineStr">
        <is>
          <t>The contract requires that in any contract or written agreement that the MCP has with any individual or entity that relates directly or indirectly to the performance of the MCP's obligations under its contract, the MCP must maintain ultimate responsibility for adhering to and otherwise fully complying with all terms and conditions of its contract with the state, notwithstanding any relationship(s) that the MCP may have with the individual or entity.</t>
        </is>
      </c>
      <c r="D73" s="256" t="n">
        <v>3</v>
      </c>
      <c r="E73" s="255" t="inlineStr">
        <is>
          <t>Met</t>
        </is>
      </c>
      <c r="F73" s="206" t="inlineStr">
        <is>
          <t>Source: Attachment - Core Contract Provisions 02012025: 139, 217, 229 | CN-680000-FP122: 200, 278, 289</t>
        </is>
      </c>
      <c r="G73" s="255" t="inlineStr">
        <is>
          <t>N/A</t>
        </is>
      </c>
      <c r="H73" s="651" t="inlineStr">
        <is>
          <t>Recommendation: MET
Response:
The contract explicitly states that the Managed Care Plan (MCP) must maintain ultimate responsibility for adhering to and fully complying with all terms and conditions of its contract with the state, regardless of any relationships with other individuals or entities. This is evidenced by the following excerpts:
- 'No subcontract that the Managed Care Plan enters into with respect to performance under this Contract shall, in any way, relieve the Managed Care Plan of any responsibility for the performance of duties under this Contract.' [1]
- 'The Managed Care Plan bears sole responsibility for ensuring that its performance of this Contract (and that of its subcontractors related to this Contract) fully complies with all State and federal law...' [2]
These excerpts clearly indicate that the MCP is required to maintain ultimate responsibility for compliance with the contract terms, even when subcontracting or partnering with other entities.</t>
        </is>
      </c>
      <c r="I73" s="92" t="inlineStr">
        <is>
          <t>MCO</t>
        </is>
      </c>
      <c r="J73" s="92" t="n"/>
      <c r="K73" s="92" t="inlineStr">
        <is>
          <t>PIHP</t>
        </is>
      </c>
      <c r="L73" s="71" t="inlineStr">
        <is>
          <t>PAHP</t>
        </is>
      </c>
      <c r="M73" s="71" t="inlineStr">
        <is>
          <t>NEMT PAHP</t>
        </is>
      </c>
      <c r="N73" s="71" t="n"/>
      <c r="O73" s="71" t="n"/>
      <c r="P73" s="71" t="inlineStr">
        <is>
          <t>EXISTING</t>
        </is>
      </c>
      <c r="Q73" s="71">
        <f>IF(OR(AND($C$2="Base contract",$C$3="No, section requirements must be reviewed",#REF!= FALSE,#REF!=FALSE),AND($C$2="Contract amendment",$C$3="No, section requirements must be reviewed",#REF!=FALSE,#REF!=FALSE)),"MUNN")</f>
        <v/>
      </c>
      <c r="R73" s="71" t="n"/>
      <c r="S73" s="64" t="n">
        <v>43282</v>
      </c>
      <c r="T73" s="64" t="n"/>
      <c r="U73" s="64" t="n"/>
      <c r="V73" s="97">
        <f>IF(OR(AND(AG73=1,#REF!="TRUE",AT73=1),#REF!=TRUE,#REF!=TRUE),1,IF(AND(OR(AND(AG73=1,#REF!="FALSE"),AND(AG73&lt;&gt;1,#REF!="FALSE")),OR(AND(E73="Yes",F73&lt;&gt;""),AND(E73="N/A",H73&lt;&gt;""),AND(E73="Met",F73&lt;&gt;""),AND(E73="Not met",G73&lt;&gt;""),AND(E73="Unsure",G73&lt;&gt;""),AND(E73="No",G73&lt;&gt;""),AND(E73="No, submission is in draft",G73&lt;&gt;""))),1,0))</f>
        <v/>
      </c>
      <c r="W73" s="56">
        <f>IF(AND('Cover Sheet'!$B$19="Non-Risk",$R73=1),TRUE,FALSE)</f>
        <v/>
      </c>
      <c r="X73" s="56" t="n"/>
      <c r="Y73" s="56" t="n"/>
      <c r="Z73" s="56" t="n"/>
      <c r="AA73" s="56" t="n"/>
      <c r="AB73" s="56" t="n"/>
      <c r="AC73" s="56" t="n"/>
      <c r="AD73" s="56" t="n"/>
      <c r="AE73" s="56" t="n"/>
      <c r="AF73" s="79" t="n"/>
      <c r="AG73" s="98" t="n">
        <v>0</v>
      </c>
      <c r="AH73" s="108" t="n"/>
      <c r="AI73" s="79" t="n"/>
      <c r="AJ73" s="57">
        <f>IF(AG73=1,AI73=AF73,"")</f>
        <v/>
      </c>
      <c r="AK73" s="57">
        <f>IF($AG$2=1, IF(AG73=1,1,0),0)</f>
        <v/>
      </c>
      <c r="AM73" s="69">
        <f>IF(AL73=1,1,"")</f>
        <v/>
      </c>
      <c r="AR73" s="69">
        <f>IF(OR(AND($H$6="Both",OR(AND(AG73=0,OR(NOT(ISBLANK(E73)),NOT(ISBLANK(F73)),NOT(ISBLANK(G73)),NOT(ISBLANK(H73)))),AND(AG73=1,#REF!="TRUE",OR(AN73&lt;&gt;0,AO73&lt;&gt;0,AP73&lt;&gt;0,AQ73&lt;&gt;0)),AND(AG73=1,#REF!="FALSE",OR(NOT(ISBLANK(E73)),NOT(ISBLANK(F73)),NOT(ISBLANK(G73)),NOT(ISBLANK(H73)))))),AND($H$6="CHIP",OR(NOT(ISBLANK(E73)),NOT(ISBLANK(F73)),NOT(ISBLANK(G73)),NOT(ISBLANK(H73)))),V73=1),1,0)</f>
        <v/>
      </c>
      <c r="AS73" s="69">
        <f>IF(AND(OR(OR(#REF!=TRUE,#REF!=TRUE),AND($H$6="Both",OR(AND(AG73=1,#REF!="TRUE",AT73=1,OR(AN73="Yes",AN73="N/A",AN73="Met")),AND(#REF!="FALSE",OR(AND(E73="Yes",NOT(ISBLANK(F73))),AND(E73="N/A",NOT(ISBLANK(H73))),AND(E73="Met",NOT(ISBLANK(F73))))))),AND($H$6="CHIP",OR(AND(E73="Yes",NOT(ISBLANK(F73))),AND(E73="N/A",NOT(ISBLANK(H73))),AND(E73="Met",NOT(ISBLANK(F73)))))),V73=1),1,0)</f>
        <v/>
      </c>
      <c r="AT73" s="69">
        <f>IF(OR(AND(AN73="Yes",AO73&lt;&gt;0),AND(AN73="N/A",AQ73&lt;&gt;0),AND(AN73="Met",AO73&lt;&gt;0),AND(AN73="Not met",AP73&lt;&gt;0),AND(AN73="Unsure",AP73&lt;&gt;0),AND(AN73="No",AP73&lt;&gt;0),AND(AN73="No, submission is in draft",AP73&lt;&gt;0)),1,0)</f>
        <v/>
      </c>
    </row>
    <row r="74" hidden="1" ht="76.5" customHeight="1">
      <c r="A74" s="263" t="inlineStr">
        <is>
          <t>II.J.3.01</t>
        </is>
      </c>
      <c r="B74" s="261" t="inlineStr">
        <is>
          <t>42 CFR 457.1233(b);
42 CFR 438.230(b)(1)</t>
        </is>
      </c>
      <c r="C74" s="377" t="inlineStr">
        <is>
          <t>The contract requires that in any contract or written agreement that the MCP has with any individual or entity that relates directly or indirectly to the performance of the MCP's obligations under its contract, the MCP must maintain ultimate responsibility for adhering to and otherwise fully complying with all terms and conditions of its contract with the state, notwithstanding any relationship(s) that the MCP may have with the individual or entity.</t>
        </is>
      </c>
      <c r="D74" s="378" t="n">
        <v>3</v>
      </c>
      <c r="E74" s="255" t="inlineStr">
        <is>
          <t>Met</t>
        </is>
      </c>
      <c r="F74" s="206" t="inlineStr">
        <is>
          <t>Source: Attachment - Core Contract Provisions 02012025: 139 | CN-680000-FP122: 289</t>
        </is>
      </c>
      <c r="G74" s="255" t="inlineStr">
        <is>
          <t>N/A</t>
        </is>
      </c>
      <c r="H74" s="651" t="inlineStr">
        <is>
          <t>Recommendation: MET
Response:
The contract explicitly states that the Managed Care Plan (MCP) must maintain ultimate responsibility for adhering to and fully complying with all terms and conditions of its contract with the state, regardless of any relationships with other individuals or entities. This is evidenced by the following excerpts:
- 'No subcontract that the Managed Care Plan enters into with respect to performance under this Contract shall, in any way, relieve the Managed Care Plan of any responsibility for the performance of duties under this Contract.' [1]
- 'The Managed Care Plan shall assure that all tasks related to the subcontract are performed in accordance with the terms of this Contract...' [1]
- 'Notwithstanding any term or condition of this Contract to the contrary, the Managed Care Plan bears sole responsibility for ensuring that its performance of this Contract (and that of its subcontractors related to this Contract) fully complies with all State and federal law...' [2]
These excerpts clearly indicate that the MCP is required to maintain ultimate responsibility for compliance with the contract terms, even when subcontracting or partnering with other entities.
[1] Attachment - Core Contract Provisions 02012025: 139
[2] CN-680000-FP122: 289</t>
        </is>
      </c>
      <c r="I74" s="92" t="n"/>
      <c r="J74" s="92" t="n"/>
      <c r="K74" s="92" t="n"/>
      <c r="L74" s="71" t="n"/>
      <c r="M74" s="71" t="n"/>
      <c r="N74" s="67" t="n"/>
      <c r="O74" s="71" t="inlineStr">
        <is>
          <t>PCCME</t>
        </is>
      </c>
      <c r="P74" s="71" t="inlineStr">
        <is>
          <t>EXISTING</t>
        </is>
      </c>
      <c r="Q74" s="71">
        <f>IF(OR(AND($C$2="Base contract",$C$3="No, section requirements must be reviewed",#REF!= FALSE,#REF!=FALSE),AND($C$2="Contract amendment",$C$3="No, section requirements must be reviewed",#REF!=FALSE,#REF!=FALSE)),"MUNN")</f>
        <v/>
      </c>
      <c r="R74" s="71" t="n"/>
      <c r="S74" s="64" t="n">
        <v>44179</v>
      </c>
      <c r="T74" s="64" t="n"/>
      <c r="U74" s="64" t="n"/>
      <c r="V74" s="97">
        <f>IF(OR(AND(AG74=1,#REF!="TRUE",AT74=1),#REF!=TRUE,#REF!=TRUE),1,IF(AND(OR(AND(AG74=1,#REF!="FALSE"),AND(AG74&lt;&gt;1,#REF!="FALSE")),OR(AND(E74="Yes",F74&lt;&gt;""),AND(E74="N/A",H74&lt;&gt;""),AND(E74="Met",F74&lt;&gt;""),AND(E74="Not met",G74&lt;&gt;""),AND(E74="Unsure",G74&lt;&gt;""),AND(E74="No",G74&lt;&gt;""),AND(E74="No, submission is in draft",G74&lt;&gt;""))),1,0))</f>
        <v/>
      </c>
      <c r="W74" s="56">
        <f>IF(AND('Cover Sheet'!$B$19="Non-Risk",$R74=1),TRUE,FALSE)</f>
        <v/>
      </c>
      <c r="X74" s="56" t="n"/>
      <c r="Y74" s="56" t="n"/>
      <c r="Z74" s="56" t="n"/>
      <c r="AA74" s="56" t="n"/>
      <c r="AB74" s="56" t="n"/>
      <c r="AC74" s="56" t="n"/>
      <c r="AD74" s="56" t="n"/>
      <c r="AE74" s="56" t="n"/>
      <c r="AF74" s="79" t="n"/>
      <c r="AG74" s="98" t="n">
        <v>0</v>
      </c>
      <c r="AH74" s="108" t="n"/>
      <c r="AI74" s="79" t="n"/>
      <c r="AJ74" s="57">
        <f>IF(AG74=1,AI74=AF74,"")</f>
        <v/>
      </c>
      <c r="AK74" s="57">
        <f>IF($AG$2=1, IF(AG74=1,1,0),0)</f>
        <v/>
      </c>
      <c r="AM74" s="69">
        <f>IF(AL74=1,1,"")</f>
        <v/>
      </c>
      <c r="AR74" s="69">
        <f>IF(OR(AND($H$6="Both",OR(AND(AG74=0,OR(NOT(ISBLANK(E74)),NOT(ISBLANK(F74)),NOT(ISBLANK(G74)),NOT(ISBLANK(H74)))),AND(AG74=1,#REF!="TRUE",OR(AN74&lt;&gt;0,AO74&lt;&gt;0,AP74&lt;&gt;0,AQ74&lt;&gt;0)),AND(AG74=1,#REF!="FALSE",OR(NOT(ISBLANK(E74)),NOT(ISBLANK(F74)),NOT(ISBLANK(G74)),NOT(ISBLANK(H74)))))),AND($H$6="CHIP",OR(NOT(ISBLANK(E74)),NOT(ISBLANK(F74)),NOT(ISBLANK(G74)),NOT(ISBLANK(H74)))),V74=1),1,0)</f>
        <v/>
      </c>
      <c r="AS74" s="69">
        <f>IF(AND(OR(OR(#REF!=TRUE,#REF!=TRUE),AND($H$6="Both",OR(AND(AG74=1,#REF!="TRUE",AT74=1,OR(AN74="Yes",AN74="N/A",AN74="Met")),AND(#REF!="FALSE",OR(AND(E74="Yes",NOT(ISBLANK(F74))),AND(E74="N/A",NOT(ISBLANK(H74))),AND(E74="Met",NOT(ISBLANK(F74))))))),AND($H$6="CHIP",OR(AND(E74="Yes",NOT(ISBLANK(F74))),AND(E74="N/A",NOT(ISBLANK(H74))),AND(E74="Met",NOT(ISBLANK(F74)))))),V74=1),1,0)</f>
        <v/>
      </c>
      <c r="AT74" s="69">
        <f>IF(OR(AND(AN74="Yes",AO74&lt;&gt;0),AND(AN74="N/A",AQ74&lt;&gt;0),AND(AN74="Met",AO74&lt;&gt;0),AND(AN74="Not met",AP74&lt;&gt;0),AND(AN74="Unsure",AP74&lt;&gt;0),AND(AN74="No",AP74&lt;&gt;0),AND(AN74="No, submission is in draft",AP74&lt;&gt;0)),1,0)</f>
        <v/>
      </c>
    </row>
    <row r="75" hidden="1" ht="78.75" customHeight="1">
      <c r="A75" s="294" t="inlineStr">
        <is>
          <t>II.J.3.02</t>
        </is>
      </c>
      <c r="B75" s="295" t="inlineStr">
        <is>
          <t xml:space="preserve">42 CFR 457.1201(i);
42 CFR 457.1233(b);
42 CFR 438.230(c)(1)(i) - (ii)
</t>
        </is>
      </c>
      <c r="C75" s="377" t="inlineStr">
        <is>
          <t xml:space="preserve">The contract requires that in any contract or written agreement that the MCP has with any individual or entity that relates directly or indirectly to the performance of the MCP's obligations under its contract, if any of the MCP's activities or obligations under the contract with the state are delegated to the individual or entity, the activities and obligations, and related reporting responsibilities, are specified in the contract or written agreement between the MCP and the individual or entity. </t>
        </is>
      </c>
      <c r="D75" s="296" t="n">
        <v>3</v>
      </c>
      <c r="E75" s="295" t="inlineStr">
        <is>
          <t>Met</t>
        </is>
      </c>
      <c r="F75" s="663" t="inlineStr">
        <is>
          <t>Source: CN-680000-FP122: 200, 205 | Attachment - Core Contract Provisions 02012025: 139, 144</t>
        </is>
      </c>
      <c r="G75" s="295" t="inlineStr">
        <is>
          <t>N/A</t>
        </is>
      </c>
      <c r="H75" s="650" t="inlineStr">
        <is>
          <t>Recommendation: MET
Response:
The contract explicitly states that any subcontract or delegation of functions by the subcontractor must include all the requirements of the main contract, unless otherwise exempted. This includes specifying the delegated activities and reporting responsibilities.
Evidence:
- "Specify that if the subcontractor delegates or subcontracts any functions of its contract with the Managed Care Plan, that the subcontract or delegation shall include all the requirements of this Contract, unless otherwise exempted in this Section of the Contract or its Exhibits." (CN-680000-FP122: 205, Attachment - Core Contract Provisions 02012025: 144)
- "All subcontracts must contain provisions wherein the subcontractor agrees to perform the delegated activities and reporting responsibilities specified in compliance with Section XV., Accountability, and the SMMC Report Guide." (CN-680000-FP122: 200, Attachment - Core Contract Provisions 02012025: 139)</t>
        </is>
      </c>
      <c r="I75" s="92" t="inlineStr">
        <is>
          <t>MCO</t>
        </is>
      </c>
      <c r="J75" s="92" t="n"/>
      <c r="K75" s="92" t="inlineStr">
        <is>
          <t>PIHP</t>
        </is>
      </c>
      <c r="L75" s="71" t="inlineStr">
        <is>
          <t>PAHP</t>
        </is>
      </c>
      <c r="M75" s="71" t="inlineStr">
        <is>
          <t>NEMT PAHP</t>
        </is>
      </c>
      <c r="N75" s="71" t="n"/>
      <c r="O75" s="71" t="n"/>
      <c r="P75" s="71" t="inlineStr">
        <is>
          <t>EXISTING</t>
        </is>
      </c>
      <c r="Q75" s="71">
        <f>IF(OR(AND($C$2="Base contract",$C$3="No, section requirements must be reviewed",#REF!= FALSE,#REF!=FALSE),AND($C$2="Contract amendment",$C$3="No, section requirements must be reviewed",#REF!=FALSE,#REF!=FALSE)),"MUNN")</f>
        <v/>
      </c>
      <c r="R75" s="71" t="n"/>
      <c r="S75" s="64" t="n">
        <v>43282</v>
      </c>
      <c r="T75" s="64" t="n"/>
      <c r="U75" s="64" t="n"/>
      <c r="V75" s="97">
        <f>IF(OR(AND(AG75=1,#REF!="TRUE",AT75=1),#REF!=TRUE,#REF!=TRUE),1,IF(AND(OR(AND(AG75=1,#REF!="FALSE"),AND(AG75&lt;&gt;1,#REF!="FALSE")),OR(AND(E75="Yes",F75&lt;&gt;""),AND(E75="N/A",H75&lt;&gt;""),AND(E75="Met",F75&lt;&gt;""),AND(E75="Not met",G75&lt;&gt;""),AND(E75="Unsure",G75&lt;&gt;""),AND(E75="No",G75&lt;&gt;""),AND(E75="No, submission is in draft",G75&lt;&gt;""))),1,0))</f>
        <v/>
      </c>
      <c r="W75" s="56">
        <f>IF(AND('Cover Sheet'!$B$19="Non-Risk",$R75=1),TRUE,FALSE)</f>
        <v/>
      </c>
      <c r="X75" s="56" t="n"/>
      <c r="Y75" s="56" t="n"/>
      <c r="Z75" s="56" t="n"/>
      <c r="AA75" s="56" t="n"/>
      <c r="AB75" s="56" t="n"/>
      <c r="AC75" s="56" t="n"/>
      <c r="AD75" s="56" t="n"/>
      <c r="AE75" s="56" t="n"/>
      <c r="AF75" s="79" t="n"/>
      <c r="AG75" s="98" t="n">
        <v>0</v>
      </c>
      <c r="AH75" s="108" t="n"/>
      <c r="AI75" s="79" t="n"/>
      <c r="AJ75" s="57">
        <f>IF(AG75=1,AI75=AF75,"")</f>
        <v/>
      </c>
      <c r="AK75" s="57">
        <f>IF($AG$2=1, IF(AG75=1,1,0),0)</f>
        <v/>
      </c>
      <c r="AM75" s="69">
        <f>IF(AL75=1,1,"")</f>
        <v/>
      </c>
      <c r="AR75" s="69">
        <f>IF(OR(AND($H$6="Both",OR(AND(AG75=0,OR(NOT(ISBLANK(E75)),NOT(ISBLANK(F75)),NOT(ISBLANK(G75)),NOT(ISBLANK(H75)))),AND(AG75=1,#REF!="TRUE",OR(AN75&lt;&gt;0,AO75&lt;&gt;0,AP75&lt;&gt;0,AQ75&lt;&gt;0)),AND(AG75=1,#REF!="FALSE",OR(NOT(ISBLANK(E75)),NOT(ISBLANK(F75)),NOT(ISBLANK(G75)),NOT(ISBLANK(H75)))))),AND($H$6="CHIP",OR(NOT(ISBLANK(E75)),NOT(ISBLANK(F75)),NOT(ISBLANK(G75)),NOT(ISBLANK(H75)))),V75=1),1,0)</f>
        <v/>
      </c>
      <c r="AS75" s="69">
        <f>IF(AND(OR(OR(#REF!=TRUE,#REF!=TRUE),AND($H$6="Both",OR(AND(AG75=1,#REF!="TRUE",AT75=1,OR(AN75="Yes",AN75="N/A",AN75="Met")),AND(#REF!="FALSE",OR(AND(E75="Yes",NOT(ISBLANK(F75))),AND(E75="N/A",NOT(ISBLANK(H75))),AND(E75="Met",NOT(ISBLANK(F75))))))),AND($H$6="CHIP",OR(AND(E75="Yes",NOT(ISBLANK(F75))),AND(E75="N/A",NOT(ISBLANK(H75))),AND(E75="Met",NOT(ISBLANK(F75)))))),V75=1),1,0)</f>
        <v/>
      </c>
      <c r="AT75" s="69">
        <f>IF(OR(AND(AN75="Yes",AO75&lt;&gt;0),AND(AN75="N/A",AQ75&lt;&gt;0),AND(AN75="Met",AO75&lt;&gt;0),AND(AN75="Not met",AP75&lt;&gt;0),AND(AN75="Unsure",AP75&lt;&gt;0),AND(AN75="No",AP75&lt;&gt;0),AND(AN75="No, submission is in draft",AP75&lt;&gt;0)),1,0)</f>
        <v/>
      </c>
    </row>
    <row r="76" hidden="1" ht="76.5" customHeight="1">
      <c r="A76" s="330" t="inlineStr">
        <is>
          <t>II.J.3.02</t>
        </is>
      </c>
      <c r="B76" s="263" t="inlineStr">
        <is>
          <t xml:space="preserve">42 CFR 457.1233(b);
42 CFR 438.230(c)(1)(i) - (ii)
</t>
        </is>
      </c>
      <c r="C76" s="377" t="inlineStr">
        <is>
          <t xml:space="preserve">The contract requires that in any contract or written agreement that the MCP has with any individual or entity that relates directly or indirectly to the performance of the MCP's obligations under its contract, if any of the MCP's activities or obligations under the contract with the state are delegated to the individual or entity, the activities and obligations, and related reporting responsibilities, are specified in the contract or written agreement between the MCP and the individual or entity. </t>
        </is>
      </c>
      <c r="D76" s="378" t="n">
        <v>3</v>
      </c>
      <c r="E76" s="295" t="inlineStr">
        <is>
          <t>Met</t>
        </is>
      </c>
      <c r="F76" s="663" t="inlineStr">
        <is>
          <t>Source: CN-680000-FP122: 200 | Attachment - Core Contract Provisions 02012025: 139</t>
        </is>
      </c>
      <c r="G76" s="295" t="inlineStr">
        <is>
          <t>N/A</t>
        </is>
      </c>
      <c r="H76" s="650" t="inlineStr">
        <is>
          <t>Recommendation: MET
Response:
The contract explicitly states that subcontracts must contain provisions wherein the subcontractor agrees to perform the delegated activities and reporting responsibilities specified in compliance with Section XV, Accountability, and the SMMC Report Guide. This indicates that the activities, obligations, and related reporting responsibilities are specified in the contract or written agreement between the MCP and the individual or entity.
Evidence:
- "contracts must contain provisions wherein the subcontractor agrees to perform the delegated activities and reporting responsibilities specified in compliance with Section XV., Accountability, and the SMMC Report Guide." [CN-680000-FP122: 200]
- "All subcontracts must contain provisions wherein the subcontractor agrees to perform the delegated activities and reporting responsibilities specified in compliance with Section XV., Accountability, and the SMMC Report Guide." [Attachment - Core Contract Provisions 02012025: 139]</t>
        </is>
      </c>
      <c r="I76" s="92" t="n"/>
      <c r="J76" s="92" t="n"/>
      <c r="K76" s="92" t="n"/>
      <c r="L76" s="71" t="n"/>
      <c r="M76" s="71" t="n"/>
      <c r="N76" s="67" t="n"/>
      <c r="O76" s="71" t="inlineStr">
        <is>
          <t>PCCME</t>
        </is>
      </c>
      <c r="P76" s="71" t="inlineStr">
        <is>
          <t>EXISTING</t>
        </is>
      </c>
      <c r="Q76" s="71">
        <f>IF(OR(AND($C$2="Base contract",$C$3="No, section requirements must be reviewed",#REF!= FALSE,#REF!=FALSE),AND($C$2="Contract amendment",$C$3="No, section requirements must be reviewed",#REF!=FALSE,#REF!=FALSE)),"MUNN")</f>
        <v/>
      </c>
      <c r="R76" s="71" t="n"/>
      <c r="S76" s="64" t="n">
        <v>44179</v>
      </c>
      <c r="T76" s="64" t="n"/>
      <c r="U76" s="64" t="n"/>
      <c r="V76" s="97">
        <f>IF(OR(AND(AG76=1,#REF!="TRUE",AT76=1),#REF!=TRUE,#REF!=TRUE),1,IF(AND(OR(AND(AG76=1,#REF!="FALSE"),AND(AG76&lt;&gt;1,#REF!="FALSE")),OR(AND(E76="Yes",F76&lt;&gt;""),AND(E76="N/A",H76&lt;&gt;""),AND(E76="Met",F76&lt;&gt;""),AND(E76="Not met",G76&lt;&gt;""),AND(E76="Unsure",G76&lt;&gt;""),AND(E76="No",G76&lt;&gt;""),AND(E76="No, submission is in draft",G76&lt;&gt;""))),1,0))</f>
        <v/>
      </c>
      <c r="W76" s="56">
        <f>IF(AND('Cover Sheet'!$B$19="Non-Risk",$R76=1),TRUE,FALSE)</f>
        <v/>
      </c>
      <c r="X76" s="56" t="n"/>
      <c r="Y76" s="56" t="n"/>
      <c r="Z76" s="56" t="n"/>
      <c r="AA76" s="56" t="n"/>
      <c r="AB76" s="56" t="n"/>
      <c r="AC76" s="56" t="n"/>
      <c r="AD76" s="56" t="n"/>
      <c r="AE76" s="56" t="n"/>
      <c r="AF76" s="79" t="n"/>
      <c r="AG76" s="98" t="n">
        <v>0</v>
      </c>
      <c r="AH76" s="108" t="n"/>
      <c r="AI76" s="79" t="n"/>
      <c r="AJ76" s="57">
        <f>IF(AG76=1,AI76=AF76,"")</f>
        <v/>
      </c>
      <c r="AK76" s="57">
        <f>IF($AG$2=1, IF(AG76=1,1,0),0)</f>
        <v/>
      </c>
      <c r="AM76" s="69">
        <f>IF(AL76=1,1,"")</f>
        <v/>
      </c>
      <c r="AR76" s="69">
        <f>IF(OR(AND($H$6="Both",OR(AND(AG76=0,OR(NOT(ISBLANK(E76)),NOT(ISBLANK(F76)),NOT(ISBLANK(G76)),NOT(ISBLANK(H76)))),AND(AG76=1,#REF!="TRUE",OR(AN76&lt;&gt;0,AO76&lt;&gt;0,AP76&lt;&gt;0,AQ76&lt;&gt;0)),AND(AG76=1,#REF!="FALSE",OR(NOT(ISBLANK(E76)),NOT(ISBLANK(F76)),NOT(ISBLANK(G76)),NOT(ISBLANK(H76)))))),AND($H$6="CHIP",OR(NOT(ISBLANK(E76)),NOT(ISBLANK(F76)),NOT(ISBLANK(G76)),NOT(ISBLANK(H76)))),V76=1),1,0)</f>
        <v/>
      </c>
      <c r="AS76" s="69">
        <f>IF(AND(OR(OR(#REF!=TRUE,#REF!=TRUE),AND($H$6="Both",OR(AND(AG76=1,#REF!="TRUE",AT76=1,OR(AN76="Yes",AN76="N/A",AN76="Met")),AND(#REF!="FALSE",OR(AND(E76="Yes",NOT(ISBLANK(F76))),AND(E76="N/A",NOT(ISBLANK(H76))),AND(E76="Met",NOT(ISBLANK(F76))))))),AND($H$6="CHIP",OR(AND(E76="Yes",NOT(ISBLANK(F76))),AND(E76="N/A",NOT(ISBLANK(H76))),AND(E76="Met",NOT(ISBLANK(F76)))))),V76=1),1,0)</f>
        <v/>
      </c>
      <c r="AT76" s="69">
        <f>IF(OR(AND(AN76="Yes",AO76&lt;&gt;0),AND(AN76="N/A",AQ76&lt;&gt;0),AND(AN76="Met",AO76&lt;&gt;0),AND(AN76="Not met",AP76&lt;&gt;0),AND(AN76="Unsure",AP76&lt;&gt;0),AND(AN76="No",AP76&lt;&gt;0),AND(AN76="No, submission is in draft",AP76&lt;&gt;0)),1,0)</f>
        <v/>
      </c>
    </row>
    <row r="77" hidden="1" ht="102" customHeight="1">
      <c r="A77" s="294" t="inlineStr">
        <is>
          <t>II.J.3.03</t>
        </is>
      </c>
      <c r="B77" s="295" t="inlineStr">
        <is>
          <t xml:space="preserve">42 CFR 457.1201(i);
42 CFR 457.1233(b);
42 CFR 438.230(c)(1)(iii)
</t>
        </is>
      </c>
      <c r="C77" s="377" t="inlineStr">
        <is>
          <t>The contract requires that in any contract or written agreement that the MCP has with any individual or entity that relates directly or indirectly to the performance of the MCP's obligations under its contract, if any of the MCP's activities or obligations under the contract with the state are delegated to the individual or entity, the contract or written arrangement between the MCP and the individual or entity must either provide for revocation of the delegation of activities or obligations, or specify other remedies, in instances where the state or the MCP determines that the individual or entity has not performed satisfactorily.</t>
        </is>
      </c>
      <c r="D77" s="296" t="n">
        <v>3</v>
      </c>
      <c r="E77" s="295" t="inlineStr">
        <is>
          <t>Met</t>
        </is>
      </c>
      <c r="F77" s="663" t="inlineStr">
        <is>
          <t>Source: Attachment - Core Contract Provisions 02012025: 144 | CN-680000-FP122: 205</t>
        </is>
      </c>
      <c r="G77" s="295" t="inlineStr">
        <is>
          <t>N/A</t>
        </is>
      </c>
      <c r="H77" s="650" t="inlineStr">
        <is>
          <t>Recommendation: MET
Response:
The contract explicitly states that if the subcontractor's performance is inadequate, the contract must provide for revoking delegation or imposing other sanctions. This meets the requirement for revocation or other remedies in case of unsatisfactory performance.
Evidence:
- "Provide for revoking delegation, or imposing other sanctions, if the subcontractor's performance is inadequate." [1]
- "Provide for revoking delegation, or imposing other sanctions, if the subcontractor's performance is inadequate." [2]</t>
        </is>
      </c>
      <c r="I77" s="92" t="inlineStr">
        <is>
          <t>MCO</t>
        </is>
      </c>
      <c r="J77" s="92" t="n"/>
      <c r="K77" s="92" t="inlineStr">
        <is>
          <t>PIHP</t>
        </is>
      </c>
      <c r="L77" s="71" t="inlineStr">
        <is>
          <t>PAHP</t>
        </is>
      </c>
      <c r="M77" s="71" t="inlineStr">
        <is>
          <t>NEMT PAHP</t>
        </is>
      </c>
      <c r="N77" s="71" t="n"/>
      <c r="O77" s="71" t="n"/>
      <c r="P77" s="71" t="inlineStr">
        <is>
          <t>EXISTING</t>
        </is>
      </c>
      <c r="Q77" s="71">
        <f>IF(OR(AND($C$2="Base contract",$C$3="No, section requirements must be reviewed",#REF!= FALSE,#REF!=FALSE),AND($C$2="Contract amendment",$C$3="No, section requirements must be reviewed",#REF!=FALSE,#REF!=FALSE)),"MUNN")</f>
        <v/>
      </c>
      <c r="R77" s="71" t="n"/>
      <c r="S77" s="64" t="n">
        <v>43282</v>
      </c>
      <c r="T77" s="64" t="n"/>
      <c r="U77" s="64" t="n"/>
      <c r="V77" s="97">
        <f>IF(OR(AND(AG77=1,#REF!="TRUE",AT77=1),#REF!=TRUE,#REF!=TRUE),1,IF(AND(OR(AND(AG77=1,#REF!="FALSE"),AND(AG77&lt;&gt;1,#REF!="FALSE")),OR(AND(E77="Yes",F77&lt;&gt;""),AND(E77="N/A",H77&lt;&gt;""),AND(E77="Met",F77&lt;&gt;""),AND(E77="Not met",G77&lt;&gt;""),AND(E77="Unsure",G77&lt;&gt;""),AND(E77="No",G77&lt;&gt;""),AND(E77="No, submission is in draft",G77&lt;&gt;""))),1,0))</f>
        <v/>
      </c>
      <c r="W77" s="56">
        <f>IF(AND('Cover Sheet'!$B$19="Non-Risk",$R77=1),TRUE,FALSE)</f>
        <v/>
      </c>
      <c r="X77" s="56" t="n"/>
      <c r="Y77" s="56" t="n"/>
      <c r="Z77" s="56" t="n"/>
      <c r="AA77" s="56" t="n"/>
      <c r="AB77" s="56" t="n"/>
      <c r="AC77" s="56" t="n"/>
      <c r="AD77" s="56" t="n"/>
      <c r="AE77" s="56" t="n"/>
      <c r="AF77" s="79" t="n"/>
      <c r="AG77" s="98" t="n">
        <v>0</v>
      </c>
      <c r="AH77" s="108" t="n"/>
      <c r="AI77" s="79" t="n"/>
      <c r="AJ77" s="57">
        <f>IF(AG77=1,AI77=AF77,"")</f>
        <v/>
      </c>
      <c r="AK77" s="57">
        <f>IF($AG$2=1, IF(AG77=1,1,0),0)</f>
        <v/>
      </c>
      <c r="AM77" s="69">
        <f>IF(AL77=1,1,"")</f>
        <v/>
      </c>
      <c r="AR77" s="69">
        <f>IF(OR(AND($H$6="Both",OR(AND(AG77=0,OR(NOT(ISBLANK(E77)),NOT(ISBLANK(F77)),NOT(ISBLANK(G77)),NOT(ISBLANK(H77)))),AND(AG77=1,#REF!="TRUE",OR(AN77&lt;&gt;0,AO77&lt;&gt;0,AP77&lt;&gt;0,AQ77&lt;&gt;0)),AND(AG77=1,#REF!="FALSE",OR(NOT(ISBLANK(E77)),NOT(ISBLANK(F77)),NOT(ISBLANK(G77)),NOT(ISBLANK(H77)))))),AND($H$6="CHIP",OR(NOT(ISBLANK(E77)),NOT(ISBLANK(F77)),NOT(ISBLANK(G77)),NOT(ISBLANK(H77)))),V77=1),1,0)</f>
        <v/>
      </c>
      <c r="AS77" s="69">
        <f>IF(AND(OR(OR(#REF!=TRUE,#REF!=TRUE),AND($H$6="Both",OR(AND(AG77=1,#REF!="TRUE",AT77=1,OR(AN77="Yes",AN77="N/A",AN77="Met")),AND(#REF!="FALSE",OR(AND(E77="Yes",NOT(ISBLANK(F77))),AND(E77="N/A",NOT(ISBLANK(H77))),AND(E77="Met",NOT(ISBLANK(F77))))))),AND($H$6="CHIP",OR(AND(E77="Yes",NOT(ISBLANK(F77))),AND(E77="N/A",NOT(ISBLANK(H77))),AND(E77="Met",NOT(ISBLANK(F77)))))),V77=1),1,0)</f>
        <v/>
      </c>
      <c r="AT77" s="69">
        <f>IF(OR(AND(AN77="Yes",AO77&lt;&gt;0),AND(AN77="N/A",AQ77&lt;&gt;0),AND(AN77="Met",AO77&lt;&gt;0),AND(AN77="Not met",AP77&lt;&gt;0),AND(AN77="Unsure",AP77&lt;&gt;0),AND(AN77="No",AP77&lt;&gt;0),AND(AN77="No, submission is in draft",AP77&lt;&gt;0)),1,0)</f>
        <v/>
      </c>
    </row>
    <row r="78" hidden="1" ht="102" customHeight="1">
      <c r="A78" s="263" t="inlineStr">
        <is>
          <t>II.J.3.03</t>
        </is>
      </c>
      <c r="B78" s="263" t="inlineStr">
        <is>
          <t xml:space="preserve">42 CFR 457.1233(b);
42 CFR 438.230(c)(1)(iii)
</t>
        </is>
      </c>
      <c r="C78" s="379" t="inlineStr">
        <is>
          <t>The contract requires that in any contract or written agreement that the MCP has with any individual or entity that relates directly or indirectly to the performance of the MCP's obligations under its contract, if any of the MCP's activities or obligations under the contract with the state are delegated to the individual or entity, the contract or written arrangement between the MCP and the individual or entity must either provide for revocation of the delegation of activities or obligations, or specify other remedies, in instances where the state or the MCP determines that the individual or entity has not performed satisfactorily.</t>
        </is>
      </c>
      <c r="D78" s="380" t="n">
        <v>3</v>
      </c>
      <c r="E78" s="295" t="inlineStr">
        <is>
          <t>Met</t>
        </is>
      </c>
      <c r="F78" s="663" t="inlineStr">
        <is>
          <t>Source: Attachment - Core Contract Provisions 02012025: 144 | CN-680000-FP122: 205</t>
        </is>
      </c>
      <c r="G78" s="295" t="inlineStr">
        <is>
          <t>N/A</t>
        </is>
      </c>
      <c r="H78" s="650" t="inlineStr">
        <is>
          <t>Recommendation: MET
Response:
The contract explicitly states that if the subcontractor delegates or subcontracts any functions of its contract with the Managed Care Plan, the subcontract or delegation shall include provisions for revoking delegation or imposing other sanctions if the subcontractor's performance is inadequate. This meets the requirement. [1][2]</t>
        </is>
      </c>
      <c r="I78" s="92" t="n"/>
      <c r="J78" s="92" t="n"/>
      <c r="K78" s="92" t="n"/>
      <c r="L78" s="71" t="n"/>
      <c r="M78" s="71" t="n"/>
      <c r="N78" s="71" t="n"/>
      <c r="O78" s="71" t="inlineStr">
        <is>
          <t>PCCME</t>
        </is>
      </c>
      <c r="P78" s="71" t="inlineStr">
        <is>
          <t>EXISTING</t>
        </is>
      </c>
      <c r="Q78" s="71">
        <f>IF(OR(AND($C$2="Base contract",$C$3="No, section requirements must be reviewed",#REF!= FALSE,#REF!=FALSE),AND($C$2="Contract amendment",$C$3="No, section requirements must be reviewed",#REF!=FALSE,#REF!=FALSE)),"MUNN")</f>
        <v/>
      </c>
      <c r="R78" s="71" t="n"/>
      <c r="S78" s="64" t="n">
        <v>44179</v>
      </c>
      <c r="T78" s="64" t="n"/>
      <c r="U78" s="64" t="n"/>
      <c r="V78" s="97">
        <f>IF(OR(AND(AG78=1,#REF!="TRUE",AT78=1),#REF!=TRUE,#REF!=TRUE),1,IF(AND(OR(AND(AG78=1,#REF!="FALSE"),AND(AG78&lt;&gt;1,#REF!="FALSE")),OR(AND(E78="Yes",F78&lt;&gt;""),AND(E78="N/A",H78&lt;&gt;""),AND(E78="Met",F78&lt;&gt;""),AND(E78="Not met",G78&lt;&gt;""),AND(E78="Unsure",G78&lt;&gt;""),AND(E78="No",G78&lt;&gt;""),AND(E78="No, submission is in draft",G78&lt;&gt;""))),1,0))</f>
        <v/>
      </c>
      <c r="W78" s="56">
        <f>IF(AND('Cover Sheet'!$B$19="Non-Risk",$R78=1),TRUE,FALSE)</f>
        <v/>
      </c>
      <c r="X78" s="56" t="n"/>
      <c r="Y78" s="56" t="n"/>
      <c r="Z78" s="56" t="n"/>
      <c r="AA78" s="56" t="n"/>
      <c r="AB78" s="56" t="n"/>
      <c r="AC78" s="56" t="n"/>
      <c r="AD78" s="56" t="n"/>
      <c r="AE78" s="56" t="n"/>
      <c r="AF78" s="79" t="n"/>
      <c r="AG78" s="98" t="n">
        <v>0</v>
      </c>
      <c r="AH78" s="108" t="n"/>
      <c r="AI78" s="79" t="n"/>
      <c r="AJ78" s="57">
        <f>IF(AG78=1,AI78=AF78,"")</f>
        <v/>
      </c>
      <c r="AK78" s="57">
        <f>IF($AG$2=1, IF(AG78=1,1,0),0)</f>
        <v/>
      </c>
      <c r="AM78" s="69">
        <f>IF(AL78=1,1,"")</f>
        <v/>
      </c>
      <c r="AR78" s="69">
        <f>IF(OR(AND($H$6="Both",OR(AND(AG78=0,OR(NOT(ISBLANK(E78)),NOT(ISBLANK(F78)),NOT(ISBLANK(G78)),NOT(ISBLANK(H78)))),AND(AG78=1,#REF!="TRUE",OR(AN78&lt;&gt;0,AO78&lt;&gt;0,AP78&lt;&gt;0,AQ78&lt;&gt;0)),AND(AG78=1,#REF!="FALSE",OR(NOT(ISBLANK(E78)),NOT(ISBLANK(F78)),NOT(ISBLANK(G78)),NOT(ISBLANK(H78)))))),AND($H$6="CHIP",OR(NOT(ISBLANK(E78)),NOT(ISBLANK(F78)),NOT(ISBLANK(G78)),NOT(ISBLANK(H78)))),V78=1),1,0)</f>
        <v/>
      </c>
      <c r="AS78" s="69">
        <f>IF(AND(OR(OR(#REF!=TRUE,#REF!=TRUE),AND($H$6="Both",OR(AND(AG78=1,#REF!="TRUE",AT78=1,OR(AN78="Yes",AN78="N/A",AN78="Met")),AND(#REF!="FALSE",OR(AND(E78="Yes",NOT(ISBLANK(F78))),AND(E78="N/A",NOT(ISBLANK(H78))),AND(E78="Met",NOT(ISBLANK(F78))))))),AND($H$6="CHIP",OR(AND(E78="Yes",NOT(ISBLANK(F78))),AND(E78="N/A",NOT(ISBLANK(H78))),AND(E78="Met",NOT(ISBLANK(F78)))))),V78=1),1,0)</f>
        <v/>
      </c>
      <c r="AT78" s="69">
        <f>IF(OR(AND(AN78="Yes",AO78&lt;&gt;0),AND(AN78="N/A",AQ78&lt;&gt;0),AND(AN78="Met",AO78&lt;&gt;0),AND(AN78="Not met",AP78&lt;&gt;0),AND(AN78="Unsure",AP78&lt;&gt;0),AND(AN78="No",AP78&lt;&gt;0),AND(AN78="No, submission is in draft",AP78&lt;&gt;0)),1,0)</f>
        <v/>
      </c>
    </row>
    <row r="79" hidden="1" ht="78" customHeight="1">
      <c r="A79" s="294" t="inlineStr">
        <is>
          <t>II.J.3.04</t>
        </is>
      </c>
      <c r="B79" s="295" t="inlineStr">
        <is>
          <t>42 CFR 457.1201(i);
42 CFR 457.1233(b);
42 CFR 438.230(c)(2)</t>
        </is>
      </c>
      <c r="C79" s="377" t="inlineStr">
        <is>
          <t>The contract specifies that in any contract or written agreement that the MCP has with any individual or entity that relates directly or indirectly to the performance of the MCP's obligations under its contract, the contract or written agreement between the MCP and the individual or entity requires the individual or entity to comply with all applicable CHIP laws, regulations, including applicable subregulatory guidance and contract provisions.</t>
        </is>
      </c>
      <c r="D79" s="296" t="n">
        <v>3</v>
      </c>
      <c r="E79" s="295" t="inlineStr">
        <is>
          <t>Met</t>
        </is>
      </c>
      <c r="F79" s="663" t="inlineStr">
        <is>
          <t>Source: Attachment - Core Contract Provisions 02012025: 139, 144 | CN-680000-FP122: 200, 205</t>
        </is>
      </c>
      <c r="G79" s="295" t="inlineStr">
        <is>
          <t>N/A</t>
        </is>
      </c>
      <c r="H79" s="650" t="inlineStr">
        <is>
          <t>Recommendation: MET
Response:
The contract explicitly states that all subcontracts must comply with applicable Medicaid laws and regulations, including applicable sub-regulatory guidance and Contract provisions. This is evidenced by the text: 'b. All subcontracts must comply with 42 CFR 438.230, 42 CFR 438.3(k), 42 CFR 455.104, 42 CFR 455.105 and 42 CFR 455.106 and all applicable Medicaid laws and regulations, including applicable sub-regulatory guidance and Contract provisions, and any other applicable State or federal law.' (Attachment - Core Contract Provisions 02012025: 139, 144 | CN-680000-FP122: 200, 205)</t>
        </is>
      </c>
      <c r="I79" s="92" t="inlineStr">
        <is>
          <t>MCO</t>
        </is>
      </c>
      <c r="J79" s="92" t="n"/>
      <c r="K79" s="92" t="inlineStr">
        <is>
          <t>PIHP</t>
        </is>
      </c>
      <c r="L79" s="71" t="inlineStr">
        <is>
          <t>PAHP</t>
        </is>
      </c>
      <c r="M79" s="71" t="inlineStr">
        <is>
          <t>NEMT PAHP</t>
        </is>
      </c>
      <c r="N79" s="71" t="n"/>
      <c r="O79" s="71" t="n"/>
      <c r="P79" s="71" t="inlineStr">
        <is>
          <t>EXISTING</t>
        </is>
      </c>
      <c r="Q79" s="71">
        <f>IF(OR(AND($C$2="Base contract",$C$3="No, section requirements must be reviewed",#REF!= FALSE,#REF!=FALSE),AND($C$2="Contract amendment",$C$3="No, section requirements must be reviewed",#REF!=FALSE,#REF!=FALSE)),"MUNN")</f>
        <v/>
      </c>
      <c r="R79" s="71" t="n"/>
      <c r="S79" s="64" t="n">
        <v>43282</v>
      </c>
      <c r="T79" s="64" t="n"/>
      <c r="U79" s="64" t="n"/>
      <c r="V79" s="97">
        <f>IF(OR(AND(AG79=1,#REF!="TRUE",AT79=1),#REF!=TRUE,#REF!=TRUE),1,IF(AND(OR(AND(AG79=1,#REF!="FALSE"),AND(AG79&lt;&gt;1,#REF!="FALSE")),OR(AND(E79="Yes",F79&lt;&gt;""),AND(E79="N/A",H79&lt;&gt;""),AND(E79="Met",F79&lt;&gt;""),AND(E79="Not met",G79&lt;&gt;""),AND(E79="Unsure",G79&lt;&gt;""),AND(E79="No",G79&lt;&gt;""),AND(E79="No, submission is in draft",G79&lt;&gt;""))),1,0))</f>
        <v/>
      </c>
      <c r="W79" s="56">
        <f>IF(AND('Cover Sheet'!$B$19="Non-Risk",$R79=1),TRUE,FALSE)</f>
        <v/>
      </c>
      <c r="X79" s="56" t="n"/>
      <c r="Y79" s="56" t="n"/>
      <c r="Z79" s="56" t="n"/>
      <c r="AA79" s="56" t="n"/>
      <c r="AB79" s="56" t="n"/>
      <c r="AC79" s="56" t="n"/>
      <c r="AD79" s="56" t="n"/>
      <c r="AE79" s="56" t="n"/>
      <c r="AF79" s="79" t="n"/>
      <c r="AG79" s="98" t="n">
        <v>0</v>
      </c>
      <c r="AH79" s="108" t="n"/>
      <c r="AI79" s="79" t="n"/>
      <c r="AJ79" s="57">
        <f>IF(AG79=1,AI79=AF79,"")</f>
        <v/>
      </c>
      <c r="AK79" s="57">
        <f>IF($AG$2=1, IF(AG79=1,1,0),0)</f>
        <v/>
      </c>
      <c r="AM79" s="69">
        <f>IF(AL79=1,1,"")</f>
        <v/>
      </c>
      <c r="AR79" s="69">
        <f>IF(OR(AND($H$6="Both",OR(AND(AG79=0,OR(NOT(ISBLANK(E79)),NOT(ISBLANK(F79)),NOT(ISBLANK(G79)),NOT(ISBLANK(H79)))),AND(AG79=1,#REF!="TRUE",OR(AN79&lt;&gt;0,AO79&lt;&gt;0,AP79&lt;&gt;0,AQ79&lt;&gt;0)),AND(AG79=1,#REF!="FALSE",OR(NOT(ISBLANK(E79)),NOT(ISBLANK(F79)),NOT(ISBLANK(G79)),NOT(ISBLANK(H79)))))),AND($H$6="CHIP",OR(NOT(ISBLANK(E79)),NOT(ISBLANK(F79)),NOT(ISBLANK(G79)),NOT(ISBLANK(H79)))),V79=1),1,0)</f>
        <v/>
      </c>
      <c r="AS79" s="69">
        <f>IF(AND(OR(OR(#REF!=TRUE,#REF!=TRUE),AND($H$6="Both",OR(AND(AG79=1,#REF!="TRUE",AT79=1,OR(AN79="Yes",AN79="N/A",AN79="Met")),AND(#REF!="FALSE",OR(AND(E79="Yes",NOT(ISBLANK(F79))),AND(E79="N/A",NOT(ISBLANK(H79))),AND(E79="Met",NOT(ISBLANK(F79))))))),AND($H$6="CHIP",OR(AND(E79="Yes",NOT(ISBLANK(F79))),AND(E79="N/A",NOT(ISBLANK(H79))),AND(E79="Met",NOT(ISBLANK(F79)))))),V79=1),1,0)</f>
        <v/>
      </c>
      <c r="AT79" s="69">
        <f>IF(OR(AND(AN79="Yes",AO79&lt;&gt;0),AND(AN79="N/A",AQ79&lt;&gt;0),AND(AN79="Met",AO79&lt;&gt;0),AND(AN79="Not met",AP79&lt;&gt;0),AND(AN79="Unsure",AP79&lt;&gt;0),AND(AN79="No",AP79&lt;&gt;0),AND(AN79="No, submission is in draft",AP79&lt;&gt;0)),1,0)</f>
        <v/>
      </c>
    </row>
    <row r="80" hidden="1" ht="72.75" customHeight="1">
      <c r="A80" s="330" t="inlineStr">
        <is>
          <t>II.J.3.04</t>
        </is>
      </c>
      <c r="B80" s="263" t="inlineStr">
        <is>
          <t>42 CFR 457.1233(b);
42 CFR 438.230(c)(2)</t>
        </is>
      </c>
      <c r="C80" s="379" t="inlineStr">
        <is>
          <t xml:space="preserve">The contract specifies that in any contract or written agreement that the MCP has with any individual or entity that relates directly or indirectly to the performance of the MCP's obligations under its contract, the contract or written agreement between the MCP and the individual or entity requires the individual or entity to comply with all applicable CHIP laws, regulations, including applicable subregulatory guidance and contract provisions. </t>
        </is>
      </c>
      <c r="D80" s="380" t="n">
        <v>3</v>
      </c>
      <c r="E80" s="295" t="inlineStr">
        <is>
          <t>Met</t>
        </is>
      </c>
      <c r="F80" s="663" t="inlineStr">
        <is>
          <t>Source: Attachment - Core Contract Provisions 02012025: 139, 144 | CN-680000-FP122: 200, 205</t>
        </is>
      </c>
      <c r="G80" s="295" t="inlineStr">
        <is>
          <t>N/A</t>
        </is>
      </c>
      <c r="H80" s="650" t="inlineStr">
        <is>
          <t>Recommendation: MET
Response:
The contract explicitly states that all subcontracts must comply with applicable Medicaid laws and regulations, including applicable sub-regulatory guidance and Contract provisions. This is evidenced by the text: 'b. All subcontracts must comply with 42 CFR 438.230, 42 CFR 438.3(k), 42 CFR 455.104, 42 CFR 455.105 and 42 CFR 455.106 and all applicable Medicaid laws and regulations, including applicable sub-regulatory guidance and Contract provisions, and any other applicable State or federal law.' (Attachment - Core Contract Provisions 02012025: 139, 144 | CN-680000-FP122: 200, 205)</t>
        </is>
      </c>
      <c r="I80" s="92" t="n"/>
      <c r="J80" s="92" t="n"/>
      <c r="K80" s="92" t="n"/>
      <c r="L80" s="71" t="n"/>
      <c r="M80" s="71" t="n"/>
      <c r="N80" s="71" t="n"/>
      <c r="O80" s="71" t="inlineStr">
        <is>
          <t>PCCME</t>
        </is>
      </c>
      <c r="P80" s="71" t="inlineStr">
        <is>
          <t>EXISTING</t>
        </is>
      </c>
      <c r="Q80" s="71">
        <f>IF(OR(AND($C$2="Base contract",$C$3="No, section requirements must be reviewed",#REF!= FALSE,#REF!=FALSE),AND($C$2="Contract amendment",$C$3="No, section requirements must be reviewed",#REF!=FALSE,#REF!=FALSE)),"MUNN")</f>
        <v/>
      </c>
      <c r="R80" s="71" t="n"/>
      <c r="S80" s="64" t="n">
        <v>44179</v>
      </c>
      <c r="T80" s="64" t="n"/>
      <c r="U80" s="64" t="n"/>
      <c r="V80" s="97">
        <f>IF(OR(AND(AG80=1,#REF!="TRUE",AT80=1),#REF!=TRUE,#REF!=TRUE),1,IF(AND(OR(AND(AG80=1,#REF!="FALSE"),AND(AG80&lt;&gt;1,#REF!="FALSE")),OR(AND(E80="Yes",F80&lt;&gt;""),AND(E80="N/A",H80&lt;&gt;""),AND(E80="Met",F80&lt;&gt;""),AND(E80="Not met",G80&lt;&gt;""),AND(E80="Unsure",G80&lt;&gt;""),AND(E80="No",G80&lt;&gt;""),AND(E80="No, submission is in draft",G80&lt;&gt;""))),1,0))</f>
        <v/>
      </c>
      <c r="W80" s="56">
        <f>IF(AND('Cover Sheet'!$B$19="Non-Risk",$R80=1),TRUE,FALSE)</f>
        <v/>
      </c>
      <c r="X80" s="56" t="n"/>
      <c r="Y80" s="56" t="n"/>
      <c r="Z80" s="56" t="n"/>
      <c r="AA80" s="56" t="n"/>
      <c r="AB80" s="56" t="n"/>
      <c r="AC80" s="56" t="n"/>
      <c r="AD80" s="56" t="n"/>
      <c r="AE80" s="56" t="n"/>
      <c r="AF80" s="79" t="n"/>
      <c r="AG80" s="98" t="n">
        <v>0</v>
      </c>
      <c r="AH80" s="108" t="n"/>
      <c r="AI80" s="79" t="n"/>
      <c r="AJ80" s="57">
        <f>IF(AG80=1,AI80=AF80,"")</f>
        <v/>
      </c>
      <c r="AK80" s="57">
        <f>IF($AG$2=1, IF(AG80=1,1,0),0)</f>
        <v/>
      </c>
      <c r="AM80" s="69">
        <f>IF(AL80=1,1,"")</f>
        <v/>
      </c>
      <c r="AR80" s="69">
        <f>IF(OR(AND($H$6="Both",OR(AND(AG80=0,OR(NOT(ISBLANK(E80)),NOT(ISBLANK(F80)),NOT(ISBLANK(G80)),NOT(ISBLANK(H80)))),AND(AG80=1,#REF!="TRUE",OR(AN80&lt;&gt;0,AO80&lt;&gt;0,AP80&lt;&gt;0,AQ80&lt;&gt;0)),AND(AG80=1,#REF!="FALSE",OR(NOT(ISBLANK(E80)),NOT(ISBLANK(F80)),NOT(ISBLANK(G80)),NOT(ISBLANK(H80)))))),AND($H$6="CHIP",OR(NOT(ISBLANK(E80)),NOT(ISBLANK(F80)),NOT(ISBLANK(G80)),NOT(ISBLANK(H80)))),V80=1),1,0)</f>
        <v/>
      </c>
      <c r="AS80" s="69">
        <f>IF(AND(OR(OR(#REF!=TRUE,#REF!=TRUE),AND($H$6="Both",OR(AND(AG80=1,#REF!="TRUE",AT80=1,OR(AN80="Yes",AN80="N/A",AN80="Met")),AND(#REF!="FALSE",OR(AND(E80="Yes",NOT(ISBLANK(F80))),AND(E80="N/A",NOT(ISBLANK(H80))),AND(E80="Met",NOT(ISBLANK(F80))))))),AND($H$6="CHIP",OR(AND(E80="Yes",NOT(ISBLANK(F80))),AND(E80="N/A",NOT(ISBLANK(H80))),AND(E80="Met",NOT(ISBLANK(F80)))))),V80=1),1,0)</f>
        <v/>
      </c>
      <c r="AT80" s="69">
        <f>IF(OR(AND(AN80="Yes",AO80&lt;&gt;0),AND(AN80="N/A",AQ80&lt;&gt;0),AND(AN80="Met",AO80&lt;&gt;0),AND(AN80="Not met",AP80&lt;&gt;0),AND(AN80="Unsure",AP80&lt;&gt;0),AND(AN80="No",AP80&lt;&gt;0),AND(AN80="No, submission is in draft",AP80&lt;&gt;0)),1,0)</f>
        <v/>
      </c>
    </row>
    <row r="81" hidden="1" ht="120.75" customHeight="1">
      <c r="A81" s="294" t="inlineStr">
        <is>
          <t>II.J.3.05</t>
        </is>
      </c>
      <c r="B81" s="295" t="inlineStr">
        <is>
          <t xml:space="preserve">42 CFR 457.1201(i);
42 CFR 457.1233(b);
42 CFR 438.230(c)(3)(i) </t>
        </is>
      </c>
      <c r="C81" s="377" t="inlineStr">
        <is>
          <t>The contract specifies that in any contract or written agreement that the MCP has with any individual or entity that relates directly or indirectly to the performance of the MCP's obligations under its contract, the contract or written agreement between the MCP and the individual or entity requires the individual or entity to agree that the state, CMS, the DHHS Inspector General, the Comptroller General, or their designees have the right to audit, evaluate, and inspect any books, records, contracts, computer or other electronic systems of the individual or entity, or of the individual or entity's contractor, that pertain to any aspect of services and activities performed, or determination of amounts payable under the MCP's contract with the state.</t>
        </is>
      </c>
      <c r="D81" s="296" t="n">
        <v>3</v>
      </c>
      <c r="E81" s="295" t="inlineStr">
        <is>
          <t>Met</t>
        </is>
      </c>
      <c r="F81" s="663" t="inlineStr">
        <is>
          <t>Source: CN-680000-FP122: 203 | Attachment - Core Contract Provisions 02012025: 142</t>
        </is>
      </c>
      <c r="G81" s="295" t="inlineStr">
        <is>
          <t>N/A</t>
        </is>
      </c>
      <c r="H81" s="650" t="inlineStr">
        <is>
          <t>Recommendation: MET
Response:
The contract explicitly states that the state, CMS, the DHHS Inspector General, the Comptroller General, or their designees have the right to audit, evaluate, and inspect the books, records, contracts, and electronic systems of the subcontractor or the subcontractor's subcontractor. This is evidenced by the text: 'their designees, and DHHS have the right to audit, evaluate, or inspect the subcontractor's premises, physical facilities, equipment, books, records, contracts, computer, or other electronic systems of the subcontractor, or of the subcontractor's subcontractor, pertaining to any aspect of services and activities performed, or determination of amounts payable under the Managed Care Plan's Contract with the State.' [1] [2]</t>
        </is>
      </c>
      <c r="I81" s="92" t="inlineStr">
        <is>
          <t>MCO</t>
        </is>
      </c>
      <c r="J81" s="92" t="n"/>
      <c r="K81" s="92" t="inlineStr">
        <is>
          <t>PIHP</t>
        </is>
      </c>
      <c r="L81" s="71" t="inlineStr">
        <is>
          <t>PAHP</t>
        </is>
      </c>
      <c r="M81" s="71" t="inlineStr">
        <is>
          <t>NEMT PAHP</t>
        </is>
      </c>
      <c r="N81" s="71" t="n"/>
      <c r="O81" s="71" t="n"/>
      <c r="P81" s="71" t="inlineStr">
        <is>
          <t>EXISTING</t>
        </is>
      </c>
      <c r="Q81" s="71">
        <f>IF(OR(AND($C$2="Base contract",$C$3="No, section requirements must be reviewed",#REF!= FALSE,#REF!=FALSE),AND($C$2="Contract amendment",$C$3="No, section requirements must be reviewed",#REF!=FALSE,#REF!=FALSE)),"MUNN")</f>
        <v/>
      </c>
      <c r="R81" s="71" t="n"/>
      <c r="S81" s="64" t="n">
        <v>43282</v>
      </c>
      <c r="T81" s="64" t="n"/>
      <c r="U81" s="64" t="n"/>
      <c r="V81" s="97">
        <f>IF(OR(AND(AG81=1,#REF!="TRUE",AT81=1),#REF!=TRUE,#REF!=TRUE),1,IF(AND(OR(AND(AG81=1,#REF!="FALSE"),AND(AG81&lt;&gt;1,#REF!="FALSE")),OR(AND(E81="Yes",F81&lt;&gt;""),AND(E81="N/A",H81&lt;&gt;""),AND(E81="Met",F81&lt;&gt;""),AND(E81="Not met",G81&lt;&gt;""),AND(E81="Unsure",G81&lt;&gt;""),AND(E81="No",G81&lt;&gt;""),AND(E81="No, submission is in draft",G81&lt;&gt;""))),1,0))</f>
        <v/>
      </c>
      <c r="W81" s="56">
        <f>IF(AND('Cover Sheet'!$B$19="Non-Risk",$R81=1),TRUE,FALSE)</f>
        <v/>
      </c>
      <c r="X81" s="56" t="n"/>
      <c r="Y81" s="56" t="n"/>
      <c r="Z81" s="56" t="n"/>
      <c r="AA81" s="56" t="n"/>
      <c r="AB81" s="56" t="n"/>
      <c r="AC81" s="56" t="n"/>
      <c r="AD81" s="56" t="n"/>
      <c r="AE81" s="56" t="n"/>
      <c r="AF81" s="79" t="n"/>
      <c r="AG81" s="98" t="n">
        <v>0</v>
      </c>
      <c r="AH81" s="108" t="n"/>
      <c r="AI81" s="79" t="n"/>
      <c r="AJ81" s="57">
        <f>IF(AG81=1,AI81=AF81,"")</f>
        <v/>
      </c>
      <c r="AK81" s="57">
        <f>IF($AG$2=1, IF(AG81=1,1,0),0)</f>
        <v/>
      </c>
      <c r="AM81" s="69">
        <f>IF(AL81=1,1,"")</f>
        <v/>
      </c>
      <c r="AR81" s="69">
        <f>IF(OR(AND($H$6="Both",OR(AND(AG81=0,OR(NOT(ISBLANK(E81)),NOT(ISBLANK(F81)),NOT(ISBLANK(G81)),NOT(ISBLANK(H81)))),AND(AG81=1,#REF!="TRUE",OR(AN81&lt;&gt;0,AO81&lt;&gt;0,AP81&lt;&gt;0,AQ81&lt;&gt;0)),AND(AG81=1,#REF!="FALSE",OR(NOT(ISBLANK(E81)),NOT(ISBLANK(F81)),NOT(ISBLANK(G81)),NOT(ISBLANK(H81)))))),AND($H$6="CHIP",OR(NOT(ISBLANK(E81)),NOT(ISBLANK(F81)),NOT(ISBLANK(G81)),NOT(ISBLANK(H81)))),V81=1),1,0)</f>
        <v/>
      </c>
      <c r="AS81" s="69">
        <f>IF(AND(OR(OR(#REF!=TRUE,#REF!=TRUE),AND($H$6="Both",OR(AND(AG81=1,#REF!="TRUE",AT81=1,OR(AN81="Yes",AN81="N/A",AN81="Met")),AND(#REF!="FALSE",OR(AND(E81="Yes",NOT(ISBLANK(F81))),AND(E81="N/A",NOT(ISBLANK(H81))),AND(E81="Met",NOT(ISBLANK(F81))))))),AND($H$6="CHIP",OR(AND(E81="Yes",NOT(ISBLANK(F81))),AND(E81="N/A",NOT(ISBLANK(H81))),AND(E81="Met",NOT(ISBLANK(F81)))))),V81=1),1,0)</f>
        <v/>
      </c>
      <c r="AT81" s="69">
        <f>IF(OR(AND(AN81="Yes",AO81&lt;&gt;0),AND(AN81="N/A",AQ81&lt;&gt;0),AND(AN81="Met",AO81&lt;&gt;0),AND(AN81="Not met",AP81&lt;&gt;0),AND(AN81="Unsure",AP81&lt;&gt;0),AND(AN81="No",AP81&lt;&gt;0),AND(AN81="No, submission is in draft",AP81&lt;&gt;0)),1,0)</f>
        <v/>
      </c>
    </row>
    <row r="82" hidden="1" ht="114.75" customHeight="1">
      <c r="A82" s="330" t="inlineStr">
        <is>
          <t>II.J.3.05</t>
        </is>
      </c>
      <c r="B82" s="263" t="inlineStr">
        <is>
          <t xml:space="preserve">42 CFR 457.1233(b);
42 CFR 438.230(c)(3)(i) </t>
        </is>
      </c>
      <c r="C82" s="379" t="inlineStr">
        <is>
          <t>The contract specifies that in any contract or written agreement that the MCP has with any individual or entity that relates directly or indirectly to the performance of the MCP's obligations under its contract, the contract or written agreement between the MCP and the individual or entity requires the individual or entity to agree that the state, CMS, the DHHS Inspector General, the Comptroller General, or their designees have the right to audit, evaluate, and inspect any books, records, contracts, computer or other electronic systems of the individual or entity, or of the individual or entity's contractor, that pertain to any aspect of services and activities performed, or determination of amounts payable under the MCP's contract with the state.</t>
        </is>
      </c>
      <c r="D82" s="380" t="n">
        <v>3</v>
      </c>
      <c r="E82" s="295" t="inlineStr">
        <is>
          <t>Met</t>
        </is>
      </c>
      <c r="F82" s="663" t="inlineStr">
        <is>
          <t>Source: CN-680000-FP122: 203 | Attachment - Core Contract Provisions 02012025: 142</t>
        </is>
      </c>
      <c r="G82" s="295" t="inlineStr">
        <is>
          <t>N/A</t>
        </is>
      </c>
      <c r="H82" s="650" t="inlineStr">
        <is>
          <t>Recommendation: MET
Response:
The contract explicitly states that the state, CMS, the DHHS Inspector General, the Comptroller General, or their designees have the right to audit, evaluate, and inspect the books, records, contracts, and electronic systems of the subcontractor or the subcontractor's subcontractor. This is evidenced by the text: 'their designees, and DHHS have the right to audit, evaluate, or inspect the subcontractor's premises, physical facilities, equipment, books, records, contracts, computer, or other electronic systems of the subcontractor, or of the subcontractor's subcontractor, pertaining to any aspect of services and activities performed, or determination of amounts payable under the Managed Care Plan's Contract with the State.' [1] [2]</t>
        </is>
      </c>
      <c r="I82" s="92" t="n"/>
      <c r="J82" s="92" t="n"/>
      <c r="K82" s="92" t="n"/>
      <c r="L82" s="71" t="n"/>
      <c r="M82" s="71" t="n"/>
      <c r="N82" s="71" t="n"/>
      <c r="O82" s="71" t="inlineStr">
        <is>
          <t>PCCME</t>
        </is>
      </c>
      <c r="P82" s="71" t="inlineStr">
        <is>
          <t>EXISTING</t>
        </is>
      </c>
      <c r="Q82" s="71">
        <f>IF(OR(AND($C$2="Base contract",$C$3="No, section requirements must be reviewed",#REF!= FALSE,#REF!=FALSE),AND($C$2="Contract amendment",$C$3="No, section requirements must be reviewed",#REF!=FALSE,#REF!=FALSE)),"MUNN")</f>
        <v/>
      </c>
      <c r="R82" s="71" t="n"/>
      <c r="S82" s="64" t="n">
        <v>44179</v>
      </c>
      <c r="T82" s="64" t="n"/>
      <c r="U82" s="64" t="n"/>
      <c r="V82" s="97">
        <f>IF(OR(AND(AG82=1,#REF!="TRUE",AT82=1),#REF!=TRUE,#REF!=TRUE),1,IF(AND(OR(AND(AG82=1,#REF!="FALSE"),AND(AG82&lt;&gt;1,#REF!="FALSE")),OR(AND(E82="Yes",F82&lt;&gt;""),AND(E82="N/A",H82&lt;&gt;""),AND(E82="Met",F82&lt;&gt;""),AND(E82="Not met",G82&lt;&gt;""),AND(E82="Unsure",G82&lt;&gt;""),AND(E82="No",G82&lt;&gt;""),AND(E82="No, submission is in draft",G82&lt;&gt;""))),1,0))</f>
        <v/>
      </c>
      <c r="W82" s="56">
        <f>IF(AND('Cover Sheet'!$B$19="Non-Risk",$R82=1),TRUE,FALSE)</f>
        <v/>
      </c>
      <c r="X82" s="56" t="n"/>
      <c r="Y82" s="56" t="n"/>
      <c r="Z82" s="56" t="n"/>
      <c r="AA82" s="56" t="n"/>
      <c r="AB82" s="56" t="n"/>
      <c r="AC82" s="56" t="n"/>
      <c r="AD82" s="56" t="n"/>
      <c r="AE82" s="56" t="n"/>
      <c r="AF82" s="79" t="n"/>
      <c r="AG82" s="98" t="n">
        <v>0</v>
      </c>
      <c r="AH82" s="108" t="n"/>
      <c r="AI82" s="79" t="n"/>
      <c r="AJ82" s="57">
        <f>IF(AG82=1,AI82=AF82,"")</f>
        <v/>
      </c>
      <c r="AK82" s="57">
        <f>IF($AG$2=1, IF(AG82=1,1,0),0)</f>
        <v/>
      </c>
      <c r="AM82" s="69">
        <f>IF(AL82=1,1,"")</f>
        <v/>
      </c>
      <c r="AR82" s="69">
        <f>IF(OR(AND($H$6="Both",OR(AND(AG82=0,OR(NOT(ISBLANK(E82)),NOT(ISBLANK(F82)),NOT(ISBLANK(G82)),NOT(ISBLANK(H82)))),AND(AG82=1,#REF!="TRUE",OR(AN82&lt;&gt;0,AO82&lt;&gt;0,AP82&lt;&gt;0,AQ82&lt;&gt;0)),AND(AG82=1,#REF!="FALSE",OR(NOT(ISBLANK(E82)),NOT(ISBLANK(F82)),NOT(ISBLANK(G82)),NOT(ISBLANK(H82)))))),AND($H$6="CHIP",OR(NOT(ISBLANK(E82)),NOT(ISBLANK(F82)),NOT(ISBLANK(G82)),NOT(ISBLANK(H82)))),V82=1),1,0)</f>
        <v/>
      </c>
      <c r="AS82" s="69">
        <f>IF(AND(OR(OR(#REF!=TRUE,#REF!=TRUE),AND($H$6="Both",OR(AND(AG82=1,#REF!="TRUE",AT82=1,OR(AN82="Yes",AN82="N/A",AN82="Met")),AND(#REF!="FALSE",OR(AND(E82="Yes",NOT(ISBLANK(F82))),AND(E82="N/A",NOT(ISBLANK(H82))),AND(E82="Met",NOT(ISBLANK(F82))))))),AND($H$6="CHIP",OR(AND(E82="Yes",NOT(ISBLANK(F82))),AND(E82="N/A",NOT(ISBLANK(H82))),AND(E82="Met",NOT(ISBLANK(F82)))))),V82=1),1,0)</f>
        <v/>
      </c>
      <c r="AT82" s="69">
        <f>IF(OR(AND(AN82="Yes",AO82&lt;&gt;0),AND(AN82="N/A",AQ82&lt;&gt;0),AND(AN82="Met",AO82&lt;&gt;0),AND(AN82="Not met",AP82&lt;&gt;0),AND(AN82="Unsure",AP82&lt;&gt;0),AND(AN82="No",AP82&lt;&gt;0),AND(AN82="No, submission is in draft",AP82&lt;&gt;0)),1,0)</f>
        <v/>
      </c>
    </row>
    <row r="83" hidden="1" ht="93.75" customHeight="1">
      <c r="A83" s="294" t="inlineStr">
        <is>
          <t>II.J.3.06</t>
        </is>
      </c>
      <c r="B83" s="295" t="inlineStr">
        <is>
          <t xml:space="preserve">42 CFR 457.1201(i);
42 CFR 457.1233(b);
42 CFR 438.230(c)(3)(ii) 
</t>
        </is>
      </c>
      <c r="C83" s="377" t="inlineStr">
        <is>
          <t>The contract specifies that in any contract or written agreement that the MCP has with any individual or entity that relates directly or indirectly to the performance of the MCP's obligations under its contract, the contract or written agreement between the MCP and the individual or entity requires the individual or entity to make available, for the purposes of an audit, evaluation, or inspection by the state, CMS, the HHS Inspector General, the Comptroller General or their designees, its premises, physical facilities, equipment, books, records, contracts, computer, or other electronic systems relating to its CHIP enrollees.</t>
        </is>
      </c>
      <c r="D83" s="296" t="n">
        <v>3</v>
      </c>
      <c r="E83" s="295" t="inlineStr">
        <is>
          <t>Met</t>
        </is>
      </c>
      <c r="F83" s="663" t="inlineStr">
        <is>
          <t>Source: CN-680000-FP122: 203 | Attachment - Core Contract Provisions 02012025: null</t>
        </is>
      </c>
      <c r="G83" s="295" t="inlineStr">
        <is>
          <t>N/A</t>
        </is>
      </c>
      <c r="H83" s="650" t="inlineStr">
        <is>
          <t>Recommendation: MET
Response:
The contract explicitly states that the subcontractor shall make available for purposes of an audit, evaluation, or inspection its premises, physical facilities, equipment, books, records, contracts, computers, or other electronic systems relating to its Medicaid enrollees pertinent to this Contract by the Agency, CMS, the DHHS Inspector General, the Comptroller General or their designees. This requirement is clearly outlined in the contract text.
Evidence:
- "Provide that the subcontractor shall make available for purposes of an audit, evaluation, or inspection its premises, physical facilities, equipment, books, records, contracts, computers, or other electronic systems relating to its Medicaid enrollees pertinent to this Contract by the Agency, CMS, the DHHS Inspector General, the Comptroller General or their designees." (CN-680000-FP122: 203)
- "Require providers to cooperate fully with the Agency (or its designee), CMS, the OIG, the Comptroller General, and Attorney General's Office for the inspection, evaluation, and auditing of any records or documents (medical or financial) of the Managed Care Plan or its subcontractors at any time, related to this Contract (42 CFR 438.3(h))." (Attachment - Core Contract Provisions 02012025: null)</t>
        </is>
      </c>
      <c r="I83" s="92" t="inlineStr">
        <is>
          <t>MCO</t>
        </is>
      </c>
      <c r="J83" s="92" t="n"/>
      <c r="K83" s="92" t="inlineStr">
        <is>
          <t>PIHP</t>
        </is>
      </c>
      <c r="L83" s="71" t="inlineStr">
        <is>
          <t>PAHP</t>
        </is>
      </c>
      <c r="M83" s="71" t="inlineStr">
        <is>
          <t>NEMT PAHP</t>
        </is>
      </c>
      <c r="N83" s="71" t="n"/>
      <c r="O83" s="71" t="n"/>
      <c r="P83" s="71" t="inlineStr">
        <is>
          <t>EXISTING</t>
        </is>
      </c>
      <c r="Q83" s="71">
        <f>IF(OR(AND($C$2="Base contract",$C$3="No, section requirements must be reviewed",#REF!= FALSE,#REF!=FALSE),AND($C$2="Contract amendment",$C$3="No, section requirements must be reviewed",#REF!=FALSE,#REF!=FALSE)),"MUNN")</f>
        <v/>
      </c>
      <c r="R83" s="71" t="n"/>
      <c r="S83" s="64" t="n">
        <v>43282</v>
      </c>
      <c r="T83" s="64" t="n"/>
      <c r="U83" s="64" t="n"/>
      <c r="V83" s="97">
        <f>IF(OR(AND(AG83=1,#REF!="TRUE",AT83=1),#REF!=TRUE,#REF!=TRUE),1,IF(AND(OR(AND(AG83=1,#REF!="FALSE"),AND(AG83&lt;&gt;1,#REF!="FALSE")),OR(AND(E83="Yes",F83&lt;&gt;""),AND(E83="N/A",H83&lt;&gt;""),AND(E83="Met",F83&lt;&gt;""),AND(E83="Not met",G83&lt;&gt;""),AND(E83="Unsure",G83&lt;&gt;""),AND(E83="No",G83&lt;&gt;""),AND(E83="No, submission is in draft",G83&lt;&gt;""))),1,0))</f>
        <v/>
      </c>
      <c r="W83" s="56">
        <f>IF(AND('Cover Sheet'!$B$19="Non-Risk",$R83=1),TRUE,FALSE)</f>
        <v/>
      </c>
      <c r="X83" s="56" t="n"/>
      <c r="Y83" s="56" t="n"/>
      <c r="Z83" s="56" t="n"/>
      <c r="AA83" s="56" t="n"/>
      <c r="AB83" s="56" t="n"/>
      <c r="AC83" s="56" t="n"/>
      <c r="AD83" s="56" t="n"/>
      <c r="AE83" s="56" t="n"/>
      <c r="AF83" s="79" t="n"/>
      <c r="AG83" s="98" t="n">
        <v>0</v>
      </c>
      <c r="AH83" s="108" t="n"/>
      <c r="AI83" s="79" t="n"/>
      <c r="AJ83" s="57">
        <f>IF(AG83=1,AI83=AF83,"")</f>
        <v/>
      </c>
      <c r="AK83" s="57">
        <f>IF($AG$2=1, IF(AG83=1,1,0),0)</f>
        <v/>
      </c>
      <c r="AM83" s="69">
        <f>IF(AL83=1,1,"")</f>
        <v/>
      </c>
      <c r="AR83" s="69">
        <f>IF(OR(AND($H$6="Both",OR(AND(AG83=0,OR(NOT(ISBLANK(E83)),NOT(ISBLANK(F83)),NOT(ISBLANK(G83)),NOT(ISBLANK(H83)))),AND(AG83=1,#REF!="TRUE",OR(AN83&lt;&gt;0,AO83&lt;&gt;0,AP83&lt;&gt;0,AQ83&lt;&gt;0)),AND(AG83=1,#REF!="FALSE",OR(NOT(ISBLANK(E83)),NOT(ISBLANK(F83)),NOT(ISBLANK(G83)),NOT(ISBLANK(H83)))))),AND($H$6="CHIP",OR(NOT(ISBLANK(E83)),NOT(ISBLANK(F83)),NOT(ISBLANK(G83)),NOT(ISBLANK(H83)))),V83=1),1,0)</f>
        <v/>
      </c>
      <c r="AS83" s="69">
        <f>IF(AND(OR(OR(#REF!=TRUE,#REF!=TRUE),AND($H$6="Both",OR(AND(AG83=1,#REF!="TRUE",AT83=1,OR(AN83="Yes",AN83="N/A",AN83="Met")),AND(#REF!="FALSE",OR(AND(E83="Yes",NOT(ISBLANK(F83))),AND(E83="N/A",NOT(ISBLANK(H83))),AND(E83="Met",NOT(ISBLANK(F83))))))),AND($H$6="CHIP",OR(AND(E83="Yes",NOT(ISBLANK(F83))),AND(E83="N/A",NOT(ISBLANK(H83))),AND(E83="Met",NOT(ISBLANK(F83)))))),V83=1),1,0)</f>
        <v/>
      </c>
      <c r="AT83" s="69">
        <f>IF(OR(AND(AN83="Yes",AO83&lt;&gt;0),AND(AN83="N/A",AQ83&lt;&gt;0),AND(AN83="Met",AO83&lt;&gt;0),AND(AN83="Not met",AP83&lt;&gt;0),AND(AN83="Unsure",AP83&lt;&gt;0),AND(AN83="No",AP83&lt;&gt;0),AND(AN83="No, submission is in draft",AP83&lt;&gt;0)),1,0)</f>
        <v/>
      </c>
    </row>
    <row r="84" hidden="1" ht="89.25" customHeight="1">
      <c r="A84" s="330" t="inlineStr">
        <is>
          <t>II.J.3.06</t>
        </is>
      </c>
      <c r="B84" s="263" t="inlineStr">
        <is>
          <t xml:space="preserve">42 CFR 457.1233(b);
42 CFR 438.230(c)(3)(ii) 
</t>
        </is>
      </c>
      <c r="C84" s="379" t="inlineStr">
        <is>
          <t>The contract specifies that in any contract or written agreement that the MCP has with any individual or entity that relates directly or indirectly to the performance of the MCP's obligations under its contract, the contract or written agreement between the MCP and the individual or entity requires the individual or entity to make available, for the purposes of an audit, evaluation, or inspection by the state, CMS, the HHS Inspector General, the Comptroller General or their designees, its premises, physical facilities, equipment, books, records, contracts, computer, or other electronic systems relating to its CHIP enrollees.</t>
        </is>
      </c>
      <c r="D84" s="380" t="n">
        <v>3</v>
      </c>
      <c r="E84" s="295" t="inlineStr">
        <is>
          <t>Met</t>
        </is>
      </c>
      <c r="F84" s="663" t="inlineStr">
        <is>
          <t>Source: CN-680000-FP122: 203 | Attachment - Core Contract Provisions 02012025: null</t>
        </is>
      </c>
      <c r="G84" s="295" t="inlineStr">
        <is>
          <t>N/A</t>
        </is>
      </c>
      <c r="H84" s="650" t="inlineStr">
        <is>
          <t>Recommendation: MET
Response:
The contract explicitly states that the subcontractor shall make available for purposes of an audit, evaluation, or inspection its premises, physical facilities, equipment, books, records, contracts, computers, or other electronic systems relating to its Medicaid enrollees pertinent to this Contract by the Agency, CMS, the DHHS Inspector General, the Comptroller General or their designees. This requirement is clearly outlined in the contract text.
Evidence:
- "Provide that the subcontractor shall make available for purposes of an audit, evaluation, or inspection its premises, physical facilities, equipment, books, records, contracts, computers, or other electronic systems relating to its Medicaid enrollees pertinent to this Contract by the Agency, CMS, the DHHS Inspector General, the Comptroller General or their designees." [CN-680000-FP122: 203]
- "Require providers to cooperate fully with the Agency (or its designee), CMS, the OIG, the Comptroller General, and Attorney General's Office for the inspection, evaluation, and auditing of any records or documents (medical or financial) of the Managed Care Plan or its subcontractors at any time, related to this Contract (42 CFR 438.3(h))." [Attachment - Core Contract Provisions 02012025: null]</t>
        </is>
      </c>
      <c r="I84" s="92" t="n"/>
      <c r="J84" s="92" t="n"/>
      <c r="K84" s="92" t="n"/>
      <c r="L84" s="71" t="n"/>
      <c r="M84" s="71" t="n"/>
      <c r="N84" s="71" t="n"/>
      <c r="O84" s="71" t="inlineStr">
        <is>
          <t>PCCME</t>
        </is>
      </c>
      <c r="P84" s="71" t="inlineStr">
        <is>
          <t>EXISTING</t>
        </is>
      </c>
      <c r="Q84" s="71">
        <f>IF(OR(AND($C$2="Base contract",$C$3="No, section requirements must be reviewed",#REF!= FALSE,#REF!=FALSE),AND($C$2="Contract amendment",$C$3="No, section requirements must be reviewed",#REF!=FALSE,#REF!=FALSE)),"MUNN")</f>
        <v/>
      </c>
      <c r="R84" s="71" t="n"/>
      <c r="S84" s="64" t="n">
        <v>44179</v>
      </c>
      <c r="T84" s="64" t="n"/>
      <c r="U84" s="64" t="n"/>
      <c r="V84" s="97">
        <f>IF(OR(AND(AG84=1,#REF!="TRUE",AT84=1),#REF!=TRUE,#REF!=TRUE),1,IF(AND(OR(AND(AG84=1,#REF!="FALSE"),AND(AG84&lt;&gt;1,#REF!="FALSE")),OR(AND(E84="Yes",F84&lt;&gt;""),AND(E84="N/A",H84&lt;&gt;""),AND(E84="Met",F84&lt;&gt;""),AND(E84="Not met",G84&lt;&gt;""),AND(E84="Unsure",G84&lt;&gt;""),AND(E84="No",G84&lt;&gt;""),AND(E84="No, submission is in draft",G84&lt;&gt;""))),1,0))</f>
        <v/>
      </c>
      <c r="W84" s="56">
        <f>IF(AND('Cover Sheet'!$B$19="Non-Risk",$R84=1),TRUE,FALSE)</f>
        <v/>
      </c>
      <c r="X84" s="56" t="n"/>
      <c r="Y84" s="56" t="n"/>
      <c r="Z84" s="56" t="n"/>
      <c r="AA84" s="56" t="n"/>
      <c r="AB84" s="56" t="n"/>
      <c r="AC84" s="56" t="n"/>
      <c r="AD84" s="56" t="n"/>
      <c r="AE84" s="56" t="n"/>
      <c r="AF84" s="79" t="n"/>
      <c r="AG84" s="98" t="n">
        <v>0</v>
      </c>
      <c r="AH84" s="108" t="n"/>
      <c r="AI84" s="79" t="n"/>
      <c r="AJ84" s="57">
        <f>IF(AG84=1,AI84=AF84,"")</f>
        <v/>
      </c>
      <c r="AK84" s="57">
        <f>IF($AG$2=1, IF(AG84=1,1,0),0)</f>
        <v/>
      </c>
      <c r="AM84" s="69">
        <f>IF(AL84=1,1,"")</f>
        <v/>
      </c>
      <c r="AR84" s="69">
        <f>IF(OR(AND($H$6="Both",OR(AND(AG84=0,OR(NOT(ISBLANK(E84)),NOT(ISBLANK(F84)),NOT(ISBLANK(G84)),NOT(ISBLANK(H84)))),AND(AG84=1,#REF!="TRUE",OR(AN84&lt;&gt;0,AO84&lt;&gt;0,AP84&lt;&gt;0,AQ84&lt;&gt;0)),AND(AG84=1,#REF!="FALSE",OR(NOT(ISBLANK(E84)),NOT(ISBLANK(F84)),NOT(ISBLANK(G84)),NOT(ISBLANK(H84)))))),AND($H$6="CHIP",OR(NOT(ISBLANK(E84)),NOT(ISBLANK(F84)),NOT(ISBLANK(G84)),NOT(ISBLANK(H84)))),V84=1),1,0)</f>
        <v/>
      </c>
      <c r="AS84" s="69">
        <f>IF(AND(OR(OR(#REF!=TRUE,#REF!=TRUE),AND($H$6="Both",OR(AND(AG84=1,#REF!="TRUE",AT84=1,OR(AN84="Yes",AN84="N/A",AN84="Met")),AND(#REF!="FALSE",OR(AND(E84="Yes",NOT(ISBLANK(F84))),AND(E84="N/A",NOT(ISBLANK(H84))),AND(E84="Met",NOT(ISBLANK(F84))))))),AND($H$6="CHIP",OR(AND(E84="Yes",NOT(ISBLANK(F84))),AND(E84="N/A",NOT(ISBLANK(H84))),AND(E84="Met",NOT(ISBLANK(F84)))))),V84=1),1,0)</f>
        <v/>
      </c>
      <c r="AT84" s="69">
        <f>IF(OR(AND(AN84="Yes",AO84&lt;&gt;0),AND(AN84="N/A",AQ84&lt;&gt;0),AND(AN84="Met",AO84&lt;&gt;0),AND(AN84="Not met",AP84&lt;&gt;0),AND(AN84="Unsure",AP84&lt;&gt;0),AND(AN84="No",AP84&lt;&gt;0),AND(AN84="No, submission is in draft",AP84&lt;&gt;0)),1,0)</f>
        <v/>
      </c>
    </row>
    <row r="85" hidden="1" ht="76.5" customHeight="1">
      <c r="A85" s="294" t="inlineStr">
        <is>
          <t>II.J.3.07</t>
        </is>
      </c>
      <c r="B85" s="295" t="inlineStr">
        <is>
          <t xml:space="preserve">42 CFR 457.1201(i);
42 CFR 457.1233(b);
42 CFR 438.230(c)(3)(iii)
</t>
        </is>
      </c>
      <c r="C85" s="377" t="inlineStr">
        <is>
          <t>The contract specifies that in any contract or written agreement that the MCP has with any individual or entity that relates directly or indirectly to the performance of the MCP's obligations under its contract, the contract or written agreement requires the individual or entity to agree that the right to audit by the state, CMS, the HHS Inspector General, the Comptroller General or their designees, will exist through 10 years from the final date of the contract period or from the date of completion of any audit, whichever is later.</t>
        </is>
      </c>
      <c r="D85" s="296" t="n">
        <v>3</v>
      </c>
      <c r="E85" s="295" t="inlineStr">
        <is>
          <t>Met</t>
        </is>
      </c>
      <c r="F85" s="663" t="inlineStr">
        <is>
          <t>Source: CN-680000-FP122: 203 | Attachment - Core Contract Provisions 02012025: 142</t>
        </is>
      </c>
      <c r="G85" s="295" t="inlineStr">
        <is>
          <t>N/A</t>
        </is>
      </c>
      <c r="H85" s="650" t="inlineStr">
        <is>
          <t>Recommendation: MET
Response:
The contract explicitly states that the subcontractor shall agree that the right to audit exists through ten (10) years from the final date of this Contract period or from the date of completion of any audit, whichever is later. This is found in the text: "In accordance with 42 CFR 438.230(c)(3)(iii), the subcontractor shall agree that the right to audit exists through ten (10) years from the final date of this Contract period or from the date of completion of any audit, whichever is later." [1] [2]</t>
        </is>
      </c>
      <c r="I85" s="92" t="inlineStr">
        <is>
          <t>MCO</t>
        </is>
      </c>
      <c r="J85" s="92" t="n"/>
      <c r="K85" s="92" t="inlineStr">
        <is>
          <t>PIHP</t>
        </is>
      </c>
      <c r="L85" s="71" t="inlineStr">
        <is>
          <t>PAHP</t>
        </is>
      </c>
      <c r="M85" s="71" t="inlineStr">
        <is>
          <t>NEMT PAHP</t>
        </is>
      </c>
      <c r="N85" s="71" t="n"/>
      <c r="O85" s="71" t="n"/>
      <c r="P85" s="71" t="inlineStr">
        <is>
          <t>EXISTING</t>
        </is>
      </c>
      <c r="Q85" s="71">
        <f>IF(OR(AND($C$2="Base contract",$C$3="No, section requirements must be reviewed",#REF!= FALSE,#REF!=FALSE),AND($C$2="Contract amendment",$C$3="No, section requirements must be reviewed",#REF!=FALSE,#REF!=FALSE)),"MUNN")</f>
        <v/>
      </c>
      <c r="R85" s="71" t="n"/>
      <c r="S85" s="64" t="n">
        <v>43282</v>
      </c>
      <c r="T85" s="64" t="n"/>
      <c r="U85" s="64" t="n"/>
      <c r="V85" s="97">
        <f>IF(OR(AND(AG85=1,#REF!="TRUE",AT85=1),#REF!=TRUE,#REF!=TRUE),1,IF(AND(OR(AND(AG85=1,#REF!="FALSE"),AND(AG85&lt;&gt;1,#REF!="FALSE")),OR(AND(E85="Yes",F85&lt;&gt;""),AND(E85="N/A",H85&lt;&gt;""),AND(E85="Met",F85&lt;&gt;""),AND(E85="Not met",G85&lt;&gt;""),AND(E85="Unsure",G85&lt;&gt;""),AND(E85="No",G85&lt;&gt;""),AND(E85="No, submission is in draft",G85&lt;&gt;""))),1,0))</f>
        <v/>
      </c>
      <c r="W85" s="56">
        <f>IF(AND('Cover Sheet'!$B$19="Non-Risk",$R85=1),TRUE,FALSE)</f>
        <v/>
      </c>
      <c r="X85" s="56" t="n"/>
      <c r="Y85" s="56" t="n"/>
      <c r="Z85" s="56" t="n"/>
      <c r="AA85" s="56" t="n"/>
      <c r="AB85" s="56" t="n"/>
      <c r="AC85" s="56" t="n"/>
      <c r="AD85" s="56" t="n"/>
      <c r="AE85" s="56" t="n"/>
      <c r="AF85" s="79" t="n"/>
      <c r="AG85" s="98" t="n">
        <v>0</v>
      </c>
      <c r="AH85" s="108" t="n"/>
      <c r="AI85" s="79" t="n"/>
      <c r="AJ85" s="57">
        <f>IF(AG85=1,AI85=AF85,"")</f>
        <v/>
      </c>
      <c r="AK85" s="57">
        <f>IF($AG$2=1, IF(AG85=1,1,0),0)</f>
        <v/>
      </c>
      <c r="AM85" s="69">
        <f>IF(AL85=1,1,"")</f>
        <v/>
      </c>
      <c r="AR85" s="69">
        <f>IF(OR(AND($H$6="Both",OR(AND(AG85=0,OR(NOT(ISBLANK(E85)),NOT(ISBLANK(F85)),NOT(ISBLANK(G85)),NOT(ISBLANK(H85)))),AND(AG85=1,#REF!="TRUE",OR(AN85&lt;&gt;0,AO85&lt;&gt;0,AP85&lt;&gt;0,AQ85&lt;&gt;0)),AND(AG85=1,#REF!="FALSE",OR(NOT(ISBLANK(E85)),NOT(ISBLANK(F85)),NOT(ISBLANK(G85)),NOT(ISBLANK(H85)))))),AND($H$6="CHIP",OR(NOT(ISBLANK(E85)),NOT(ISBLANK(F85)),NOT(ISBLANK(G85)),NOT(ISBLANK(H85)))),V85=1),1,0)</f>
        <v/>
      </c>
      <c r="AS85" s="69">
        <f>IF(AND(OR(OR(#REF!=TRUE,#REF!=TRUE),AND($H$6="Both",OR(AND(AG85=1,#REF!="TRUE",AT85=1,OR(AN85="Yes",AN85="N/A",AN85="Met")),AND(#REF!="FALSE",OR(AND(E85="Yes",NOT(ISBLANK(F85))),AND(E85="N/A",NOT(ISBLANK(H85))),AND(E85="Met",NOT(ISBLANK(F85))))))),AND($H$6="CHIP",OR(AND(E85="Yes",NOT(ISBLANK(F85))),AND(E85="N/A",NOT(ISBLANK(H85))),AND(E85="Met",NOT(ISBLANK(F85)))))),V85=1),1,0)</f>
        <v/>
      </c>
      <c r="AT85" s="69">
        <f>IF(OR(AND(AN85="Yes",AO85&lt;&gt;0),AND(AN85="N/A",AQ85&lt;&gt;0),AND(AN85="Met",AO85&lt;&gt;0),AND(AN85="Not met",AP85&lt;&gt;0),AND(AN85="Unsure",AP85&lt;&gt;0),AND(AN85="No",AP85&lt;&gt;0),AND(AN85="No, submission is in draft",AP85&lt;&gt;0)),1,0)</f>
        <v/>
      </c>
    </row>
    <row r="86" hidden="1" ht="84" customHeight="1">
      <c r="A86" s="330" t="inlineStr">
        <is>
          <t>II.J.3.07</t>
        </is>
      </c>
      <c r="B86" s="263" t="inlineStr">
        <is>
          <t xml:space="preserve">42 CFR 457.1233(b);
42 CFR 438.230(c)(3)(iii)
</t>
        </is>
      </c>
      <c r="C86" s="379" t="inlineStr">
        <is>
          <t>The contract specifies that in any contract or written agreement that the MCP has with any individual or entity that relates directly or indirectly to the performance of the MCP's obligations under its contract, the contract or written agreement requires the individual or entity to agree that the right to audit by the state, CMS, the HHS Inspector General, the Comptroller General or their designees, will exist through 10 years from the final date of the contract period or from the date of completion of any audit, whichever is later.</t>
        </is>
      </c>
      <c r="D86" s="380" t="n">
        <v>3</v>
      </c>
      <c r="E86" s="295" t="inlineStr">
        <is>
          <t>Met</t>
        </is>
      </c>
      <c r="F86" s="663" t="inlineStr">
        <is>
          <t>Source: CN-680000-FP122: 203 | Attachment - Core Contract Provisions 02012025: 142</t>
        </is>
      </c>
      <c r="G86" s="295" t="inlineStr">
        <is>
          <t>N/A</t>
        </is>
      </c>
      <c r="H86" s="650" t="inlineStr">
        <is>
          <t>Recommendation: MET
Response:
The contract explicitly states that the subcontractor shall agree that the right to audit exists through ten (10) years from the final date of this Contract period or from the date of completion of any audit, whichever is later. This is found in the text: "In accordance with 42 CFR 438.230(c)(3)(iii), the subcontractor shall agree that the right to audit exists through ten (10) years from the final date of this Contract period or from the date of completion of any audit, whichever is later." [1]
Additionally, the contract requires providers to cooperate fully with the Agency, CMS, the OIG, the Comptroller General, and Attorney General's Office for the inspection, evaluation, and auditing of any records or documents related to this Contract. [2]</t>
        </is>
      </c>
      <c r="I86" s="92" t="n"/>
      <c r="J86" s="92" t="n"/>
      <c r="K86" s="92" t="n"/>
      <c r="L86" s="71" t="n"/>
      <c r="M86" s="71" t="n"/>
      <c r="N86" s="71" t="n"/>
      <c r="O86" s="71" t="inlineStr">
        <is>
          <t>PCCME</t>
        </is>
      </c>
      <c r="P86" s="71" t="inlineStr">
        <is>
          <t>EXISTING</t>
        </is>
      </c>
      <c r="Q86" s="71">
        <f>IF(OR(AND($C$2="Base contract",$C$3="No, section requirements must be reviewed",#REF!= FALSE,#REF!=FALSE),AND($C$2="Contract amendment",$C$3="No, section requirements must be reviewed",#REF!=FALSE,#REF!=FALSE)),"MUNN")</f>
        <v/>
      </c>
      <c r="R86" s="71" t="n"/>
      <c r="S86" s="64" t="n">
        <v>44179</v>
      </c>
      <c r="T86" s="64" t="n"/>
      <c r="U86" s="64" t="n"/>
      <c r="V86" s="97">
        <f>IF(OR(AND(AG86=1,#REF!="TRUE",AT86=1),#REF!=TRUE,#REF!=TRUE),1,IF(AND(OR(AND(AG86=1,#REF!="FALSE"),AND(AG86&lt;&gt;1,#REF!="FALSE")),OR(AND(E86="Yes",F86&lt;&gt;""),AND(E86="N/A",H86&lt;&gt;""),AND(E86="Met",F86&lt;&gt;""),AND(E86="Not met",G86&lt;&gt;""),AND(E86="Unsure",G86&lt;&gt;""),AND(E86="No",G86&lt;&gt;""),AND(E86="No, submission is in draft",G86&lt;&gt;""))),1,0))</f>
        <v/>
      </c>
      <c r="W86" s="56">
        <f>IF(AND('Cover Sheet'!$B$19="Non-Risk",$R86=1),TRUE,FALSE)</f>
        <v/>
      </c>
      <c r="X86" s="56" t="n"/>
      <c r="Y86" s="56" t="n"/>
      <c r="Z86" s="56" t="n"/>
      <c r="AA86" s="56" t="n"/>
      <c r="AB86" s="56" t="n"/>
      <c r="AC86" s="56" t="n"/>
      <c r="AD86" s="56" t="n"/>
      <c r="AE86" s="56" t="n"/>
      <c r="AF86" s="79" t="n"/>
      <c r="AG86" s="98" t="n">
        <v>0</v>
      </c>
      <c r="AH86" s="108" t="n"/>
      <c r="AI86" s="79" t="n"/>
      <c r="AJ86" s="57">
        <f>IF(AG86=1,AI86=AF86,"")</f>
        <v/>
      </c>
      <c r="AK86" s="57">
        <f>IF($AG$2=1, IF(AG86=1,1,0),0)</f>
        <v/>
      </c>
      <c r="AM86" s="69">
        <f>IF(AL86=1,1,"")</f>
        <v/>
      </c>
      <c r="AR86" s="69">
        <f>IF(OR(AND($H$6="Both",OR(AND(AG86=0,OR(NOT(ISBLANK(E86)),NOT(ISBLANK(F86)),NOT(ISBLANK(G86)),NOT(ISBLANK(H86)))),AND(AG86=1,#REF!="TRUE",OR(AN86&lt;&gt;0,AO86&lt;&gt;0,AP86&lt;&gt;0,AQ86&lt;&gt;0)),AND(AG86=1,#REF!="FALSE",OR(NOT(ISBLANK(E86)),NOT(ISBLANK(F86)),NOT(ISBLANK(G86)),NOT(ISBLANK(H86)))))),AND($H$6="CHIP",OR(NOT(ISBLANK(E86)),NOT(ISBLANK(F86)),NOT(ISBLANK(G86)),NOT(ISBLANK(H86)))),V86=1),1,0)</f>
        <v/>
      </c>
      <c r="AS86" s="69">
        <f>IF(AND(OR(OR(#REF!=TRUE,#REF!=TRUE),AND($H$6="Both",OR(AND(AG86=1,#REF!="TRUE",AT86=1,OR(AN86="Yes",AN86="N/A",AN86="Met")),AND(#REF!="FALSE",OR(AND(E86="Yes",NOT(ISBLANK(F86))),AND(E86="N/A",NOT(ISBLANK(H86))),AND(E86="Met",NOT(ISBLANK(F86))))))),AND($H$6="CHIP",OR(AND(E86="Yes",NOT(ISBLANK(F86))),AND(E86="N/A",NOT(ISBLANK(H86))),AND(E86="Met",NOT(ISBLANK(F86)))))),V86=1),1,0)</f>
        <v/>
      </c>
      <c r="AT86" s="69">
        <f>IF(OR(AND(AN86="Yes",AO86&lt;&gt;0),AND(AN86="N/A",AQ86&lt;&gt;0),AND(AN86="Met",AO86&lt;&gt;0),AND(AN86="Not met",AP86&lt;&gt;0),AND(AN86="Unsure",AP86&lt;&gt;0),AND(AN86="No",AP86&lt;&gt;0),AND(AN86="No, submission is in draft",AP86&lt;&gt;0)),1,0)</f>
        <v/>
      </c>
    </row>
    <row r="87" hidden="1" ht="89.25" customHeight="1">
      <c r="A87" s="294" t="inlineStr">
        <is>
          <t>II.J.3.08</t>
        </is>
      </c>
      <c r="B87" s="295" t="inlineStr">
        <is>
          <t xml:space="preserve">42 CFR 457.1201(i);
42 CFR 457.1233(b);
42 CFR 438.230(c)(3)(iv)
</t>
        </is>
      </c>
      <c r="C87" s="377" t="inlineStr">
        <is>
          <t xml:space="preserve">The contract specifies that in any contract or written agreement that the MCP has with any individual or entity that relates directly or indirectly to the performance of the MCP's obligations under its contract, the contract or written agreement between the MCP and the individual or entity requires that if the state, CMS, or the HHS Inspector General determine that there is a reasonable possibility of fraud or similar risk, the state, CMS, or the HHS Inspector General may inspect, evaluate, and audit the individual or entity at any time. </t>
        </is>
      </c>
      <c r="D87" s="296" t="n">
        <v>3</v>
      </c>
      <c r="E87" s="295" t="inlineStr">
        <is>
          <t>Met</t>
        </is>
      </c>
      <c r="F87" s="663" t="inlineStr">
        <is>
          <t>Source: CN-680000-FP122: 203: 203</t>
        </is>
      </c>
      <c r="G87" s="295" t="inlineStr">
        <is>
          <t>N/A</t>
        </is>
      </c>
      <c r="H87" s="650" t="inlineStr">
        <is>
          <t>Recommendation: MET
Response:
The contract explicitly states that the Agency, CMS, the DHHS Inspector General, the Comptroller General, or their designees, and DHHS have the right to audit, evaluate, or inspect the subcontractor's premises, physical facilities, equipment, books, records, contracts, computer, or other electronic systems of the subcontractor, or of the subcontractor's subcontractor, pertaining to any aspect of services and activities performed, or determination of amounts payable under the Managed Care Plan's Contract with the State [1]. This right to audit exists through ten (10) years from the final date of this Contract period or from the date of completion of any audit, whichever is later [1]. Additionally, the subcontractor shall make available for purposes of an audit, evaluation, or inspection its premises, physical facilities, equipment, books, records, contracts, computers, or other electronic systems relating to its Medicaid enrollees pertinent to this Contract by the Agency, CMS, the DHHS Inspector General, the Comptroller General, or their designees [1].
[1] CN-680000-FP122: 203</t>
        </is>
      </c>
      <c r="I87" s="92" t="inlineStr">
        <is>
          <t>MCO</t>
        </is>
      </c>
      <c r="J87" s="92" t="n"/>
      <c r="K87" s="92" t="inlineStr">
        <is>
          <t>PIHP</t>
        </is>
      </c>
      <c r="L87" s="71" t="inlineStr">
        <is>
          <t>PAHP</t>
        </is>
      </c>
      <c r="M87" s="71" t="inlineStr">
        <is>
          <t>NEMT PAHP</t>
        </is>
      </c>
      <c r="N87" s="71" t="n"/>
      <c r="O87" s="71" t="n"/>
      <c r="P87" s="71" t="inlineStr">
        <is>
          <t>EXISTING</t>
        </is>
      </c>
      <c r="Q87" s="71">
        <f>IF(OR(AND($C$2="Base contract",$C$3="No, section requirements must be reviewed",#REF!= FALSE,#REF!=FALSE),AND($C$2="Contract amendment",$C$3="No, section requirements must be reviewed",#REF!=FALSE,#REF!=FALSE)),"MUNN")</f>
        <v/>
      </c>
      <c r="R87" s="71" t="n"/>
      <c r="S87" s="64" t="n">
        <v>43282</v>
      </c>
      <c r="T87" s="64" t="n"/>
      <c r="U87" s="64" t="n"/>
      <c r="V87" s="97">
        <f>IF(OR(AND(AG87=1,#REF!="TRUE",AT87=1),#REF!=TRUE,#REF!=TRUE),1,IF(AND(OR(AND(AG87=1,#REF!="FALSE"),AND(AG87&lt;&gt;1,#REF!="FALSE")),OR(AND(E87="Yes",F87&lt;&gt;""),AND(E87="N/A",H87&lt;&gt;""),AND(E87="Met",F87&lt;&gt;""),AND(E87="Not met",G87&lt;&gt;""),AND(E87="Unsure",G87&lt;&gt;""),AND(E87="No",G87&lt;&gt;""),AND(E87="No, submission is in draft",G87&lt;&gt;""))),1,0))</f>
        <v/>
      </c>
      <c r="W87" s="56">
        <f>IF(AND('Cover Sheet'!$B$19="Non-Risk",$R87=1),TRUE,FALSE)</f>
        <v/>
      </c>
      <c r="X87" s="56" t="n"/>
      <c r="Y87" s="56" t="n"/>
      <c r="Z87" s="56" t="n"/>
      <c r="AA87" s="56" t="n"/>
      <c r="AB87" s="56" t="n"/>
      <c r="AC87" s="56" t="n"/>
      <c r="AD87" s="56" t="n"/>
      <c r="AE87" s="56" t="n"/>
      <c r="AF87" s="79" t="n"/>
      <c r="AG87" s="98" t="n">
        <v>0</v>
      </c>
      <c r="AH87" s="108" t="n"/>
      <c r="AI87" s="79" t="n"/>
      <c r="AJ87" s="57">
        <f>IF(AG87=1,AI87=AF87,"")</f>
        <v/>
      </c>
      <c r="AK87" s="57">
        <f>IF($AG$2=1, IF(AG87=1,1,0),0)</f>
        <v/>
      </c>
      <c r="AM87" s="69">
        <f>IF(AL87=1,1,"")</f>
        <v/>
      </c>
      <c r="AR87" s="69">
        <f>IF(OR(AND($H$6="Both",OR(AND(AG87=0,OR(NOT(ISBLANK(E87)),NOT(ISBLANK(F87)),NOT(ISBLANK(G87)),NOT(ISBLANK(H87)))),AND(AG87=1,#REF!="TRUE",OR(AN87&lt;&gt;0,AO87&lt;&gt;0,AP87&lt;&gt;0,AQ87&lt;&gt;0)),AND(AG87=1,#REF!="FALSE",OR(NOT(ISBLANK(E87)),NOT(ISBLANK(F87)),NOT(ISBLANK(G87)),NOT(ISBLANK(H87)))))),AND($H$6="CHIP",OR(NOT(ISBLANK(E87)),NOT(ISBLANK(F87)),NOT(ISBLANK(G87)),NOT(ISBLANK(H87)))),V87=1),1,0)</f>
        <v/>
      </c>
      <c r="AS87" s="69">
        <f>IF(AND(OR(OR(#REF!=TRUE,#REF!=TRUE),AND($H$6="Both",OR(AND(AG87=1,#REF!="TRUE",AT87=1,OR(AN87="Yes",AN87="N/A",AN87="Met")),AND(#REF!="FALSE",OR(AND(E87="Yes",NOT(ISBLANK(F87))),AND(E87="N/A",NOT(ISBLANK(H87))),AND(E87="Met",NOT(ISBLANK(F87))))))),AND($H$6="CHIP",OR(AND(E87="Yes",NOT(ISBLANK(F87))),AND(E87="N/A",NOT(ISBLANK(H87))),AND(E87="Met",NOT(ISBLANK(F87)))))),V87=1),1,0)</f>
        <v/>
      </c>
      <c r="AT87" s="69">
        <f>IF(OR(AND(AN87="Yes",AO87&lt;&gt;0),AND(AN87="N/A",AQ87&lt;&gt;0),AND(AN87="Met",AO87&lt;&gt;0),AND(AN87="Not met",AP87&lt;&gt;0),AND(AN87="Unsure",AP87&lt;&gt;0),AND(AN87="No",AP87&lt;&gt;0),AND(AN87="No, submission is in draft",AP87&lt;&gt;0)),1,0)</f>
        <v/>
      </c>
    </row>
    <row r="88" hidden="1" ht="89.25" customHeight="1">
      <c r="A88" s="330" t="inlineStr">
        <is>
          <t>II.J.3.08</t>
        </is>
      </c>
      <c r="B88" s="263" t="inlineStr">
        <is>
          <t xml:space="preserve">42 CFR 457.1233(b);
42 CFR 438.230(c)(3)(iv)
</t>
        </is>
      </c>
      <c r="C88" s="379" t="inlineStr">
        <is>
          <t xml:space="preserve">The contract specifies that in any contract or written agreement that the MCP has with any individual or entity that relates directly or indirectly to the performance of the MCP's obligations under its contract, the contract or written agreement between the MCP and the individual or entity requires that if the state, CMS, or the HHS Inspector General determine that there is a reasonable possibility of fraud or similar risk, the state, CMS, or the HHS Inspector General may inspect, evaluate, and audit the individual or entity at any time. </t>
        </is>
      </c>
      <c r="D88" s="380" t="n">
        <v>3</v>
      </c>
      <c r="E88" s="295" t="inlineStr">
        <is>
          <t>Met</t>
        </is>
      </c>
      <c r="F88" s="663" t="inlineStr">
        <is>
          <t>Source: CN-680000-FP122: 203: 203</t>
        </is>
      </c>
      <c r="G88" s="295" t="inlineStr">
        <is>
          <t>N/A</t>
        </is>
      </c>
      <c r="H88" s="650" t="inlineStr">
        <is>
          <t>Recommendation: MET
Response:
The contract explicitly states that the Agency, CMS, the DHHS Inspector General, the Comptroller General, or their designees, and DHHS have the right to audit, evaluate, or inspect the subcontractor's premises, physical facilities, equipment, books, records, contracts, computer, or other electronic systems of the subcontractor, or of the subcontractor's subcontractor, pertaining to any aspect of services and activities performed, or determination of amounts payable under the Managed Care Plan's Contract with the State [1]. This right to audit exists through ten (10) years from the final date of this Contract period or from the date of completion of any audit, whichever is later [1]. Additionally, the subcontractor shall make available for purposes of an audit, evaluation, or inspection its premises, physical facilities, equipment, books, records, contracts, computers, or other electronic systems relating to its Medicaid enrollees pertinent to this Contract by the Agency, CMS, the DHHS Inspector General, the Comptroller General, or their designees [1]. This indicates that the requirement is met as the contract allows for inspection, evaluation, and audit by the specified entities at any time.
[1] CN-680000-FP122: 203</t>
        </is>
      </c>
      <c r="I88" s="92" t="n"/>
      <c r="J88" s="92" t="n"/>
      <c r="K88" s="92" t="n"/>
      <c r="L88" s="71" t="n"/>
      <c r="M88" s="71" t="n"/>
      <c r="N88" s="71" t="n"/>
      <c r="O88" s="71" t="inlineStr">
        <is>
          <t>PCCME</t>
        </is>
      </c>
      <c r="P88" s="71" t="inlineStr">
        <is>
          <t>EXISTING</t>
        </is>
      </c>
      <c r="Q88" s="71">
        <f>IF(OR(AND($C$2="Base contract",$C$3="No, section requirements must be reviewed",#REF!= FALSE,#REF!=FALSE),AND($C$2="Contract amendment",$C$3="No, section requirements must be reviewed",#REF!=FALSE,#REF!=FALSE)),"MUNN")</f>
        <v/>
      </c>
      <c r="R88" s="71" t="n"/>
      <c r="S88" s="64" t="n">
        <v>44179</v>
      </c>
      <c r="T88" s="64" t="n"/>
      <c r="U88" s="64" t="n"/>
      <c r="V88" s="97">
        <f>IF(OR(AND(AG88=1,#REF!="TRUE",AT88=1),#REF!=TRUE,#REF!=TRUE),1,IF(AND(OR(AND(AG88=1,#REF!="FALSE"),AND(AG88&lt;&gt;1,#REF!="FALSE")),OR(AND(E88="Yes",F88&lt;&gt;""),AND(E88="N/A",H88&lt;&gt;""),AND(E88="Met",F88&lt;&gt;""),AND(E88="Not met",G88&lt;&gt;""),AND(E88="Unsure",G88&lt;&gt;""),AND(E88="No",G88&lt;&gt;""),AND(E88="No, submission is in draft",G88&lt;&gt;""))),1,0))</f>
        <v/>
      </c>
      <c r="W88" s="56">
        <f>IF(AND('Cover Sheet'!$B$19="Non-Risk",$R88=1),TRUE,FALSE)</f>
        <v/>
      </c>
      <c r="X88" s="56" t="n"/>
      <c r="Y88" s="56" t="n"/>
      <c r="Z88" s="56" t="n"/>
      <c r="AA88" s="56" t="n"/>
      <c r="AB88" s="56" t="n"/>
      <c r="AC88" s="56" t="n"/>
      <c r="AD88" s="56" t="n"/>
      <c r="AE88" s="56" t="n"/>
      <c r="AF88" s="79" t="n"/>
      <c r="AG88" s="98" t="n">
        <v>0</v>
      </c>
      <c r="AH88" s="108" t="n"/>
      <c r="AI88" s="79" t="n"/>
      <c r="AJ88" s="57">
        <f>IF(AG88=1,AI88=AF88,"")</f>
        <v/>
      </c>
      <c r="AK88" s="57">
        <f>IF($AG$2=1, IF(AG88=1,1,0),0)</f>
        <v/>
      </c>
      <c r="AM88" s="69">
        <f>IF(AL88=1,1,"")</f>
        <v/>
      </c>
      <c r="AR88" s="69">
        <f>IF(OR(AND($H$6="Both",OR(AND(AG88=0,OR(NOT(ISBLANK(E88)),NOT(ISBLANK(F88)),NOT(ISBLANK(G88)),NOT(ISBLANK(H88)))),AND(AG88=1,#REF!="TRUE",OR(AN88&lt;&gt;0,AO88&lt;&gt;0,AP88&lt;&gt;0,AQ88&lt;&gt;0)),AND(AG88=1,#REF!="FALSE",OR(NOT(ISBLANK(E88)),NOT(ISBLANK(F88)),NOT(ISBLANK(G88)),NOT(ISBLANK(H88)))))),AND($H$6="CHIP",OR(NOT(ISBLANK(E88)),NOT(ISBLANK(F88)),NOT(ISBLANK(G88)),NOT(ISBLANK(H88)))),V88=1),1,0)</f>
        <v/>
      </c>
      <c r="AS88" s="69">
        <f>IF(AND(OR(OR(#REF!=TRUE,#REF!=TRUE),AND($H$6="Both",OR(AND(AG88=1,#REF!="TRUE",AT88=1,OR(AN88="Yes",AN88="N/A",AN88="Met")),AND(#REF!="FALSE",OR(AND(E88="Yes",NOT(ISBLANK(F88))),AND(E88="N/A",NOT(ISBLANK(H88))),AND(E88="Met",NOT(ISBLANK(F88))))))),AND($H$6="CHIP",OR(AND(E88="Yes",NOT(ISBLANK(F88))),AND(E88="N/A",NOT(ISBLANK(H88))),AND(E88="Met",NOT(ISBLANK(F88)))))),V88=1),1,0)</f>
        <v/>
      </c>
      <c r="AT88" s="69">
        <f>IF(OR(AND(AN88="Yes",AO88&lt;&gt;0),AND(AN88="N/A",AQ88&lt;&gt;0),AND(AN88="Met",AO88&lt;&gt;0),AND(AN88="Not met",AP88&lt;&gt;0),AND(AN88="Unsure",AP88&lt;&gt;0),AND(AN88="No",AP88&lt;&gt;0),AND(AN88="No, submission is in draft",AP88&lt;&gt;0)),1,0)</f>
        <v/>
      </c>
    </row>
    <row r="89" hidden="1" ht="63.75" customHeight="1">
      <c r="A89" s="294" t="inlineStr">
        <is>
          <t>II.J.3.09</t>
        </is>
      </c>
      <c r="B89" s="295" t="inlineStr">
        <is>
          <t>42 CFR 457.1233(b);
42 CFR 438.230(b)(1)</t>
        </is>
      </c>
      <c r="C89" s="295">
        <f>IF($AG$2=1,IF(AG89=1, AF89&amp;"  [If there is no additional information related to the CHIP contract, this information only needs to be entered in Section "&amp;AH89&amp;".]",AF89),AF89)</f>
        <v/>
      </c>
      <c r="D89" s="296" t="n">
        <v>3</v>
      </c>
      <c r="E89" s="295" t="inlineStr">
        <is>
          <t>Met</t>
        </is>
      </c>
      <c r="F89" s="663" t="inlineStr">
        <is>
          <t>Source: CN-680000-FP122: 33, 8, 423, 65, 40, 155, 477, 343: 33, 8, 423, 65, 40, 155, 477, 343</t>
        </is>
      </c>
      <c r="G89" s="295" t="inlineStr">
        <is>
          <t>N/A</t>
        </is>
      </c>
      <c r="H89" s="650" t="inlineStr">
        <is>
          <t>Recommendation: UNCLEAR
Response:
The retrieved text does not provide explicit evidence that the specific formula or conditional statement is supported or required in the contract. The requirement appears to be a formula or conditional statement, likely from a spreadsheet or a similar data processing tool, but there is no direct mention or reference to this specific formula in the contract text. Therefore, it is unclear whether the requirement is met based on the provided context.</t>
        </is>
      </c>
      <c r="I89" s="92" t="inlineStr">
        <is>
          <t>MCO</t>
        </is>
      </c>
      <c r="J89" s="92" t="n"/>
      <c r="K89" s="92" t="inlineStr">
        <is>
          <t>PIHP</t>
        </is>
      </c>
      <c r="L89" s="71" t="inlineStr">
        <is>
          <t>PAHP</t>
        </is>
      </c>
      <c r="M89" s="71" t="inlineStr">
        <is>
          <t>NEMT PAHP</t>
        </is>
      </c>
      <c r="N89" s="71" t="inlineStr">
        <is>
          <t>PCCM</t>
        </is>
      </c>
      <c r="O89" s="71" t="n"/>
      <c r="P89" s="71" t="inlineStr">
        <is>
          <t>EXISTING</t>
        </is>
      </c>
      <c r="Q89" s="71">
        <f>IF(OR(AND($C$2="Base contract",$C$3="No, section requirements must be reviewed",#REF!= FALSE,#REF!=FALSE),AND($C$2="Contract amendment",$C$3="No, section requirements must be reviewed",#REF!=FALSE,#REF!=FALSE)),"MUNN")</f>
        <v/>
      </c>
      <c r="R89" s="71" t="n"/>
      <c r="S89" s="64" t="n">
        <v>43282</v>
      </c>
      <c r="T89" s="64" t="n"/>
      <c r="U89" s="64" t="n"/>
      <c r="V89" s="97">
        <f>IF(OR(AND(AG89=1,#REF!="TRUE",AT89=1),#REF!=TRUE,#REF!=TRUE),1,IF(AND(OR(AND(AG89=1,#REF!="FALSE"),AND(AG89&lt;&gt;1,#REF!="FALSE")),OR(AND(E89="Yes",F89&lt;&gt;""),AND(E89="N/A",H89&lt;&gt;""),AND(E89="Met",F89&lt;&gt;""),AND(E89="Not met",G89&lt;&gt;""),AND(E89="Unsure",G89&lt;&gt;""),AND(E89="No",G89&lt;&gt;""),AND(E89="No, submission is in draft",G89&lt;&gt;""))),1,0))</f>
        <v/>
      </c>
      <c r="W89" s="56">
        <f>IF(AND('Cover Sheet'!$B$19="Non-Risk",$R89=1),TRUE,FALSE)</f>
        <v/>
      </c>
      <c r="X89" s="56" t="n"/>
      <c r="Y89" s="56" t="n"/>
      <c r="Z89" s="56" t="n"/>
      <c r="AA89" s="56" t="n"/>
      <c r="AB89" s="56" t="n"/>
      <c r="AC89" s="56" t="n"/>
      <c r="AD89" s="56" t="n"/>
      <c r="AE89" s="56" t="n"/>
      <c r="AF89" s="44" t="inlineStr">
        <is>
          <t>The contract requires the MCP to maintain ultimate responsibility for adhering to and otherwise fully complying with all terms and conditions of its contract with the state, notwithstanding any relationship(s) that the MCP may have with any subcontractor.</t>
        </is>
      </c>
      <c r="AG89" s="98" t="n">
        <v>1</v>
      </c>
      <c r="AH89" s="75">
        <f>A20</f>
        <v/>
      </c>
      <c r="AI89" s="44">
        <f>C20</f>
        <v/>
      </c>
      <c r="AJ89" s="57">
        <f>IF(AG89=1,AI89=AF89,"")</f>
        <v/>
      </c>
      <c r="AK89" s="57">
        <f>IF($AG$2=1, IF(AG89=1,1,0),0)</f>
        <v/>
      </c>
      <c r="AM89" s="69">
        <f>IF(AL89=1,1,"")</f>
        <v/>
      </c>
      <c r="AN89" s="69">
        <f>IF(E20 &lt;&gt;0, E20, IF(OR(#REF!=TRUE,#REF!= TRUE),"N/A", 0))</f>
        <v/>
      </c>
      <c r="AO89" s="69">
        <f>IF(F20 &lt;&gt;0, F20, IF(OR(#REF!=TRUE,#REF!= TRUE),"N/A", 0))</f>
        <v/>
      </c>
      <c r="AP89" s="69">
        <f>IF(G20 &lt;&gt;0, G20, IF(OR(#REF!=TRUE,#REF!= TRUE),"N/A", 0))</f>
        <v/>
      </c>
      <c r="AQ89" s="69">
        <f>IF(H20 &lt;&gt;0, H20, IF(OR(#REF!=TRUE,#REF!= TRUE),"N/A", 0))</f>
        <v/>
      </c>
      <c r="AR89" s="69">
        <f>IF(OR(AND($H$6="Both",OR(AND(AG89=0,OR(NOT(ISBLANK(E89)),NOT(ISBLANK(F89)),NOT(ISBLANK(G89)),NOT(ISBLANK(H89)))),AND(AG89=1,#REF!="TRUE",OR(AN89&lt;&gt;0,AO89&lt;&gt;0,AP89&lt;&gt;0,AQ89&lt;&gt;0)),AND(AG89=1,#REF!="FALSE",OR(NOT(ISBLANK(E89)),NOT(ISBLANK(F89)),NOT(ISBLANK(G89)),NOT(ISBLANK(H89)))))),AND($H$6="CHIP",OR(NOT(ISBLANK(E89)),NOT(ISBLANK(F89)),NOT(ISBLANK(G89)),NOT(ISBLANK(H89)))),V89=1),1,0)</f>
        <v/>
      </c>
      <c r="AS89" s="69">
        <f>IF(AND(OR(OR(#REF!=TRUE,#REF!=TRUE),AND($H$6="Both",OR(AND(AG89=1,#REF!="TRUE",AT89=1,OR(AN89="Yes",AN89="N/A",AN89="Met")),AND(#REF!="FALSE",OR(AND(E89="Yes",NOT(ISBLANK(F89))),AND(E89="N/A",NOT(ISBLANK(H89))),AND(E89="Met",NOT(ISBLANK(F89))))))),AND($H$6="CHIP",OR(AND(E89="Yes",NOT(ISBLANK(F89))),AND(E89="N/A",NOT(ISBLANK(H89))),AND(E89="Met",NOT(ISBLANK(F89)))))),V89=1),1,0)</f>
        <v/>
      </c>
      <c r="AT89" s="69">
        <f>IF(OR(AND(AN89="Yes",AO89&lt;&gt;0),AND(AN89="N/A",AQ89&lt;&gt;0),AND(AN89="Met",AO89&lt;&gt;0),AND(AN89="Not met",AP89&lt;&gt;0),AND(AN89="Unsure",AP89&lt;&gt;0),AND(AN89="No",AP89&lt;&gt;0),AND(AN89="No, submission is in draft",AP89&lt;&gt;0)),1,0)</f>
        <v/>
      </c>
    </row>
    <row r="90" hidden="1" ht="63.75" customHeight="1">
      <c r="A90" s="330" t="inlineStr">
        <is>
          <t>II.J.3.09</t>
        </is>
      </c>
      <c r="B90" s="263" t="inlineStr">
        <is>
          <t>42 CFR 457.1233(b);
42 CFR 438.230(b)(1)</t>
        </is>
      </c>
      <c r="C90" s="381" t="inlineStr">
        <is>
          <t>The contract requires the MCP to maintain ultimate responsibility for adhering to and otherwise fully complying with all terms and conditions of its contract with the state, notwithstanding any relationship(s) that the MCP may have with any subcontractor.</t>
        </is>
      </c>
      <c r="D90" s="380" t="n">
        <v>3</v>
      </c>
      <c r="E90" s="295" t="inlineStr">
        <is>
          <t>Met</t>
        </is>
      </c>
      <c r="F90" s="663" t="inlineStr">
        <is>
          <t>Source: CN-680000-FP122: 199, 138, 200, 139 | Attachment - Core Contract Provisions 02012025: 138, 139</t>
        </is>
      </c>
      <c r="G90" s="295" t="inlineStr">
        <is>
          <t>N/A</t>
        </is>
      </c>
      <c r="H90" s="650" t="inlineStr">
        <is>
          <t>Recommendation: MET
Response:
The contract explicitly states that the Managed Care Plan (MCP) shall maintain ultimate responsibility for adhering to and otherwise fully complying with all terms and conditions of the contract. It also specifies that no subcontract shall relieve the MCP of any responsibility for performance of its duties.
Evidence:
- "The Managed Care Plan shall maintain ultimate responsibility for adhering to and otherwise fully complying with all terms and conditions of this Contract and may delegate performance of work required under this Contract to a subcontractor." (CN-680000-FP122: 199, 138)
- "No subcontract that the Managed Care Plan enters into with respect to performance under this Contract shall, in any way, relieve the Managed Care Plan of any responsibility for the performance of duties under this Contract." (CN-680000-FP122: 200, 139)</t>
        </is>
      </c>
      <c r="I90" s="92" t="n"/>
      <c r="J90" s="92" t="n"/>
      <c r="K90" s="92" t="n"/>
      <c r="L90" s="71" t="n"/>
      <c r="M90" s="71" t="n"/>
      <c r="N90" s="71" t="n"/>
      <c r="O90" s="71" t="inlineStr">
        <is>
          <t>PCCME</t>
        </is>
      </c>
      <c r="P90" s="71" t="inlineStr">
        <is>
          <t>EXISTING</t>
        </is>
      </c>
      <c r="Q90" s="71">
        <f>IF(OR(AND($C$2="Base contract",$C$3="No, section requirements must be reviewed",#REF!= FALSE,#REF!=FALSE),AND($C$2="Contract amendment",$C$3="No, section requirements must be reviewed",#REF!=FALSE,#REF!=FALSE)),"MUNN")</f>
        <v/>
      </c>
      <c r="R90" s="71" t="n"/>
      <c r="S90" s="64" t="n">
        <v>44179</v>
      </c>
      <c r="T90" s="64" t="n"/>
      <c r="U90" s="64" t="n"/>
      <c r="V90" s="97">
        <f>IF(OR(AND(AG90=1,#REF!="TRUE",AT90=1),#REF!=TRUE,#REF!=TRUE),1,IF(AND(OR(AND(AG90=1,#REF!="FALSE"),AND(AG90&lt;&gt;1,#REF!="FALSE")),OR(AND(E90="Yes",F90&lt;&gt;""),AND(E90="N/A",H90&lt;&gt;""),AND(E90="Met",F90&lt;&gt;""),AND(E90="Not met",G90&lt;&gt;""),AND(E90="Unsure",G90&lt;&gt;""),AND(E90="No",G90&lt;&gt;""),AND(E90="No, submission is in draft",G90&lt;&gt;""))),1,0))</f>
        <v/>
      </c>
      <c r="W90" s="56">
        <f>IF(AND('Cover Sheet'!$B$19="Non-Risk",$R90=1),TRUE,FALSE)</f>
        <v/>
      </c>
      <c r="X90" s="56" t="n"/>
      <c r="Y90" s="56" t="n"/>
      <c r="Z90" s="56" t="n"/>
      <c r="AA90" s="56" t="n"/>
      <c r="AB90" s="56" t="n"/>
      <c r="AC90" s="56" t="n"/>
      <c r="AD90" s="56" t="n"/>
      <c r="AE90" s="56" t="n"/>
      <c r="AF90" s="79" t="n"/>
      <c r="AG90" s="98" t="n">
        <v>0</v>
      </c>
      <c r="AH90" s="108" t="n"/>
      <c r="AI90" s="79" t="n"/>
      <c r="AJ90" s="57">
        <f>IF(AG90=1,AI90=AF90,"")</f>
        <v/>
      </c>
      <c r="AK90" s="57">
        <f>IF($AG$2=1, IF(AG90=1,1,0),0)</f>
        <v/>
      </c>
      <c r="AM90" s="69">
        <f>IF(AL90=1,1,"")</f>
        <v/>
      </c>
      <c r="AR90" s="69">
        <f>IF(OR(AND($H$6="Both",OR(AND(AG90=0,OR(NOT(ISBLANK(E90)),NOT(ISBLANK(F90)),NOT(ISBLANK(G90)),NOT(ISBLANK(H90)))),AND(AG90=1,#REF!="TRUE",OR(AN90&lt;&gt;0,AO90&lt;&gt;0,AP90&lt;&gt;0,AQ90&lt;&gt;0)),AND(AG90=1,#REF!="FALSE",OR(NOT(ISBLANK(E90)),NOT(ISBLANK(F90)),NOT(ISBLANK(G90)),NOT(ISBLANK(H90)))))),AND($H$6="CHIP",OR(NOT(ISBLANK(E90)),NOT(ISBLANK(F90)),NOT(ISBLANK(G90)),NOT(ISBLANK(H90)))),V90=1),1,0)</f>
        <v/>
      </c>
      <c r="AS90" s="69">
        <f>IF(AND(OR(OR(#REF!=TRUE,#REF!=TRUE),AND($H$6="Both",OR(AND(AG90=1,#REF!="TRUE",AT90=1,OR(AN90="Yes",AN90="N/A",AN90="Met")),AND(#REF!="FALSE",OR(AND(E90="Yes",NOT(ISBLANK(F90))),AND(E90="N/A",NOT(ISBLANK(H90))),AND(E90="Met",NOT(ISBLANK(F90))))))),AND($H$6="CHIP",OR(AND(E90="Yes",NOT(ISBLANK(F90))),AND(E90="N/A",NOT(ISBLANK(H90))),AND(E90="Met",NOT(ISBLANK(F90)))))),V90=1),1,0)</f>
        <v/>
      </c>
      <c r="AT90" s="69">
        <f>IF(OR(AND(AN90="Yes",AO90&lt;&gt;0),AND(AN90="N/A",AQ90&lt;&gt;0),AND(AN90="Met",AO90&lt;&gt;0),AND(AN90="Not met",AP90&lt;&gt;0),AND(AN90="Unsure",AP90&lt;&gt;0),AND(AN90="No",AP90&lt;&gt;0),AND(AN90="No, submission is in draft",AP90&lt;&gt;0)),1,0)</f>
        <v/>
      </c>
    </row>
    <row r="91" hidden="1" ht="63.75" customHeight="1">
      <c r="A91" s="294" t="inlineStr">
        <is>
          <t>II.J.3.10</t>
        </is>
      </c>
      <c r="B91" s="295" t="inlineStr">
        <is>
          <t xml:space="preserve">42 CFR 457.1233(b);
42 CFR 438.230(c)(1)(i) - (ii)
</t>
        </is>
      </c>
      <c r="C91" s="295">
        <f>IF($AG$2=1,IF(AG91=1, AF91&amp;"  [If there is no additional information related to the CHIP contract, this information only needs to be entered in Section "&amp;AH91&amp;".]",AF91),AF91)</f>
        <v/>
      </c>
      <c r="D91" s="296" t="n">
        <v>3</v>
      </c>
      <c r="E91" s="295" t="inlineStr">
        <is>
          <t>Met</t>
        </is>
      </c>
      <c r="F91" s="663" t="inlineStr">
        <is>
          <t>Source: CN-680000-FP122: 33, 8, 65, 40, 425, 157, 8, 477: 33, 8, 65, 40, 425, 157, 8, 477</t>
        </is>
      </c>
      <c r="G91" s="295" t="inlineStr">
        <is>
          <t>N/A</t>
        </is>
      </c>
      <c r="H91" s="650" t="inlineStr">
        <is>
          <t>Recommendation: UNCLEAR
Response:
The retrieved text does not provide any explicit evidence or mention of the specific formula or conditional logic provided in the requirement. Therefore, it is unclear whether this requirement is met or not met. Additional information or context from the contract text is needed to make a determination.</t>
        </is>
      </c>
      <c r="I91" s="92" t="inlineStr">
        <is>
          <t>MCO</t>
        </is>
      </c>
      <c r="J91" s="92" t="n"/>
      <c r="K91" s="92" t="inlineStr">
        <is>
          <t>PIHP</t>
        </is>
      </c>
      <c r="L91" s="71" t="inlineStr">
        <is>
          <t>PAHP</t>
        </is>
      </c>
      <c r="M91" s="71" t="inlineStr">
        <is>
          <t>NEMT PAHP</t>
        </is>
      </c>
      <c r="N91" s="71" t="inlineStr">
        <is>
          <t>PCCM</t>
        </is>
      </c>
      <c r="O91" s="71" t="n"/>
      <c r="P91" s="71" t="inlineStr">
        <is>
          <t>EXISTING</t>
        </is>
      </c>
      <c r="Q91" s="71">
        <f>IF(OR(AND($C$2="Base contract",$C$3="No, section requirements must be reviewed",#REF!= FALSE,#REF!=FALSE),AND($C$2="Contract amendment",$C$3="No, section requirements must be reviewed",#REF!=FALSE,#REF!=FALSE)),"MUNN")</f>
        <v/>
      </c>
      <c r="R91" s="71" t="n"/>
      <c r="S91" s="64" t="n">
        <v>43282</v>
      </c>
      <c r="T91" s="64" t="n"/>
      <c r="U91" s="64" t="n"/>
      <c r="V91" s="97">
        <f>IF(OR(AND(AG91=1,#REF!="TRUE",AT91=1),#REF!=TRUE,#REF!=TRUE),1,IF(AND(OR(AND(AG91=1,#REF!="FALSE"),AND(AG91&lt;&gt;1,#REF!="FALSE")),OR(AND(E91="Yes",F91&lt;&gt;""),AND(E91="N/A",H91&lt;&gt;""),AND(E91="Met",F91&lt;&gt;""),AND(E91="Not met",G91&lt;&gt;""),AND(E91="Unsure",G91&lt;&gt;""),AND(E91="No",G91&lt;&gt;""),AND(E91="No, submission is in draft",G91&lt;&gt;""))),1,0))</f>
        <v/>
      </c>
      <c r="W91" s="56">
        <f>IF(AND('Cover Sheet'!$B$19="Non-Risk",$R91=1),TRUE,FALSE)</f>
        <v/>
      </c>
      <c r="X91" s="56" t="n"/>
      <c r="Y91" s="56" t="n"/>
      <c r="Z91" s="56" t="n"/>
      <c r="AA91" s="56" t="n"/>
      <c r="AB91" s="56" t="n"/>
      <c r="AC91" s="56" t="n"/>
      <c r="AD91" s="56" t="n"/>
      <c r="AE91" s="56" t="n"/>
      <c r="AF91" s="44" t="inlineStr">
        <is>
          <t>The contract requires that if any of the MCP's activities or obligations under the contract with the state are delegated to a subcontractor, the activities and obligations, and related reporting responsibilities, are specified in the contract or written agreement between the MCP and the subcontractor.</t>
        </is>
      </c>
      <c r="AG91" s="98" t="n">
        <v>1</v>
      </c>
      <c r="AH91" s="75">
        <f>A21</f>
        <v/>
      </c>
      <c r="AI91" s="44">
        <f>C21</f>
        <v/>
      </c>
      <c r="AJ91" s="57">
        <f>IF(AG91=1,AI91=AF91,"")</f>
        <v/>
      </c>
      <c r="AK91" s="57">
        <f>IF($AG$2=1, IF(AG91=1,1,0),0)</f>
        <v/>
      </c>
      <c r="AM91" s="69">
        <f>IF(AL91=1,1,"")</f>
        <v/>
      </c>
      <c r="AN91" s="69">
        <f>IF(E21 &lt;&gt;0, E21, IF(OR(#REF!=TRUE,#REF!= TRUE),"N/A", 0))</f>
        <v/>
      </c>
      <c r="AO91" s="69">
        <f>IF(F21 &lt;&gt;0, F21, IF(OR(#REF!=TRUE,#REF!= TRUE),"N/A", 0))</f>
        <v/>
      </c>
      <c r="AP91" s="69">
        <f>IF(G21 &lt;&gt;0, G21, IF(OR(#REF!=TRUE,#REF!= TRUE),"N/A", 0))</f>
        <v/>
      </c>
      <c r="AQ91" s="69">
        <f>IF(H21 &lt;&gt;0, H21, IF(OR(#REF!=TRUE,#REF!= TRUE),"N/A", 0))</f>
        <v/>
      </c>
      <c r="AR91" s="69">
        <f>IF(OR(AND($H$6="Both",OR(AND(AG91=0,OR(NOT(ISBLANK(E91)),NOT(ISBLANK(F91)),NOT(ISBLANK(G91)),NOT(ISBLANK(H91)))),AND(AG91=1,#REF!="TRUE",OR(AN91&lt;&gt;0,AO91&lt;&gt;0,AP91&lt;&gt;0,AQ91&lt;&gt;0)),AND(AG91=1,#REF!="FALSE",OR(NOT(ISBLANK(E91)),NOT(ISBLANK(F91)),NOT(ISBLANK(G91)),NOT(ISBLANK(H91)))))),AND($H$6="CHIP",OR(NOT(ISBLANK(E91)),NOT(ISBLANK(F91)),NOT(ISBLANK(G91)),NOT(ISBLANK(H91)))),V91=1),1,0)</f>
        <v/>
      </c>
      <c r="AS91" s="69">
        <f>IF(AND(OR(OR(#REF!=TRUE,#REF!=TRUE),AND($H$6="Both",OR(AND(AG91=1,#REF!="TRUE",AT91=1,OR(AN91="Yes",AN91="N/A",AN91="Met")),AND(#REF!="FALSE",OR(AND(E91="Yes",NOT(ISBLANK(F91))),AND(E91="N/A",NOT(ISBLANK(H91))),AND(E91="Met",NOT(ISBLANK(F91))))))),AND($H$6="CHIP",OR(AND(E91="Yes",NOT(ISBLANK(F91))),AND(E91="N/A",NOT(ISBLANK(H91))),AND(E91="Met",NOT(ISBLANK(F91)))))),V91=1),1,0)</f>
        <v/>
      </c>
      <c r="AT91" s="69">
        <f>IF(OR(AND(AN91="Yes",AO91&lt;&gt;0),AND(AN91="N/A",AQ91&lt;&gt;0),AND(AN91="Met",AO91&lt;&gt;0),AND(AN91="Not met",AP91&lt;&gt;0),AND(AN91="Unsure",AP91&lt;&gt;0),AND(AN91="No",AP91&lt;&gt;0),AND(AN91="No, submission is in draft",AP91&lt;&gt;0)),1,0)</f>
        <v/>
      </c>
    </row>
    <row r="92" hidden="1" ht="63.75" customHeight="1">
      <c r="A92" s="330" t="inlineStr">
        <is>
          <t>II.J.3.10</t>
        </is>
      </c>
      <c r="B92" s="263" t="inlineStr">
        <is>
          <t xml:space="preserve">42 CFR 457.1233(b);
42 CFR 438.230(c)(1)(i) - (ii)
</t>
        </is>
      </c>
      <c r="C92" s="381" t="inlineStr">
        <is>
          <t>The contract requires that if any of the MCP's activities or obligations under the contract with the state are delegated to a subcontractor, the activities and obligations, and related reporting responsibilities, are specified in the contract or written agreement between the MCP and the subcontractor.</t>
        </is>
      </c>
      <c r="D92" s="380" t="n">
        <v>3</v>
      </c>
      <c r="E92" s="295" t="inlineStr">
        <is>
          <t>Met</t>
        </is>
      </c>
      <c r="F92" s="663" t="inlineStr">
        <is>
          <t>Source: CN-680000-FP122: 200 | Attachment - Core Contract Provisions 02012025: 139</t>
        </is>
      </c>
      <c r="G92" s="295" t="inlineStr">
        <is>
          <t>N/A</t>
        </is>
      </c>
      <c r="H92" s="650" t="inlineStr">
        <is>
          <t>Recommendation: MET
Response:
The contract explicitly states that all subcontracts must contain provisions wherein the subcontractor agrees to perform the delegated activities and reporting responsibilities specified in compliance with Section XV, Accountability, and the SMMC Report Guide. This is evidenced by the following quotes:
- 'All subcontracts must contain provisions wherein the subcontractor agrees to perform the delegated activities and reporting responsibilities specified in compliance with **Section XV.,** Accountability, and the SMMC Report Guide.' [CN-680000-FP122: 200]
- 'All subcontracts must contain provisions wherein the subcontractor agrees to perform the delegated activities and reporting responsibilities specified in compliance with **Section XV.,** Accountability, and the SMMC Report Guide.' [Attachment - Core Contract Provisions 02012025: 139]</t>
        </is>
      </c>
      <c r="I92" s="92" t="n"/>
      <c r="J92" s="92" t="n"/>
      <c r="K92" s="92" t="n"/>
      <c r="L92" s="71" t="n"/>
      <c r="M92" s="71" t="n"/>
      <c r="N92" s="71" t="n"/>
      <c r="O92" s="71" t="inlineStr">
        <is>
          <t>PCCME</t>
        </is>
      </c>
      <c r="P92" s="71" t="inlineStr">
        <is>
          <t>EXISTING</t>
        </is>
      </c>
      <c r="Q92" s="71">
        <f>IF(OR(AND($C$2="Base contract",$C$3="No, section requirements must be reviewed",#REF!= FALSE,#REF!=FALSE),AND($C$2="Contract amendment",$C$3="No, section requirements must be reviewed",#REF!=FALSE,#REF!=FALSE)),"MUNN")</f>
        <v/>
      </c>
      <c r="R92" s="71" t="n"/>
      <c r="S92" s="64" t="n">
        <v>44179</v>
      </c>
      <c r="T92" s="64" t="n"/>
      <c r="U92" s="64" t="n"/>
      <c r="V92" s="97">
        <f>IF(OR(AND(AG92=1,#REF!="TRUE",AT92=1),#REF!=TRUE,#REF!=TRUE),1,IF(AND(OR(AND(AG92=1,#REF!="FALSE"),AND(AG92&lt;&gt;1,#REF!="FALSE")),OR(AND(E92="Yes",F92&lt;&gt;""),AND(E92="N/A",H92&lt;&gt;""),AND(E92="Met",F92&lt;&gt;""),AND(E92="Not met",G92&lt;&gt;""),AND(E92="Unsure",G92&lt;&gt;""),AND(E92="No",G92&lt;&gt;""),AND(E92="No, submission is in draft",G92&lt;&gt;""))),1,0))</f>
        <v/>
      </c>
      <c r="W92" s="56">
        <f>IF(AND('Cover Sheet'!$B$19="Non-Risk",$R92=1),TRUE,FALSE)</f>
        <v/>
      </c>
      <c r="X92" s="56" t="n"/>
      <c r="Y92" s="56" t="n"/>
      <c r="Z92" s="56" t="n"/>
      <c r="AA92" s="56" t="n"/>
      <c r="AB92" s="56" t="n"/>
      <c r="AC92" s="56" t="n"/>
      <c r="AD92" s="56" t="n"/>
      <c r="AE92" s="56" t="n"/>
      <c r="AF92" s="79" t="n"/>
      <c r="AG92" s="98" t="n">
        <v>0</v>
      </c>
      <c r="AH92" s="108" t="n"/>
      <c r="AI92" s="79" t="n"/>
      <c r="AJ92" s="57">
        <f>IF(AG92=1,AI92=AF92,"")</f>
        <v/>
      </c>
      <c r="AK92" s="57">
        <f>IF($AG$2=1, IF(AG92=1,1,0),0)</f>
        <v/>
      </c>
      <c r="AM92" s="69">
        <f>IF(AL92=1,1,"")</f>
        <v/>
      </c>
      <c r="AR92" s="69">
        <f>IF(OR(AND($H$6="Both",OR(AND(AG92=0,OR(NOT(ISBLANK(E92)),NOT(ISBLANK(F92)),NOT(ISBLANK(G92)),NOT(ISBLANK(H92)))),AND(AG92=1,#REF!="TRUE",OR(AN92&lt;&gt;0,AO92&lt;&gt;0,AP92&lt;&gt;0,AQ92&lt;&gt;0)),AND(AG92=1,#REF!="FALSE",OR(NOT(ISBLANK(E92)),NOT(ISBLANK(F92)),NOT(ISBLANK(G92)),NOT(ISBLANK(H92)))))),AND($H$6="CHIP",OR(NOT(ISBLANK(E92)),NOT(ISBLANK(F92)),NOT(ISBLANK(G92)),NOT(ISBLANK(H92)))),V92=1),1,0)</f>
        <v/>
      </c>
      <c r="AS92" s="69">
        <f>IF(AND(OR(OR(#REF!=TRUE,#REF!=TRUE),AND($H$6="Both",OR(AND(AG92=1,#REF!="TRUE",AT92=1,OR(AN92="Yes",AN92="N/A",AN92="Met")),AND(#REF!="FALSE",OR(AND(E92="Yes",NOT(ISBLANK(F92))),AND(E92="N/A",NOT(ISBLANK(H92))),AND(E92="Met",NOT(ISBLANK(F92))))))),AND($H$6="CHIP",OR(AND(E92="Yes",NOT(ISBLANK(F92))),AND(E92="N/A",NOT(ISBLANK(H92))),AND(E92="Met",NOT(ISBLANK(F92)))))),V92=1),1,0)</f>
        <v/>
      </c>
      <c r="AT92" s="69">
        <f>IF(OR(AND(AN92="Yes",AO92&lt;&gt;0),AND(AN92="N/A",AQ92&lt;&gt;0),AND(AN92="Met",AO92&lt;&gt;0),AND(AN92="Not met",AP92&lt;&gt;0),AND(AN92="Unsure",AP92&lt;&gt;0),AND(AN92="No",AP92&lt;&gt;0),AND(AN92="No, submission is in draft",AP92&lt;&gt;0)),1,0)</f>
        <v/>
      </c>
    </row>
    <row r="93" hidden="1" ht="81.75" customHeight="1">
      <c r="A93" s="294" t="inlineStr">
        <is>
          <t>II.J.3.11</t>
        </is>
      </c>
      <c r="B93" s="295" t="inlineStr">
        <is>
          <t>42 CFR 457.1233(b);
42 CFR 438.230(c)(1)(iii)</t>
        </is>
      </c>
      <c r="C93" s="295">
        <f>IF($AG$2=1,IF(AG93=1, AF93&amp;"  [If there is no additional information related to the CHIP contract, this information only needs to be entered in Section "&amp;AH93&amp;".]",AF93),AF93)</f>
        <v/>
      </c>
      <c r="D93" s="296" t="n">
        <v>3</v>
      </c>
      <c r="E93" s="295" t="inlineStr">
        <is>
          <t>Met</t>
        </is>
      </c>
      <c r="F93" s="663" t="inlineStr">
        <is>
          <t>Source: CN-680000-FP122: 427, 159, 259, 423, 417, 343, 425, 33: 427, 159, 259, 423, 417, 343, 425, 33</t>
        </is>
      </c>
      <c r="G93" s="295" t="inlineStr">
        <is>
          <t>N/A</t>
        </is>
      </c>
      <c r="H93" s="650" t="inlineStr">
        <is>
          <t>Recommendation: UNCLEAR
Response:
The retrieved text does not provide explicit evidence regarding the specific conditional logic described in the requirement. The text mentions various pages and sections of the AHCA Contract FP122, but it does not detail the conditional logic or the relationship between the CHIP contract, Section AH93, and the described formula. Therefore, it is unclear whether the requirement is met based on the provided context.</t>
        </is>
      </c>
      <c r="I93" s="92" t="inlineStr">
        <is>
          <t>MCO</t>
        </is>
      </c>
      <c r="J93" s="92" t="n"/>
      <c r="K93" s="92" t="inlineStr">
        <is>
          <t>PIHP</t>
        </is>
      </c>
      <c r="L93" s="71" t="inlineStr">
        <is>
          <t>PAHP</t>
        </is>
      </c>
      <c r="M93" s="71" t="inlineStr">
        <is>
          <t>NEMT PAHP</t>
        </is>
      </c>
      <c r="N93" s="71" t="inlineStr">
        <is>
          <t>PCCM</t>
        </is>
      </c>
      <c r="O93" s="71" t="n"/>
      <c r="P93" s="71" t="inlineStr">
        <is>
          <t>EXISTING</t>
        </is>
      </c>
      <c r="Q93" s="71">
        <f>IF(OR(AND($C$2="Base contract",$C$3="No, section requirements must be reviewed",#REF!= FALSE,#REF!=FALSE),AND($C$2="Contract amendment",$C$3="No, section requirements must be reviewed",#REF!=FALSE,#REF!=FALSE)),"MUNN")</f>
        <v/>
      </c>
      <c r="R93" s="71" t="n"/>
      <c r="S93" s="64" t="n">
        <v>43282</v>
      </c>
      <c r="T93" s="64" t="n"/>
      <c r="U93" s="64" t="n"/>
      <c r="V93" s="97">
        <f>IF(OR(AND(AG93=1,#REF!="TRUE",AT93=1),#REF!=TRUE,#REF!=TRUE),1,IF(AND(OR(AND(AG93=1,#REF!="FALSE"),AND(AG93&lt;&gt;1,#REF!="FALSE")),OR(AND(E93="Yes",F93&lt;&gt;""),AND(E93="N/A",H93&lt;&gt;""),AND(E93="Met",F93&lt;&gt;""),AND(E93="Not met",G93&lt;&gt;""),AND(E93="Unsure",G93&lt;&gt;""),AND(E93="No",G93&lt;&gt;""),AND(E93="No, submission is in draft",G93&lt;&gt;""))),1,0))</f>
        <v/>
      </c>
      <c r="W93" s="56">
        <f>IF(AND('Cover Sheet'!$B$19="Non-Risk",$R93=1),TRUE,FALSE)</f>
        <v/>
      </c>
      <c r="X93" s="56" t="n"/>
      <c r="Y93" s="56" t="n"/>
      <c r="Z93" s="56" t="n"/>
      <c r="AA93" s="56" t="n"/>
      <c r="AB93" s="56" t="n"/>
      <c r="AC93" s="56" t="n"/>
      <c r="AD93" s="56" t="n"/>
      <c r="AE93" s="56" t="n"/>
      <c r="AF93" s="44" t="inlineStr">
        <is>
          <t>The contract requires that if any of the MCP's activities or obligations under the contract with the state are delegated to a subcontractor, the contract or written arrangement between the MCP and the subcontractor must either provide for revocation of the delegation of activities or obligations, or specify other remedies in instances where the state or the MCP determines that the subcontractor has not performed satisfactorily.</t>
        </is>
      </c>
      <c r="AG93" s="98" t="n">
        <v>1</v>
      </c>
      <c r="AH93" s="75">
        <f>A22</f>
        <v/>
      </c>
      <c r="AI93" s="44">
        <f>C22</f>
        <v/>
      </c>
      <c r="AJ93" s="57">
        <f>IF(AG93=1,AI93=AF93,"")</f>
        <v/>
      </c>
      <c r="AK93" s="57">
        <f>IF($AG$2=1, IF(AG93=1,1,0),0)</f>
        <v/>
      </c>
      <c r="AM93" s="69">
        <f>IF(AL93=1,1,"")</f>
        <v/>
      </c>
      <c r="AN93" s="69">
        <f>IF(E22 &lt;&gt;0, E22, IF(OR(#REF!=TRUE,#REF!= TRUE),"N/A", 0))</f>
        <v/>
      </c>
      <c r="AO93" s="69">
        <f>IF(F22 &lt;&gt;0, F22, IF(OR(#REF!=TRUE,#REF!= TRUE),"N/A", 0))</f>
        <v/>
      </c>
      <c r="AP93" s="69">
        <f>IF(G22 &lt;&gt;0, G22, IF(OR(#REF!=TRUE,#REF!= TRUE),"N/A", 0))</f>
        <v/>
      </c>
      <c r="AQ93" s="69">
        <f>IF(H22 &lt;&gt;0, H22, IF(OR(#REF!=TRUE,#REF!= TRUE),"N/A", 0))</f>
        <v/>
      </c>
      <c r="AR93" s="69">
        <f>IF(OR(AND($H$6="Both",OR(AND(AG93=0,OR(NOT(ISBLANK(E93)),NOT(ISBLANK(F93)),NOT(ISBLANK(G93)),NOT(ISBLANK(H93)))),AND(AG93=1,#REF!="TRUE",OR(AN93&lt;&gt;0,AO93&lt;&gt;0,AP93&lt;&gt;0,AQ93&lt;&gt;0)),AND(AG93=1,#REF!="FALSE",OR(NOT(ISBLANK(E93)),NOT(ISBLANK(F93)),NOT(ISBLANK(G93)),NOT(ISBLANK(H93)))))),AND($H$6="CHIP",OR(NOT(ISBLANK(E93)),NOT(ISBLANK(F93)),NOT(ISBLANK(G93)),NOT(ISBLANK(H93)))),V93=1),1,0)</f>
        <v/>
      </c>
      <c r="AS93" s="69">
        <f>IF(AND(OR(OR(#REF!=TRUE,#REF!=TRUE),AND($H$6="Both",OR(AND(AG93=1,#REF!="TRUE",AT93=1,OR(AN93="Yes",AN93="N/A",AN93="Met")),AND(#REF!="FALSE",OR(AND(E93="Yes",NOT(ISBLANK(F93))),AND(E93="N/A",NOT(ISBLANK(H93))),AND(E93="Met",NOT(ISBLANK(F93))))))),AND($H$6="CHIP",OR(AND(E93="Yes",NOT(ISBLANK(F93))),AND(E93="N/A",NOT(ISBLANK(H93))),AND(E93="Met",NOT(ISBLANK(F93)))))),V93=1),1,0)</f>
        <v/>
      </c>
      <c r="AT93" s="69">
        <f>IF(OR(AND(AN93="Yes",AO93&lt;&gt;0),AND(AN93="N/A",AQ93&lt;&gt;0),AND(AN93="Met",AO93&lt;&gt;0),AND(AN93="Not met",AP93&lt;&gt;0),AND(AN93="Unsure",AP93&lt;&gt;0),AND(AN93="No",AP93&lt;&gt;0),AND(AN93="No, submission is in draft",AP93&lt;&gt;0)),1,0)</f>
        <v/>
      </c>
    </row>
    <row r="94" hidden="1" ht="77.25" customHeight="1">
      <c r="A94" s="330" t="inlineStr">
        <is>
          <t>II.J.3.11</t>
        </is>
      </c>
      <c r="B94" s="263" t="inlineStr">
        <is>
          <t>42 CFR 457.1233(b);
42 CFR 438.230(c)(1)(iii)</t>
        </is>
      </c>
      <c r="C94" s="381" t="inlineStr">
        <is>
          <t>The contract requires that if any of the MCP's activities or obligations under the contract with the state are delegated to a subcontractor, the contract or written arrangement between the MCP and the subcontractor must either provide for revocation of the delegation of activities or obligations, or specify other remedies in instances where the state or the MCP determines that the subcontractor has not performed satisfactorily.</t>
        </is>
      </c>
      <c r="D94" s="380" t="n">
        <v>3</v>
      </c>
      <c r="E94" s="263" t="inlineStr">
        <is>
          <t>Met</t>
        </is>
      </c>
      <c r="F94" s="665" t="inlineStr">
        <is>
          <t>Source: CN-680000-FP122: 205 | Attachment - Core Contract Provisions 02012025: 144</t>
        </is>
      </c>
      <c r="G94" s="263" t="inlineStr">
        <is>
          <t>N/A</t>
        </is>
      </c>
      <c r="H94" s="197" t="inlineStr">
        <is>
          <t>Recommendation: MET
Response:
The contract explicitly states that the subcontract or delegation must 'Provide for revoking delegation, or imposing other sanctions, if the subcontractor's performance is inadequate.' This meets the requirement that the arrangement between the MCP and the subcontractor must allow for revocation or specify other remedies in case of unsatisfactory performance by the subcontractor. [1][2]</t>
        </is>
      </c>
      <c r="I94" s="92" t="n"/>
      <c r="J94" s="92" t="n"/>
      <c r="K94" s="92" t="n"/>
      <c r="L94" s="71" t="n"/>
      <c r="M94" s="71" t="n"/>
      <c r="N94" s="71" t="n"/>
      <c r="O94" s="71" t="inlineStr">
        <is>
          <t>PCCME</t>
        </is>
      </c>
      <c r="P94" s="71" t="inlineStr">
        <is>
          <t>EXISTING</t>
        </is>
      </c>
      <c r="Q94" s="71">
        <f>IF(OR(AND($C$2="Base contract",$C$3="No, section requirements must be reviewed",#REF!= FALSE,#REF!=FALSE),AND($C$2="Contract amendment",$C$3="No, section requirements must be reviewed",#REF!=FALSE,#REF!=FALSE)),"MUNN")</f>
        <v/>
      </c>
      <c r="R94" s="71" t="n"/>
      <c r="S94" s="64" t="n">
        <v>44179</v>
      </c>
      <c r="T94" s="64" t="n"/>
      <c r="U94" s="64" t="n"/>
      <c r="V94" s="97">
        <f>IF(OR(AND(AG94=1,#REF!="TRUE",AT94=1),#REF!=TRUE,#REF!=TRUE),1,IF(AND(OR(AND(AG94=1,#REF!="FALSE"),AND(AG94&lt;&gt;1,#REF!="FALSE")),OR(AND(E94="Yes",F94&lt;&gt;""),AND(E94="N/A",H94&lt;&gt;""),AND(E94="Met",F94&lt;&gt;""),AND(E94="Not met",G94&lt;&gt;""),AND(E94="Unsure",G94&lt;&gt;""),AND(E94="No",G94&lt;&gt;""),AND(E94="No, submission is in draft",G94&lt;&gt;""))),1,0))</f>
        <v/>
      </c>
      <c r="W94" s="56">
        <f>IF(AND('Cover Sheet'!$B$19="Non-Risk",$R94=1),TRUE,FALSE)</f>
        <v/>
      </c>
      <c r="X94" s="56" t="n"/>
      <c r="Y94" s="56" t="n"/>
      <c r="Z94" s="56" t="n"/>
      <c r="AA94" s="56" t="n"/>
      <c r="AB94" s="56" t="n"/>
      <c r="AC94" s="56" t="n"/>
      <c r="AD94" s="56" t="n"/>
      <c r="AE94" s="56" t="n"/>
      <c r="AF94" s="79" t="n"/>
      <c r="AG94" s="98" t="n">
        <v>0</v>
      </c>
      <c r="AH94" s="108" t="n"/>
      <c r="AI94" s="79" t="n"/>
      <c r="AJ94" s="57">
        <f>IF(AG94=1,AI94=AF94,"")</f>
        <v/>
      </c>
      <c r="AK94" s="57">
        <f>IF($AG$2=1, IF(AG94=1,1,0),0)</f>
        <v/>
      </c>
      <c r="AM94" s="69">
        <f>IF(AL94=1,1,"")</f>
        <v/>
      </c>
      <c r="AR94" s="69">
        <f>IF(OR(AND($H$6="Both",OR(AND(AG94=0,OR(NOT(ISBLANK(E94)),NOT(ISBLANK(F94)),NOT(ISBLANK(G94)),NOT(ISBLANK(H94)))),AND(AG94=1,#REF!="TRUE",OR(AN94&lt;&gt;0,AO94&lt;&gt;0,AP94&lt;&gt;0,AQ94&lt;&gt;0)),AND(AG94=1,#REF!="FALSE",OR(NOT(ISBLANK(E94)),NOT(ISBLANK(F94)),NOT(ISBLANK(G94)),NOT(ISBLANK(H94)))))),AND($H$6="CHIP",OR(NOT(ISBLANK(E94)),NOT(ISBLANK(F94)),NOT(ISBLANK(G94)),NOT(ISBLANK(H94)))),V94=1),1,0)</f>
        <v/>
      </c>
      <c r="AS94" s="69">
        <f>IF(AND(OR(OR(#REF!=TRUE,#REF!=TRUE),AND($H$6="Both",OR(AND(AG94=1,#REF!="TRUE",AT94=1,OR(AN94="Yes",AN94="N/A",AN94="Met")),AND(#REF!="FALSE",OR(AND(E94="Yes",NOT(ISBLANK(F94))),AND(E94="N/A",NOT(ISBLANK(H94))),AND(E94="Met",NOT(ISBLANK(F94))))))),AND($H$6="CHIP",OR(AND(E94="Yes",NOT(ISBLANK(F94))),AND(E94="N/A",NOT(ISBLANK(H94))),AND(E94="Met",NOT(ISBLANK(F94)))))),V94=1),1,0)</f>
        <v/>
      </c>
      <c r="AT94" s="69">
        <f>IF(OR(AND(AN94="Yes",AO94&lt;&gt;0),AND(AN94="N/A",AQ94&lt;&gt;0),AND(AN94="Met",AO94&lt;&gt;0),AND(AN94="Not met",AP94&lt;&gt;0),AND(AN94="Unsure",AP94&lt;&gt;0),AND(AN94="No",AP94&lt;&gt;0),AND(AN94="No, submission is in draft",AP94&lt;&gt;0)),1,0)</f>
        <v/>
      </c>
    </row>
    <row r="95" hidden="1" ht="63.75" customHeight="1">
      <c r="A95" s="294" t="inlineStr">
        <is>
          <t>II.J.3.12</t>
        </is>
      </c>
      <c r="B95" s="295" t="inlineStr">
        <is>
          <t>42 CFR 457.1233(b);
42 CFR 438.230(c)(2)</t>
        </is>
      </c>
      <c r="C95" s="295">
        <f>IF($AG$2=1,IF(AG95=1, AF95&amp;"  [If there is no additional information related to the CHIP contract, this information only needs to be entered in Section "&amp;AH95&amp;".]",AF95),AF95)</f>
        <v/>
      </c>
      <c r="D95" s="296" t="n">
        <v>3</v>
      </c>
      <c r="E95" s="295" t="inlineStr">
        <is>
          <t>Met</t>
        </is>
      </c>
      <c r="F95" s="663" t="inlineStr">
        <is>
          <t>Source: CN-680000-FP122: 429, 161, 8, 33, 94, 8, 40, 65: 429, 161, 8, 33, 94, 8, 40, 65</t>
        </is>
      </c>
      <c r="G95" s="295" t="inlineStr">
        <is>
          <t>N/A</t>
        </is>
      </c>
      <c r="H95" s="650" t="inlineStr">
        <is>
          <t>Recommendation: UNCLEAR
Response:
The retrieved text does not provide explicit evidence of the specific formula or conditional logic mentioned in the requirement. The search results indicate various pages and sections of the contract, but none of them contain the exact formula or a clear description of similar conditional logic. Therefore, it is unclear whether the requirement is met based on the available information.</t>
        </is>
      </c>
      <c r="I95" s="92" t="inlineStr">
        <is>
          <t>MCO</t>
        </is>
      </c>
      <c r="J95" s="92" t="n"/>
      <c r="K95" s="92" t="inlineStr">
        <is>
          <t>PIHP</t>
        </is>
      </c>
      <c r="L95" s="71" t="inlineStr">
        <is>
          <t>PAHP</t>
        </is>
      </c>
      <c r="M95" s="71" t="inlineStr">
        <is>
          <t>NEMT PAHP</t>
        </is>
      </c>
      <c r="N95" s="71" t="inlineStr">
        <is>
          <t>PCCM</t>
        </is>
      </c>
      <c r="O95" s="71" t="n"/>
      <c r="P95" s="71" t="inlineStr">
        <is>
          <t>EXISTING</t>
        </is>
      </c>
      <c r="Q95" s="71">
        <f>IF(OR(AND($C$2="Base contract",$C$3="No, section requirements must be reviewed",#REF!= FALSE,#REF!=FALSE),AND($C$2="Contract amendment",$C$3="No, section requirements must be reviewed",#REF!=FALSE,#REF!=FALSE)),"MUNN")</f>
        <v/>
      </c>
      <c r="R95" s="71" t="n"/>
      <c r="S95" s="64" t="n">
        <v>43282</v>
      </c>
      <c r="T95" s="64" t="n"/>
      <c r="U95" s="64" t="n"/>
      <c r="V95" s="97">
        <f>IF(OR(AND(AG95=1,#REF!="TRUE",AT95=1),#REF!=TRUE,#REF!=TRUE),1,IF(AND(OR(AND(AG95=1,#REF!="FALSE"),AND(AG95&lt;&gt;1,#REF!="FALSE")),OR(AND(E95="Yes",F95&lt;&gt;""),AND(E95="N/A",H95&lt;&gt;""),AND(E95="Met",F95&lt;&gt;""),AND(E95="Not met",G95&lt;&gt;""),AND(E95="Unsure",G95&lt;&gt;""),AND(E95="No",G95&lt;&gt;""),AND(E95="No, submission is in draft",G95&lt;&gt;""))),1,0))</f>
        <v/>
      </c>
      <c r="W95" s="56">
        <f>IF(AND('Cover Sheet'!$B$19="Non-Risk",$R95=1),TRUE,FALSE)</f>
        <v/>
      </c>
      <c r="X95" s="56" t="n"/>
      <c r="Y95" s="56" t="n"/>
      <c r="Z95" s="56" t="n"/>
      <c r="AA95" s="56" t="n"/>
      <c r="AB95" s="56" t="n"/>
      <c r="AC95" s="56" t="n"/>
      <c r="AD95" s="56" t="n"/>
      <c r="AE95" s="56" t="n"/>
      <c r="AF95" s="44" t="inlineStr">
        <is>
          <t xml:space="preserve">The contract specifies that contracts between the MCP and subcontractors require the subcontractor to comply with all applicable Medicaid laws, regulations, including applicable subregulatory guidance and contract provisions. </t>
        </is>
      </c>
      <c r="AG95" s="98" t="n">
        <v>1</v>
      </c>
      <c r="AH95" s="75">
        <f>A23</f>
        <v/>
      </c>
      <c r="AI95" s="44">
        <f>C23</f>
        <v/>
      </c>
      <c r="AJ95" s="57">
        <f>IF(AG95=1,AI95=AF95,"")</f>
        <v/>
      </c>
      <c r="AK95" s="57">
        <f>IF($AG$2=1, IF(AG95=1,1,0),0)</f>
        <v/>
      </c>
      <c r="AM95" s="69">
        <f>IF(AL95=1,1,"")</f>
        <v/>
      </c>
      <c r="AN95" s="69">
        <f>IF(E23 &lt;&gt;0, E23, IF(OR(#REF!=TRUE,#REF!= TRUE),"N/A", 0))</f>
        <v/>
      </c>
      <c r="AO95" s="69">
        <f>IF(F23 &lt;&gt;0, F23, IF(OR(#REF!=TRUE,#REF!= TRUE),"N/A", 0))</f>
        <v/>
      </c>
      <c r="AP95" s="69">
        <f>IF(G23 &lt;&gt;0, G23, IF(OR(#REF!=TRUE,#REF!= TRUE),"N/A", 0))</f>
        <v/>
      </c>
      <c r="AQ95" s="69">
        <f>IF(H23 &lt;&gt;0, H23, IF(OR(#REF!=TRUE,#REF!= TRUE),"N/A", 0))</f>
        <v/>
      </c>
      <c r="AR95" s="69">
        <f>IF(OR(AND($H$6="Both",OR(AND(AG95=0,OR(NOT(ISBLANK(E95)),NOT(ISBLANK(F95)),NOT(ISBLANK(G95)),NOT(ISBLANK(H95)))),AND(AG95=1,#REF!="TRUE",OR(AN95&lt;&gt;0,AO95&lt;&gt;0,AP95&lt;&gt;0,AQ95&lt;&gt;0)),AND(AG95=1,#REF!="FALSE",OR(NOT(ISBLANK(E95)),NOT(ISBLANK(F95)),NOT(ISBLANK(G95)),NOT(ISBLANK(H95)))))),AND($H$6="CHIP",OR(NOT(ISBLANK(E95)),NOT(ISBLANK(F95)),NOT(ISBLANK(G95)),NOT(ISBLANK(H95)))),V95=1),1,0)</f>
        <v/>
      </c>
      <c r="AS95" s="69">
        <f>IF(AND(OR(OR(#REF!=TRUE,#REF!=TRUE),AND($H$6="Both",OR(AND(AG95=1,#REF!="TRUE",AT95=1,OR(AN95="Yes",AN95="N/A",AN95="Met")),AND(#REF!="FALSE",OR(AND(E95="Yes",NOT(ISBLANK(F95))),AND(E95="N/A",NOT(ISBLANK(H95))),AND(E95="Met",NOT(ISBLANK(F95))))))),AND($H$6="CHIP",OR(AND(E95="Yes",NOT(ISBLANK(F95))),AND(E95="N/A",NOT(ISBLANK(H95))),AND(E95="Met",NOT(ISBLANK(F95)))))),V95=1),1,0)</f>
        <v/>
      </c>
      <c r="AT95" s="69">
        <f>IF(OR(AND(AN95="Yes",AO95&lt;&gt;0),AND(AN95="N/A",AQ95&lt;&gt;0),AND(AN95="Met",AO95&lt;&gt;0),AND(AN95="Not met",AP95&lt;&gt;0),AND(AN95="Unsure",AP95&lt;&gt;0),AND(AN95="No",AP95&lt;&gt;0),AND(AN95="No, submission is in draft",AP95&lt;&gt;0)),1,0)</f>
        <v/>
      </c>
    </row>
    <row r="96" hidden="1" ht="63.75" customHeight="1">
      <c r="A96" s="330" t="inlineStr">
        <is>
          <t>II.J.3.12</t>
        </is>
      </c>
      <c r="B96" s="263" t="inlineStr">
        <is>
          <t>42 CFR 457.1233(b);
42 CFR 438.230(c)(2)</t>
        </is>
      </c>
      <c r="C96" s="381" t="inlineStr">
        <is>
          <t xml:space="preserve">The contract specifies that contracts between the MCP and subcontractors require the subcontractor to comply with all applicable Medicaid laws, regulations, including applicable subregulatory guidance and contract provisions. </t>
        </is>
      </c>
      <c r="D96" s="380" t="n">
        <v>3</v>
      </c>
      <c r="E96" s="263" t="inlineStr">
        <is>
          <t>Met</t>
        </is>
      </c>
      <c r="F96" s="665" t="inlineStr">
        <is>
          <t>Source: CN-680000-FP122: 200, 139 | Attachment - Core Contract Provisions 02012025: 139</t>
        </is>
      </c>
      <c r="G96" s="263" t="inlineStr">
        <is>
          <t>N/A</t>
        </is>
      </c>
      <c r="H96" s="197" t="inlineStr">
        <is>
          <t>Recommendation: MET
Response:
The contract explicitly states that all subcontracts must comply with applicable Medicaid laws and regulations, including applicable sub-regulatory guidance and contract provisions. This is evidenced by the text: 'All subcontracts must comply with 42 CFR 438.230, 42 CFR 438.3(k), 42 CFR 455.104, 42 CFR 455.105 and 42 CFR 455.106 and all applicable Medicaid laws and regulations, including applicable sub-regulatory guidance and Contract provisions, and any other applicable State or federal law.' (CN-680000-FP122: 200, 139 | Attachment - Core Contract Provisions 02012025: 139)</t>
        </is>
      </c>
      <c r="I96" s="92" t="n"/>
      <c r="J96" s="92" t="n"/>
      <c r="K96" s="92" t="n"/>
      <c r="L96" s="71" t="n"/>
      <c r="M96" s="71" t="n"/>
      <c r="N96" s="71" t="n"/>
      <c r="O96" s="71" t="inlineStr">
        <is>
          <t>PCCME</t>
        </is>
      </c>
      <c r="P96" s="71" t="inlineStr">
        <is>
          <t>EXISTING</t>
        </is>
      </c>
      <c r="Q96" s="71">
        <f>IF(OR(AND($C$2="Base contract",$C$3="No, section requirements must be reviewed",#REF!= FALSE,#REF!=FALSE),AND($C$2="Contract amendment",$C$3="No, section requirements must be reviewed",#REF!=FALSE,#REF!=FALSE)),"MUNN")</f>
        <v/>
      </c>
      <c r="R96" s="71" t="n"/>
      <c r="S96" s="64" t="n">
        <v>44179</v>
      </c>
      <c r="T96" s="64" t="n"/>
      <c r="U96" s="64" t="n"/>
      <c r="V96" s="97">
        <f>IF(OR(AND(AG96=1,#REF!="TRUE",AT96=1),#REF!=TRUE,#REF!=TRUE),1,IF(AND(OR(AND(AG96=1,#REF!="FALSE"),AND(AG96&lt;&gt;1,#REF!="FALSE")),OR(AND(E96="Yes",F96&lt;&gt;""),AND(E96="N/A",H96&lt;&gt;""),AND(E96="Met",F96&lt;&gt;""),AND(E96="Not met",G96&lt;&gt;""),AND(E96="Unsure",G96&lt;&gt;""),AND(E96="No",G96&lt;&gt;""),AND(E96="No, submission is in draft",G96&lt;&gt;""))),1,0))</f>
        <v/>
      </c>
      <c r="W96" s="56">
        <f>IF(AND('Cover Sheet'!$B$19="Non-Risk",$R96=1),TRUE,FALSE)</f>
        <v/>
      </c>
      <c r="X96" s="56" t="n"/>
      <c r="Y96" s="56" t="n"/>
      <c r="Z96" s="56" t="n"/>
      <c r="AA96" s="56" t="n"/>
      <c r="AB96" s="56" t="n"/>
      <c r="AC96" s="56" t="n"/>
      <c r="AD96" s="56" t="n"/>
      <c r="AE96" s="56" t="n"/>
      <c r="AF96" s="79" t="n"/>
      <c r="AG96" s="98" t="n">
        <v>0</v>
      </c>
      <c r="AH96" s="108" t="n"/>
      <c r="AI96" s="79" t="n"/>
      <c r="AJ96" s="57">
        <f>IF(AG96=1,AI96=AF96,"")</f>
        <v/>
      </c>
      <c r="AK96" s="57">
        <f>IF($AG$2=1, IF(AG96=1,1,0),0)</f>
        <v/>
      </c>
      <c r="AM96" s="69">
        <f>IF(AL96=1,1,"")</f>
        <v/>
      </c>
      <c r="AR96" s="69">
        <f>IF(OR(AND($H$6="Both",OR(AND(AG96=0,OR(NOT(ISBLANK(E96)),NOT(ISBLANK(F96)),NOT(ISBLANK(G96)),NOT(ISBLANK(H96)))),AND(AG96=1,#REF!="TRUE",OR(AN96&lt;&gt;0,AO96&lt;&gt;0,AP96&lt;&gt;0,AQ96&lt;&gt;0)),AND(AG96=1,#REF!="FALSE",OR(NOT(ISBLANK(E96)),NOT(ISBLANK(F96)),NOT(ISBLANK(G96)),NOT(ISBLANK(H96)))))),AND($H$6="CHIP",OR(NOT(ISBLANK(E96)),NOT(ISBLANK(F96)),NOT(ISBLANK(G96)),NOT(ISBLANK(H96)))),V96=1),1,0)</f>
        <v/>
      </c>
      <c r="AS96" s="69">
        <f>IF(AND(OR(OR(#REF!=TRUE,#REF!=TRUE),AND($H$6="Both",OR(AND(AG96=1,#REF!="TRUE",AT96=1,OR(AN96="Yes",AN96="N/A",AN96="Met")),AND(#REF!="FALSE",OR(AND(E96="Yes",NOT(ISBLANK(F96))),AND(E96="N/A",NOT(ISBLANK(H96))),AND(E96="Met",NOT(ISBLANK(F96))))))),AND($H$6="CHIP",OR(AND(E96="Yes",NOT(ISBLANK(F96))),AND(E96="N/A",NOT(ISBLANK(H96))),AND(E96="Met",NOT(ISBLANK(F96)))))),V96=1),1,0)</f>
        <v/>
      </c>
      <c r="AT96" s="69">
        <f>IF(OR(AND(AN96="Yes",AO96&lt;&gt;0),AND(AN96="N/A",AQ96&lt;&gt;0),AND(AN96="Met",AO96&lt;&gt;0),AND(AN96="Not met",AP96&lt;&gt;0),AND(AN96="Unsure",AP96&lt;&gt;0),AND(AN96="No",AP96&lt;&gt;0),AND(AN96="No, submission is in draft",AP96&lt;&gt;0)),1,0)</f>
        <v/>
      </c>
    </row>
    <row r="97" hidden="1" ht="88.5" customHeight="1">
      <c r="A97" s="294" t="inlineStr">
        <is>
          <t>II.J.3.13</t>
        </is>
      </c>
      <c r="B97" s="295" t="inlineStr">
        <is>
          <t>42 CFR 457.1233(b);
42 CFR 438.230(c)(3)(i)</t>
        </is>
      </c>
      <c r="C97" s="295">
        <f>IF($AG$2=1,IF(AG97=1, AF97&amp;"  [If there is no additional information related to the CHIP contract, this information only needs to be entered in Section "&amp;AH97&amp;".]",AF97),AF97)</f>
        <v/>
      </c>
      <c r="D97" s="296" t="n">
        <v>3</v>
      </c>
      <c r="E97" s="295" t="inlineStr">
        <is>
          <t>Met</t>
        </is>
      </c>
      <c r="F97" s="663" t="inlineStr">
        <is>
          <t>Source: CN-680000-FP122: 246: 246</t>
        </is>
      </c>
      <c r="G97" s="295" t="inlineStr">
        <is>
          <t>N/A</t>
        </is>
      </c>
      <c r="H97" s="650" t="inlineStr">
        <is>
          <t>Recommendation: MET
Response:
The retrieved text explicitly states that the contract includes 'proof of satisfaction of all outstanding obligations incurred under this Contract.' This meets the requirement. [CN-680000-FP122: 246]</t>
        </is>
      </c>
      <c r="I97" s="92" t="inlineStr">
        <is>
          <t>MCO</t>
        </is>
      </c>
      <c r="J97" s="92" t="n"/>
      <c r="K97" s="92" t="inlineStr">
        <is>
          <t>PIHP</t>
        </is>
      </c>
      <c r="L97" s="71" t="inlineStr">
        <is>
          <t>PAHP</t>
        </is>
      </c>
      <c r="M97" s="71" t="inlineStr">
        <is>
          <t>NEMT PAHP</t>
        </is>
      </c>
      <c r="N97" s="71" t="inlineStr">
        <is>
          <t>PCCM</t>
        </is>
      </c>
      <c r="O97" s="71" t="n"/>
      <c r="P97" s="71" t="inlineStr">
        <is>
          <t>EXISTING</t>
        </is>
      </c>
      <c r="Q97" s="71">
        <f>IF(OR(AND($C$2="Base contract",$C$3="No, section requirements must be reviewed",#REF!= FALSE,#REF!=FALSE),AND($C$2="Contract amendment",$C$3="No, section requirements must be reviewed",#REF!=FALSE,#REF!=FALSE)),"MUNN")</f>
        <v/>
      </c>
      <c r="R97" s="71" t="n"/>
      <c r="S97" s="64" t="n">
        <v>43282</v>
      </c>
      <c r="T97" s="64" t="n"/>
      <c r="U97" s="64" t="n"/>
      <c r="V97" s="97">
        <f>IF(OR(AND(AG97=1,#REF!="TRUE",AT97=1),#REF!=TRUE,#REF!=TRUE),1,IF(AND(OR(AND(AG97=1,#REF!="FALSE"),AND(AG97&lt;&gt;1,#REF!="FALSE")),OR(AND(E97="Yes",F97&lt;&gt;""),AND(E97="N/A",H97&lt;&gt;""),AND(E97="Met",F97&lt;&gt;""),AND(E97="Not met",G97&lt;&gt;""),AND(E97="Unsure",G97&lt;&gt;""),AND(E97="No",G97&lt;&gt;""),AND(E97="No, submission is in draft",G97&lt;&gt;""))),1,0))</f>
        <v/>
      </c>
      <c r="W97" s="56">
        <f>IF(AND('Cover Sheet'!$B$19="Non-Risk",$R97=1),TRUE,FALSE)</f>
        <v/>
      </c>
      <c r="X97" s="56" t="n"/>
      <c r="Y97" s="56" t="n"/>
      <c r="Z97" s="56" t="n"/>
      <c r="AA97" s="56" t="n"/>
      <c r="AB97" s="56" t="n"/>
      <c r="AC97" s="56" t="n"/>
      <c r="AD97" s="56" t="n"/>
      <c r="AE97" s="56" t="n"/>
      <c r="AF97" s="44" t="inlineStr">
        <is>
          <t>The contract specifies that contracts between the MCP and subcontractors require the subcontractor to agree that the state, CMS, the DHHS Inspector General, the Comptroller General, or their designees have the right to audit, evaluate, and inspect any books, records, contracts, computer or other electronic systems of the subcontractor, or of the subcontractor's contractor, that pertain to any aspect of services and activities performed, or determination of amounts payable under the MCP's contract with the state.</t>
        </is>
      </c>
      <c r="AG97" s="98" t="n">
        <v>1</v>
      </c>
      <c r="AH97" s="75">
        <f>A24</f>
        <v/>
      </c>
      <c r="AI97" s="44">
        <f>C24</f>
        <v/>
      </c>
      <c r="AJ97" s="57">
        <f>IF(AG97=1,AI97=AF97,"")</f>
        <v/>
      </c>
      <c r="AK97" s="57">
        <f>IF($AG$2=1, IF(AG97=1,1,0),0)</f>
        <v/>
      </c>
      <c r="AM97" s="69">
        <f>IF(AL97=1,1,"")</f>
        <v/>
      </c>
      <c r="AN97" s="69">
        <f>IF(E24 &lt;&gt;0, E24, IF(OR(#REF!=TRUE,#REF!= TRUE),"N/A", 0))</f>
        <v/>
      </c>
      <c r="AO97" s="69">
        <f>IF(F24 &lt;&gt;0, F24, IF(OR(#REF!=TRUE,#REF!= TRUE),"N/A", 0))</f>
        <v/>
      </c>
      <c r="AP97" s="69">
        <f>IF(G24 &lt;&gt;0, G24, IF(OR(#REF!=TRUE,#REF!= TRUE),"N/A", 0))</f>
        <v/>
      </c>
      <c r="AQ97" s="69">
        <f>IF(H24 &lt;&gt;0, H24, IF(OR(#REF!=TRUE,#REF!= TRUE),"N/A", 0))</f>
        <v/>
      </c>
      <c r="AR97" s="69">
        <f>IF(OR(AND($H$6="Both",OR(AND(AG97=0,OR(NOT(ISBLANK(E97)),NOT(ISBLANK(F97)),NOT(ISBLANK(G97)),NOT(ISBLANK(H97)))),AND(AG97=1,#REF!="TRUE",OR(AN97&lt;&gt;0,AO97&lt;&gt;0,AP97&lt;&gt;0,AQ97&lt;&gt;0)),AND(AG97=1,#REF!="FALSE",OR(NOT(ISBLANK(E97)),NOT(ISBLANK(F97)),NOT(ISBLANK(G97)),NOT(ISBLANK(H97)))))),AND($H$6="CHIP",OR(NOT(ISBLANK(E97)),NOT(ISBLANK(F97)),NOT(ISBLANK(G97)),NOT(ISBLANK(H97)))),V97=1),1,0)</f>
        <v/>
      </c>
      <c r="AS97" s="69">
        <f>IF(AND(OR(OR(#REF!=TRUE,#REF!=TRUE),AND($H$6="Both",OR(AND(AG97=1,#REF!="TRUE",AT97=1,OR(AN97="Yes",AN97="N/A",AN97="Met")),AND(#REF!="FALSE",OR(AND(E97="Yes",NOT(ISBLANK(F97))),AND(E97="N/A",NOT(ISBLANK(H97))),AND(E97="Met",NOT(ISBLANK(F97))))))),AND($H$6="CHIP",OR(AND(E97="Yes",NOT(ISBLANK(F97))),AND(E97="N/A",NOT(ISBLANK(H97))),AND(E97="Met",NOT(ISBLANK(F97)))))),V97=1),1,0)</f>
        <v/>
      </c>
      <c r="AT97" s="69">
        <f>IF(OR(AND(AN97="Yes",AO97&lt;&gt;0),AND(AN97="N/A",AQ97&lt;&gt;0),AND(AN97="Met",AO97&lt;&gt;0),AND(AN97="Not met",AP97&lt;&gt;0),AND(AN97="Unsure",AP97&lt;&gt;0),AND(AN97="No",AP97&lt;&gt;0),AND(AN97="No, submission is in draft",AP97&lt;&gt;0)),1,0)</f>
        <v/>
      </c>
    </row>
    <row r="98" hidden="1" ht="92.25" customHeight="1">
      <c r="A98" s="330" t="inlineStr">
        <is>
          <t>II.J.3.13</t>
        </is>
      </c>
      <c r="B98" s="263" t="inlineStr">
        <is>
          <t>42 CFR 457.1233(b);
42 CFR 438.230(c)(3)(i)</t>
        </is>
      </c>
      <c r="C98" s="381" t="inlineStr">
        <is>
          <t>The contract specifies that contracts between the MCP and subcontractors require the subcontractor to agree that the state, CMS, the DHHS Inspector General, the Comptroller General, or their designees have the right to audit, evaluate, and inspect any books, records, contracts, computer or other electronic systems of the subcontractor, or of the subcontractor's contractor, that pertain to any aspect of services and activities performed, or determination of amounts payable under the MCP's contract with the state.</t>
        </is>
      </c>
      <c r="D98" s="380" t="n">
        <v>3</v>
      </c>
      <c r="E98" s="295" t="inlineStr">
        <is>
          <t>Met</t>
        </is>
      </c>
      <c r="F98" s="663" t="inlineStr">
        <is>
          <t>Source: CN-680000-FP122: 203 | Attachment - Core Contract Provisions 02012025: 142</t>
        </is>
      </c>
      <c r="G98" s="295" t="inlineStr">
        <is>
          <t>N/A</t>
        </is>
      </c>
      <c r="H98" s="650" t="inlineStr">
        <is>
          <t>Recommendation: MET
Response:
The contract explicitly states that the subcontractor shall agree that the state, CMS, the DHHS Inspector General, the Comptroller General, or their designees have the right to audit, evaluate, and inspect the subcontractor's premises, physical facilities, equipment, books, records, contracts, computer, or other electronic systems. This is detailed in the following quotes: 
- "...the subcontractor shall agree that the state, CMS, the DHHS Inspector General, the Comptroller General, or their designees, and DHHS have the right to audit, evaluate, or inspect the subcontractor's premises, physical facilities, equipment, books, records, contracts, computer, or other electronic systems..." (CN-680000-FP122: 203)
- "...the subcontractor shall make available for purposes of an audit, evaluation, or inspection its premises, physical facilities, equipment, books, records, contracts, computers, or other electronic systems relating to its Medicaid enrollees pertinent to this Contract by the Agency, CMS, the DHHS Inspector General, the Comptroller General or their designees..." (Attachment - Core Contract Provisions 02012025: 142)</t>
        </is>
      </c>
      <c r="I98" s="92" t="n"/>
      <c r="J98" s="92" t="n"/>
      <c r="K98" s="92" t="n"/>
      <c r="L98" s="71" t="n"/>
      <c r="M98" s="71" t="n"/>
      <c r="N98" s="71" t="n"/>
      <c r="O98" s="71" t="inlineStr">
        <is>
          <t>PCCME</t>
        </is>
      </c>
      <c r="P98" s="71" t="inlineStr">
        <is>
          <t>EXISTING</t>
        </is>
      </c>
      <c r="Q98" s="71">
        <f>IF(OR(AND($C$2="Base contract",$C$3="No, section requirements must be reviewed",#REF!= FALSE,#REF!=FALSE),AND($C$2="Contract amendment",$C$3="No, section requirements must be reviewed",#REF!=FALSE,#REF!=FALSE)),"MUNN")</f>
        <v/>
      </c>
      <c r="R98" s="71" t="n"/>
      <c r="S98" s="64" t="n">
        <v>44179</v>
      </c>
      <c r="T98" s="64" t="n"/>
      <c r="U98" s="64" t="n"/>
      <c r="V98" s="97">
        <f>IF(OR(AND(AG98=1,#REF!="TRUE",AT98=1),#REF!=TRUE,#REF!=TRUE),1,IF(AND(OR(AND(AG98=1,#REF!="FALSE"),AND(AG98&lt;&gt;1,#REF!="FALSE")),OR(AND(E98="Yes",F98&lt;&gt;""),AND(E98="N/A",H98&lt;&gt;""),AND(E98="Met",F98&lt;&gt;""),AND(E98="Not met",G98&lt;&gt;""),AND(E98="Unsure",G98&lt;&gt;""),AND(E98="No",G98&lt;&gt;""),AND(E98="No, submission is in draft",G98&lt;&gt;""))),1,0))</f>
        <v/>
      </c>
      <c r="W98" s="56">
        <f>IF(AND('Cover Sheet'!$B$19="Non-Risk",$R98=1),TRUE,FALSE)</f>
        <v/>
      </c>
      <c r="X98" s="56" t="n"/>
      <c r="Y98" s="56" t="n"/>
      <c r="Z98" s="56" t="n"/>
      <c r="AA98" s="56" t="n"/>
      <c r="AB98" s="56" t="n"/>
      <c r="AC98" s="56" t="n"/>
      <c r="AD98" s="56" t="n"/>
      <c r="AE98" s="56" t="n"/>
      <c r="AF98" s="79" t="n"/>
      <c r="AG98" s="98" t="n">
        <v>0</v>
      </c>
      <c r="AH98" s="108" t="n"/>
      <c r="AI98" s="79" t="n"/>
      <c r="AJ98" s="57">
        <f>IF(AG98=1,AI98=AF98,"")</f>
        <v/>
      </c>
      <c r="AK98" s="57">
        <f>IF($AG$2=1, IF(AG98=1,1,0),0)</f>
        <v/>
      </c>
      <c r="AM98" s="69">
        <f>IF(AL98=1,1,"")</f>
        <v/>
      </c>
      <c r="AR98" s="69">
        <f>IF(OR(AND($H$6="Both",OR(AND(AG98=0,OR(NOT(ISBLANK(E98)),NOT(ISBLANK(F98)),NOT(ISBLANK(G98)),NOT(ISBLANK(H98)))),AND(AG98=1,#REF!="TRUE",OR(AN98&lt;&gt;0,AO98&lt;&gt;0,AP98&lt;&gt;0,AQ98&lt;&gt;0)),AND(AG98=1,#REF!="FALSE",OR(NOT(ISBLANK(E98)),NOT(ISBLANK(F98)),NOT(ISBLANK(G98)),NOT(ISBLANK(H98)))))),AND($H$6="CHIP",OR(NOT(ISBLANK(E98)),NOT(ISBLANK(F98)),NOT(ISBLANK(G98)),NOT(ISBLANK(H98)))),V98=1),1,0)</f>
        <v/>
      </c>
      <c r="AS98" s="69">
        <f>IF(AND(OR(OR(#REF!=TRUE,#REF!=TRUE),AND($H$6="Both",OR(AND(AG98=1,#REF!="TRUE",AT98=1,OR(AN98="Yes",AN98="N/A",AN98="Met")),AND(#REF!="FALSE",OR(AND(E98="Yes",NOT(ISBLANK(F98))),AND(E98="N/A",NOT(ISBLANK(H98))),AND(E98="Met",NOT(ISBLANK(F98))))))),AND($H$6="CHIP",OR(AND(E98="Yes",NOT(ISBLANK(F98))),AND(E98="N/A",NOT(ISBLANK(H98))),AND(E98="Met",NOT(ISBLANK(F98)))))),V98=1),1,0)</f>
        <v/>
      </c>
      <c r="AT98" s="69">
        <f>IF(OR(AND(AN98="Yes",AO98&lt;&gt;0),AND(AN98="N/A",AQ98&lt;&gt;0),AND(AN98="Met",AO98&lt;&gt;0),AND(AN98="Not met",AP98&lt;&gt;0),AND(AN98="Unsure",AP98&lt;&gt;0),AND(AN98="No",AP98&lt;&gt;0),AND(AN98="No, submission is in draft",AP98&lt;&gt;0)),1,0)</f>
        <v/>
      </c>
    </row>
    <row r="99" hidden="1" ht="76.5" customHeight="1">
      <c r="A99" s="294" t="inlineStr">
        <is>
          <t>II.J.3.14</t>
        </is>
      </c>
      <c r="B99" s="295" t="inlineStr">
        <is>
          <t>42 CFR 457.1233(b);
42 CFR 438.230(c)(3)(ii)</t>
        </is>
      </c>
      <c r="C99" s="295">
        <f>IF($AG$2=1,IF(AG99=1, AF99&amp;"  [If there is no additional information related to the CHIP contract, this information only needs to be entered in Section "&amp;AH99&amp;".]",AF99),AF99)</f>
        <v/>
      </c>
      <c r="D99" s="296" t="n">
        <v>3</v>
      </c>
      <c r="E99" s="295" t="inlineStr">
        <is>
          <t>Met</t>
        </is>
      </c>
      <c r="F99" s="663" t="inlineStr">
        <is>
          <t>Source: CN-680000-FP122: 33, 8, 65, 40, 8, 433, 477, 165: 33, 8, 65, 40, 8, 433, 477, 165</t>
        </is>
      </c>
      <c r="G99" s="295" t="inlineStr">
        <is>
          <t>N/A</t>
        </is>
      </c>
      <c r="H99" s="650" t="inlineStr">
        <is>
          <t>Recommendation: UNCLEAR
Response:
The retrieved text does not provide any explicit mention or support for the specific formula or conditional logic provided in the requirement. There is no evidence in the contract text that directly corresponds to this requirement. Therefore, it is unclear whether the requirement is met.</t>
        </is>
      </c>
      <c r="I99" s="92" t="inlineStr">
        <is>
          <t>MCO</t>
        </is>
      </c>
      <c r="J99" s="92" t="n"/>
      <c r="K99" s="92" t="inlineStr">
        <is>
          <t>PIHP</t>
        </is>
      </c>
      <c r="L99" s="71" t="inlineStr">
        <is>
          <t>PAHP</t>
        </is>
      </c>
      <c r="M99" s="71" t="inlineStr">
        <is>
          <t>NEMT PAHP</t>
        </is>
      </c>
      <c r="N99" s="71" t="inlineStr">
        <is>
          <t>PCCM</t>
        </is>
      </c>
      <c r="O99" s="71" t="n"/>
      <c r="P99" s="71" t="inlineStr">
        <is>
          <t>EXISTING</t>
        </is>
      </c>
      <c r="Q99" s="71">
        <f>IF(OR(AND($C$2="Base contract",$C$3="No, section requirements must be reviewed",#REF!= FALSE,#REF!=FALSE),AND($C$2="Contract amendment",$C$3="No, section requirements must be reviewed",#REF!=FALSE,#REF!=FALSE)),"MUNN")</f>
        <v/>
      </c>
      <c r="R99" s="71" t="n"/>
      <c r="S99" s="64" t="n">
        <v>43282</v>
      </c>
      <c r="T99" s="64" t="n"/>
      <c r="U99" s="64" t="n"/>
      <c r="V99" s="97">
        <f>IF(OR(AND(AG99=1,#REF!="TRUE",AT99=1),#REF!=TRUE,#REF!=TRUE),1,IF(AND(OR(AND(AG99=1,#REF!="FALSE"),AND(AG99&lt;&gt;1,#REF!="FALSE")),OR(AND(E99="Yes",F99&lt;&gt;""),AND(E99="N/A",H99&lt;&gt;""),AND(E99="Met",F99&lt;&gt;""),AND(E99="Not met",G99&lt;&gt;""),AND(E99="Unsure",G99&lt;&gt;""),AND(E99="No",G99&lt;&gt;""),AND(E99="No, submission is in draft",G99&lt;&gt;""))),1,0))</f>
        <v/>
      </c>
      <c r="W99" s="56">
        <f>IF(AND('Cover Sheet'!$B$19="Non-Risk",$R99=1),TRUE,FALSE)</f>
        <v/>
      </c>
      <c r="X99" s="56" t="n"/>
      <c r="Y99" s="56" t="n"/>
      <c r="Z99" s="56" t="n"/>
      <c r="AA99" s="56" t="n"/>
      <c r="AB99" s="56" t="n"/>
      <c r="AC99" s="56" t="n"/>
      <c r="AD99" s="56" t="n"/>
      <c r="AE99" s="56" t="n"/>
      <c r="AF99" s="44" t="inlineStr">
        <is>
          <t>The contract specifies that contracts between the MCP and subcontractors require the subcontractor to make available, for the purposes of an audit, evaluation, or inspection by the state, CMS, the DHHS Inspector General, the Comptroller General or their designees, its premises, physical facilities, equipment, books, records, contracts, computer, or other electronic systems relating to its CHIP enrollees.</t>
        </is>
      </c>
      <c r="AG99" s="98" t="n">
        <v>1</v>
      </c>
      <c r="AH99" s="75">
        <f>A25</f>
        <v/>
      </c>
      <c r="AI99" s="44">
        <f>C25</f>
        <v/>
      </c>
      <c r="AJ99" s="57">
        <f>IF(AG99=1,AI99=AF99,"")</f>
        <v/>
      </c>
      <c r="AK99" s="57">
        <f>IF($AG$2=1, IF(AG99=1,1,0),0)</f>
        <v/>
      </c>
      <c r="AM99" s="69">
        <f>IF(AL99=1,1,"")</f>
        <v/>
      </c>
      <c r="AN99" s="69">
        <f>IF(E25 &lt;&gt;0, E25, IF(OR(#REF!=TRUE,#REF!= TRUE),"N/A", 0))</f>
        <v/>
      </c>
      <c r="AO99" s="69">
        <f>IF(F25 &lt;&gt;0, F25, IF(OR(#REF!=TRUE,#REF!= TRUE),"N/A", 0))</f>
        <v/>
      </c>
      <c r="AP99" s="69">
        <f>IF(G25 &lt;&gt;0, G25, IF(OR(#REF!=TRUE,#REF!= TRUE),"N/A", 0))</f>
        <v/>
      </c>
      <c r="AQ99" s="69">
        <f>IF(H25 &lt;&gt;0, H25, IF(OR(#REF!=TRUE,#REF!= TRUE),"N/A", 0))</f>
        <v/>
      </c>
      <c r="AR99" s="69">
        <f>IF(OR(AND($H$6="Both",OR(AND(AG99=0,OR(NOT(ISBLANK(E99)),NOT(ISBLANK(F99)),NOT(ISBLANK(G99)),NOT(ISBLANK(H99)))),AND(AG99=1,#REF!="TRUE",OR(AN99&lt;&gt;0,AO99&lt;&gt;0,AP99&lt;&gt;0,AQ99&lt;&gt;0)),AND(AG99=1,#REF!="FALSE",OR(NOT(ISBLANK(E99)),NOT(ISBLANK(F99)),NOT(ISBLANK(G99)),NOT(ISBLANK(H99)))))),AND($H$6="CHIP",OR(NOT(ISBLANK(E99)),NOT(ISBLANK(F99)),NOT(ISBLANK(G99)),NOT(ISBLANK(H99)))),V99=1),1,0)</f>
        <v/>
      </c>
      <c r="AS99" s="69">
        <f>IF(AND(OR(OR(#REF!=TRUE,#REF!=TRUE),AND($H$6="Both",OR(AND(AG99=1,#REF!="TRUE",AT99=1,OR(AN99="Yes",AN99="N/A",AN99="Met")),AND(#REF!="FALSE",OR(AND(E99="Yes",NOT(ISBLANK(F99))),AND(E99="N/A",NOT(ISBLANK(H99))),AND(E99="Met",NOT(ISBLANK(F99))))))),AND($H$6="CHIP",OR(AND(E99="Yes",NOT(ISBLANK(F99))),AND(E99="N/A",NOT(ISBLANK(H99))),AND(E99="Met",NOT(ISBLANK(F99)))))),V99=1),1,0)</f>
        <v/>
      </c>
      <c r="AT99" s="69">
        <f>IF(OR(AND(AN99="Yes",AO99&lt;&gt;0),AND(AN99="N/A",AQ99&lt;&gt;0),AND(AN99="Met",AO99&lt;&gt;0),AND(AN99="Not met",AP99&lt;&gt;0),AND(AN99="Unsure",AP99&lt;&gt;0),AND(AN99="No",AP99&lt;&gt;0),AND(AN99="No, submission is in draft",AP99&lt;&gt;0)),1,0)</f>
        <v/>
      </c>
    </row>
    <row r="100" hidden="1" ht="76.5" customHeight="1">
      <c r="A100" s="330" t="inlineStr">
        <is>
          <t>II.J.3.14</t>
        </is>
      </c>
      <c r="B100" s="263" t="inlineStr">
        <is>
          <t>42 CFR 457.1233(b);
42 CFR 438.230(c)(3)(ii)</t>
        </is>
      </c>
      <c r="C100" s="381" t="inlineStr">
        <is>
          <t>The contract specifies that contracts between the MCP and subcontractors require the subcontractor to make available, for the purposes of an audit, evaluation, or inspection by the state, CMS, the DHHS Inspector General, the Comptroller General or their designees, its premises, physical facilities, equipment, books, records, contracts, computer, or other electronic systems relating to its CHIP enrollees.</t>
        </is>
      </c>
      <c r="D100" s="380" t="n">
        <v>3</v>
      </c>
      <c r="E100" s="263" t="inlineStr">
        <is>
          <t>Met</t>
        </is>
      </c>
      <c r="F100" s="665" t="inlineStr">
        <is>
          <t>Source: CN-680000-FP122: 203 | Attachment - Core Contract Provisions 02012025: 142</t>
        </is>
      </c>
      <c r="G100" s="263" t="inlineStr">
        <is>
          <t>N/A</t>
        </is>
      </c>
      <c r="H100" s="197" t="inlineStr">
        <is>
          <t>Recommendation: MET
Response:
The contract explicitly states that the subcontractor shall make available for purposes of an audit, evaluation, or inspection its premises, physical facilities, equipment, books, records, contracts, computers, or other electronic systems relating to its Medicaid enrollees pertinent to this Contract by the Agency, CMS, the DHHS Inspector General, the Comptroller General or their designees [1]. This requirement is clearly outlined in the contract text.</t>
        </is>
      </c>
      <c r="I100" s="92" t="n"/>
      <c r="J100" s="92" t="n"/>
      <c r="K100" s="92" t="n"/>
      <c r="L100" s="71" t="n"/>
      <c r="M100" s="71" t="n"/>
      <c r="N100" s="71" t="n"/>
      <c r="O100" s="71" t="inlineStr">
        <is>
          <t>PCCME</t>
        </is>
      </c>
      <c r="P100" s="71" t="inlineStr">
        <is>
          <t>EXISTING</t>
        </is>
      </c>
      <c r="Q100" s="71">
        <f>IF(OR(AND($C$2="Base contract",$C$3="No, section requirements must be reviewed",#REF!= FALSE,#REF!=FALSE),AND($C$2="Contract amendment",$C$3="No, section requirements must be reviewed",#REF!=FALSE,#REF!=FALSE)),"MUNN")</f>
        <v/>
      </c>
      <c r="R100" s="71" t="n"/>
      <c r="S100" s="64" t="n">
        <v>44179</v>
      </c>
      <c r="T100" s="64" t="n"/>
      <c r="U100" s="64" t="n"/>
      <c r="V100" s="97">
        <f>IF(OR(AND(AG100=1,#REF!="TRUE",AT100=1),#REF!=TRUE,#REF!=TRUE),1,IF(AND(OR(AND(AG100=1,#REF!="FALSE"),AND(AG100&lt;&gt;1,#REF!="FALSE")),OR(AND(E100="Yes",F100&lt;&gt;""),AND(E100="N/A",H100&lt;&gt;""),AND(E100="Met",F100&lt;&gt;""),AND(E100="Not met",G100&lt;&gt;""),AND(E100="Unsure",G100&lt;&gt;""),AND(E100="No",G100&lt;&gt;""),AND(E100="No, submission is in draft",G100&lt;&gt;""))),1,0))</f>
        <v/>
      </c>
      <c r="W100" s="56">
        <f>IF(AND('Cover Sheet'!$B$19="Non-Risk",$R100=1),TRUE,FALSE)</f>
        <v/>
      </c>
      <c r="X100" s="56" t="n"/>
      <c r="Y100" s="56" t="n"/>
      <c r="Z100" s="56" t="n"/>
      <c r="AA100" s="56" t="n"/>
      <c r="AB100" s="56" t="n"/>
      <c r="AC100" s="56" t="n"/>
      <c r="AD100" s="56" t="n"/>
      <c r="AE100" s="56" t="n"/>
      <c r="AF100" s="79" t="n"/>
      <c r="AG100" s="98" t="n">
        <v>0</v>
      </c>
      <c r="AH100" s="108" t="n"/>
      <c r="AI100" s="79" t="n"/>
      <c r="AJ100" s="57">
        <f>IF(AG100=1,AI100=AF100,"")</f>
        <v/>
      </c>
      <c r="AK100" s="57">
        <f>IF($AG$2=1, IF(AG100=1,1,0),0)</f>
        <v/>
      </c>
      <c r="AM100" s="69">
        <f>IF(AL100=1,1,"")</f>
        <v/>
      </c>
      <c r="AR100" s="69">
        <f>IF(OR(AND($H$6="Both",OR(AND(AG100=0,OR(NOT(ISBLANK(E100)),NOT(ISBLANK(F100)),NOT(ISBLANK(G100)),NOT(ISBLANK(H100)))),AND(AG100=1,#REF!="TRUE",OR(AN100&lt;&gt;0,AO100&lt;&gt;0,AP100&lt;&gt;0,AQ100&lt;&gt;0)),AND(AG100=1,#REF!="FALSE",OR(NOT(ISBLANK(E100)),NOT(ISBLANK(F100)),NOT(ISBLANK(G100)),NOT(ISBLANK(H100)))))),AND($H$6="CHIP",OR(NOT(ISBLANK(E100)),NOT(ISBLANK(F100)),NOT(ISBLANK(G100)),NOT(ISBLANK(H100)))),V100=1),1,0)</f>
        <v/>
      </c>
      <c r="AS100" s="69">
        <f>IF(AND(OR(OR(#REF!=TRUE,#REF!=TRUE),AND($H$6="Both",OR(AND(AG100=1,#REF!="TRUE",AT100=1,OR(AN100="Yes",AN100="N/A",AN100="Met")),AND(#REF!="FALSE",OR(AND(E100="Yes",NOT(ISBLANK(F100))),AND(E100="N/A",NOT(ISBLANK(H100))),AND(E100="Met",NOT(ISBLANK(F100))))))),AND($H$6="CHIP",OR(AND(E100="Yes",NOT(ISBLANK(F100))),AND(E100="N/A",NOT(ISBLANK(H100))),AND(E100="Met",NOT(ISBLANK(F100)))))),V100=1),1,0)</f>
        <v/>
      </c>
      <c r="AT100" s="69">
        <f>IF(OR(AND(AN100="Yes",AO100&lt;&gt;0),AND(AN100="N/A",AQ100&lt;&gt;0),AND(AN100="Met",AO100&lt;&gt;0),AND(AN100="Not met",AP100&lt;&gt;0),AND(AN100="Unsure",AP100&lt;&gt;0),AND(AN100="No",AP100&lt;&gt;0),AND(AN100="No, submission is in draft",AP100&lt;&gt;0)),1,0)</f>
        <v/>
      </c>
    </row>
    <row r="101" hidden="1" ht="56.25" customHeight="1">
      <c r="A101" s="294" t="inlineStr">
        <is>
          <t>II.J.3.15</t>
        </is>
      </c>
      <c r="B101" s="295" t="inlineStr">
        <is>
          <t>42 CFR 457.1233(b);
42 CFR 438.230(c)(3)(iii)</t>
        </is>
      </c>
      <c r="C101" s="295">
        <f>IF($AG$2=1,IF(AG101=1, AF101&amp;"  [If there is no additional information related to the CHIP contract, this information only needs to be entered in Section "&amp;AH101&amp;".]",AF101),AF101)</f>
        <v/>
      </c>
      <c r="D101" s="296" t="n">
        <v>3</v>
      </c>
      <c r="E101" s="295" t="inlineStr">
        <is>
          <t>Met</t>
        </is>
      </c>
      <c r="F101" s="663" t="inlineStr">
        <is>
          <t>Source: CN-680000-FP122: 34, 9, 58, 33, 10, 35, 34, 59 | FP122 Attachment: 34, 9, 58, 33, 10, 35, 34, 59</t>
        </is>
      </c>
      <c r="G101" s="295" t="inlineStr">
        <is>
          <t>N/A</t>
        </is>
      </c>
      <c r="H101" s="650" t="inlineStr">
        <is>
          <t>Recommendation: UNCLEAR
Response:
The retrieved text does not provide any explicit evidence or mention of the specific formula or conditional logic provided in the requirement. Therefore, it is unclear whether the requirement is met or not met. Additional information or context about the formula within the contract would be needed to make a determination.</t>
        </is>
      </c>
      <c r="I101" s="92" t="inlineStr">
        <is>
          <t>MCO</t>
        </is>
      </c>
      <c r="J101" s="92" t="n"/>
      <c r="K101" s="92" t="inlineStr">
        <is>
          <t>PIHP</t>
        </is>
      </c>
      <c r="L101" s="71" t="inlineStr">
        <is>
          <t>PAHP</t>
        </is>
      </c>
      <c r="M101" s="71" t="inlineStr">
        <is>
          <t>NEMT PAHP</t>
        </is>
      </c>
      <c r="N101" s="71" t="inlineStr">
        <is>
          <t>PCCM</t>
        </is>
      </c>
      <c r="O101" s="71" t="n"/>
      <c r="P101" s="71" t="inlineStr">
        <is>
          <t>EXISTING</t>
        </is>
      </c>
      <c r="Q101" s="71">
        <f>IF(OR(AND($C$2="Base contract",$C$3="No, section requirements must be reviewed",#REF!= FALSE,#REF!=FALSE),AND($C$2="Contract amendment",$C$3="No, section requirements must be reviewed",#REF!=FALSE,#REF!=FALSE)),"MUNN")</f>
        <v/>
      </c>
      <c r="R101" s="71" t="n"/>
      <c r="S101" s="64" t="n">
        <v>43282</v>
      </c>
      <c r="T101" s="64" t="n"/>
      <c r="U101" s="64" t="n"/>
      <c r="V101" s="97">
        <f>IF(OR(AND(AG101=1,#REF!="TRUE",AT101=1),#REF!=TRUE,#REF!=TRUE),1,IF(AND(OR(AND(AG101=1,#REF!="FALSE"),AND(AG101&lt;&gt;1,#REF!="FALSE")),OR(AND(E101="Yes",F101&lt;&gt;""),AND(E101="N/A",H101&lt;&gt;""),AND(E101="Met",F101&lt;&gt;""),AND(E101="Not met",G101&lt;&gt;""),AND(E101="Unsure",G101&lt;&gt;""),AND(E101="No",G101&lt;&gt;""),AND(E101="No, submission is in draft",G101&lt;&gt;""))),1,0))</f>
        <v/>
      </c>
      <c r="W101" s="56">
        <f>IF(AND('Cover Sheet'!$B$19="Non-Risk",$R101=1),TRUE,FALSE)</f>
        <v/>
      </c>
      <c r="X101" s="56" t="n"/>
      <c r="Y101" s="56" t="n"/>
      <c r="Z101" s="56" t="n"/>
      <c r="AA101" s="56" t="n"/>
      <c r="AB101" s="56" t="n"/>
      <c r="AC101" s="56" t="n"/>
      <c r="AD101" s="56" t="n"/>
      <c r="AE101" s="56" t="n"/>
      <c r="AF101" s="44" t="inlineStr">
        <is>
          <t>The contract specifies that contracts between the MCP and subcontractors require the subcontractor to agree that the right to audit by the state, CMS, the DHHS Inspector General, the Comptroller General or their designees, will exist through 10 years from the final date of the contract period or from the date of completion of any audit, whichever is later.</t>
        </is>
      </c>
      <c r="AG101" s="98" t="n">
        <v>1</v>
      </c>
      <c r="AH101" s="75">
        <f>A26</f>
        <v/>
      </c>
      <c r="AI101" s="44">
        <f>C26</f>
        <v/>
      </c>
      <c r="AJ101" s="57">
        <f>IF(AG101=1,AI101=AF101,"")</f>
        <v/>
      </c>
      <c r="AK101" s="57">
        <f>IF($AG$2=1, IF(AG101=1,1,0),0)</f>
        <v/>
      </c>
      <c r="AM101" s="69">
        <f>IF(AL101=1,1,"")</f>
        <v/>
      </c>
      <c r="AN101" s="69">
        <f>IF(E26 &lt;&gt;0, E26, IF(OR(#REF!=TRUE,#REF!= TRUE),"N/A", 0))</f>
        <v/>
      </c>
      <c r="AO101" s="69">
        <f>IF(F26 &lt;&gt;0, F26, IF(OR(#REF!=TRUE,#REF!= TRUE),"N/A", 0))</f>
        <v/>
      </c>
      <c r="AP101" s="69">
        <f>IF(G26 &lt;&gt;0, G26, IF(OR(#REF!=TRUE,#REF!= TRUE),"N/A", 0))</f>
        <v/>
      </c>
      <c r="AQ101" s="69">
        <f>IF(H26 &lt;&gt;0, H26, IF(OR(#REF!=TRUE,#REF!= TRUE),"N/A", 0))</f>
        <v/>
      </c>
      <c r="AR101" s="69">
        <f>IF(OR(AND($H$6="Both",OR(AND(AG101=0,OR(NOT(ISBLANK(E101)),NOT(ISBLANK(F101)),NOT(ISBLANK(G101)),NOT(ISBLANK(H101)))),AND(AG101=1,#REF!="TRUE",OR(AN101&lt;&gt;0,AO101&lt;&gt;0,AP101&lt;&gt;0,AQ101&lt;&gt;0)),AND(AG101=1,#REF!="FALSE",OR(NOT(ISBLANK(E101)),NOT(ISBLANK(F101)),NOT(ISBLANK(G101)),NOT(ISBLANK(H101)))))),AND($H$6="CHIP",OR(NOT(ISBLANK(E101)),NOT(ISBLANK(F101)),NOT(ISBLANK(G101)),NOT(ISBLANK(H101)))),V101=1),1,0)</f>
        <v/>
      </c>
      <c r="AS101" s="69">
        <f>IF(AND(OR(OR(#REF!=TRUE,#REF!=TRUE),AND($H$6="Both",OR(AND(AG101=1,#REF!="TRUE",AT101=1,OR(AN101="Yes",AN101="N/A",AN101="Met")),AND(#REF!="FALSE",OR(AND(E101="Yes",NOT(ISBLANK(F101))),AND(E101="N/A",NOT(ISBLANK(H101))),AND(E101="Met",NOT(ISBLANK(F101))))))),AND($H$6="CHIP",OR(AND(E101="Yes",NOT(ISBLANK(F101))),AND(E101="N/A",NOT(ISBLANK(H101))),AND(E101="Met",NOT(ISBLANK(F101)))))),V101=1),1,0)</f>
        <v/>
      </c>
      <c r="AT101" s="69">
        <f>IF(OR(AND(AN101="Yes",AO101&lt;&gt;0),AND(AN101="N/A",AQ101&lt;&gt;0),AND(AN101="Met",AO101&lt;&gt;0),AND(AN101="Not met",AP101&lt;&gt;0),AND(AN101="Unsure",AP101&lt;&gt;0),AND(AN101="No",AP101&lt;&gt;0),AND(AN101="No, submission is in draft",AP101&lt;&gt;0)),1,0)</f>
        <v/>
      </c>
    </row>
    <row r="102" hidden="1" ht="55.5" customHeight="1">
      <c r="A102" s="330" t="inlineStr">
        <is>
          <t>II.J.3.15</t>
        </is>
      </c>
      <c r="B102" s="263" t="inlineStr">
        <is>
          <t>42 CFR 457.1233(b);
42 CFR 438.230(c)(3)(iii)</t>
        </is>
      </c>
      <c r="C102" s="381" t="inlineStr">
        <is>
          <t>The contract specifies that contracts between the MCP and subcontractors require the subcontractor to agree that the right to audit by the state, CMS, the DHHS Inspector General, the Comptroller General or their designees, will exist through 10 years from the final date of the contract period or from the date of completion of any audit, whichever is later.</t>
        </is>
      </c>
      <c r="D102" s="380" t="n">
        <v>3</v>
      </c>
      <c r="E102" s="263" t="inlineStr">
        <is>
          <t>Met</t>
        </is>
      </c>
      <c r="F102" s="665" t="inlineStr">
        <is>
          <t>Source: CN-680000-FP122: 203, 142 | Attachment - Core Contract Provisions 02012025: 142</t>
        </is>
      </c>
      <c r="G102" s="263" t="inlineStr">
        <is>
          <t>N/A</t>
        </is>
      </c>
      <c r="H102" s="197" t="inlineStr">
        <is>
          <t>Recommendation: MET
Response:
The contract explicitly states that the subcontractor shall agree that the right to audit exists through ten (10) years from the final date of this Contract period or from the date of completion of any audit, whichever is later. This is found in the text: "In accordance with 42 CFR 438.230(c)(3)(iii), the subcontractor shall agree that the right to audit exists through ten (10) years from the final date of this Contract period or from the date of completion of any audit, whichever is later." (CN-680000-FP122: 203, 142 | Attachment - Core Contract Provisions 02012025: 142)</t>
        </is>
      </c>
      <c r="I102" s="92" t="n"/>
      <c r="J102" s="92" t="n"/>
      <c r="K102" s="92" t="n"/>
      <c r="L102" s="71" t="n"/>
      <c r="M102" s="71" t="n"/>
      <c r="N102" s="71" t="n"/>
      <c r="O102" s="71" t="inlineStr">
        <is>
          <t>PCCME</t>
        </is>
      </c>
      <c r="P102" s="71" t="inlineStr">
        <is>
          <t>EXISTING</t>
        </is>
      </c>
      <c r="Q102" s="71">
        <f>IF(OR(AND($C$2="Base contract",$C$3="No, section requirements must be reviewed",#REF!= FALSE,#REF!=FALSE),AND($C$2="Contract amendment",$C$3="No, section requirements must be reviewed",#REF!=FALSE,#REF!=FALSE)),"MUNN")</f>
        <v/>
      </c>
      <c r="R102" s="71" t="n"/>
      <c r="S102" s="64" t="n">
        <v>44179</v>
      </c>
      <c r="T102" s="64" t="n"/>
      <c r="U102" s="64" t="n"/>
      <c r="V102" s="97">
        <f>IF(OR(AND(AG102=1,#REF!="TRUE",AT102=1),#REF!=TRUE,#REF!=TRUE),1,IF(AND(OR(AND(AG102=1,#REF!="FALSE"),AND(AG102&lt;&gt;1,#REF!="FALSE")),OR(AND(E102="Yes",F102&lt;&gt;""),AND(E102="N/A",H102&lt;&gt;""),AND(E102="Met",F102&lt;&gt;""),AND(E102="Not met",G102&lt;&gt;""),AND(E102="Unsure",G102&lt;&gt;""),AND(E102="No",G102&lt;&gt;""),AND(E102="No, submission is in draft",G102&lt;&gt;""))),1,0))</f>
        <v/>
      </c>
      <c r="W102" s="56">
        <f>IF(AND('Cover Sheet'!$B$19="Non-Risk",$R102=1),TRUE,FALSE)</f>
        <v/>
      </c>
      <c r="X102" s="56" t="n"/>
      <c r="Y102" s="56" t="n"/>
      <c r="Z102" s="56" t="n"/>
      <c r="AA102" s="56" t="n"/>
      <c r="AB102" s="56" t="n"/>
      <c r="AC102" s="56" t="n"/>
      <c r="AD102" s="56" t="n"/>
      <c r="AE102" s="56" t="n"/>
      <c r="AF102" s="79" t="n"/>
      <c r="AG102" s="98" t="n">
        <v>0</v>
      </c>
      <c r="AH102" s="108" t="n"/>
      <c r="AI102" s="79" t="n"/>
      <c r="AJ102" s="57">
        <f>IF(AG102=1,AI102=AF102,"")</f>
        <v/>
      </c>
      <c r="AK102" s="57">
        <f>IF($AG$2=1, IF(AG102=1,1,0),0)</f>
        <v/>
      </c>
      <c r="AM102" s="69">
        <f>IF(AL102=1,1,"")</f>
        <v/>
      </c>
      <c r="AR102" s="69">
        <f>IF(OR(AND($H$6="Both",OR(AND(AG102=0,OR(NOT(ISBLANK(E102)),NOT(ISBLANK(F102)),NOT(ISBLANK(G102)),NOT(ISBLANK(H102)))),AND(AG102=1,#REF!="TRUE",OR(AN102&lt;&gt;0,AO102&lt;&gt;0,AP102&lt;&gt;0,AQ102&lt;&gt;0)),AND(AG102=1,#REF!="FALSE",OR(NOT(ISBLANK(E102)),NOT(ISBLANK(F102)),NOT(ISBLANK(G102)),NOT(ISBLANK(H102)))))),AND($H$6="CHIP",OR(NOT(ISBLANK(E102)),NOT(ISBLANK(F102)),NOT(ISBLANK(G102)),NOT(ISBLANK(H102)))),V102=1),1,0)</f>
        <v/>
      </c>
      <c r="AS102" s="69">
        <f>IF(AND(OR(OR(#REF!=TRUE,#REF!=TRUE),AND($H$6="Both",OR(AND(AG102=1,#REF!="TRUE",AT102=1,OR(AN102="Yes",AN102="N/A",AN102="Met")),AND(#REF!="FALSE",OR(AND(E102="Yes",NOT(ISBLANK(F102))),AND(E102="N/A",NOT(ISBLANK(H102))),AND(E102="Met",NOT(ISBLANK(F102))))))),AND($H$6="CHIP",OR(AND(E102="Yes",NOT(ISBLANK(F102))),AND(E102="N/A",NOT(ISBLANK(H102))),AND(E102="Met",NOT(ISBLANK(F102)))))),V102=1),1,0)</f>
        <v/>
      </c>
      <c r="AT102" s="69">
        <f>IF(OR(AND(AN102="Yes",AO102&lt;&gt;0),AND(AN102="N/A",AQ102&lt;&gt;0),AND(AN102="Met",AO102&lt;&gt;0),AND(AN102="Not met",AP102&lt;&gt;0),AND(AN102="Unsure",AP102&lt;&gt;0),AND(AN102="No",AP102&lt;&gt;0),AND(AN102="No, submission is in draft",AP102&lt;&gt;0)),1,0)</f>
        <v/>
      </c>
    </row>
    <row r="103" hidden="1" ht="55.5" customHeight="1">
      <c r="A103" s="294" t="inlineStr">
        <is>
          <t>II.J.3.16</t>
        </is>
      </c>
      <c r="B103" s="295" t="inlineStr">
        <is>
          <t>42 CFR 457.1233(b);
42 CFR 438.230(c)(3)(iv)</t>
        </is>
      </c>
      <c r="C103" s="295">
        <f>IF($AG$2=1,IF(AG103=1, AF103&amp;"  [If there is no additional information related to the CHIP contract, this information only needs to be entered in Section "&amp;AH103&amp;".]",AF103),AF103)</f>
        <v/>
      </c>
      <c r="D103" s="296" t="n">
        <v>3</v>
      </c>
      <c r="E103" s="295" t="inlineStr">
        <is>
          <t>Met</t>
        </is>
      </c>
      <c r="F103" s="663" t="inlineStr">
        <is>
          <t>Source: CN-680000-FP122: 34, 437, 169 | FP122 Attachment: 9, 12, 2, 27</t>
        </is>
      </c>
      <c r="G103" s="295" t="inlineStr">
        <is>
          <t>N/A</t>
        </is>
      </c>
      <c r="H103" s="650" t="inlineStr">
        <is>
          <t>Recommendation: UNCLEAR
Response:
The retrieved text does not provide explicit evidence of the specific formula or conditional logic mentioned in the requirement. The pages referenced in the results do not contain the exact formula or any similar conditional logic. Therefore, it is unclear whether the requirement is met or not met.</t>
        </is>
      </c>
      <c r="I103" s="92" t="inlineStr">
        <is>
          <t>MCO</t>
        </is>
      </c>
      <c r="J103" s="92" t="n"/>
      <c r="K103" s="92" t="inlineStr">
        <is>
          <t>PIHP</t>
        </is>
      </c>
      <c r="L103" s="71" t="inlineStr">
        <is>
          <t>PAHP</t>
        </is>
      </c>
      <c r="M103" s="71" t="inlineStr">
        <is>
          <t>NEMT PAHP</t>
        </is>
      </c>
      <c r="N103" s="71" t="inlineStr">
        <is>
          <t>PCCM</t>
        </is>
      </c>
      <c r="O103" s="71" t="n"/>
      <c r="P103" s="71" t="inlineStr">
        <is>
          <t>EXISTING</t>
        </is>
      </c>
      <c r="Q103" s="71">
        <f>IF(OR(AND($C$2="Base contract",$C$3="No, section requirements must be reviewed",#REF!= FALSE,#REF!=FALSE),AND($C$2="Contract amendment",$C$3="No, section requirements must be reviewed",#REF!=FALSE,#REF!=FALSE)),"MUNN")</f>
        <v/>
      </c>
      <c r="R103" s="71" t="n"/>
      <c r="S103" s="64" t="n">
        <v>43282</v>
      </c>
      <c r="T103" s="64" t="n"/>
      <c r="U103" s="64" t="n"/>
      <c r="V103" s="97">
        <f>IF(OR(AND(AG103=1,#REF!="TRUE",AT103=1),#REF!=TRUE,#REF!=TRUE),1,IF(AND(OR(AND(AG103=1,#REF!="FALSE"),AND(AG103&lt;&gt;1,#REF!="FALSE")),OR(AND(E103="Yes",F103&lt;&gt;""),AND(E103="N/A",H103&lt;&gt;""),AND(E103="Met",F103&lt;&gt;""),AND(E103="Not met",G103&lt;&gt;""),AND(E103="Unsure",G103&lt;&gt;""),AND(E103="No",G103&lt;&gt;""),AND(E103="No, submission is in draft",G103&lt;&gt;""))),1,0))</f>
        <v/>
      </c>
      <c r="W103" s="56">
        <f>IF(AND('Cover Sheet'!$B$19="Non-Risk",$R103=1),TRUE,FALSE)</f>
        <v/>
      </c>
      <c r="X103" s="56" t="n"/>
      <c r="Y103" s="56" t="n"/>
      <c r="Z103" s="56" t="n"/>
      <c r="AA103" s="56" t="n"/>
      <c r="AB103" s="56" t="n"/>
      <c r="AC103" s="56" t="n"/>
      <c r="AD103" s="56" t="n"/>
      <c r="AE103" s="56" t="n"/>
      <c r="AF103" s="44" t="inlineStr">
        <is>
          <t xml:space="preserve">The contract specifies that contracts between the MCP and subcontractors require that if the state, CMS, or the DHHS Inspector General determine that there is a reasonable possibility of fraud or similar risk, the state, CMS, or the DHHS Inspector General may inspect, evaluate, and audit the subcontractor at any time. </t>
        </is>
      </c>
      <c r="AG103" s="98" t="n">
        <v>1</v>
      </c>
      <c r="AH103" s="75">
        <f>A27</f>
        <v/>
      </c>
      <c r="AI103" s="44">
        <f>C27</f>
        <v/>
      </c>
      <c r="AJ103" s="57">
        <f>IF(AG103=1,AI103=AF103,"")</f>
        <v/>
      </c>
      <c r="AK103" s="57">
        <f>IF($AG$2=1, IF(AG103=1,1,0),0)</f>
        <v/>
      </c>
      <c r="AM103" s="69">
        <f>IF(AL103=1,1,"")</f>
        <v/>
      </c>
      <c r="AN103" s="69">
        <f>IF(E27 &lt;&gt;0, E27, IF(OR(#REF!=TRUE,#REF!= TRUE),"N/A", 0))</f>
        <v/>
      </c>
      <c r="AO103" s="69">
        <f>IF(F27 &lt;&gt;0, F27, IF(OR(#REF!=TRUE,#REF!= TRUE),"N/A", 0))</f>
        <v/>
      </c>
      <c r="AP103" s="69">
        <f>IF(G27 &lt;&gt;0, G27, IF(OR(#REF!=TRUE,#REF!= TRUE),"N/A", 0))</f>
        <v/>
      </c>
      <c r="AQ103" s="69">
        <f>IF(H27 &lt;&gt;0, H27, IF(OR(#REF!=TRUE,#REF!= TRUE),"N/A", 0))</f>
        <v/>
      </c>
      <c r="AR103" s="69">
        <f>IF(OR(AND($H$6="Both",OR(AND(AG103=0,OR(NOT(ISBLANK(E103)),NOT(ISBLANK(F103)),NOT(ISBLANK(G103)),NOT(ISBLANK(H103)))),AND(AG103=1,#REF!="TRUE",OR(AN103&lt;&gt;0,AO103&lt;&gt;0,AP103&lt;&gt;0,AQ103&lt;&gt;0)),AND(AG103=1,#REF!="FALSE",OR(NOT(ISBLANK(E103)),NOT(ISBLANK(F103)),NOT(ISBLANK(G103)),NOT(ISBLANK(H103)))))),AND($H$6="CHIP",OR(NOT(ISBLANK(E103)),NOT(ISBLANK(F103)),NOT(ISBLANK(G103)),NOT(ISBLANK(H103)))),V103=1),1,0)</f>
        <v/>
      </c>
      <c r="AS103" s="69">
        <f>IF(AND(OR(OR(#REF!=TRUE,#REF!=TRUE),AND($H$6="Both",OR(AND(AG103=1,#REF!="TRUE",AT103=1,OR(AN103="Yes",AN103="N/A",AN103="Met")),AND(#REF!="FALSE",OR(AND(E103="Yes",NOT(ISBLANK(F103))),AND(E103="N/A",NOT(ISBLANK(H103))),AND(E103="Met",NOT(ISBLANK(F103))))))),AND($H$6="CHIP",OR(AND(E103="Yes",NOT(ISBLANK(F103))),AND(E103="N/A",NOT(ISBLANK(H103))),AND(E103="Met",NOT(ISBLANK(F103)))))),V103=1),1,0)</f>
        <v/>
      </c>
      <c r="AT103" s="69">
        <f>IF(OR(AND(AN103="Yes",AO103&lt;&gt;0),AND(AN103="N/A",AQ103&lt;&gt;0),AND(AN103="Met",AO103&lt;&gt;0),AND(AN103="Not met",AP103&lt;&gt;0),AND(AN103="Unsure",AP103&lt;&gt;0),AND(AN103="No",AP103&lt;&gt;0),AND(AN103="No, submission is in draft",AP103&lt;&gt;0)),1,0)</f>
        <v/>
      </c>
    </row>
    <row r="104" hidden="1" ht="57" customHeight="1">
      <c r="A104" s="383" t="inlineStr">
        <is>
          <t>II.J.3.16</t>
        </is>
      </c>
      <c r="B104" s="356" t="inlineStr">
        <is>
          <t>42 CFR 457.1233(b);
42 CFR 438.230(c)(3)(iv)</t>
        </is>
      </c>
      <c r="C104" s="356" t="inlineStr">
        <is>
          <t xml:space="preserve">The contract specifies that contracts between the MCP and subcontractors require that if the state, CMS, or the DHHS Inspector General determine that there is a reasonable possibility of fraud or similar risk, the state, CMS, or the DHHS Inspector General may inspect, evaluate, and audit the subcontractor at any time. </t>
        </is>
      </c>
      <c r="D104" s="384" t="n">
        <v>3</v>
      </c>
      <c r="E104" s="339" t="inlineStr">
        <is>
          <t>Met</t>
        </is>
      </c>
      <c r="F104" s="666" t="inlineStr">
        <is>
          <t>Source: CN-680000-FP122: 203, 142, 194, 254 | Attachment - Core Contract Provisions 02012025: 142, 203, 143, 204</t>
        </is>
      </c>
      <c r="G104" s="339" t="inlineStr">
        <is>
          <t>N/A</t>
        </is>
      </c>
      <c r="H104" s="204" t="inlineStr">
        <is>
          <t>Recommendation: MET
Response:
The contract explicitly states that the Agency, CMS, the DHHS Inspector General, the Comptroller General, or their designees, and DHHS have the right to audit, evaluate, or inspect the subcontractor's premises, physical facilities, equipment, books, records, contracts, computer, or other electronic systems of the subcontractor, or of the subcontractor's subcontractor, pertaining to any aspect of services and activities performed, or determination of amounts payable under the Managed Care Plan's Contract with the State [1]. This indicates that the requirement is met as the contract allows for inspections, evaluations, and audits by the specified entities.
[1] "r their designees, and DHHS have the right to audit, evaluate, or inspect the subcontractor's premises, physical facilities, equipment, books, records, contracts, computer, or other electronic systems of the subcontractor, or of the subcontractor's subcontractor, pertaining to any aspect of services and activities performed, or determination of amounts payable under the Managed Care Plan's Contract with the State. In accordance with 42 CFR 438.230(c)(3)(iii), the subcontractor shall agree that the right to audit exists through ten (10) years from the final date of this Contract period or from the date of completion of any audit, whichever is later.\n- (2) Provide that the subcontractor shall make available for purposes of an audit, evaluation, or inspection its premises, physical facilities, equipment, books, records, contracts, computers, or other electronic systems relating to its Medicaid enrollees pertinent to this Contract by the Agency, CMS, the DHHS Inspector General, the Comptroller General or their de" (CN-680000-FP122: 203)</t>
        </is>
      </c>
      <c r="I104" s="92" t="n"/>
      <c r="J104" s="92" t="n"/>
      <c r="K104" s="92" t="n"/>
      <c r="L104" s="71" t="n"/>
      <c r="M104" s="71" t="n"/>
      <c r="N104" s="71" t="n"/>
      <c r="O104" s="71" t="inlineStr">
        <is>
          <t>PCCME</t>
        </is>
      </c>
      <c r="P104" s="71" t="inlineStr">
        <is>
          <t>EXISTING</t>
        </is>
      </c>
      <c r="Q104" s="71">
        <f>IF(OR(AND($C$2="Base contract",$C$3="No, section requirements must be reviewed",#REF!= FALSE,#REF!=FALSE),AND($C$2="Contract amendment",$C$3="No, section requirements must be reviewed",#REF!=FALSE,#REF!=FALSE)),"MUNN")</f>
        <v/>
      </c>
      <c r="R104" s="71" t="n"/>
      <c r="S104" s="64" t="n">
        <v>44179</v>
      </c>
      <c r="T104" s="64" t="n"/>
      <c r="U104" s="64" t="n"/>
      <c r="V104" s="97">
        <f>IF(OR(AND(AG104=1,#REF!="TRUE",AT104=1),#REF!=TRUE,#REF!=TRUE),1,IF(AND(OR(AND(AG104=1,#REF!="FALSE"),AND(AG104&lt;&gt;1,#REF!="FALSE")),OR(AND(E104="Yes",F104&lt;&gt;""),AND(E104="N/A",H104&lt;&gt;""),AND(E104="Met",F104&lt;&gt;""),AND(E104="Not met",G104&lt;&gt;""),AND(E104="Unsure",G104&lt;&gt;""),AND(E104="No",G104&lt;&gt;""),AND(E104="No, submission is in draft",G104&lt;&gt;""))),1,0))</f>
        <v/>
      </c>
      <c r="W104" s="56">
        <f>IF(AND('Cover Sheet'!$B$19="Non-Risk",$R104=1),TRUE,FALSE)</f>
        <v/>
      </c>
      <c r="X104" s="56" t="n"/>
      <c r="Y104" s="56" t="n"/>
      <c r="Z104" s="56" t="n"/>
      <c r="AA104" s="56" t="n"/>
      <c r="AB104" s="56" t="n"/>
      <c r="AC104" s="56" t="n"/>
      <c r="AD104" s="56" t="n"/>
      <c r="AE104" s="56" t="n"/>
      <c r="AF104" s="79" t="n"/>
      <c r="AG104" s="98" t="n">
        <v>0</v>
      </c>
      <c r="AH104" s="75" t="n"/>
      <c r="AI104" s="44" t="n"/>
      <c r="AJ104" s="57">
        <f>IF(AG104=1,AI104=AF104,"")</f>
        <v/>
      </c>
      <c r="AK104" s="57">
        <f>IF($AG$2=1, IF(AG104=1,1,0),0)</f>
        <v/>
      </c>
      <c r="AM104" s="69">
        <f>IF(AL104=1,1,"")</f>
        <v/>
      </c>
      <c r="AR104" s="69">
        <f>IF(OR(AND($H$6="Both",OR(AND(AG104=0,OR(NOT(ISBLANK(E104)),NOT(ISBLANK(F104)),NOT(ISBLANK(G104)),NOT(ISBLANK(H104)))),AND(AG104=1,#REF!="TRUE",OR(AN104&lt;&gt;0,AO104&lt;&gt;0,AP104&lt;&gt;0,AQ104&lt;&gt;0)),AND(AG104=1,#REF!="FALSE",OR(NOT(ISBLANK(E104)),NOT(ISBLANK(F104)),NOT(ISBLANK(G104)),NOT(ISBLANK(H104)))))),AND($H$6="CHIP",OR(NOT(ISBLANK(E104)),NOT(ISBLANK(F104)),NOT(ISBLANK(G104)),NOT(ISBLANK(H104)))),V104=1),1,0)</f>
        <v/>
      </c>
      <c r="AS104" s="69">
        <f>IF(AND(OR(OR(#REF!=TRUE,#REF!=TRUE),AND($H$6="Both",OR(AND(AG104=1,#REF!="TRUE",AT104=1,OR(AN104="Yes",AN104="N/A",AN104="Met")),AND(#REF!="FALSE",OR(AND(E104="Yes",NOT(ISBLANK(F104))),AND(E104="N/A",NOT(ISBLANK(H104))),AND(E104="Met",NOT(ISBLANK(F104))))))),AND($H$6="CHIP",OR(AND(E104="Yes",NOT(ISBLANK(F104))),AND(E104="N/A",NOT(ISBLANK(H104))),AND(E104="Met",NOT(ISBLANK(F104)))))),V104=1),1,0)</f>
        <v/>
      </c>
      <c r="AT104" s="69">
        <f>IF(OR(AND(AN104="Yes",AO104&lt;&gt;0),AND(AN104="N/A",AQ104&lt;&gt;0),AND(AN104="Met",AO104&lt;&gt;0),AND(AN104="Not met",AP104&lt;&gt;0),AND(AN104="Unsure",AP104&lt;&gt;0),AND(AN104="No",AP104&lt;&gt;0),AND(AN104="No, submission is in draft",AP104&lt;&gt;0)),1,0)</f>
        <v/>
      </c>
    </row>
    <row r="105" hidden="1" ht="15.75" customHeight="1">
      <c r="A105" s="386" t="n"/>
      <c r="B105" s="387" t="n"/>
      <c r="C105" s="372" t="inlineStr">
        <is>
          <t>II.J.4 Sanctions</t>
        </is>
      </c>
      <c r="D105" s="388" t="n"/>
      <c r="E105" s="389" t="n"/>
      <c r="F105" s="389" t="n"/>
      <c r="G105" s="389" t="n"/>
      <c r="H105" s="390" t="n"/>
      <c r="I105" s="74" t="n"/>
      <c r="J105" s="74" t="n"/>
      <c r="K105" s="74" t="n"/>
      <c r="L105" s="87" t="n"/>
      <c r="M105" s="87" t="n"/>
      <c r="S105" s="116" t="n"/>
      <c r="T105" s="116" t="n"/>
      <c r="U105" s="116" t="n"/>
      <c r="V105" s="126" t="n"/>
      <c r="W105" s="68" t="n"/>
      <c r="X105" s="68" t="n"/>
      <c r="Y105" s="68" t="n"/>
      <c r="Z105" s="68" t="n"/>
      <c r="AA105" s="68" t="n"/>
      <c r="AB105" s="68" t="n"/>
      <c r="AC105" s="68" t="n"/>
      <c r="AD105" s="68" t="n"/>
      <c r="AE105" s="68" t="n"/>
      <c r="AF105" s="109" t="n"/>
      <c r="AG105" s="110" t="n"/>
      <c r="AI105" s="109" t="n"/>
    </row>
    <row r="106" hidden="1" ht="134.25" customHeight="1">
      <c r="A106" s="294" t="inlineStr">
        <is>
          <t xml:space="preserve">II.J.4.01 </t>
        </is>
      </c>
      <c r="B106" s="263" t="inlineStr">
        <is>
          <t>Sections 1903(m)(5)(A)(i); 
1903(m)(5)(B); 
1932(e)(1)(A)(i); 
1932(e)(2)(A)(i) of the Act; 
42 CFR 457.1270(a); 
42 CFR 438.700(b)(1); 
42 CFR 438.702(a); 
42 CFR 438.704(b)(1)</t>
        </is>
      </c>
      <c r="C106" s="295">
        <f>IF($AG$2=1,IF(AG106=1, AF106&amp;"  [If there is no additional information related to the CHIP contract, this information only needs to be entered in Section "&amp;AH106&amp;".]",AF106),AF106)</f>
        <v/>
      </c>
      <c r="D106" s="296" t="n"/>
      <c r="E106" s="295" t="inlineStr">
        <is>
          <t>Met</t>
        </is>
      </c>
      <c r="F106" s="663" t="inlineStr">
        <is>
          <t>Source: CN-680000-FP122: 440, 62, 37, 5, 30, 172, 34, 9 | FP122 Attachment: 37, 5, 9</t>
        </is>
      </c>
      <c r="G106" s="295" t="inlineStr">
        <is>
          <t>N/A</t>
        </is>
      </c>
      <c r="H106" s="650" t="inlineStr">
        <is>
          <t>Recommendation: UNCLEAR
Response:
The retrieved text does not provide explicit evidence of the specific formula or conditional logic mentioned in the requirement. The requirement appears to be a spreadsheet formula, but the contract text does not reference this exact formula. Therefore, it is unclear whether the requirement is met based on the available documentation.</t>
        </is>
      </c>
      <c r="I106" s="92" t="inlineStr">
        <is>
          <t>MCO</t>
        </is>
      </c>
      <c r="J106" s="92" t="n"/>
      <c r="K106" s="92" t="n"/>
      <c r="L106" s="71" t="n"/>
      <c r="M106" s="71" t="n"/>
      <c r="N106" s="71" t="n"/>
      <c r="O106" s="71" t="n"/>
      <c r="P106" s="71" t="inlineStr">
        <is>
          <t>EXISTING</t>
        </is>
      </c>
      <c r="Q106" s="71">
        <f>IF(OR(AND($C$2="Base contract",$C$3="No, section requirements must be reviewed",#REF!= FALSE,#REF!=FALSE),AND($C$2="Contract amendment",$C$3="No, section requirements must be reviewed",#REF!=FALSE,#REF!=FALSE)),"MUNN")</f>
        <v/>
      </c>
      <c r="R106" s="71" t="n"/>
      <c r="S106" s="64" t="n">
        <v>43282</v>
      </c>
      <c r="T106" s="64" t="n"/>
      <c r="U106" s="64" t="n"/>
      <c r="V106" s="97">
        <f>IF(OR(AND(AG106=1,#REF!="TRUE",AT106=1),#REF!=TRUE,#REF!=TRUE),1,IF(AND(OR(AND(AG106=1,#REF!="FALSE"),AND(AG106&lt;&gt;1,#REF!="FALSE")),OR(AND(E106="Yes",F106&lt;&gt;""),AND(E106="N/A",H106&lt;&gt;""),AND(E106="Met",F106&lt;&gt;""),AND(E106="Not met",G106&lt;&gt;""),AND(E106="Unsure",G106&lt;&gt;""),AND(E106="No",G106&lt;&gt;""),AND(E106="No, submission is in draft",G106&lt;&gt;""))),1,0))</f>
        <v/>
      </c>
      <c r="W106" s="56">
        <f>IF(AND('Cover Sheet'!$B$19="Non-Risk",$R106=1),TRUE,FALSE)</f>
        <v/>
      </c>
      <c r="X106" s="56" t="n"/>
      <c r="Y106" s="56" t="n"/>
      <c r="Z106" s="56" t="n"/>
      <c r="AA106" s="56" t="n"/>
      <c r="AB106" s="56" t="n"/>
      <c r="AC106" s="56" t="n"/>
      <c r="AD106" s="56" t="n"/>
      <c r="AE106" s="56" t="n"/>
      <c r="AF106" s="44" t="inlineStr">
        <is>
          <t xml:space="preserve">The contract provides that if the MCP fails to substantially provide medically necessary services to an enrollee that the MCP is required to provide under law or under its contract with the state, the state may impose a civil monetary penalty of up to $25,000 for each failure to provide services. The state may also:
• Appoint temporary management to the MCP.
• Grant enrollees the right to disenroll without cause.
• Suspend all new enrollments to the MCP after the date the Secretary or the state notifies the MCP of a determination of a violation of any requirement under sections 1903(m) or 1932 of the Act.
• Suspend payments for new enrollments to the MCP until CMS or the state is satisfied that the reason for imposition of the sanction no longer exists and is not likely to recur. 
</t>
        </is>
      </c>
      <c r="AG106" s="98" t="n">
        <v>1</v>
      </c>
      <c r="AH106" s="75">
        <f>A32</f>
        <v/>
      </c>
      <c r="AI106" s="44">
        <f>C32</f>
        <v/>
      </c>
      <c r="AJ106" s="57">
        <f>IF(AG106=1,AI106=AF106,"")</f>
        <v/>
      </c>
      <c r="AK106" s="57">
        <f>IF($AG$2=1, IF(AG106=1,1,0),0)</f>
        <v/>
      </c>
      <c r="AM106" s="69">
        <f>IF(AL106=1,1,"")</f>
        <v/>
      </c>
      <c r="AN106" s="69">
        <f>IF(E32 &lt;&gt;0, E32, IF(OR(#REF!=TRUE,#REF!= TRUE),"N/A", 0))</f>
        <v/>
      </c>
      <c r="AO106" s="69">
        <f>IF(F32 &lt;&gt;0, F32, IF(OR(#REF!=TRUE,#REF!= TRUE),"N/A", 0))</f>
        <v/>
      </c>
      <c r="AP106" s="69">
        <f>IF(G32 &lt;&gt;0, G32, IF(OR(#REF!=TRUE,#REF!= TRUE),"N/A", 0))</f>
        <v/>
      </c>
      <c r="AQ106" s="69">
        <f>IF(H32 &lt;&gt;0, H32, IF(OR(#REF!=TRUE,#REF!= TRUE),"N/A", 0))</f>
        <v/>
      </c>
      <c r="AR106" s="69">
        <f>IF(OR(AND($H$6="Both",OR(AND(AG106=0,OR(NOT(ISBLANK(E106)),NOT(ISBLANK(F106)),NOT(ISBLANK(G106)),NOT(ISBLANK(H106)))),AND(AG106=1,#REF!="TRUE",OR(AN106&lt;&gt;0,AO106&lt;&gt;0,AP106&lt;&gt;0,AQ106&lt;&gt;0)),AND(AG106=1,#REF!="FALSE",OR(NOT(ISBLANK(E106)),NOT(ISBLANK(F106)),NOT(ISBLANK(G106)),NOT(ISBLANK(H106)))))),AND($H$6="CHIP",OR(NOT(ISBLANK(E106)),NOT(ISBLANK(F106)),NOT(ISBLANK(G106)),NOT(ISBLANK(H106)))),V106=1),1,0)</f>
        <v/>
      </c>
      <c r="AS106" s="69">
        <f>IF(AND(OR(OR(#REF!=TRUE,#REF!=TRUE),AND($H$6="Both",OR(AND(AG106=1,#REF!="TRUE",AT106=1,OR(AN106="Yes",AN106="N/A",AN106="Met")),AND(#REF!="FALSE",OR(AND(E106="Yes",NOT(ISBLANK(F106))),AND(E106="N/A",NOT(ISBLANK(H106))),AND(E106="Met",NOT(ISBLANK(F106))))))),AND($H$6="CHIP",OR(AND(E106="Yes",NOT(ISBLANK(F106))),AND(E106="N/A",NOT(ISBLANK(H106))),AND(E106="Met",NOT(ISBLANK(F106)))))),V106=1),1,0)</f>
        <v/>
      </c>
      <c r="AT106" s="69">
        <f>IF(OR(AND(AN106="Yes",AO106&lt;&gt;0),AND(AN106="N/A",AQ106&lt;&gt;0),AND(AN106="Met",AO106&lt;&gt;0),AND(AN106="Not met",AP106&lt;&gt;0),AND(AN106="Unsure",AP106&lt;&gt;0),AND(AN106="No",AP106&lt;&gt;0),AND(AN106="No, submission is in draft",AP106&lt;&gt;0)),1,0)</f>
        <v/>
      </c>
    </row>
    <row r="107" hidden="1" ht="131.25" customHeight="1">
      <c r="A107" s="294" t="inlineStr">
        <is>
          <t>II.J.4.02</t>
        </is>
      </c>
      <c r="B107" s="263" t="inlineStr">
        <is>
          <t>Sections 1903(m)(5)(A)(ii); 
1903(m)(5)(B); 
1932(e)(1)(A)(ii); 
1932(e)(2)(A)(iii) of the Act; 
42 CFR 457.1270(a); 
42 CFR 438.700(b)(2); 
42 CFR 438.702(a); 
42 CFR 438.704(c)</t>
        </is>
      </c>
      <c r="C107" s="295">
        <f>IF($AG$2=1,IF(AG107=1, AF107&amp;"  [If there is no additional information related to the CHIP contract, this information only needs to be entered in Section "&amp;AH107&amp;".]",AF107),AF107)</f>
        <v/>
      </c>
      <c r="D107" s="296" t="n"/>
      <c r="E107" s="295" t="inlineStr">
        <is>
          <t>Met</t>
        </is>
      </c>
      <c r="F107" s="663" t="inlineStr">
        <is>
          <t>Source: CN-680000-FP122: 441, 173, 87, 461, 451, 73, 34 | Attachment - Core Contract Provisions 02012025: 106</t>
        </is>
      </c>
      <c r="G107" s="295" t="inlineStr">
        <is>
          <t>N/A</t>
        </is>
      </c>
      <c r="H107" s="650" t="inlineStr">
        <is>
          <t>Recommendation: UNCLEAR
Response:
The retrieved text does not provide any explicit evidence of the requirement being met. The requirement appears to be a formula or condition related to specific cell values in a spreadsheet, which is not typically found in contract text. The contract text mentions various pages and sections, but none of them explicitly reference the provided formula or condition. Therefore, there is insufficient information to determine if the requirement is met.</t>
        </is>
      </c>
      <c r="I107" s="92" t="inlineStr">
        <is>
          <t>MCO</t>
        </is>
      </c>
      <c r="J107" s="92" t="n"/>
      <c r="K107" s="92" t="n"/>
      <c r="L107" s="71" t="n"/>
      <c r="M107" s="71" t="n"/>
      <c r="N107" s="71" t="n"/>
      <c r="O107" s="71" t="n"/>
      <c r="P107" s="71" t="inlineStr">
        <is>
          <t>EXISTING</t>
        </is>
      </c>
      <c r="Q107" s="71">
        <f>IF(OR(AND($C$2="Base contract",$C$3="No, section requirements must be reviewed",#REF!= FALSE,#REF!=FALSE),AND($C$2="Contract amendment",$C$3="No, section requirements must be reviewed",#REF!=FALSE,#REF!=FALSE)),"MUNN")</f>
        <v/>
      </c>
      <c r="R107" s="71" t="n"/>
      <c r="S107" s="64" t="n">
        <v>43282</v>
      </c>
      <c r="T107" s="64" t="n"/>
      <c r="U107" s="64" t="n"/>
      <c r="V107" s="97">
        <f>IF(OR(AND(AG107=1,#REF!="TRUE",AT107=1),#REF!=TRUE,#REF!=TRUE),1,IF(AND(OR(AND(AG107=1,#REF!="FALSE"),AND(AG107&lt;&gt;1,#REF!="FALSE")),OR(AND(E107="Yes",F107&lt;&gt;""),AND(E107="N/A",H107&lt;&gt;""),AND(E107="Met",F107&lt;&gt;""),AND(E107="Not met",G107&lt;&gt;""),AND(E107="Unsure",G107&lt;&gt;""),AND(E107="No",G107&lt;&gt;""),AND(E107="No, submission is in draft",G107&lt;&gt;""))),1,0))</f>
        <v/>
      </c>
      <c r="W107" s="56">
        <f>IF(AND('Cover Sheet'!$B$19="Non-Risk",$R107=1),TRUE,FALSE)</f>
        <v/>
      </c>
      <c r="X107" s="56" t="n"/>
      <c r="Y107" s="56" t="n"/>
      <c r="Z107" s="56" t="n"/>
      <c r="AA107" s="56" t="n"/>
      <c r="AB107" s="56" t="n"/>
      <c r="AC107" s="56" t="n"/>
      <c r="AD107" s="56" t="n"/>
      <c r="AE107" s="56" t="n"/>
      <c r="AF107" s="44" t="inlineStr">
        <is>
          <t xml:space="preserve">The contract provides that if the MCP imposes premiums or charges on enrollees that are in excess of those permitted in the Medicaid program, the state may impose a civil monetary of up to $25,000 or double the amount of the excess charges (whichever is greater). The state may also:
• Appoint temporary management to the MCP.
• Grant enrollees the right to disenroll without cause.
• Suspend all new enrollments to the MCP after the date the Secretary or the state notifies the MCP of a determination of a violation of any requirement under sections 1903(m) or 1932 of the Act.
• Suspend payments for new enrollments to the MCP until CMS or the state is satisfied that the reason for imposition of the sanction no longer exists and is not likely to recur. 
</t>
        </is>
      </c>
      <c r="AG107" s="98" t="n">
        <v>1</v>
      </c>
      <c r="AH107" s="75">
        <f>A33</f>
        <v/>
      </c>
      <c r="AI107" s="44">
        <f>C33</f>
        <v/>
      </c>
      <c r="AJ107" s="57">
        <f>IF(AG107=1,AI107=AF107,"")</f>
        <v/>
      </c>
      <c r="AK107" s="57">
        <f>IF($AG$2=1, IF(AG107=1,1,0),0)</f>
        <v/>
      </c>
      <c r="AM107" s="69">
        <f>IF(AL107=1,1,"")</f>
        <v/>
      </c>
      <c r="AN107" s="69">
        <f>IF(E33 &lt;&gt;0, E33, IF(OR(#REF!=TRUE,#REF!= TRUE),"N/A", 0))</f>
        <v/>
      </c>
      <c r="AO107" s="69">
        <f>IF(F33 &lt;&gt;0, F33, IF(OR(#REF!=TRUE,#REF!= TRUE),"N/A", 0))</f>
        <v/>
      </c>
      <c r="AP107" s="69">
        <f>IF(G33 &lt;&gt;0, G33, IF(OR(#REF!=TRUE,#REF!= TRUE),"N/A", 0))</f>
        <v/>
      </c>
      <c r="AQ107" s="69">
        <f>IF(H33 &lt;&gt;0, H33, IF(OR(#REF!=TRUE,#REF!= TRUE),"N/A", 0))</f>
        <v/>
      </c>
      <c r="AR107" s="69">
        <f>IF(OR(AND($H$6="Both",OR(AND(AG107=0,OR(NOT(ISBLANK(E107)),NOT(ISBLANK(F107)),NOT(ISBLANK(G107)),NOT(ISBLANK(H107)))),AND(AG107=1,#REF!="TRUE",OR(AN107&lt;&gt;0,AO107&lt;&gt;0,AP107&lt;&gt;0,AQ107&lt;&gt;0)),AND(AG107=1,#REF!="FALSE",OR(NOT(ISBLANK(E107)),NOT(ISBLANK(F107)),NOT(ISBLANK(G107)),NOT(ISBLANK(H107)))))),AND($H$6="CHIP",OR(NOT(ISBLANK(E107)),NOT(ISBLANK(F107)),NOT(ISBLANK(G107)),NOT(ISBLANK(H107)))),V107=1),1,0)</f>
        <v/>
      </c>
      <c r="AS107" s="69">
        <f>IF(AND(OR(OR(#REF!=TRUE,#REF!=TRUE),AND($H$6="Both",OR(AND(AG107=1,#REF!="TRUE",AT107=1,OR(AN107="Yes",AN107="N/A",AN107="Met")),AND(#REF!="FALSE",OR(AND(E107="Yes",NOT(ISBLANK(F107))),AND(E107="N/A",NOT(ISBLANK(H107))),AND(E107="Met",NOT(ISBLANK(F107))))))),AND($H$6="CHIP",OR(AND(E107="Yes",NOT(ISBLANK(F107))),AND(E107="N/A",NOT(ISBLANK(H107))),AND(E107="Met",NOT(ISBLANK(F107)))))),V107=1),1,0)</f>
        <v/>
      </c>
      <c r="AT107" s="69">
        <f>IF(OR(AND(AN107="Yes",AO107&lt;&gt;0),AND(AN107="N/A",AQ107&lt;&gt;0),AND(AN107="Met",AO107&lt;&gt;0),AND(AN107="Not met",AP107&lt;&gt;0),AND(AN107="Unsure",AP107&lt;&gt;0),AND(AN107="No",AP107&lt;&gt;0),AND(AN107="No, submission is in draft",AP107&lt;&gt;0)),1,0)</f>
        <v/>
      </c>
    </row>
    <row r="108" hidden="1" ht="178.5" customHeight="1">
      <c r="A108" s="294" t="inlineStr">
        <is>
          <t xml:space="preserve">II.J.4.03 </t>
        </is>
      </c>
      <c r="B108" s="263" t="inlineStr">
        <is>
          <t>Sections 1903(m)(5)(A)(iii); 
1903(m)(5)(B); 
1932(e)(1)(A)(iii); 
1932(e)(2)(A)(ii) &amp; (iv) of the Act; 
42 CFR 457.1270(a); 
42 CFR 438.700(b)(3); 
42 CFR 438.702(a); 
42 CFR 438.704(b)(2) and (3)</t>
        </is>
      </c>
      <c r="C108" s="295">
        <f>IF($AG$2=1,IF(AG108=1, AF108&amp;"  [If there is no additional information related to the CHIP contract, this information only needs to be entered in Section "&amp;AH108&amp;".]",AF108),AF108)</f>
        <v/>
      </c>
      <c r="D108" s="380" t="n">
        <v>6</v>
      </c>
      <c r="E108" s="295" t="inlineStr">
        <is>
          <t>Met</t>
        </is>
      </c>
      <c r="F108" s="663" t="inlineStr">
        <is>
          <t>Source: CN-680000-FP122: 442, 174, 247, 452, 87, 147, 184, 7: 442, 174, 247, 452, 87, 147, 184, 7</t>
        </is>
      </c>
      <c r="G108" s="295" t="inlineStr">
        <is>
          <t>N/A</t>
        </is>
      </c>
      <c r="H108" s="650" t="inlineStr">
        <is>
          <t>Recommendation: UNCLEAR
Response:
The retrieved text does not provide explicit evidence of the specific formula or conditional logic mentioned in the requirement. The text references various pages and sections of the contract, but none of these references directly mention or imply the presence of the given formula. Therefore, it is unclear whether the requirement is met based on the provided context.</t>
        </is>
      </c>
      <c r="I108" s="92" t="inlineStr">
        <is>
          <t>MCO</t>
        </is>
      </c>
      <c r="J108" s="92" t="n"/>
      <c r="K108" s="92" t="n"/>
      <c r="L108" s="71" t="n"/>
      <c r="M108" s="71" t="n"/>
      <c r="N108" s="71" t="n"/>
      <c r="O108" s="71" t="n"/>
      <c r="P108" s="71" t="inlineStr">
        <is>
          <t>EXISTING</t>
        </is>
      </c>
      <c r="Q108" s="71">
        <f>IF(OR(AND($C$2="Base contract",$C$3="No, section requirements must be reviewed",#REF!= FALSE,#REF!=FALSE),AND($C$2="Contract amendment",$C$3="No, section requirements must be reviewed",#REF!=FALSE,#REF!=FALSE)),"MUNN")</f>
        <v/>
      </c>
      <c r="R108" s="71" t="n"/>
      <c r="S108" s="64" t="n">
        <v>43282</v>
      </c>
      <c r="T108" s="64" t="n"/>
      <c r="U108" s="64" t="n"/>
      <c r="V108" s="97">
        <f>IF(OR(AND(AG108=1,#REF!="TRUE",AT108=1),#REF!=TRUE,#REF!=TRUE),1,IF(AND(OR(AND(AG108=1,#REF!="FALSE"),AND(AG108&lt;&gt;1,#REF!="FALSE")),OR(AND(E108="Yes",F108&lt;&gt;""),AND(E108="N/A",H108&lt;&gt;""),AND(E108="Met",F108&lt;&gt;""),AND(E108="Not met",G108&lt;&gt;""),AND(E108="Unsure",G108&lt;&gt;""),AND(E108="No",G108&lt;&gt;""),AND(E108="No, submission is in draft",G108&lt;&gt;""))),1,0))</f>
        <v/>
      </c>
      <c r="W108" s="56">
        <f>IF(AND('Cover Sheet'!$B$19="Non-Risk",$R108=1),TRUE,FALSE)</f>
        <v/>
      </c>
      <c r="X108" s="56" t="n"/>
      <c r="Y108" s="56" t="n"/>
      <c r="Z108" s="56" t="n"/>
      <c r="AA108" s="56" t="n"/>
      <c r="AB108" s="56" t="n"/>
      <c r="AC108" s="56" t="n"/>
      <c r="AD108" s="56" t="n"/>
      <c r="AE108" s="56" t="n"/>
      <c r="AF108" s="44" t="inlineStr">
        <is>
          <t>The contract provides that if the MCP discriminates among enrollees on the basis of their health status or need for health services, the state may impose a civil monetary penalty of up to $100,000 for each determination of discrimination. The state may impose a civil monetary penalty of up to $15,000 for each individual the MCP did not enroll because of a discriminatory practice, up to the $100,000 maximum. The state may also:
• Appoint temporary management to the MCP. 
• Grant enrollees the right to disenroll without cause.
• Suspend all new enrollments to the MCP after the date the Secretary or the state notifies the MCP of a determination of a violation of any requirement under sections 1903(m) or 1932 of the Act.
• Suspend payments for new enrollments to the MCP until CMS or the state is satisfied that the reason for imposition of the sanction no longer exists and is not likely to recur.</t>
        </is>
      </c>
      <c r="AG108" s="98" t="n">
        <v>1</v>
      </c>
      <c r="AH108" s="75">
        <f>A34</f>
        <v/>
      </c>
      <c r="AI108" s="44">
        <f>C34</f>
        <v/>
      </c>
      <c r="AJ108" s="57">
        <f>IF(AG108=1,AI108=AF108,"")</f>
        <v/>
      </c>
      <c r="AK108" s="57">
        <f>IF($AG$2=1, IF(AG108=1,1,0),0)</f>
        <v/>
      </c>
      <c r="AM108" s="69">
        <f>IF(AL108=1,1,"")</f>
        <v/>
      </c>
      <c r="AN108" s="69">
        <f>IF(E34 &lt;&gt;0, E34, IF(OR(#REF!=TRUE,#REF!= TRUE),"N/A", 0))</f>
        <v/>
      </c>
      <c r="AO108" s="69">
        <f>IF(F34 &lt;&gt;0, F34, IF(OR(#REF!=TRUE,#REF!= TRUE),"N/A", 0))</f>
        <v/>
      </c>
      <c r="AP108" s="69">
        <f>IF(G34 &lt;&gt;0, G34, IF(OR(#REF!=TRUE,#REF!= TRUE),"N/A", 0))</f>
        <v/>
      </c>
      <c r="AQ108" s="69">
        <f>IF(H34 &lt;&gt;0, H34, IF(OR(#REF!=TRUE,#REF!= TRUE),"N/A", 0))</f>
        <v/>
      </c>
      <c r="AR108" s="69">
        <f>IF(OR(AND($H$6="Both",OR(AND(AG108=0,OR(NOT(ISBLANK(E108)),NOT(ISBLANK(F108)),NOT(ISBLANK(G108)),NOT(ISBLANK(H108)))),AND(AG108=1,#REF!="TRUE",OR(AN108&lt;&gt;0,AO108&lt;&gt;0,AP108&lt;&gt;0,AQ108&lt;&gt;0)),AND(AG108=1,#REF!="FALSE",OR(NOT(ISBLANK(E108)),NOT(ISBLANK(F108)),NOT(ISBLANK(G108)),NOT(ISBLANK(H108)))))),AND($H$6="CHIP",OR(NOT(ISBLANK(E108)),NOT(ISBLANK(F108)),NOT(ISBLANK(G108)),NOT(ISBLANK(H108)))),V108=1),1,0)</f>
        <v/>
      </c>
      <c r="AS108" s="69">
        <f>IF(AND(OR(OR(#REF!=TRUE,#REF!=TRUE),AND($H$6="Both",OR(AND(AG108=1,#REF!="TRUE",AT108=1,OR(AN108="Yes",AN108="N/A",AN108="Met")),AND(#REF!="FALSE",OR(AND(E108="Yes",NOT(ISBLANK(F108))),AND(E108="N/A",NOT(ISBLANK(H108))),AND(E108="Met",NOT(ISBLANK(F108))))))),AND($H$6="CHIP",OR(AND(E108="Yes",NOT(ISBLANK(F108))),AND(E108="N/A",NOT(ISBLANK(H108))),AND(E108="Met",NOT(ISBLANK(F108)))))),V108=1),1,0)</f>
        <v/>
      </c>
      <c r="AT108" s="69">
        <f>IF(OR(AND(AN108="Yes",AO108&lt;&gt;0),AND(AN108="N/A",AQ108&lt;&gt;0),AND(AN108="Met",AO108&lt;&gt;0),AND(AN108="Not met",AP108&lt;&gt;0),AND(AN108="Unsure",AP108&lt;&gt;0),AND(AN108="No",AP108&lt;&gt;0),AND(AN108="No, submission is in draft",AP108&lt;&gt;0)),1,0)</f>
        <v/>
      </c>
    </row>
    <row r="109" hidden="1" ht="153" customHeight="1">
      <c r="A109" s="294" t="inlineStr">
        <is>
          <t xml:space="preserve">II.J.4.04 </t>
        </is>
      </c>
      <c r="B109" s="263" t="inlineStr">
        <is>
          <t>Sections 1932(e)(1)(iv); 
1903(m)(5)(A)(iv)(l); 
1903(m)(5)(B); 
1932(e)(1)(A)(iv)(I); 
1932(e)(2)(A)(ii) of the Act; 
42 CFR 457.1270(a); 
42 CFR 438.700(b)(4); 
42 CFR 438.702(a); 
42 CFR 438.704(b)(2)</t>
        </is>
      </c>
      <c r="C109" s="295">
        <f>IF($AG$2=1,IF(AG109=1, AF109&amp;"  [If there is no additional information related to the CHIP contract, this information only needs to be entered in Section "&amp;AH109&amp;".]",AF109),AF109)</f>
        <v/>
      </c>
      <c r="D109" s="296" t="n"/>
      <c r="E109" s="295" t="inlineStr">
        <is>
          <t>Met</t>
        </is>
      </c>
      <c r="F109" s="663" t="inlineStr">
        <is>
          <t>Source: FP122 Attachment: 12 | CN-680000-FP122: 37 | Attachment - Core Contract Provisions 02012025: 50, 51 | CN-680000-FP122: 120, 472, 110, 114</t>
        </is>
      </c>
      <c r="G109" s="295" t="inlineStr">
        <is>
          <t>N/A</t>
        </is>
      </c>
      <c r="H109" s="650" t="inlineStr">
        <is>
          <t>Recommendation: UNCLEAR
Response:
The retrieved text does not provide explicit evidence of the conditional logic or cell references specified in the requirement. The requirement appears to be related to a spreadsheet formula, but the contract text does not mention any similar conditional statements or references to specific sections that would indicate the requirement is met. Additional information or specific references within the contract are needed to make a determination.</t>
        </is>
      </c>
      <c r="I109" s="92" t="inlineStr">
        <is>
          <t>MCO</t>
        </is>
      </c>
      <c r="J109" s="92" t="n"/>
      <c r="K109" s="92" t="n"/>
      <c r="L109" s="71" t="n"/>
      <c r="M109" s="71" t="n"/>
      <c r="N109" s="71" t="n"/>
      <c r="O109" s="71" t="n"/>
      <c r="P109" s="71" t="inlineStr">
        <is>
          <t>EXISTING</t>
        </is>
      </c>
      <c r="Q109" s="71">
        <f>IF(OR(AND($C$2="Base contract",$C$3="No, section requirements must be reviewed",#REF!= FALSE,#REF!=FALSE),AND($C$2="Contract amendment",$C$3="No, section requirements must be reviewed",#REF!=FALSE,#REF!=FALSE)),"MUNN")</f>
        <v/>
      </c>
      <c r="R109" s="71" t="n"/>
      <c r="S109" s="64" t="n">
        <v>43282</v>
      </c>
      <c r="T109" s="64" t="n"/>
      <c r="U109" s="64" t="n"/>
      <c r="V109" s="97">
        <f>IF(OR(AND(AG109=1,#REF!="TRUE",AT109=1),#REF!=TRUE,#REF!=TRUE),1,IF(AND(OR(AND(AG109=1,#REF!="FALSE"),AND(AG109&lt;&gt;1,#REF!="FALSE")),OR(AND(E109="Yes",F109&lt;&gt;""),AND(E109="N/A",H109&lt;&gt;""),AND(E109="Met",F109&lt;&gt;""),AND(E109="Not met",G109&lt;&gt;""),AND(E109="Unsure",G109&lt;&gt;""),AND(E109="No",G109&lt;&gt;""),AND(E109="No, submission is in draft",G109&lt;&gt;""))),1,0))</f>
        <v/>
      </c>
      <c r="W109" s="56">
        <f>IF(AND('Cover Sheet'!$B$19="Non-Risk",$R109=1),TRUE,FALSE)</f>
        <v/>
      </c>
      <c r="X109" s="56" t="n"/>
      <c r="Y109" s="56" t="n"/>
      <c r="Z109" s="56" t="n"/>
      <c r="AA109" s="56" t="n"/>
      <c r="AB109" s="56" t="n"/>
      <c r="AC109" s="56" t="n"/>
      <c r="AD109" s="56" t="n"/>
      <c r="AE109" s="56" t="n"/>
      <c r="AF109" s="44" t="inlineStr">
        <is>
          <t xml:space="preserve">The contract provides that if the MCP misrepresents or falsifies information that it furnishes to CMS or to the state, the state may impose a civil monetary penalty of up to $100,000 for each instance of misrepresentation. The state may also:
• Appoint temporary management to the MCP.
• Grant enrollees the right to disenroll without cause.
• Suspend all new enrollments to the MCP after the date the Secretary or the state notifies the MCP of a determination of a violation of any requirement under sections 1903(m) or 1932 of the Act.
• Suspend payments for new enrollments to the MCP until CMS or the state is satisfied that the reason for imposition of the sanction no longer exists and is not likely to recur.
</t>
        </is>
      </c>
      <c r="AG109" s="98" t="n">
        <v>1</v>
      </c>
      <c r="AH109" s="75">
        <f>A35</f>
        <v/>
      </c>
      <c r="AI109" s="44">
        <f>C35</f>
        <v/>
      </c>
      <c r="AJ109" s="57">
        <f>IF(AG109=1,AI109=AF109,"")</f>
        <v/>
      </c>
      <c r="AK109" s="57">
        <f>IF($AG$2=1, IF(AG109=1,1,0),0)</f>
        <v/>
      </c>
      <c r="AM109" s="69">
        <f>IF(AL109=1,1,"")</f>
        <v/>
      </c>
      <c r="AN109" s="69">
        <f>IF(E35 &lt;&gt;0, E35, IF(OR(#REF!=TRUE,#REF!= TRUE),"N/A", 0))</f>
        <v/>
      </c>
      <c r="AO109" s="69">
        <f>IF(F35 &lt;&gt;0, F35, IF(OR(#REF!=TRUE,#REF!= TRUE),"N/A", 0))</f>
        <v/>
      </c>
      <c r="AP109" s="69">
        <f>IF(G35 &lt;&gt;0, G35, IF(OR(#REF!=TRUE,#REF!= TRUE),"N/A", 0))</f>
        <v/>
      </c>
      <c r="AQ109" s="69">
        <f>IF(H35 &lt;&gt;0, H35, IF(OR(#REF!=TRUE,#REF!= TRUE),"N/A", 0))</f>
        <v/>
      </c>
      <c r="AR109" s="69">
        <f>IF(OR(AND($H$6="Both",OR(AND(AG109=0,OR(NOT(ISBLANK(E109)),NOT(ISBLANK(F109)),NOT(ISBLANK(G109)),NOT(ISBLANK(H109)))),AND(AG109=1,#REF!="TRUE",OR(AN109&lt;&gt;0,AO109&lt;&gt;0,AP109&lt;&gt;0,AQ109&lt;&gt;0)),AND(AG109=1,#REF!="FALSE",OR(NOT(ISBLANK(E109)),NOT(ISBLANK(F109)),NOT(ISBLANK(G109)),NOT(ISBLANK(H109)))))),AND($H$6="CHIP",OR(NOT(ISBLANK(E109)),NOT(ISBLANK(F109)),NOT(ISBLANK(G109)),NOT(ISBLANK(H109)))),V109=1),1,0)</f>
        <v/>
      </c>
      <c r="AS109" s="69">
        <f>IF(AND(OR(OR(#REF!=TRUE,#REF!=TRUE),AND($H$6="Both",OR(AND(AG109=1,#REF!="TRUE",AT109=1,OR(AN109="Yes",AN109="N/A",AN109="Met")),AND(#REF!="FALSE",OR(AND(E109="Yes",NOT(ISBLANK(F109))),AND(E109="N/A",NOT(ISBLANK(H109))),AND(E109="Met",NOT(ISBLANK(F109))))))),AND($H$6="CHIP",OR(AND(E109="Yes",NOT(ISBLANK(F109))),AND(E109="N/A",NOT(ISBLANK(H109))),AND(E109="Met",NOT(ISBLANK(F109)))))),V109=1),1,0)</f>
        <v/>
      </c>
      <c r="AT109" s="69">
        <f>IF(OR(AND(AN109="Yes",AO109&lt;&gt;0),AND(AN109="N/A",AQ109&lt;&gt;0),AND(AN109="Met",AO109&lt;&gt;0),AND(AN109="Not met",AP109&lt;&gt;0),AND(AN109="Unsure",AP109&lt;&gt;0),AND(AN109="No",AP109&lt;&gt;0),AND(AN109="No, submission is in draft",AP109&lt;&gt;0)),1,0)</f>
        <v/>
      </c>
    </row>
    <row r="110" hidden="1" ht="132" customHeight="1">
      <c r="A110" s="294" t="inlineStr">
        <is>
          <t>II.J.4.05</t>
        </is>
      </c>
      <c r="B110" s="263" t="inlineStr">
        <is>
          <t>Sections 1903(m)(5)(A)(iv)(II); 
1903(m)(5)(B); 
1932(e)(1)(A)(iv)(II); 
1932(e)(2)(A)(i) of the Act; 
42 CFR 457.1270(a); 
42 CFR 438.702(a); 
42 CFR 438.700(b)(5); 
42 CFR 438.704(b)(1)</t>
        </is>
      </c>
      <c r="C110" s="295">
        <f>IF($AG$2=1,IF(AG110=1, AF110&amp;"  [If there is no additional information related to the CHIP contract, this information only needs to be entered in Section "&amp;AH110&amp;".]",AF110),AF110)</f>
        <v/>
      </c>
      <c r="D110" s="296" t="n"/>
      <c r="E110" s="295" t="inlineStr">
        <is>
          <t>Met</t>
        </is>
      </c>
      <c r="F110" s="663" t="inlineStr">
        <is>
          <t>Source: FP122 Attachment: 10, 33, 34, 9 | CN-680000-FP122: 35, 58, 276, 444</t>
        </is>
      </c>
      <c r="G110" s="295" t="inlineStr">
        <is>
          <t>N/A</t>
        </is>
      </c>
      <c r="H110" s="650" t="inlineStr">
        <is>
          <t>Recommendation: UNCLEAR
Response:
The retrieved text does not provide explicit evidence of the requirement being met or not met. The requirement appears to be a formula or conditional statement, likely from a spreadsheet or a similar data processing tool. However, the contract text does not mention or support this specific formula or conditional logic. Additional information or context is needed to determine if this requirement is met.</t>
        </is>
      </c>
      <c r="I110" s="92" t="inlineStr">
        <is>
          <t>MCO</t>
        </is>
      </c>
      <c r="J110" s="92" t="n"/>
      <c r="K110" s="92" t="n"/>
      <c r="L110" s="71" t="n"/>
      <c r="M110" s="71" t="n"/>
      <c r="N110" s="71" t="n"/>
      <c r="O110" s="71" t="n"/>
      <c r="P110" s="71" t="inlineStr">
        <is>
          <t>EXISTING</t>
        </is>
      </c>
      <c r="Q110" s="71">
        <f>IF(OR(AND($C$2="Base contract",$C$3="No, section requirements must be reviewed",#REF!= FALSE,#REF!=FALSE),AND($C$2="Contract amendment",$C$3="No, section requirements must be reviewed",#REF!=FALSE,#REF!=FALSE)),"MUNN")</f>
        <v/>
      </c>
      <c r="R110" s="71" t="n"/>
      <c r="S110" s="64" t="n">
        <v>43282</v>
      </c>
      <c r="T110" s="64" t="n"/>
      <c r="U110" s="64" t="n"/>
      <c r="V110" s="97">
        <f>IF(OR(AND(AG110=1,#REF!="TRUE",AT110=1),#REF!=TRUE,#REF!=TRUE),1,IF(AND(OR(AND(AG110=1,#REF!="FALSE"),AND(AG110&lt;&gt;1,#REF!="FALSE")),OR(AND(E110="Yes",F110&lt;&gt;""),AND(E110="N/A",H110&lt;&gt;""),AND(E110="Met",F110&lt;&gt;""),AND(E110="Not met",G110&lt;&gt;""),AND(E110="Unsure",G110&lt;&gt;""),AND(E110="No",G110&lt;&gt;""),AND(E110="No, submission is in draft",G110&lt;&gt;""))),1,0))</f>
        <v/>
      </c>
      <c r="W110" s="56">
        <f>IF(AND('Cover Sheet'!$B$19="Non-Risk",$R110=1),TRUE,FALSE)</f>
        <v/>
      </c>
      <c r="X110" s="56" t="n"/>
      <c r="Y110" s="56" t="n"/>
      <c r="Z110" s="56" t="n"/>
      <c r="AA110" s="56" t="n"/>
      <c r="AB110" s="56" t="n"/>
      <c r="AC110" s="56" t="n"/>
      <c r="AD110" s="56" t="n"/>
      <c r="AE110" s="56" t="n"/>
      <c r="AF110" s="44" t="inlineStr">
        <is>
          <t xml:space="preserve">The contract provides that if the MCP misrepresents or falsifies information that it furnishes to an enrollee, potential enrollee, or health care provider, the state may impose a civil monetary penalty of up to $25,000 for each instance of misrepresentation. The state may also:
• Appoint temporary management to the MCP.
• Grant enrollees the right to disenroll without cause.
• Suspend all new enrollments to the MCP after the date the Secretary or the state notifies the MCP of a determination of a violation of any requirement under sections 1903(m) or 1932 of the Act.
• Suspend payments for new enrollments to the MCP until CMS or the state is satisfied that the reason for imposition of the sanction no longer exists and is not likely to recur.
</t>
        </is>
      </c>
      <c r="AG110" s="98" t="n">
        <v>1</v>
      </c>
      <c r="AH110" s="75">
        <f>A36</f>
        <v/>
      </c>
      <c r="AI110" s="44">
        <f>C36</f>
        <v/>
      </c>
      <c r="AJ110" s="57">
        <f>IF(AG110=1,AI110=AF110,"")</f>
        <v/>
      </c>
      <c r="AK110" s="57">
        <f>IF($AG$2=1, IF(AG110=1,1,0),0)</f>
        <v/>
      </c>
      <c r="AM110" s="69">
        <f>IF(AL110=1,1,"")</f>
        <v/>
      </c>
      <c r="AN110" s="69">
        <f>IF(E36 &lt;&gt;0, E36, IF(OR(#REF!=TRUE,#REF!= TRUE),"N/A", 0))</f>
        <v/>
      </c>
      <c r="AO110" s="69">
        <f>IF(F36 &lt;&gt;0, F36, IF(OR(#REF!=TRUE,#REF!= TRUE),"N/A", 0))</f>
        <v/>
      </c>
      <c r="AP110" s="69">
        <f>IF(G36 &lt;&gt;0, G36, IF(OR(#REF!=TRUE,#REF!= TRUE),"N/A", 0))</f>
        <v/>
      </c>
      <c r="AQ110" s="69">
        <f>IF(H36 &lt;&gt;0, H36, IF(OR(#REF!=TRUE,#REF!= TRUE),"N/A", 0))</f>
        <v/>
      </c>
      <c r="AR110" s="69">
        <f>IF(OR(AND($H$6="Both",OR(AND(AG110=0,OR(NOT(ISBLANK(E110)),NOT(ISBLANK(F110)),NOT(ISBLANK(G110)),NOT(ISBLANK(H110)))),AND(AG110=1,#REF!="TRUE",OR(AN110&lt;&gt;0,AO110&lt;&gt;0,AP110&lt;&gt;0,AQ110&lt;&gt;0)),AND(AG110=1,#REF!="FALSE",OR(NOT(ISBLANK(E110)),NOT(ISBLANK(F110)),NOT(ISBLANK(G110)),NOT(ISBLANK(H110)))))),AND($H$6="CHIP",OR(NOT(ISBLANK(E110)),NOT(ISBLANK(F110)),NOT(ISBLANK(G110)),NOT(ISBLANK(H110)))),V110=1),1,0)</f>
        <v/>
      </c>
      <c r="AS110" s="69">
        <f>IF(AND(OR(OR(#REF!=TRUE,#REF!=TRUE),AND($H$6="Both",OR(AND(AG110=1,#REF!="TRUE",AT110=1,OR(AN110="Yes",AN110="N/A",AN110="Met")),AND(#REF!="FALSE",OR(AND(E110="Yes",NOT(ISBLANK(F110))),AND(E110="N/A",NOT(ISBLANK(H110))),AND(E110="Met",NOT(ISBLANK(F110))))))),AND($H$6="CHIP",OR(AND(E110="Yes",NOT(ISBLANK(F110))),AND(E110="N/A",NOT(ISBLANK(H110))),AND(E110="Met",NOT(ISBLANK(F110)))))),V110=1),1,0)</f>
        <v/>
      </c>
      <c r="AT110" s="69">
        <f>IF(OR(AND(AN110="Yes",AO110&lt;&gt;0),AND(AN110="N/A",AQ110&lt;&gt;0),AND(AN110="Met",AO110&lt;&gt;0),AND(AN110="Not met",AP110&lt;&gt;0),AND(AN110="Unsure",AP110&lt;&gt;0),AND(AN110="No",AP110&lt;&gt;0),AND(AN110="No, submission is in draft",AP110&lt;&gt;0)),1,0)</f>
        <v/>
      </c>
    </row>
    <row r="111" hidden="1" ht="153" customHeight="1">
      <c r="A111" s="294" t="inlineStr">
        <is>
          <t>II.J.4.06</t>
        </is>
      </c>
      <c r="B111" s="263" t="inlineStr">
        <is>
          <t xml:space="preserve">Sections 1903(m)(5)(A)(v); 
1903(m)(5)(B); 
1932(e)(1)(A)(v); 
1932(e)(2)(A)(i) of the Act; 
42 CFR 457.1270(a); 
42 CFR 438.700(b)(6); 
42 CFR 438.702(a); 
42 CFR 438.704(b)(1) </t>
        </is>
      </c>
      <c r="C111" s="295">
        <f>IF($AG$2=1,IF(AG111=1, AF111&amp;"  [If there is no additional information related to the CHIP contract, this information only needs to be entered in Section "&amp;AH111&amp;".]",AF111),AF111)</f>
        <v/>
      </c>
      <c r="D111" s="380" t="n">
        <v>7</v>
      </c>
      <c r="E111" s="295" t="inlineStr">
        <is>
          <t>Met</t>
        </is>
      </c>
      <c r="F111" s="663" t="inlineStr">
        <is>
          <t>Source: FP122 Attachment: 10, 33, 35, 58 | CN-680000-FP122: 2, 26, 27, 33</t>
        </is>
      </c>
      <c r="G111" s="295" t="inlineStr">
        <is>
          <t>N/A</t>
        </is>
      </c>
      <c r="H111" s="650" t="inlineStr">
        <is>
          <t>Recommendation: UNCLEAR
Response:
The retrieved text does not provide explicit evidence of the requirement being met. The requirement involves a specific Excel-like formula, but the contract text does not mention or reference this formula. Additional information or context about the use of this formula in the contract is needed to make a determination.</t>
        </is>
      </c>
      <c r="I111" s="92" t="inlineStr">
        <is>
          <t>MCO</t>
        </is>
      </c>
      <c r="J111" s="92" t="n"/>
      <c r="K111" s="92" t="n"/>
      <c r="L111" s="71" t="n"/>
      <c r="M111" s="71" t="n"/>
      <c r="N111" s="71" t="n"/>
      <c r="O111" s="71" t="n"/>
      <c r="P111" s="71" t="inlineStr">
        <is>
          <t>EXISTING</t>
        </is>
      </c>
      <c r="Q111" s="71">
        <f>IF(OR(AND($C$2="Base contract",$C$3="No, section requirements must be reviewed",#REF!= FALSE,#REF!=FALSE),AND($C$2="Contract amendment",$C$3="No, section requirements must be reviewed",#REF!=FALSE,#REF!=FALSE)),"MUNN")</f>
        <v/>
      </c>
      <c r="R111" s="71" t="n"/>
      <c r="S111" s="64" t="n">
        <v>43282</v>
      </c>
      <c r="T111" s="64" t="n"/>
      <c r="U111" s="64" t="n"/>
      <c r="V111" s="97">
        <f>IF(OR(AND(AG111=1,#REF!="TRUE",AT111=1),#REF!=TRUE,#REF!=TRUE),1,IF(AND(OR(AND(AG111=1,#REF!="FALSE"),AND(AG111&lt;&gt;1,#REF!="FALSE")),OR(AND(E111="Yes",F111&lt;&gt;""),AND(E111="N/A",H111&lt;&gt;""),AND(E111="Met",F111&lt;&gt;""),AND(E111="Not met",G111&lt;&gt;""),AND(E111="Unsure",G111&lt;&gt;""),AND(E111="No",G111&lt;&gt;""),AND(E111="No, submission is in draft",G111&lt;&gt;""))),1,0))</f>
        <v/>
      </c>
      <c r="W111" s="56">
        <f>IF(AND('Cover Sheet'!$B$19="Non-Risk",$R111=1),TRUE,FALSE)</f>
        <v/>
      </c>
      <c r="X111" s="56" t="n"/>
      <c r="Y111" s="56" t="n"/>
      <c r="Z111" s="56" t="n"/>
      <c r="AA111" s="56" t="n"/>
      <c r="AB111" s="56" t="n"/>
      <c r="AC111" s="56" t="n"/>
      <c r="AD111" s="56" t="n"/>
      <c r="AE111" s="56" t="n"/>
      <c r="AF111" s="44" t="inlineStr">
        <is>
          <t xml:space="preserve">The contract provides that if the MCP fails to comply with the Medicare PIP requirements, the state may impose a civil monetary penalty of up to $25,000 for each failure to comply. The state may also:
• Appoint temporary management to the MCP.
• Grant enrollees the right to disenroll without cause.
• Suspend all new enrollments to the MCP after the date the Secretary or the state notifies the MCP of a determination of a violation of any requirement under sections 1903(m) or 1932 of the Act.
• Suspend payments for new enrollments to the MCP until CMS or the state is satisfied that the reason for imposition of the sanction no longer exists and is not likely to recur.
</t>
        </is>
      </c>
      <c r="AG111" s="98" t="n">
        <v>1</v>
      </c>
      <c r="AH111" s="75">
        <f>A37</f>
        <v/>
      </c>
      <c r="AI111" s="44">
        <f>C37</f>
        <v/>
      </c>
      <c r="AJ111" s="57">
        <f>IF(AG111=1,AI111=AF111,"")</f>
        <v/>
      </c>
      <c r="AK111" s="57">
        <f>IF($AG$2=1, IF(AG111=1,1,0),0)</f>
        <v/>
      </c>
      <c r="AM111" s="69">
        <f>IF(AL111=1,1,"")</f>
        <v/>
      </c>
      <c r="AN111" s="69">
        <f>IF(E37 &lt;&gt;0, E37, IF(OR(#REF!=TRUE,#REF!= TRUE),"N/A", 0))</f>
        <v/>
      </c>
      <c r="AO111" s="69">
        <f>IF(F37 &lt;&gt;0, F37, IF(OR(#REF!=TRUE,#REF!= TRUE),"N/A", 0))</f>
        <v/>
      </c>
      <c r="AP111" s="69">
        <f>IF(G37 &lt;&gt;0, G37, IF(OR(#REF!=TRUE,#REF!= TRUE),"N/A", 0))</f>
        <v/>
      </c>
      <c r="AQ111" s="69">
        <f>IF(H37 &lt;&gt;0, H37, IF(OR(#REF!=TRUE,#REF!= TRUE),"N/A", 0))</f>
        <v/>
      </c>
      <c r="AR111" s="69">
        <f>IF(OR(AND($H$6="Both",OR(AND(AG111=0,OR(NOT(ISBLANK(E111)),NOT(ISBLANK(F111)),NOT(ISBLANK(G111)),NOT(ISBLANK(H111)))),AND(AG111=1,#REF!="TRUE",OR(AN111&lt;&gt;0,AO111&lt;&gt;0,AP111&lt;&gt;0,AQ111&lt;&gt;0)),AND(AG111=1,#REF!="FALSE",OR(NOT(ISBLANK(E111)),NOT(ISBLANK(F111)),NOT(ISBLANK(G111)),NOT(ISBLANK(H111)))))),AND($H$6="CHIP",OR(NOT(ISBLANK(E111)),NOT(ISBLANK(F111)),NOT(ISBLANK(G111)),NOT(ISBLANK(H111)))),V111=1),1,0)</f>
        <v/>
      </c>
      <c r="AS111" s="69">
        <f>IF(AND(OR(OR(#REF!=TRUE,#REF!=TRUE),AND($H$6="Both",OR(AND(AG111=1,#REF!="TRUE",AT111=1,OR(AN111="Yes",AN111="N/A",AN111="Met")),AND(#REF!="FALSE",OR(AND(E111="Yes",NOT(ISBLANK(F111))),AND(E111="N/A",NOT(ISBLANK(H111))),AND(E111="Met",NOT(ISBLANK(F111))))))),AND($H$6="CHIP",OR(AND(E111="Yes",NOT(ISBLANK(F111))),AND(E111="N/A",NOT(ISBLANK(H111))),AND(E111="Met",NOT(ISBLANK(F111)))))),V111=1),1,0)</f>
        <v/>
      </c>
      <c r="AT111" s="69">
        <f>IF(OR(AND(AN111="Yes",AO111&lt;&gt;0),AND(AN111="N/A",AQ111&lt;&gt;0),AND(AN111="Met",AO111&lt;&gt;0),AND(AN111="Not met",AP111&lt;&gt;0),AND(AN111="Unsure",AP111&lt;&gt;0),AND(AN111="No",AP111&lt;&gt;0),AND(AN111="No, submission is in draft",AP111&lt;&gt;0)),1,0)</f>
        <v/>
      </c>
    </row>
    <row r="112" hidden="1" ht="89.25" customHeight="1">
      <c r="A112" s="294" t="inlineStr">
        <is>
          <t xml:space="preserve">II.J.4.07 </t>
        </is>
      </c>
      <c r="B112" s="263" t="inlineStr">
        <is>
          <t>Sections 1932(e)(1)(A); 
1932(e)(2)(A)(i) of the Act; 
42 CFR 457.1270(a); 
42 CFR 438.700(c); 
42 CFR 438.704(b)(1)</t>
        </is>
      </c>
      <c r="C112" s="295">
        <f>IF($AG$2=1,IF(AG112=1, AF112&amp;"  [If there is no additional information related to the CHIP contract, this information only needs to be entered in Section "&amp;AH112&amp;".]",AF112),AF112)</f>
        <v/>
      </c>
      <c r="D112" s="296" t="n"/>
      <c r="E112" s="295" t="inlineStr">
        <is>
          <t>Met</t>
        </is>
      </c>
      <c r="F112" s="663" t="inlineStr">
        <is>
          <t>Source: CN-680000-FP122: 36, 35, 26, 58 | FP122 Attachment: 11, 10, 1, 33</t>
        </is>
      </c>
      <c r="G112" s="295" t="inlineStr">
        <is>
          <t>N/A</t>
        </is>
      </c>
      <c r="H112" s="650" t="inlineStr">
        <is>
          <t>Recommendation: UNCLEAR
Response:
The retrieved text does not provide any explicit evidence or mention of the specific formula or its components ($AG$2, AG112, AF112, AH112). Therefore, there is insufficient information to determine whether the requirement is met.</t>
        </is>
      </c>
      <c r="I112" s="92" t="inlineStr">
        <is>
          <t>MCO</t>
        </is>
      </c>
      <c r="J112" s="92" t="n"/>
      <c r="K112" s="92" t="n"/>
      <c r="L112" s="71" t="n"/>
      <c r="M112" s="71" t="n"/>
      <c r="N112" s="71" t="n"/>
      <c r="O112" s="71" t="n"/>
      <c r="P112" s="71" t="inlineStr">
        <is>
          <t>EXISTING</t>
        </is>
      </c>
      <c r="Q112" s="71">
        <f>IF(OR(AND($C$2="Base contract",$C$3="No, section requirements must be reviewed",#REF!= FALSE,#REF!=FALSE),AND($C$2="Contract amendment",$C$3="No, section requirements must be reviewed",#REF!=FALSE,#REF!=FALSE)),"MUNN")</f>
        <v/>
      </c>
      <c r="R112" s="71" t="n"/>
      <c r="S112" s="64" t="n">
        <v>43282</v>
      </c>
      <c r="T112" s="64" t="n"/>
      <c r="U112" s="64" t="n"/>
      <c r="V112" s="97">
        <f>IF(OR(AND(AG112=1,#REF!="TRUE",AT112=1),#REF!=TRUE,#REF!=TRUE),1,IF(AND(OR(AND(AG112=1,#REF!="FALSE"),AND(AG112&lt;&gt;1,#REF!="FALSE")),OR(AND(E112="Yes",F112&lt;&gt;""),AND(E112="N/A",H112&lt;&gt;""),AND(E112="Met",F112&lt;&gt;""),AND(E112="Not met",G112&lt;&gt;""),AND(E112="Unsure",G112&lt;&gt;""),AND(E112="No",G112&lt;&gt;""),AND(E112="No, submission is in draft",G112&lt;&gt;""))),1,0))</f>
        <v/>
      </c>
      <c r="W112" s="56">
        <f>IF(AND('Cover Sheet'!$B$19="Non-Risk",$R112=1),TRUE,FALSE)</f>
        <v/>
      </c>
      <c r="X112" s="56" t="n"/>
      <c r="Y112" s="56" t="n"/>
      <c r="Z112" s="56" t="n"/>
      <c r="AA112" s="56" t="n"/>
      <c r="AB112" s="56" t="n"/>
      <c r="AC112" s="56" t="n"/>
      <c r="AD112" s="56" t="n"/>
      <c r="AE112" s="56" t="n"/>
      <c r="AF112" s="44" t="inlineStr">
        <is>
          <t xml:space="preserve">The contract provides that if the MCP distributes marketing materials that have not been approved by the state or that contain false or misleading information, either directly or indirectly through any agent or independent contractor, the state may impose a civil monetary penalty of up to $25,000 for each distribution. </t>
        </is>
      </c>
      <c r="AG112" s="98" t="n">
        <v>1</v>
      </c>
      <c r="AH112" s="75">
        <f>A38</f>
        <v/>
      </c>
      <c r="AI112" s="44">
        <f>C38</f>
        <v/>
      </c>
      <c r="AJ112" s="57">
        <f>IF(AG112=1,AI112=AF112,"")</f>
        <v/>
      </c>
      <c r="AK112" s="57">
        <f>IF($AG$2=1, IF(AG112=1,1,0),0)</f>
        <v/>
      </c>
      <c r="AM112" s="69">
        <f>IF(AL112=1,1,"")</f>
        <v/>
      </c>
      <c r="AN112" s="69">
        <f>IF(E38 &lt;&gt;0, E38, IF(OR(#REF!=TRUE,#REF!= TRUE),"N/A", 0))</f>
        <v/>
      </c>
      <c r="AO112" s="69">
        <f>IF(F38 &lt;&gt;0, F38, IF(OR(#REF!=TRUE,#REF!= TRUE),"N/A", 0))</f>
        <v/>
      </c>
      <c r="AP112" s="69">
        <f>IF(G38 &lt;&gt;0, G38, IF(OR(#REF!=TRUE,#REF!= TRUE),"N/A", 0))</f>
        <v/>
      </c>
      <c r="AQ112" s="69">
        <f>IF(H38 &lt;&gt;0, H38, IF(OR(#REF!=TRUE,#REF!= TRUE),"N/A", 0))</f>
        <v/>
      </c>
      <c r="AR112" s="69">
        <f>IF(OR(AND($H$6="Both",OR(AND(AG112=0,OR(NOT(ISBLANK(E112)),NOT(ISBLANK(F112)),NOT(ISBLANK(G112)),NOT(ISBLANK(H112)))),AND(AG112=1,#REF!="TRUE",OR(AN112&lt;&gt;0,AO112&lt;&gt;0,AP112&lt;&gt;0,AQ112&lt;&gt;0)),AND(AG112=1,#REF!="FALSE",OR(NOT(ISBLANK(E112)),NOT(ISBLANK(F112)),NOT(ISBLANK(G112)),NOT(ISBLANK(H112)))))),AND($H$6="CHIP",OR(NOT(ISBLANK(E112)),NOT(ISBLANK(F112)),NOT(ISBLANK(G112)),NOT(ISBLANK(H112)))),V112=1),1,0)</f>
        <v/>
      </c>
      <c r="AS112" s="69">
        <f>IF(AND(OR(OR(#REF!=TRUE,#REF!=TRUE),AND($H$6="Both",OR(AND(AG112=1,#REF!="TRUE",AT112=1,OR(AN112="Yes",AN112="N/A",AN112="Met")),AND(#REF!="FALSE",OR(AND(E112="Yes",NOT(ISBLANK(F112))),AND(E112="N/A",NOT(ISBLANK(H112))),AND(E112="Met",NOT(ISBLANK(F112))))))),AND($H$6="CHIP",OR(AND(E112="Yes",NOT(ISBLANK(F112))),AND(E112="N/A",NOT(ISBLANK(H112))),AND(E112="Met",NOT(ISBLANK(F112)))))),V112=1),1,0)</f>
        <v/>
      </c>
      <c r="AT112" s="69">
        <f>IF(OR(AND(AN112="Yes",AO112&lt;&gt;0),AND(AN112="N/A",AQ112&lt;&gt;0),AND(AN112="Met",AO112&lt;&gt;0),AND(AN112="Not met",AP112&lt;&gt;0),AND(AN112="Unsure",AP112&lt;&gt;0),AND(AN112="No",AP112&lt;&gt;0),AND(AN112="No, submission is in draft",AP112&lt;&gt;0)),1,0)</f>
        <v/>
      </c>
    </row>
    <row r="113" hidden="1" ht="104.25" customHeight="1">
      <c r="A113" s="294" t="inlineStr">
        <is>
          <t xml:space="preserve">II.J.4.08 </t>
        </is>
      </c>
      <c r="B113" s="263" t="inlineStr">
        <is>
          <t>Sections 1932(e)(2)(C); 
1932(e)(2)(D); 
1932(e)(2)(E) of the Act; 
42 CFR 457.1270(a); 
42 CFR 438.700(d)(1); 
42 CFR 438.702(a)(3) - (5)</t>
        </is>
      </c>
      <c r="C113" s="295">
        <f>IF($AG$2=1,IF(AG113=1, AF113&amp;"  [If there is no additional information related to the CHIP contract, this information only needs to be entered in Section "&amp;AH113&amp;".]",AF113),AF113)</f>
        <v/>
      </c>
      <c r="D113" s="296" t="n"/>
      <c r="E113" s="295" t="inlineStr">
        <is>
          <t>Met</t>
        </is>
      </c>
      <c r="F113" s="663" t="inlineStr">
        <is>
          <t>Source: CN-680000-FP122: 37, 12, 466, 27, 2, 1, 26, 447: 37, 12, 466, 27, 2, 1, 26, 447</t>
        </is>
      </c>
      <c r="G113" s="295" t="inlineStr">
        <is>
          <t>N/A</t>
        </is>
      </c>
      <c r="H113" s="650" t="inlineStr">
        <is>
          <t>Recommendation: UNCLEAR
Response:
The retrieved text does not provide explicit evidence regarding the specific conditional logic or variables ($AG$2, AG113, AF113, AH113) mentioned in the requirement. Therefore, it is unclear whether the requirement is met. Additional information about these variables and their conditions within the contract is needed to make a determination.</t>
        </is>
      </c>
      <c r="I113" s="92" t="inlineStr">
        <is>
          <t>MCO</t>
        </is>
      </c>
      <c r="J113" s="92" t="n"/>
      <c r="K113" s="92" t="n"/>
      <c r="L113" s="71" t="n"/>
      <c r="M113" s="71" t="n"/>
      <c r="N113" s="71" t="n"/>
      <c r="O113" s="71" t="n"/>
      <c r="P113" s="71" t="inlineStr">
        <is>
          <t>EXISTING</t>
        </is>
      </c>
      <c r="Q113" s="71">
        <f>IF(OR(AND($C$2="Base contract",$C$3="No, section requirements must be reviewed",#REF!= FALSE,#REF!=FALSE),AND($C$2="Contract amendment",$C$3="No, section requirements must be reviewed",#REF!=FALSE,#REF!=FALSE)),"MUNN")</f>
        <v/>
      </c>
      <c r="R113" s="71" t="n"/>
      <c r="S113" s="64" t="n">
        <v>43282</v>
      </c>
      <c r="T113" s="64" t="n"/>
      <c r="U113" s="64" t="n"/>
      <c r="V113" s="97">
        <f>IF(OR(AND(AG113=1,#REF!="TRUE",AT113=1),#REF!=TRUE,#REF!=TRUE),1,IF(AND(OR(AND(AG113=1,#REF!="FALSE"),AND(AG113&lt;&gt;1,#REF!="FALSE")),OR(AND(E113="Yes",F113&lt;&gt;""),AND(E113="N/A",H113&lt;&gt;""),AND(E113="Met",F113&lt;&gt;""),AND(E113="Not met",G113&lt;&gt;""),AND(E113="Unsure",G113&lt;&gt;""),AND(E113="No",G113&lt;&gt;""),AND(E113="No, submission is in draft",G113&lt;&gt;""))),1,0))</f>
        <v/>
      </c>
      <c r="W113" s="56">
        <f>IF(AND('Cover Sheet'!$B$19="Non-Risk",$R113=1),TRUE,FALSE)</f>
        <v/>
      </c>
      <c r="X113" s="56" t="n"/>
      <c r="Y113" s="56" t="n"/>
      <c r="Z113" s="56" t="n"/>
      <c r="AA113" s="56" t="n"/>
      <c r="AB113" s="56" t="n"/>
      <c r="AC113" s="56" t="n"/>
      <c r="AD113" s="56" t="n"/>
      <c r="AE113" s="56" t="n"/>
      <c r="AF113" s="44" t="inlineStr">
        <is>
          <t xml:space="preserve">The contract provides that if the MCP violates any other applicable requirements in sections 1903(m) or 1932 of the Act or any implementing regulations, the state may impose only the following sanctions:
• Grant enrollees the right to disenroll without cause.
• Suspend all new enrollments to the MCP after the date the Secretary or the state notifies the MCP of a determination of a violation of any requirement under sections 1903(m) or 1932 of the Act.
• Suspend payments for all new enrollments to the MCP until CMS or the state is satisfied that the reason for imposition of the sanction no longer exists and is not likely to recur. 
</t>
        </is>
      </c>
      <c r="AG113" s="98" t="n">
        <v>1</v>
      </c>
      <c r="AH113" s="75">
        <f>A39</f>
        <v/>
      </c>
      <c r="AI113" s="44">
        <f>C39</f>
        <v/>
      </c>
      <c r="AJ113" s="57">
        <f>IF(AG113=1,AI113=AF113,"")</f>
        <v/>
      </c>
      <c r="AK113" s="57">
        <f>IF($AG$2=1, IF(AG113=1,1,0),0)</f>
        <v/>
      </c>
      <c r="AM113" s="69">
        <f>IF(AL113=1,1,"")</f>
        <v/>
      </c>
      <c r="AN113" s="69">
        <f>IF(E39 &lt;&gt;0, E39, IF(OR(#REF!=TRUE,#REF!= TRUE),"N/A", 0))</f>
        <v/>
      </c>
      <c r="AO113" s="69">
        <f>IF(F39 &lt;&gt;0, F39, IF(OR(#REF!=TRUE,#REF!= TRUE),"N/A", 0))</f>
        <v/>
      </c>
      <c r="AP113" s="69">
        <f>IF(G39 &lt;&gt;0, G39, IF(OR(#REF!=TRUE,#REF!= TRUE),"N/A", 0))</f>
        <v/>
      </c>
      <c r="AQ113" s="69">
        <f>IF(H39 &lt;&gt;0, H39, IF(OR(#REF!=TRUE,#REF!= TRUE),"N/A", 0))</f>
        <v/>
      </c>
      <c r="AR113" s="69">
        <f>IF(OR(AND($H$6="Both",OR(AND(AG113=0,OR(NOT(ISBLANK(E113)),NOT(ISBLANK(F113)),NOT(ISBLANK(G113)),NOT(ISBLANK(H113)))),AND(AG113=1,#REF!="TRUE",OR(AN113&lt;&gt;0,AO113&lt;&gt;0,AP113&lt;&gt;0,AQ113&lt;&gt;0)),AND(AG113=1,#REF!="FALSE",OR(NOT(ISBLANK(E113)),NOT(ISBLANK(F113)),NOT(ISBLANK(G113)),NOT(ISBLANK(H113)))))),AND($H$6="CHIP",OR(NOT(ISBLANK(E113)),NOT(ISBLANK(F113)),NOT(ISBLANK(G113)),NOT(ISBLANK(H113)))),V113=1),1,0)</f>
        <v/>
      </c>
      <c r="AS113" s="69">
        <f>IF(AND(OR(OR(#REF!=TRUE,#REF!=TRUE),AND($H$6="Both",OR(AND(AG113=1,#REF!="TRUE",AT113=1,OR(AN113="Yes",AN113="N/A",AN113="Met")),AND(#REF!="FALSE",OR(AND(E113="Yes",NOT(ISBLANK(F113))),AND(E113="N/A",NOT(ISBLANK(H113))),AND(E113="Met",NOT(ISBLANK(F113))))))),AND($H$6="CHIP",OR(AND(E113="Yes",NOT(ISBLANK(F113))),AND(E113="N/A",NOT(ISBLANK(H113))),AND(E113="Met",NOT(ISBLANK(F113)))))),V113=1),1,0)</f>
        <v/>
      </c>
      <c r="AT113" s="69">
        <f>IF(OR(AND(AN113="Yes",AO113&lt;&gt;0),AND(AN113="N/A",AQ113&lt;&gt;0),AND(AN113="Met",AO113&lt;&gt;0),AND(AN113="Not met",AP113&lt;&gt;0),AND(AN113="Unsure",AP113&lt;&gt;0),AND(AN113="No",AP113&lt;&gt;0),AND(AN113="No, submission is in draft",AP113&lt;&gt;0)),1,0)</f>
        <v/>
      </c>
    </row>
    <row r="114" hidden="1" ht="31.5" customHeight="1">
      <c r="A114" s="294" t="inlineStr">
        <is>
          <t xml:space="preserve">II.J.4.09 </t>
        </is>
      </c>
      <c r="B114" s="263" t="inlineStr">
        <is>
          <t xml:space="preserve">42 CFR 457.1270(a); 
42 CFR 438.702(b)
</t>
        </is>
      </c>
      <c r="C114" s="295">
        <f>IF($AG$2=1,IF(AG114=1, AF114&amp;"  [If there is no additional information related to the CHIP contract, this information only needs to be entered in Section "&amp;AH114&amp;".]",AF114),AF114)</f>
        <v/>
      </c>
      <c r="D114" s="296" t="n"/>
      <c r="E114" s="295" t="inlineStr">
        <is>
          <t>Met</t>
        </is>
      </c>
      <c r="F114" s="663" t="inlineStr">
        <is>
          <t>Source: CN-680000-FP122: 448, 35, 355, 180, 348, 280, 26: 448, 35, 355, 180, 348, 280, 26</t>
        </is>
      </c>
      <c r="G114" s="295" t="inlineStr">
        <is>
          <t>N/A</t>
        </is>
      </c>
      <c r="H114" s="650" t="inlineStr">
        <is>
          <t>Recommendation: UNCLEAR
Response:
The retrieved text does not provide any explicit mention or support for the specific formula or conditional logic provided in the requirement. There is no evidence in the contract text that directly corresponds to the given formula. Therefore, it is unclear whether the requirement is met based on the available information.</t>
        </is>
      </c>
      <c r="I114" s="92" t="inlineStr">
        <is>
          <t>MCO</t>
        </is>
      </c>
      <c r="J114" s="92" t="n"/>
      <c r="K114" s="92" t="n"/>
      <c r="L114" s="71" t="n"/>
      <c r="M114" s="71" t="n"/>
      <c r="N114" s="71" t="n"/>
      <c r="O114" s="71" t="n"/>
      <c r="P114" s="71" t="inlineStr">
        <is>
          <t>EXISTING</t>
        </is>
      </c>
      <c r="Q114" s="71">
        <f>IF(OR(AND($C$2="Base contract",$C$3="No, section requirements must be reviewed",#REF!= FALSE,#REF!=FALSE),AND($C$2="Contract amendment",$C$3="No, section requirements must be reviewed",#REF!=FALSE,#REF!=FALSE)),"MUNN")</f>
        <v/>
      </c>
      <c r="R114" s="71" t="n"/>
      <c r="S114" s="64" t="n">
        <v>43282</v>
      </c>
      <c r="T114" s="64" t="n"/>
      <c r="U114" s="64" t="n"/>
      <c r="V114" s="97">
        <f>IF(OR(AND(AG114=1,#REF!="TRUE",AT114=1),#REF!=TRUE,#REF!=TRUE),1,IF(AND(OR(AND(AG114=1,#REF!="FALSE"),AND(AG114&lt;&gt;1,#REF!="FALSE")),OR(AND(E114="Yes",F114&lt;&gt;""),AND(E114="N/A",H114&lt;&gt;""),AND(E114="Met",F114&lt;&gt;""),AND(E114="Not met",G114&lt;&gt;""),AND(E114="Unsure",G114&lt;&gt;""),AND(E114="No",G114&lt;&gt;""),AND(E114="No, submission is in draft",G114&lt;&gt;""))),1,0))</f>
        <v/>
      </c>
      <c r="W114" s="56">
        <f>IF(AND('Cover Sheet'!$B$19="Non-Risk",$R114=1),TRUE,FALSE)</f>
        <v/>
      </c>
      <c r="X114" s="56" t="n"/>
      <c r="Y114" s="56" t="n"/>
      <c r="Z114" s="56" t="n"/>
      <c r="AA114" s="56" t="n"/>
      <c r="AB114" s="56" t="n"/>
      <c r="AC114" s="56" t="n"/>
      <c r="AD114" s="56" t="n"/>
      <c r="AE114" s="56" t="n"/>
      <c r="AF114" s="44" t="inlineStr">
        <is>
          <t>The contract provides that the state may impose additional sanctions provided for under state statutes or regulations to address noncompliance.</t>
        </is>
      </c>
      <c r="AG114" s="98" t="n">
        <v>1</v>
      </c>
      <c r="AH114" s="75">
        <f>A40</f>
        <v/>
      </c>
      <c r="AI114" s="44">
        <f>C40</f>
        <v/>
      </c>
      <c r="AJ114" s="57">
        <f>IF(AG114=1,AI114=AF114,"")</f>
        <v/>
      </c>
      <c r="AK114" s="57">
        <f>IF($AG$2=1, IF(AG114=1,1,0),0)</f>
        <v/>
      </c>
      <c r="AM114" s="69">
        <f>IF(AL114=1,1,"")</f>
        <v/>
      </c>
      <c r="AN114" s="69">
        <f>IF(E40 &lt;&gt;0, E40, IF(OR(#REF!=TRUE,#REF!= TRUE),"N/A", 0))</f>
        <v/>
      </c>
      <c r="AO114" s="69">
        <f>IF(F40 &lt;&gt;0, F40, IF(OR(#REF!=TRUE,#REF!= TRUE),"N/A", 0))</f>
        <v/>
      </c>
      <c r="AP114" s="69">
        <f>IF(G40 &lt;&gt;0, G40, IF(OR(#REF!=TRUE,#REF!= TRUE),"N/A", 0))</f>
        <v/>
      </c>
      <c r="AQ114" s="69">
        <f>IF(H40 &lt;&gt;0, H40, IF(OR(#REF!=TRUE,#REF!= TRUE),"N/A", 0))</f>
        <v/>
      </c>
      <c r="AR114" s="69">
        <f>IF(OR(AND($H$6="Both",OR(AND(AG114=0,OR(NOT(ISBLANK(E114)),NOT(ISBLANK(F114)),NOT(ISBLANK(G114)),NOT(ISBLANK(H114)))),AND(AG114=1,#REF!="TRUE",OR(AN114&lt;&gt;0,AO114&lt;&gt;0,AP114&lt;&gt;0,AQ114&lt;&gt;0)),AND(AG114=1,#REF!="FALSE",OR(NOT(ISBLANK(E114)),NOT(ISBLANK(F114)),NOT(ISBLANK(G114)),NOT(ISBLANK(H114)))))),AND($H$6="CHIP",OR(NOT(ISBLANK(E114)),NOT(ISBLANK(F114)),NOT(ISBLANK(G114)),NOT(ISBLANK(H114)))),V114=1),1,0)</f>
        <v/>
      </c>
      <c r="AS114" s="69">
        <f>IF(AND(OR(OR(#REF!=TRUE,#REF!=TRUE),AND($H$6="Both",OR(AND(AG114=1,#REF!="TRUE",AT114=1,OR(AN114="Yes",AN114="N/A",AN114="Met")),AND(#REF!="FALSE",OR(AND(E114="Yes",NOT(ISBLANK(F114))),AND(E114="N/A",NOT(ISBLANK(H114))),AND(E114="Met",NOT(ISBLANK(F114))))))),AND($H$6="CHIP",OR(AND(E114="Yes",NOT(ISBLANK(F114))),AND(E114="N/A",NOT(ISBLANK(H114))),AND(E114="Met",NOT(ISBLANK(F114)))))),V114=1),1,0)</f>
        <v/>
      </c>
      <c r="AT114" s="69">
        <f>IF(OR(AND(AN114="Yes",AO114&lt;&gt;0),AND(AN114="N/A",AQ114&lt;&gt;0),AND(AN114="Met",AO114&lt;&gt;0),AND(AN114="Not met",AP114&lt;&gt;0),AND(AN114="Unsure",AP114&lt;&gt;0),AND(AN114="No",AP114&lt;&gt;0),AND(AN114="No, submission is in draft",AP114&lt;&gt;0)),1,0)</f>
        <v/>
      </c>
    </row>
    <row r="115" hidden="1" ht="89.25" customHeight="1">
      <c r="A115" s="294" t="inlineStr">
        <is>
          <t>II.J.4.10</t>
        </is>
      </c>
      <c r="B115" s="263" t="inlineStr">
        <is>
          <t>Section 1903(m)(5)(B)(ii) of the Act; 
42 CFR 457.1270(a); 
42 CFR 438.700(b)(1); 
42 CFR 438.726(b); 
42 CFR 438.730(e)(1)(i)</t>
        </is>
      </c>
      <c r="C115" s="295">
        <f>IF($AG$2=1,IF(AG115=1, AF115&amp;"  [If there is no additional information related to the CHIP contract, this information only needs to be entered in Section "&amp;AH115&amp;".]",AF115),AF115)</f>
        <v/>
      </c>
      <c r="D115" s="296" t="n"/>
      <c r="E115" s="295" t="inlineStr">
        <is>
          <t>Met</t>
        </is>
      </c>
      <c r="F115" s="663" t="inlineStr">
        <is>
          <t>Source: CN-680000-FP122: 449, 14, 349, 181, 281 | Attachment - Core Contract Provisions 02012025: 114, 214 | FP122 Attachment: 4</t>
        </is>
      </c>
      <c r="G115" s="295" t="inlineStr">
        <is>
          <t>N/A</t>
        </is>
      </c>
      <c r="H115" s="650" t="inlineStr">
        <is>
          <t>Recommendation: UNCLEAR
Response:
The retrieved text does not provide explicit evidence of the specific formula or conditional statement provided in the requirement. The pages referenced do not contain the exact formula or any similar conditional logic. Therefore, it is unclear whether the requirement is met or not met. Additional information or a more detailed search within the contract would be needed to make a determination.</t>
        </is>
      </c>
      <c r="I115" s="92" t="inlineStr">
        <is>
          <t>MCO</t>
        </is>
      </c>
      <c r="J115" s="92" t="n"/>
      <c r="K115" s="92" t="n"/>
      <c r="L115" s="71" t="n"/>
      <c r="M115" s="71" t="n"/>
      <c r="N115" s="71" t="n"/>
      <c r="O115" s="71" t="n"/>
      <c r="P115" s="71" t="inlineStr">
        <is>
          <t>EXISTING</t>
        </is>
      </c>
      <c r="Q115" s="71">
        <f>IF(OR(AND($C$2="Base contract",$C$3="No, section requirements must be reviewed",#REF!= FALSE,#REF!=FALSE),AND($C$2="Contract amendment",$C$3="No, section requirements must be reviewed",#REF!=FALSE,#REF!=FALSE)),"MUNN")</f>
        <v/>
      </c>
      <c r="R115" s="71" t="n"/>
      <c r="S115" s="64" t="n">
        <v>43282</v>
      </c>
      <c r="T115" s="64" t="n"/>
      <c r="U115" s="64" t="n"/>
      <c r="V115" s="97">
        <f>IF(OR(AND(AG115=1,#REF!="TRUE",AT115=1),#REF!=TRUE,#REF!=TRUE),1,IF(AND(OR(AND(AG115=1,#REF!="FALSE"),AND(AG115&lt;&gt;1,#REF!="FALSE")),OR(AND(E115="Yes",F115&lt;&gt;""),AND(E115="N/A",H115&lt;&gt;""),AND(E115="Met",F115&lt;&gt;""),AND(E115="Not met",G115&lt;&gt;""),AND(E115="Unsure",G115&lt;&gt;""),AND(E115="No",G115&lt;&gt;""),AND(E115="No, submission is in draft",G115&lt;&gt;""))),1,0))</f>
        <v/>
      </c>
      <c r="W115" s="56">
        <f>IF(AND('Cover Sheet'!$B$19="Non-Risk",$R115=1),TRUE,FALSE)</f>
        <v/>
      </c>
      <c r="X115" s="56" t="n"/>
      <c r="Y115" s="56" t="n"/>
      <c r="Z115" s="56" t="n"/>
      <c r="AA115" s="56" t="n"/>
      <c r="AB115" s="56" t="n"/>
      <c r="AC115" s="56" t="n"/>
      <c r="AD115" s="56" t="n"/>
      <c r="AE115" s="56" t="n"/>
      <c r="AF115" s="44" t="inlineStr">
        <is>
          <t>The MCP contract specifies that the state will deny payments for new enrollees when, and for so long as, payment for those enrollees is denied by CMS based on the state’s recommendation, when the MCP fails substantially to provide medically necessary services that the MCP is required to provide, under law or under its contract with the state, to an enrollee covered under the contract.</t>
        </is>
      </c>
      <c r="AG115" s="98" t="n">
        <v>1</v>
      </c>
      <c r="AH115" s="75">
        <f>A41</f>
        <v/>
      </c>
      <c r="AI115" s="44">
        <f>C41</f>
        <v/>
      </c>
      <c r="AJ115" s="57">
        <f>IF(AG115=1,AI115=AF115,"")</f>
        <v/>
      </c>
      <c r="AK115" s="57">
        <f>IF($AG$2=1, IF(AG115=1,1,0),0)</f>
        <v/>
      </c>
      <c r="AM115" s="69">
        <f>IF(AL115=1,1,"")</f>
        <v/>
      </c>
      <c r="AN115" s="69">
        <f>IF(E41 &lt;&gt;0, E41, IF(OR(#REF!=TRUE,#REF!= TRUE),"N/A", 0))</f>
        <v/>
      </c>
      <c r="AO115" s="69">
        <f>IF(F41 &lt;&gt;0, F41, IF(OR(#REF!=TRUE,#REF!= TRUE),"N/A", 0))</f>
        <v/>
      </c>
      <c r="AP115" s="69">
        <f>IF(G41 &lt;&gt;0, G41, IF(OR(#REF!=TRUE,#REF!= TRUE),"N/A", 0))</f>
        <v/>
      </c>
      <c r="AQ115" s="69">
        <f>IF(H41 &lt;&gt;0, H41, IF(OR(#REF!=TRUE,#REF!= TRUE),"N/A", 0))</f>
        <v/>
      </c>
      <c r="AR115" s="69">
        <f>IF(OR(AND($H$6="Both",OR(AND(AG115=0,OR(NOT(ISBLANK(E115)),NOT(ISBLANK(F115)),NOT(ISBLANK(G115)),NOT(ISBLANK(H115)))),AND(AG115=1,#REF!="TRUE",OR(AN115&lt;&gt;0,AO115&lt;&gt;0,AP115&lt;&gt;0,AQ115&lt;&gt;0)),AND(AG115=1,#REF!="FALSE",OR(NOT(ISBLANK(E115)),NOT(ISBLANK(F115)),NOT(ISBLANK(G115)),NOT(ISBLANK(H115)))))),AND($H$6="CHIP",OR(NOT(ISBLANK(E115)),NOT(ISBLANK(F115)),NOT(ISBLANK(G115)),NOT(ISBLANK(H115)))),V115=1),1,0)</f>
        <v/>
      </c>
      <c r="AS115" s="69">
        <f>IF(AND(OR(OR(#REF!=TRUE,#REF!=TRUE),AND($H$6="Both",OR(AND(AG115=1,#REF!="TRUE",AT115=1,OR(AN115="Yes",AN115="N/A",AN115="Met")),AND(#REF!="FALSE",OR(AND(E115="Yes",NOT(ISBLANK(F115))),AND(E115="N/A",NOT(ISBLANK(H115))),AND(E115="Met",NOT(ISBLANK(F115))))))),AND($H$6="CHIP",OR(AND(E115="Yes",NOT(ISBLANK(F115))),AND(E115="N/A",NOT(ISBLANK(H115))),AND(E115="Met",NOT(ISBLANK(F115)))))),V115=1),1,0)</f>
        <v/>
      </c>
      <c r="AT115" s="69">
        <f>IF(OR(AND(AN115="Yes",AO115&lt;&gt;0),AND(AN115="N/A",AQ115&lt;&gt;0),AND(AN115="Met",AO115&lt;&gt;0),AND(AN115="Not met",AP115&lt;&gt;0),AND(AN115="Unsure",AP115&lt;&gt;0),AND(AN115="No",AP115&lt;&gt;0),AND(AN115="No, submission is in draft",AP115&lt;&gt;0)),1,0)</f>
        <v/>
      </c>
    </row>
    <row r="116" hidden="1" ht="89.25" customHeight="1">
      <c r="A116" s="294" t="inlineStr">
        <is>
          <t>II.J.4.11</t>
        </is>
      </c>
      <c r="B116" s="263" t="inlineStr">
        <is>
          <t>Section 1903(m)(5)(B)(ii) of the Act; 
42 CFR 457.1270(a); 
42 CFR 438.700(b)(2); 
42 CFR 438.726(b); 
42 CFR 438.730(e)(1)(i)</t>
        </is>
      </c>
      <c r="C116" s="295">
        <f>IF($AG$2=1,IF(AG116=1, AF116&amp;"  [If there is no additional information related to the CHIP contract, this information only needs to be entered in Section "&amp;AH116&amp;".]",AF116),AF116)</f>
        <v/>
      </c>
      <c r="D116" s="296" t="n"/>
      <c r="E116" s="295" t="inlineStr">
        <is>
          <t>Met</t>
        </is>
      </c>
      <c r="F116" s="663" t="inlineStr">
        <is>
          <t>Source: CN-680000-FP122: 450, 182, 15, 262, 82, 232, 350 | Attachment - Core Contract Provisions 02012025: 115</t>
        </is>
      </c>
      <c r="G116" s="295" t="inlineStr">
        <is>
          <t>N/A</t>
        </is>
      </c>
      <c r="H116" s="650" t="inlineStr">
        <is>
          <t>Recommendation: UNCLEAR
Response:
The retrieved text does not provide explicit evidence to determine whether the requirement is met. The requirement appears to be an Excel formula, and there is no direct mention of such a formula in the contract text. The contract text references various pages and sections, but none of them explicitly mention the specific Excel formula or conditional statement provided. Therefore, it is unclear whether the requirement is met based on the available documentation.</t>
        </is>
      </c>
      <c r="I116" s="92" t="inlineStr">
        <is>
          <t>MCO</t>
        </is>
      </c>
      <c r="J116" s="92" t="n"/>
      <c r="K116" s="92" t="n"/>
      <c r="L116" s="71" t="n"/>
      <c r="M116" s="71" t="n"/>
      <c r="N116" s="71" t="n"/>
      <c r="O116" s="71" t="n"/>
      <c r="P116" s="71" t="inlineStr">
        <is>
          <t>EXISTING</t>
        </is>
      </c>
      <c r="Q116" s="71">
        <f>IF(OR(AND($C$2="Base contract",$C$3="No, section requirements must be reviewed",#REF!= FALSE,#REF!=FALSE),AND($C$2="Contract amendment",$C$3="No, section requirements must be reviewed",#REF!=FALSE,#REF!=FALSE)),"MUNN")</f>
        <v/>
      </c>
      <c r="R116" s="71" t="n"/>
      <c r="S116" s="64" t="n">
        <v>43282</v>
      </c>
      <c r="T116" s="64" t="n"/>
      <c r="U116" s="64" t="n"/>
      <c r="V116" s="97">
        <f>IF(OR(AND(AG116=1,#REF!="TRUE",AT116=1),#REF!=TRUE,#REF!=TRUE),1,IF(AND(OR(AND(AG116=1,#REF!="FALSE"),AND(AG116&lt;&gt;1,#REF!="FALSE")),OR(AND(E116="Yes",F116&lt;&gt;""),AND(E116="N/A",H116&lt;&gt;""),AND(E116="Met",F116&lt;&gt;""),AND(E116="Not met",G116&lt;&gt;""),AND(E116="Unsure",G116&lt;&gt;""),AND(E116="No",G116&lt;&gt;""),AND(E116="No, submission is in draft",G116&lt;&gt;""))),1,0))</f>
        <v/>
      </c>
      <c r="W116" s="56">
        <f>IF(AND('Cover Sheet'!$B$19="Non-Risk",$R116=1),TRUE,FALSE)</f>
        <v/>
      </c>
      <c r="X116" s="56" t="n"/>
      <c r="Y116" s="56" t="n"/>
      <c r="Z116" s="56" t="n"/>
      <c r="AA116" s="56" t="n"/>
      <c r="AB116" s="56" t="n"/>
      <c r="AC116" s="56" t="n"/>
      <c r="AD116" s="56" t="n"/>
      <c r="AE116" s="56" t="n"/>
      <c r="AF116" s="44" t="inlineStr">
        <is>
          <t>The MCP contract specifies that the state will deny payments for new enrollees when, and for so long as, payment for those enrollees is denied by CMS based on the state’s recommendation, when the MCP imposes on enrollees premiums or charges that are in excess of the premiums or charges permitted under the Medicaid program.</t>
        </is>
      </c>
      <c r="AG116" s="98" t="n">
        <v>1</v>
      </c>
      <c r="AH116" s="75">
        <f>A42</f>
        <v/>
      </c>
      <c r="AI116" s="44">
        <f>C42</f>
        <v/>
      </c>
      <c r="AJ116" s="57">
        <f>IF(AG116=1,AI116=AF116,"")</f>
        <v/>
      </c>
      <c r="AK116" s="57">
        <f>IF($AG$2=1, IF(AG116=1,1,0),0)</f>
        <v/>
      </c>
      <c r="AM116" s="69">
        <f>IF(AL116=1,1,"")</f>
        <v/>
      </c>
      <c r="AN116" s="69">
        <f>IF(E42 &lt;&gt;0, E42, IF(OR(#REF!=TRUE,#REF!= TRUE),"N/A", 0))</f>
        <v/>
      </c>
      <c r="AO116" s="69">
        <f>IF(F42 &lt;&gt;0, F42, IF(OR(#REF!=TRUE,#REF!= TRUE),"N/A", 0))</f>
        <v/>
      </c>
      <c r="AP116" s="69">
        <f>IF(G42 &lt;&gt;0, G42, IF(OR(#REF!=TRUE,#REF!= TRUE),"N/A", 0))</f>
        <v/>
      </c>
      <c r="AQ116" s="69">
        <f>IF(H42 &lt;&gt;0, H42, IF(OR(#REF!=TRUE,#REF!= TRUE),"N/A", 0))</f>
        <v/>
      </c>
      <c r="AR116" s="69">
        <f>IF(OR(AND($H$6="Both",OR(AND(AG116=0,OR(NOT(ISBLANK(E116)),NOT(ISBLANK(F116)),NOT(ISBLANK(G116)),NOT(ISBLANK(H116)))),AND(AG116=1,#REF!="TRUE",OR(AN116&lt;&gt;0,AO116&lt;&gt;0,AP116&lt;&gt;0,AQ116&lt;&gt;0)),AND(AG116=1,#REF!="FALSE",OR(NOT(ISBLANK(E116)),NOT(ISBLANK(F116)),NOT(ISBLANK(G116)),NOT(ISBLANK(H116)))))),AND($H$6="CHIP",OR(NOT(ISBLANK(E116)),NOT(ISBLANK(F116)),NOT(ISBLANK(G116)),NOT(ISBLANK(H116)))),V116=1),1,0)</f>
        <v/>
      </c>
      <c r="AS116" s="69">
        <f>IF(AND(OR(OR(#REF!=TRUE,#REF!=TRUE),AND($H$6="Both",OR(AND(AG116=1,#REF!="TRUE",AT116=1,OR(AN116="Yes",AN116="N/A",AN116="Met")),AND(#REF!="FALSE",OR(AND(E116="Yes",NOT(ISBLANK(F116))),AND(E116="N/A",NOT(ISBLANK(H116))),AND(E116="Met",NOT(ISBLANK(F116))))))),AND($H$6="CHIP",OR(AND(E116="Yes",NOT(ISBLANK(F116))),AND(E116="N/A",NOT(ISBLANK(H116))),AND(E116="Met",NOT(ISBLANK(F116)))))),V116=1),1,0)</f>
        <v/>
      </c>
      <c r="AT116" s="69">
        <f>IF(OR(AND(AN116="Yes",AO116&lt;&gt;0),AND(AN116="N/A",AQ116&lt;&gt;0),AND(AN116="Met",AO116&lt;&gt;0),AND(AN116="Not met",AP116&lt;&gt;0),AND(AN116="Unsure",AP116&lt;&gt;0),AND(AN116="No",AP116&lt;&gt;0),AND(AN116="No, submission is in draft",AP116&lt;&gt;0)),1,0)</f>
        <v/>
      </c>
    </row>
    <row r="117" hidden="1" ht="89.25" customHeight="1">
      <c r="A117" s="294" t="inlineStr">
        <is>
          <t>II.J.4.12</t>
        </is>
      </c>
      <c r="B117" s="263" t="inlineStr">
        <is>
          <t xml:space="preserve">Section 1903(m)(5)(B)(ii) of the Act; 
42 CFR 457.1270(a); 
42 CFR 438.700(b)(3); 
42 CFR 438.726(b); 
42 CFR 438.730(e)(1)(i) </t>
        </is>
      </c>
      <c r="C117" s="295">
        <f>IF($AG$2=1,IF(AG117=1, AF117&amp;"  [If there is no additional information related to the CHIP contract, this information only needs to be entered in Section "&amp;AH117&amp;".]",AF117),AF117)</f>
        <v/>
      </c>
      <c r="D117" s="380" t="n">
        <v>10</v>
      </c>
      <c r="E117" s="295" t="inlineStr">
        <is>
          <t>Met</t>
        </is>
      </c>
      <c r="F117" s="663" t="inlineStr">
        <is>
          <t>Source: CN-680000-FP122: 451, 87, 183, 81, 283, 83, 85, 73: 451, 87, 183, 81, 283, 83, 85, 73</t>
        </is>
      </c>
      <c r="G117" s="295" t="inlineStr">
        <is>
          <t>N/A</t>
        </is>
      </c>
      <c r="H117" s="650" t="inlineStr">
        <is>
          <t>Recommendation: UNCLEAR
Response:
The retrieved text does not provide explicit evidence of the specific Excel formula requirement. The text mentions various pages and sections of the AHCA Contract FP122 and FP117, but none of these references directly address the conditional formula involving cell references AG2, AG117, AF117, and AH117. Therefore, there is insufficient information to determine if the requirement is met.</t>
        </is>
      </c>
      <c r="I117" s="92" t="inlineStr">
        <is>
          <t>MCO</t>
        </is>
      </c>
      <c r="J117" s="92" t="n"/>
      <c r="K117" s="92" t="n"/>
      <c r="L117" s="71" t="n"/>
      <c r="M117" s="71" t="n"/>
      <c r="N117" s="71" t="n"/>
      <c r="O117" s="71" t="n"/>
      <c r="P117" s="71" t="inlineStr">
        <is>
          <t>EXISTING</t>
        </is>
      </c>
      <c r="Q117" s="71">
        <f>IF(OR(AND($C$2="Base contract",$C$3="No, section requirements must be reviewed",#REF!= FALSE,#REF!=FALSE),AND($C$2="Contract amendment",$C$3="No, section requirements must be reviewed",#REF!=FALSE,#REF!=FALSE)),"MUNN")</f>
        <v/>
      </c>
      <c r="R117" s="71" t="n"/>
      <c r="S117" s="64" t="n">
        <v>43282</v>
      </c>
      <c r="T117" s="64" t="n"/>
      <c r="U117" s="64" t="n"/>
      <c r="V117" s="97">
        <f>IF(OR(AND(AG117=1,#REF!="TRUE",AT117=1),#REF!=TRUE,#REF!=TRUE),1,IF(AND(OR(AND(AG117=1,#REF!="FALSE"),AND(AG117&lt;&gt;1,#REF!="FALSE")),OR(AND(E117="Yes",F117&lt;&gt;""),AND(E117="N/A",H117&lt;&gt;""),AND(E117="Met",F117&lt;&gt;""),AND(E117="Not met",G117&lt;&gt;""),AND(E117="Unsure",G117&lt;&gt;""),AND(E117="No",G117&lt;&gt;""),AND(E117="No, submission is in draft",G117&lt;&gt;""))),1,0))</f>
        <v/>
      </c>
      <c r="W117" s="56">
        <f>IF(AND('Cover Sheet'!$B$19="Non-Risk",$R117=1),TRUE,FALSE)</f>
        <v/>
      </c>
      <c r="X117" s="56" t="n"/>
      <c r="Y117" s="56" t="n"/>
      <c r="Z117" s="56" t="n"/>
      <c r="AA117" s="56" t="n"/>
      <c r="AB117" s="56" t="n"/>
      <c r="AC117" s="56" t="n"/>
      <c r="AD117" s="56" t="n"/>
      <c r="AE117" s="56" t="n"/>
      <c r="AF117" s="44" t="inlineStr">
        <is>
          <t>The MCP contract specifies that the state will deny payments for new enrollees when, and for so long as, payment for those enrollees is denied by CMS based on the state’s recommendation, when the MCP acts to discriminate among enrollees on the basis of their health status or need for health care services.</t>
        </is>
      </c>
      <c r="AG117" s="98" t="n">
        <v>1</v>
      </c>
      <c r="AH117" s="75">
        <f>A43</f>
        <v/>
      </c>
      <c r="AI117" s="44">
        <f>C43</f>
        <v/>
      </c>
      <c r="AJ117" s="57">
        <f>IF(AG117=1,AI117=AF117,"")</f>
        <v/>
      </c>
      <c r="AK117" s="57">
        <f>IF($AG$2=1, IF(AG117=1,1,0),0)</f>
        <v/>
      </c>
      <c r="AM117" s="69">
        <f>IF(AL117=1,1,"")</f>
        <v/>
      </c>
      <c r="AN117" s="69">
        <f>IF(E43 &lt;&gt;0, E43, IF(OR(#REF!=TRUE,#REF!= TRUE),"N/A", 0))</f>
        <v/>
      </c>
      <c r="AO117" s="69">
        <f>IF(F43 &lt;&gt;0, F43, IF(OR(#REF!=TRUE,#REF!= TRUE),"N/A", 0))</f>
        <v/>
      </c>
      <c r="AP117" s="69">
        <f>IF(G43 &lt;&gt;0, G43, IF(OR(#REF!=TRUE,#REF!= TRUE),"N/A", 0))</f>
        <v/>
      </c>
      <c r="AQ117" s="69">
        <f>IF(H43 &lt;&gt;0, H43, IF(OR(#REF!=TRUE,#REF!= TRUE),"N/A", 0))</f>
        <v/>
      </c>
      <c r="AR117" s="69">
        <f>IF(OR(AND($H$6="Both",OR(AND(AG117=0,OR(NOT(ISBLANK(E117)),NOT(ISBLANK(F117)),NOT(ISBLANK(G117)),NOT(ISBLANK(H117)))),AND(AG117=1,#REF!="TRUE",OR(AN117&lt;&gt;0,AO117&lt;&gt;0,AP117&lt;&gt;0,AQ117&lt;&gt;0)),AND(AG117=1,#REF!="FALSE",OR(NOT(ISBLANK(E117)),NOT(ISBLANK(F117)),NOT(ISBLANK(G117)),NOT(ISBLANK(H117)))))),AND($H$6="CHIP",OR(NOT(ISBLANK(E117)),NOT(ISBLANK(F117)),NOT(ISBLANK(G117)),NOT(ISBLANK(H117)))),V117=1),1,0)</f>
        <v/>
      </c>
      <c r="AS117" s="69">
        <f>IF(AND(OR(OR(#REF!=TRUE,#REF!=TRUE),AND($H$6="Both",OR(AND(AG117=1,#REF!="TRUE",AT117=1,OR(AN117="Yes",AN117="N/A",AN117="Met")),AND(#REF!="FALSE",OR(AND(E117="Yes",NOT(ISBLANK(F117))),AND(E117="N/A",NOT(ISBLANK(H117))),AND(E117="Met",NOT(ISBLANK(F117))))))),AND($H$6="CHIP",OR(AND(E117="Yes",NOT(ISBLANK(F117))),AND(E117="N/A",NOT(ISBLANK(H117))),AND(E117="Met",NOT(ISBLANK(F117)))))),V117=1),1,0)</f>
        <v/>
      </c>
      <c r="AT117" s="69">
        <f>IF(OR(AND(AN117="Yes",AO117&lt;&gt;0),AND(AN117="N/A",AQ117&lt;&gt;0),AND(AN117="Met",AO117&lt;&gt;0),AND(AN117="Not met",AP117&lt;&gt;0),AND(AN117="Unsure",AP117&lt;&gt;0),AND(AN117="No",AP117&lt;&gt;0),AND(AN117="No, submission is in draft",AP117&lt;&gt;0)),1,0)</f>
        <v/>
      </c>
    </row>
    <row r="118" hidden="1" ht="89.25" customHeight="1">
      <c r="A118" s="294" t="inlineStr">
        <is>
          <t>II.J.4.13</t>
        </is>
      </c>
      <c r="B118" s="263" t="inlineStr">
        <is>
          <t>Section 1903(m)(5)(B)(ii) of the Act; 
42 CFR 457.1270(a); 
42 CFR 438.700(b)(4); 
42 CFR 438.726(b); 
42 CFR 438.730(e)(1)(i)</t>
        </is>
      </c>
      <c r="C118" s="295">
        <f>IF($AG$2=1,IF(AG118=1, AF118&amp;"  [If there is no additional information related to the CHIP contract, this information only needs to be entered in Section "&amp;AH118&amp;".]",AF118),AF118)</f>
        <v/>
      </c>
      <c r="D118" s="296" t="n"/>
      <c r="E118" s="295" t="inlineStr">
        <is>
          <t>Met</t>
        </is>
      </c>
      <c r="F118" s="663" t="inlineStr">
        <is>
          <t>Source: CN-680000-FP122: 452, 247, 184, 87, 17, 284, 2, 27: 452, 247, 184, 87, 17, 284, 2, 27</t>
        </is>
      </c>
      <c r="G118" s="295" t="inlineStr">
        <is>
          <t>N/A</t>
        </is>
      </c>
      <c r="H118" s="650" t="inlineStr">
        <is>
          <t>Recommendation: UNCLEAR
Response:
The retrieved text does not provide explicit evidence to determine whether the requirement is met. The requirement appears to be a conditional formula, but the contract text does not mention specific cell references or conditions related to $AG$2, AG118, AF118, and AH118. More detailed information about the contract's specific instructions and conditions is needed to make a determination.</t>
        </is>
      </c>
      <c r="I118" s="92" t="inlineStr">
        <is>
          <t>MCO</t>
        </is>
      </c>
      <c r="J118" s="92" t="n"/>
      <c r="K118" s="92" t="n"/>
      <c r="L118" s="71" t="n"/>
      <c r="M118" s="71" t="n"/>
      <c r="N118" s="71" t="n"/>
      <c r="O118" s="71" t="n"/>
      <c r="P118" s="71" t="inlineStr">
        <is>
          <t>EXISTING</t>
        </is>
      </c>
      <c r="Q118" s="71">
        <f>IF(OR(AND($C$2="Base contract",$C$3="No, section requirements must be reviewed",#REF!= FALSE,#REF!=FALSE),AND($C$2="Contract amendment",$C$3="No, section requirements must be reviewed",#REF!=FALSE,#REF!=FALSE)),"MUNN")</f>
        <v/>
      </c>
      <c r="R118" s="71" t="n"/>
      <c r="S118" s="64" t="n">
        <v>43282</v>
      </c>
      <c r="T118" s="64" t="n"/>
      <c r="U118" s="64" t="n"/>
      <c r="V118" s="97">
        <f>IF(OR(AND(AG118=1,#REF!="TRUE",AT118=1),#REF!=TRUE,#REF!=TRUE),1,IF(AND(OR(AND(AG118=1,#REF!="FALSE"),AND(AG118&lt;&gt;1,#REF!="FALSE")),OR(AND(E118="Yes",F118&lt;&gt;""),AND(E118="N/A",H118&lt;&gt;""),AND(E118="Met",F118&lt;&gt;""),AND(E118="Not met",G118&lt;&gt;""),AND(E118="Unsure",G118&lt;&gt;""),AND(E118="No",G118&lt;&gt;""),AND(E118="No, submission is in draft",G118&lt;&gt;""))),1,0))</f>
        <v/>
      </c>
      <c r="W118" s="56">
        <f>IF(AND('Cover Sheet'!$B$19="Non-Risk",$R118=1),TRUE,FALSE)</f>
        <v/>
      </c>
      <c r="X118" s="56" t="n"/>
      <c r="Y118" s="56" t="n"/>
      <c r="Z118" s="56" t="n"/>
      <c r="AA118" s="56" t="n"/>
      <c r="AB118" s="56" t="n"/>
      <c r="AC118" s="56" t="n"/>
      <c r="AD118" s="56" t="n"/>
      <c r="AE118" s="56" t="n"/>
      <c r="AF118" s="44" t="inlineStr">
        <is>
          <t>The MCP contract specifies that the state will deny payments for new enrollees when, and for so long as, payment for those enrollees is denied by CMS based on the state’s recommendation, when the MCP misrepresents or falsifies information that it furnishes to CMS or to the state.</t>
        </is>
      </c>
      <c r="AG118" s="98" t="n">
        <v>1</v>
      </c>
      <c r="AH118" s="75">
        <f>A44</f>
        <v/>
      </c>
      <c r="AI118" s="44">
        <f>C44</f>
        <v/>
      </c>
      <c r="AJ118" s="57">
        <f>IF(AG118=1,AI118=AF118,"")</f>
        <v/>
      </c>
      <c r="AK118" s="57">
        <f>IF($AG$2=1, IF(AG118=1,1,0),0)</f>
        <v/>
      </c>
      <c r="AM118" s="69">
        <f>IF(AL118=1,1,"")</f>
        <v/>
      </c>
      <c r="AN118" s="69">
        <f>IF(E44 &lt;&gt;0, E44, IF(OR(#REF!=TRUE,#REF!= TRUE),"N/A", 0))</f>
        <v/>
      </c>
      <c r="AO118" s="69">
        <f>IF(F44 &lt;&gt;0, F44, IF(OR(#REF!=TRUE,#REF!= TRUE),"N/A", 0))</f>
        <v/>
      </c>
      <c r="AP118" s="69">
        <f>IF(G44 &lt;&gt;0, G44, IF(OR(#REF!=TRUE,#REF!= TRUE),"N/A", 0))</f>
        <v/>
      </c>
      <c r="AQ118" s="69">
        <f>IF(H44 &lt;&gt;0, H44, IF(OR(#REF!=TRUE,#REF!= TRUE),"N/A", 0))</f>
        <v/>
      </c>
      <c r="AR118" s="69">
        <f>IF(OR(AND($H$6="Both",OR(AND(AG118=0,OR(NOT(ISBLANK(E118)),NOT(ISBLANK(F118)),NOT(ISBLANK(G118)),NOT(ISBLANK(H118)))),AND(AG118=1,#REF!="TRUE",OR(AN118&lt;&gt;0,AO118&lt;&gt;0,AP118&lt;&gt;0,AQ118&lt;&gt;0)),AND(AG118=1,#REF!="FALSE",OR(NOT(ISBLANK(E118)),NOT(ISBLANK(F118)),NOT(ISBLANK(G118)),NOT(ISBLANK(H118)))))),AND($H$6="CHIP",OR(NOT(ISBLANK(E118)),NOT(ISBLANK(F118)),NOT(ISBLANK(G118)),NOT(ISBLANK(H118)))),V118=1),1,0)</f>
        <v/>
      </c>
      <c r="AS118" s="69">
        <f>IF(AND(OR(OR(#REF!=TRUE,#REF!=TRUE),AND($H$6="Both",OR(AND(AG118=1,#REF!="TRUE",AT118=1,OR(AN118="Yes",AN118="N/A",AN118="Met")),AND(#REF!="FALSE",OR(AND(E118="Yes",NOT(ISBLANK(F118))),AND(E118="N/A",NOT(ISBLANK(H118))),AND(E118="Met",NOT(ISBLANK(F118))))))),AND($H$6="CHIP",OR(AND(E118="Yes",NOT(ISBLANK(F118))),AND(E118="N/A",NOT(ISBLANK(H118))),AND(E118="Met",NOT(ISBLANK(F118)))))),V118=1),1,0)</f>
        <v/>
      </c>
      <c r="AT118" s="69">
        <f>IF(OR(AND(AN118="Yes",AO118&lt;&gt;0),AND(AN118="N/A",AQ118&lt;&gt;0),AND(AN118="Met",AO118&lt;&gt;0),AND(AN118="Not met",AP118&lt;&gt;0),AND(AN118="Unsure",AP118&lt;&gt;0),AND(AN118="No",AP118&lt;&gt;0),AND(AN118="No, submission is in draft",AP118&lt;&gt;0)),1,0)</f>
        <v/>
      </c>
    </row>
    <row r="119" hidden="1" ht="89.25" customHeight="1">
      <c r="A119" s="294" t="inlineStr">
        <is>
          <t>II.J.4.14</t>
        </is>
      </c>
      <c r="B119" s="263" t="inlineStr">
        <is>
          <t>Section 1903(m)(5)(B)(ii) of the Act; 
42 CFR 457.1270(a); 
42 CFR 438.700(b)(5); 
42 CFR 438.726(b); 
42 CFR 438.730(e)(1)(i)</t>
        </is>
      </c>
      <c r="C119" s="295">
        <f>IF($AG$2=1,IF(AG119=1, AF119&amp;"  [If there is no additional information related to the CHIP contract, this information only needs to be entered in Section "&amp;AH119&amp;".]",AF119),AF119)</f>
        <v/>
      </c>
      <c r="D119" s="296" t="n"/>
      <c r="E119" s="295" t="inlineStr">
        <is>
          <t>Met</t>
        </is>
      </c>
      <c r="F119" s="663" t="inlineStr">
        <is>
          <t>Source: CN-680000-FP122: 453, 18, 185, 353, 85, 487 | FP122 Attachment: 8, 33</t>
        </is>
      </c>
      <c r="G119" s="295" t="inlineStr">
        <is>
          <t>N/A</t>
        </is>
      </c>
      <c r="H119" s="650" t="inlineStr">
        <is>
          <t>Recommendation: UNCLEAR
Response:
The retrieved text does not provide explicit evidence of the specific formula or conditional logic being supported or implemented within the contract. There is no mention of the formula or similar conditional statements in the provided context.</t>
        </is>
      </c>
      <c r="I119" s="92" t="inlineStr">
        <is>
          <t>MCO</t>
        </is>
      </c>
      <c r="J119" s="92" t="n"/>
      <c r="K119" s="92" t="n"/>
      <c r="L119" s="71" t="n"/>
      <c r="M119" s="71" t="n"/>
      <c r="N119" s="71" t="n"/>
      <c r="O119" s="71" t="n"/>
      <c r="P119" s="71" t="inlineStr">
        <is>
          <t>EXISTING</t>
        </is>
      </c>
      <c r="Q119" s="71">
        <f>IF(OR(AND($C$2="Base contract",$C$3="No, section requirements must be reviewed",#REF!= FALSE,#REF!=FALSE),AND($C$2="Contract amendment",$C$3="No, section requirements must be reviewed",#REF!=FALSE,#REF!=FALSE)),"MUNN")</f>
        <v/>
      </c>
      <c r="R119" s="71" t="n"/>
      <c r="S119" s="64" t="n">
        <v>43282</v>
      </c>
      <c r="T119" s="64" t="n"/>
      <c r="U119" s="64" t="n"/>
      <c r="V119" s="97">
        <f>IF(OR(AND(AG119=1,#REF!="TRUE",AT119=1),#REF!=TRUE,#REF!=TRUE),1,IF(AND(OR(AND(AG119=1,#REF!="FALSE"),AND(AG119&lt;&gt;1,#REF!="FALSE")),OR(AND(E119="Yes",F119&lt;&gt;""),AND(E119="N/A",H119&lt;&gt;""),AND(E119="Met",F119&lt;&gt;""),AND(E119="Not met",G119&lt;&gt;""),AND(E119="Unsure",G119&lt;&gt;""),AND(E119="No",G119&lt;&gt;""),AND(E119="No, submission is in draft",G119&lt;&gt;""))),1,0))</f>
        <v/>
      </c>
      <c r="W119" s="56">
        <f>IF(AND('Cover Sheet'!$B$19="Non-Risk",$R119=1),TRUE,FALSE)</f>
        <v/>
      </c>
      <c r="X119" s="56" t="n"/>
      <c r="Y119" s="56" t="n"/>
      <c r="Z119" s="56" t="n"/>
      <c r="AA119" s="56" t="n"/>
      <c r="AB119" s="56" t="n"/>
      <c r="AC119" s="56" t="n"/>
      <c r="AD119" s="56" t="n"/>
      <c r="AE119" s="56" t="n"/>
      <c r="AF119" s="44" t="inlineStr">
        <is>
          <t>The MCP contract specifies that the state will deny payments for new enrollees when, and for so long as, payment for those enrollees is denied by CMS based on the state’s recommendation, when the MCP misrepresents or falsifies information that it furnishes to an enrollee, potential enrollee, or health care provider.</t>
        </is>
      </c>
      <c r="AG119" s="98" t="n">
        <v>1</v>
      </c>
      <c r="AH119" s="75">
        <f>A45</f>
        <v/>
      </c>
      <c r="AI119" s="44">
        <f>C45</f>
        <v/>
      </c>
      <c r="AJ119" s="57">
        <f>IF(AG119=1,AI119=AF119,"")</f>
        <v/>
      </c>
      <c r="AK119" s="57">
        <f>IF($AG$2=1, IF(AG119=1,1,0),0)</f>
        <v/>
      </c>
      <c r="AM119" s="69">
        <f>IF(AL119=1,1,"")</f>
        <v/>
      </c>
      <c r="AN119" s="69">
        <f>IF(E45 &lt;&gt;0, E45, IF(OR(#REF!=TRUE,#REF!= TRUE),"N/A", 0))</f>
        <v/>
      </c>
      <c r="AO119" s="69">
        <f>IF(F45 &lt;&gt;0, F45, IF(OR(#REF!=TRUE,#REF!= TRUE),"N/A", 0))</f>
        <v/>
      </c>
      <c r="AP119" s="69">
        <f>IF(G45 &lt;&gt;0, G45, IF(OR(#REF!=TRUE,#REF!= TRUE),"N/A", 0))</f>
        <v/>
      </c>
      <c r="AQ119" s="69">
        <f>IF(H45 &lt;&gt;0, H45, IF(OR(#REF!=TRUE,#REF!= TRUE),"N/A", 0))</f>
        <v/>
      </c>
      <c r="AR119" s="69">
        <f>IF(OR(AND($H$6="Both",OR(AND(AG119=0,OR(NOT(ISBLANK(E119)),NOT(ISBLANK(F119)),NOT(ISBLANK(G119)),NOT(ISBLANK(H119)))),AND(AG119=1,#REF!="TRUE",OR(AN119&lt;&gt;0,AO119&lt;&gt;0,AP119&lt;&gt;0,AQ119&lt;&gt;0)),AND(AG119=1,#REF!="FALSE",OR(NOT(ISBLANK(E119)),NOT(ISBLANK(F119)),NOT(ISBLANK(G119)),NOT(ISBLANK(H119)))))),AND($H$6="CHIP",OR(NOT(ISBLANK(E119)),NOT(ISBLANK(F119)),NOT(ISBLANK(G119)),NOT(ISBLANK(H119)))),V119=1),1,0)</f>
        <v/>
      </c>
      <c r="AS119" s="69">
        <f>IF(AND(OR(OR(#REF!=TRUE,#REF!=TRUE),AND($H$6="Both",OR(AND(AG119=1,#REF!="TRUE",AT119=1,OR(AN119="Yes",AN119="N/A",AN119="Met")),AND(#REF!="FALSE",OR(AND(E119="Yes",NOT(ISBLANK(F119))),AND(E119="N/A",NOT(ISBLANK(H119))),AND(E119="Met",NOT(ISBLANK(F119))))))),AND($H$6="CHIP",OR(AND(E119="Yes",NOT(ISBLANK(F119))),AND(E119="N/A",NOT(ISBLANK(H119))),AND(E119="Met",NOT(ISBLANK(F119)))))),V119=1),1,0)</f>
        <v/>
      </c>
      <c r="AT119" s="69">
        <f>IF(OR(AND(AN119="Yes",AO119&lt;&gt;0),AND(AN119="N/A",AQ119&lt;&gt;0),AND(AN119="Met",AO119&lt;&gt;0),AND(AN119="Not met",AP119&lt;&gt;0),AND(AN119="Unsure",AP119&lt;&gt;0),AND(AN119="No",AP119&lt;&gt;0),AND(AN119="No, submission is in draft",AP119&lt;&gt;0)),1,0)</f>
        <v/>
      </c>
    </row>
    <row r="120" hidden="1" ht="89.25" customHeight="1">
      <c r="A120" s="294" t="inlineStr">
        <is>
          <t>II.J.4.15</t>
        </is>
      </c>
      <c r="B120" s="263" t="inlineStr">
        <is>
          <t>Section 1903(m)(5)(B)(ii) of the Act; 
42 CFR 457.1270(a); 
42 CFR 438.700(b)(6); 
42 CFR 438.726(b); 
42 CFR 438.730(e)(1)(i)</t>
        </is>
      </c>
      <c r="C120" s="295">
        <f>IF($AG$2=1,IF(AG120=1, AF120&amp;"  [If there is no additional information related to the CHIP contract, this information only needs to be entered in Section "&amp;AH120&amp;".]",AF120),AF120)</f>
        <v/>
      </c>
      <c r="D120" s="296" t="n"/>
      <c r="E120" s="295" t="inlineStr">
        <is>
          <t>Met</t>
        </is>
      </c>
      <c r="F120" s="663" t="inlineStr">
        <is>
          <t>Source: FP122 Attachment: 11, 1, 2, 3 | CN-680000-FP122: 36, 20, 26, 33, 58</t>
        </is>
      </c>
      <c r="G120" s="295" t="inlineStr">
        <is>
          <t>N/A</t>
        </is>
      </c>
      <c r="H120" s="650" t="inlineStr">
        <is>
          <t>Recommendation: UNCLEAR
Response:
The retrieved text does not provide any explicit mention or reference to the specific formula or condition provided in the requirement. Therefore, there is insufficient information to determine if the requirement is met. Additional context or specific contract clauses related to this formula would be needed to make a determination.</t>
        </is>
      </c>
      <c r="I120" s="92" t="inlineStr">
        <is>
          <t>MCO</t>
        </is>
      </c>
      <c r="J120" s="92" t="n"/>
      <c r="K120" s="92" t="n"/>
      <c r="L120" s="71" t="n"/>
      <c r="M120" s="71" t="n"/>
      <c r="N120" s="71" t="n"/>
      <c r="O120" s="71" t="n"/>
      <c r="P120" s="71" t="inlineStr">
        <is>
          <t>EXISTING</t>
        </is>
      </c>
      <c r="Q120" s="71">
        <f>IF(OR(AND($C$2="Base contract",$C$3="No, section requirements must be reviewed",#REF!= FALSE,#REF!=FALSE),AND($C$2="Contract amendment",$C$3="No, section requirements must be reviewed",#REF!=FALSE,#REF!=FALSE)),"MUNN")</f>
        <v/>
      </c>
      <c r="R120" s="71" t="n"/>
      <c r="S120" s="64" t="n">
        <v>43282</v>
      </c>
      <c r="T120" s="64" t="n"/>
      <c r="U120" s="64" t="n"/>
      <c r="V120" s="97">
        <f>IF(OR(AND(AG120=1,#REF!="TRUE",AT120=1),#REF!=TRUE,#REF!=TRUE),1,IF(AND(OR(AND(AG120=1,#REF!="FALSE"),AND(AG120&lt;&gt;1,#REF!="FALSE")),OR(AND(E120="Yes",F120&lt;&gt;""),AND(E120="N/A",H120&lt;&gt;""),AND(E120="Met",F120&lt;&gt;""),AND(E120="Not met",G120&lt;&gt;""),AND(E120="Unsure",G120&lt;&gt;""),AND(E120="No",G120&lt;&gt;""),AND(E120="No, submission is in draft",G120&lt;&gt;""))),1,0))</f>
        <v/>
      </c>
      <c r="W120" s="56">
        <f>IF(AND('Cover Sheet'!$B$19="Non-Risk",$R120=1),TRUE,FALSE)</f>
        <v/>
      </c>
      <c r="X120" s="56" t="n"/>
      <c r="Y120" s="56" t="n"/>
      <c r="Z120" s="56" t="n"/>
      <c r="AA120" s="56" t="n"/>
      <c r="AB120" s="56" t="n"/>
      <c r="AC120" s="56" t="n"/>
      <c r="AD120" s="56" t="n"/>
      <c r="AE120" s="56" t="n"/>
      <c r="AF120" s="44" t="inlineStr">
        <is>
          <t>The MCP contract specifies that the state will deny payments for new enrollees when, and for so long as, payment for those enrollees is denied by CMS based on the state’s recommendation, when the MCP fails to comply with the requirements for PIPs, as set forth (for Medicare) in 42 CFR 422.208 and 42 CFR 422.210.</t>
        </is>
      </c>
      <c r="AG120" s="98" t="n">
        <v>1</v>
      </c>
      <c r="AH120" s="75">
        <f>A46</f>
        <v/>
      </c>
      <c r="AI120" s="44">
        <f>C46</f>
        <v/>
      </c>
      <c r="AJ120" s="57">
        <f>IF(AG120=1,AI120=AF120,"")</f>
        <v/>
      </c>
      <c r="AK120" s="57">
        <f>IF($AG$2=1, IF(AG120=1,1,0),0)</f>
        <v/>
      </c>
      <c r="AM120" s="69">
        <f>IF(AL120=1,1,"")</f>
        <v/>
      </c>
      <c r="AN120" s="69">
        <f>IF(E46 &lt;&gt;0, E46, IF(OR(#REF!=TRUE,#REF!= TRUE),"N/A", 0))</f>
        <v/>
      </c>
      <c r="AO120" s="69">
        <f>IF(F46 &lt;&gt;0, F46, IF(OR(#REF!=TRUE,#REF!= TRUE),"N/A", 0))</f>
        <v/>
      </c>
      <c r="AP120" s="69">
        <f>IF(G46 &lt;&gt;0, G46, IF(OR(#REF!=TRUE,#REF!= TRUE),"N/A", 0))</f>
        <v/>
      </c>
      <c r="AQ120" s="69">
        <f>IF(H46 &lt;&gt;0, H46, IF(OR(#REF!=TRUE,#REF!= TRUE),"N/A", 0))</f>
        <v/>
      </c>
      <c r="AR120" s="69">
        <f>IF(OR(AND($H$6="Both",OR(AND(AG120=0,OR(NOT(ISBLANK(E120)),NOT(ISBLANK(F120)),NOT(ISBLANK(G120)),NOT(ISBLANK(H120)))),AND(AG120=1,#REF!="TRUE",OR(AN120&lt;&gt;0,AO120&lt;&gt;0,AP120&lt;&gt;0,AQ120&lt;&gt;0)),AND(AG120=1,#REF!="FALSE",OR(NOT(ISBLANK(E120)),NOT(ISBLANK(F120)),NOT(ISBLANK(G120)),NOT(ISBLANK(H120)))))),AND($H$6="CHIP",OR(NOT(ISBLANK(E120)),NOT(ISBLANK(F120)),NOT(ISBLANK(G120)),NOT(ISBLANK(H120)))),V120=1),1,0)</f>
        <v/>
      </c>
      <c r="AS120" s="69">
        <f>IF(AND(OR(OR(#REF!=TRUE,#REF!=TRUE),AND($H$6="Both",OR(AND(AG120=1,#REF!="TRUE",AT120=1,OR(AN120="Yes",AN120="N/A",AN120="Met")),AND(#REF!="FALSE",OR(AND(E120="Yes",NOT(ISBLANK(F120))),AND(E120="N/A",NOT(ISBLANK(H120))),AND(E120="Met",NOT(ISBLANK(F120))))))),AND($H$6="CHIP",OR(AND(E120="Yes",NOT(ISBLANK(F120))),AND(E120="N/A",NOT(ISBLANK(H120))),AND(E120="Met",NOT(ISBLANK(F120)))))),V120=1),1,0)</f>
        <v/>
      </c>
      <c r="AT120" s="69">
        <f>IF(OR(AND(AN120="Yes",AO120&lt;&gt;0),AND(AN120="N/A",AQ120&lt;&gt;0),AND(AN120="Met",AO120&lt;&gt;0),AND(AN120="Not met",AP120&lt;&gt;0),AND(AN120="Unsure",AP120&lt;&gt;0),AND(AN120="No",AP120&lt;&gt;0),AND(AN120="No, submission is in draft",AP120&lt;&gt;0)),1,0)</f>
        <v/>
      </c>
    </row>
    <row r="121" hidden="1" ht="63.75" customHeight="1">
      <c r="A121" s="294" t="inlineStr">
        <is>
          <t>II.J.4.16</t>
        </is>
      </c>
      <c r="B121" s="263" t="inlineStr">
        <is>
          <t>42 CFR 457.1270(a); 
42 CFR 438.726(b); 
42 CFR 438.730(e)(1)(ii)</t>
        </is>
      </c>
      <c r="C121" s="295">
        <f>IF($AG$2=1,IF(AG121=1, AF121&amp;"  [If there is no additional information related to the CHIP contract, this information only needs to be entered in Section "&amp;AH121&amp;".]",AF121),AF121)</f>
        <v/>
      </c>
      <c r="D121" s="296" t="n"/>
      <c r="E121" s="295" t="inlineStr">
        <is>
          <t>Met</t>
        </is>
      </c>
      <c r="F121" s="663" t="inlineStr">
        <is>
          <t>Source: CN-680000-FP122: 36, 11, 10, 35, 20, 58, 33, 26 | FP122 Attachment: 11, 10, 35, 33, 26</t>
        </is>
      </c>
      <c r="G121" s="295" t="inlineStr">
        <is>
          <t>N/A</t>
        </is>
      </c>
      <c r="H121" s="650" t="inlineStr">
        <is>
          <t>Recommendation: UNCLEAR
Response:
The retrieved text does not provide explicit evidence to determine whether the requirement is met. The requirement appears to be a conditional formula involving specific cell references in an Excel-like format, but the contract text does not mention or support this formula directly. Additional information or context about the use of this formula within the contract would be needed to make a determination.</t>
        </is>
      </c>
      <c r="I121" s="92" t="inlineStr">
        <is>
          <t>MCO</t>
        </is>
      </c>
      <c r="J121" s="92" t="n"/>
      <c r="K121" s="92" t="n"/>
      <c r="L121" s="71" t="n"/>
      <c r="M121" s="71" t="n"/>
      <c r="N121" s="71" t="n"/>
      <c r="O121" s="71" t="n"/>
      <c r="P121" s="71" t="inlineStr">
        <is>
          <t>EXISTING</t>
        </is>
      </c>
      <c r="Q121" s="71">
        <f>IF(OR(AND($C$2="Base contract",$C$3="No, section requirements must be reviewed",#REF!= FALSE,#REF!=FALSE),AND($C$2="Contract amendment",$C$3="No, section requirements must be reviewed",#REF!=FALSE,#REF!=FALSE)),"MUNN")</f>
        <v/>
      </c>
      <c r="R121" s="71" t="n"/>
      <c r="S121" s="64" t="n">
        <v>43282</v>
      </c>
      <c r="T121" s="64" t="n"/>
      <c r="U121" s="64" t="n"/>
      <c r="V121" s="97">
        <f>IF(OR(AND(AG121=1,#REF!="TRUE",AT121=1),#REF!=TRUE,#REF!=TRUE),1,IF(AND(OR(AND(AG121=1,#REF!="FALSE"),AND(AG121&lt;&gt;1,#REF!="FALSE")),OR(AND(E121="Yes",F121&lt;&gt;""),AND(E121="N/A",H121&lt;&gt;""),AND(E121="Met",F121&lt;&gt;""),AND(E121="Not met",G121&lt;&gt;""),AND(E121="Unsure",G121&lt;&gt;""),AND(E121="No",G121&lt;&gt;""),AND(E121="No, submission is in draft",G121&lt;&gt;""))),1,0))</f>
        <v/>
      </c>
      <c r="W121" s="56">
        <f>IF(AND('Cover Sheet'!$B$19="Non-Risk",$R121=1),TRUE,FALSE)</f>
        <v/>
      </c>
      <c r="X121" s="56" t="n"/>
      <c r="Y121" s="56" t="n"/>
      <c r="Z121" s="56" t="n"/>
      <c r="AA121" s="56" t="n"/>
      <c r="AB121" s="56" t="n"/>
      <c r="AC121" s="56" t="n"/>
      <c r="AD121" s="56" t="n"/>
      <c r="AE121" s="56" t="n"/>
      <c r="AF121" s="44" t="inlineStr">
        <is>
          <t>The contract specifies that the state will deny payments for new enrollees when, and for so long as, payment for those enrollees is denied by CMS. CMS may deny payment to the state for new enrollees if its determination is not timely contested by the MCP.</t>
        </is>
      </c>
      <c r="AG121" s="98" t="n">
        <v>1</v>
      </c>
      <c r="AH121" s="75">
        <f>A47</f>
        <v/>
      </c>
      <c r="AI121" s="44">
        <f>C47</f>
        <v/>
      </c>
      <c r="AJ121" s="57">
        <f>IF(AG121=1,AI121=AF121,"")</f>
        <v/>
      </c>
      <c r="AK121" s="57">
        <f>IF($AG$2=1, IF(AG121=1,1,0),0)</f>
        <v/>
      </c>
      <c r="AM121" s="69">
        <f>IF(AL121=1,1,"")</f>
        <v/>
      </c>
      <c r="AN121" s="69">
        <f>IF(E47 &lt;&gt;0, E47, IF(OR(#REF!=TRUE,#REF!= TRUE),"N/A", 0))</f>
        <v/>
      </c>
      <c r="AO121" s="69">
        <f>IF(F47 &lt;&gt;0, F47, IF(OR(#REF!=TRUE,#REF!= TRUE),"N/A", 0))</f>
        <v/>
      </c>
      <c r="AP121" s="69">
        <f>IF(G47 &lt;&gt;0, G47, IF(OR(#REF!=TRUE,#REF!= TRUE),"N/A", 0))</f>
        <v/>
      </c>
      <c r="AQ121" s="69">
        <f>IF(H47 &lt;&gt;0, H47, IF(OR(#REF!=TRUE,#REF!= TRUE),"N/A", 0))</f>
        <v/>
      </c>
      <c r="AR121" s="69">
        <f>IF(OR(AND($H$6="Both",OR(AND(AG121=0,OR(NOT(ISBLANK(E121)),NOT(ISBLANK(F121)),NOT(ISBLANK(G121)),NOT(ISBLANK(H121)))),AND(AG121=1,#REF!="TRUE",OR(AN121&lt;&gt;0,AO121&lt;&gt;0,AP121&lt;&gt;0,AQ121&lt;&gt;0)),AND(AG121=1,#REF!="FALSE",OR(NOT(ISBLANK(E121)),NOT(ISBLANK(F121)),NOT(ISBLANK(G121)),NOT(ISBLANK(H121)))))),AND($H$6="CHIP",OR(NOT(ISBLANK(E121)),NOT(ISBLANK(F121)),NOT(ISBLANK(G121)),NOT(ISBLANK(H121)))),V121=1),1,0)</f>
        <v/>
      </c>
      <c r="AS121" s="69">
        <f>IF(AND(OR(OR(#REF!=TRUE,#REF!=TRUE),AND($H$6="Both",OR(AND(AG121=1,#REF!="TRUE",AT121=1,OR(AN121="Yes",AN121="N/A",AN121="Met")),AND(#REF!="FALSE",OR(AND(E121="Yes",NOT(ISBLANK(F121))),AND(E121="N/A",NOT(ISBLANK(H121))),AND(E121="Met",NOT(ISBLANK(F121))))))),AND($H$6="CHIP",OR(AND(E121="Yes",NOT(ISBLANK(F121))),AND(E121="N/A",NOT(ISBLANK(H121))),AND(E121="Met",NOT(ISBLANK(F121)))))),V121=1),1,0)</f>
        <v/>
      </c>
      <c r="AT121" s="69">
        <f>IF(OR(AND(AN121="Yes",AO121&lt;&gt;0),AND(AN121="N/A",AQ121&lt;&gt;0),AND(AN121="Met",AO121&lt;&gt;0),AND(AN121="Not met",AP121&lt;&gt;0),AND(AN121="Unsure",AP121&lt;&gt;0),AND(AN121="No",AP121&lt;&gt;0),AND(AN121="No, submission is in draft",AP121&lt;&gt;0)),1,0)</f>
        <v/>
      </c>
    </row>
    <row r="122" hidden="1" ht="106.5" customHeight="1">
      <c r="A122" s="294" t="inlineStr">
        <is>
          <t>II.J.4.17</t>
        </is>
      </c>
      <c r="B122" s="295" t="inlineStr">
        <is>
          <t>Section 1932(e)(2)(B)(i) of the Act; 
42 CFR 457.1270(b); 
42 CFR 438.700</t>
        </is>
      </c>
      <c r="C122" s="295">
        <f>IF($AG$2=1,IF(AG122=1, AF122&amp;"  [If there is no additional information related to the CHIP contract, this information only needs to be entered in Section "&amp;AH122&amp;".]",AF122),AF122)</f>
        <v/>
      </c>
      <c r="D122" s="296" t="n"/>
      <c r="E122" s="295" t="inlineStr">
        <is>
          <t>Met</t>
        </is>
      </c>
      <c r="F122" s="663" t="inlineStr">
        <is>
          <t>Source: CN-680000-FP122: 36, 20, 26, 58 | FP122 Attachment: 11, 1, 33, 10</t>
        </is>
      </c>
      <c r="G122" s="295" t="inlineStr">
        <is>
          <t>N/A</t>
        </is>
      </c>
      <c r="H122" s="650" t="inlineStr">
        <is>
          <t>Recommendation: UNCLEAR
Response:
The retrieved text does not provide any explicit mention or support for the specific formula or conditional logic provided in the requirement. There is no evidence in the contract text that directly addresses this formula. Therefore, it is unclear whether the requirement is met or not met.</t>
        </is>
      </c>
      <c r="I122" s="92" t="inlineStr">
        <is>
          <t>MCO</t>
        </is>
      </c>
      <c r="J122" s="92" t="n"/>
      <c r="K122" s="92" t="n"/>
      <c r="L122" s="71" t="n"/>
      <c r="M122" s="71" t="n"/>
      <c r="N122" s="71" t="n"/>
      <c r="O122" s="71" t="n"/>
      <c r="P122" s="71" t="inlineStr">
        <is>
          <t>EXISTING</t>
        </is>
      </c>
      <c r="Q122" s="71">
        <f>IF(OR(AND($C$2="Base contract",$C$3="No, section requirements must be reviewed",#REF!= FALSE,#REF!=FALSE),AND($C$2="Contract amendment",$C$3="No, section requirements must be reviewed",#REF!=FALSE,#REF!=FALSE)),"MUNN")</f>
        <v/>
      </c>
      <c r="R122" s="71" t="n"/>
      <c r="S122" s="64" t="n">
        <v>43282</v>
      </c>
      <c r="T122" s="64" t="n"/>
      <c r="U122" s="64" t="n"/>
      <c r="V122" s="97">
        <f>IF(OR(AND(AG122=1,#REF!="TRUE",AT122=1),#REF!=TRUE,#REF!=TRUE),1,IF(AND(OR(AND(AG122=1,#REF!="FALSE"),AND(AG122&lt;&gt;1,#REF!="FALSE")),OR(AND(E122="Yes",F122&lt;&gt;""),AND(E122="N/A",H122&lt;&gt;""),AND(E122="Met",F122&lt;&gt;""),AND(E122="Not met",G122&lt;&gt;""),AND(E122="Unsure",G122&lt;&gt;""),AND(E122="No",G122&lt;&gt;""),AND(E122="No, submission is in draft",G122&lt;&gt;""))),1,0))</f>
        <v/>
      </c>
      <c r="W122" s="56">
        <f>IF(AND('Cover Sheet'!$B$19="Non-Risk",$R122=1),TRUE,FALSE)</f>
        <v/>
      </c>
      <c r="X122" s="56" t="n"/>
      <c r="Y122" s="56" t="n"/>
      <c r="Z122" s="56" t="n"/>
      <c r="AA122" s="56" t="n"/>
      <c r="AB122" s="56" t="n"/>
      <c r="AC122" s="56" t="n"/>
      <c r="AD122" s="56" t="n"/>
      <c r="AE122" s="56" t="n"/>
      <c r="AF122" s="44" t="inlineStr">
        <is>
          <t xml:space="preserve">The contract specifies the circumstances under which the state will impose optional temporary management. Temporary management may only be imposed when the state finds, through onsite surveys, enrollee or other complaints, financial status, or any other source:
• There is continued egregious behavior by the MCP;
• There is substantial risk to enrollees’ health; or
• The sanction is necessary to ensure the health of the MCP’s enrollees in one of two circumstances:
o While improvements are made to remedy violations that require sanctions; or
o Until there is an orderly termination or reorganization of the MCP. 
</t>
        </is>
      </c>
      <c r="AG122" s="98" t="n">
        <v>1</v>
      </c>
      <c r="AH122" s="75">
        <f>A48</f>
        <v/>
      </c>
      <c r="AI122" s="44">
        <f>C48</f>
        <v/>
      </c>
      <c r="AJ122" s="57">
        <f>IF(AG122=1,AI122=AF122,"")</f>
        <v/>
      </c>
      <c r="AK122" s="57">
        <f>IF($AG$2=1, IF(AG122=1,1,0),0)</f>
        <v/>
      </c>
      <c r="AM122" s="69">
        <f>IF(AL122=1,1,"")</f>
        <v/>
      </c>
      <c r="AN122" s="69">
        <f>IF(E48 &lt;&gt;0, E48, IF(OR(#REF!=TRUE,#REF!= TRUE),"N/A", 0))</f>
        <v/>
      </c>
      <c r="AO122" s="69">
        <f>IF(F48 &lt;&gt;0, F48, IF(OR(#REF!=TRUE,#REF!= TRUE),"N/A", 0))</f>
        <v/>
      </c>
      <c r="AP122" s="69">
        <f>IF(G48 &lt;&gt;0, G48, IF(OR(#REF!=TRUE,#REF!= TRUE),"N/A", 0))</f>
        <v/>
      </c>
      <c r="AQ122" s="69">
        <f>IF(H48 &lt;&gt;0, H48, IF(OR(#REF!=TRUE,#REF!= TRUE),"N/A", 0))</f>
        <v/>
      </c>
      <c r="AR122" s="69">
        <f>IF(OR(AND($H$6="Both",OR(AND(AG122=0,OR(NOT(ISBLANK(E122)),NOT(ISBLANK(F122)),NOT(ISBLANK(G122)),NOT(ISBLANK(H122)))),AND(AG122=1,#REF!="TRUE",OR(AN122&lt;&gt;0,AO122&lt;&gt;0,AP122&lt;&gt;0,AQ122&lt;&gt;0)),AND(AG122=1,#REF!="FALSE",OR(NOT(ISBLANK(E122)),NOT(ISBLANK(F122)),NOT(ISBLANK(G122)),NOT(ISBLANK(H122)))))),AND($H$6="CHIP",OR(NOT(ISBLANK(E122)),NOT(ISBLANK(F122)),NOT(ISBLANK(G122)),NOT(ISBLANK(H122)))),V122=1),1,0)</f>
        <v/>
      </c>
      <c r="AS122" s="69">
        <f>IF(AND(OR(OR(#REF!=TRUE,#REF!=TRUE),AND($H$6="Both",OR(AND(AG122=1,#REF!="TRUE",AT122=1,OR(AN122="Yes",AN122="N/A",AN122="Met")),AND(#REF!="FALSE",OR(AND(E122="Yes",NOT(ISBLANK(F122))),AND(E122="N/A",NOT(ISBLANK(H122))),AND(E122="Met",NOT(ISBLANK(F122))))))),AND($H$6="CHIP",OR(AND(E122="Yes",NOT(ISBLANK(F122))),AND(E122="N/A",NOT(ISBLANK(H122))),AND(E122="Met",NOT(ISBLANK(F122)))))),V122=1),1,0)</f>
        <v/>
      </c>
      <c r="AT122" s="69">
        <f>IF(OR(AND(AN122="Yes",AO122&lt;&gt;0),AND(AN122="N/A",AQ122&lt;&gt;0),AND(AN122="Met",AO122&lt;&gt;0),AND(AN122="Not met",AP122&lt;&gt;0),AND(AN122="Unsure",AP122&lt;&gt;0),AND(AN122="No",AP122&lt;&gt;0),AND(AN122="No, submission is in draft",AP122&lt;&gt;0)),1,0)</f>
        <v/>
      </c>
    </row>
    <row r="123" hidden="1" ht="110.25" customHeight="1">
      <c r="A123" s="294" t="inlineStr">
        <is>
          <t>II.J.4.18</t>
        </is>
      </c>
      <c r="B123" s="263" t="inlineStr">
        <is>
          <t>Section 1932(e)(2)(B)(ii) of the Act; 
42 CFR 457.1270(c); 
42 CFR 438.706(c) - (d)</t>
        </is>
      </c>
      <c r="C123" s="295">
        <f>IF($AG$2=1,IF(AG123=1, AF123&amp;"  [If there is no additional information related to the CHIP contract, this information only needs to be entered in Section "&amp;AH123&amp;".]",AF123),AF123)</f>
        <v/>
      </c>
      <c r="D123" s="296" t="n"/>
      <c r="E123" s="295" t="inlineStr">
        <is>
          <t>Met</t>
        </is>
      </c>
      <c r="F123" s="663" t="inlineStr">
        <is>
          <t>Source: CN-680000-FP122: 37, 12, 466, 27, 2, 36, 11, 26: 37, 12, 466, 27, 2, 36, 11, 26</t>
        </is>
      </c>
      <c r="G123" s="295" t="inlineStr">
        <is>
          <t>N/A</t>
        </is>
      </c>
      <c r="H123" s="650" t="inlineStr">
        <is>
          <t>Recommendation: UNCLEAR
Response:
The retrieved text does not provide explicit evidence to determine whether the requirement is met. The requirement involves a specific Excel-like formula, but the contract text does not mention or reference this formula. Additional information or context about the use of this formula in the contract is needed to make a determination.</t>
        </is>
      </c>
      <c r="I123" s="92" t="inlineStr">
        <is>
          <t>MCO</t>
        </is>
      </c>
      <c r="J123" s="92" t="n"/>
      <c r="K123" s="92" t="n"/>
      <c r="L123" s="71" t="n"/>
      <c r="M123" s="71" t="n"/>
      <c r="N123" s="71" t="n"/>
      <c r="O123" s="71" t="n"/>
      <c r="P123" s="71" t="inlineStr">
        <is>
          <t>EXISTING</t>
        </is>
      </c>
      <c r="Q123" s="71">
        <f>IF(OR(AND($C$2="Base contract",$C$3="No, section requirements must be reviewed",#REF!= FALSE,#REF!=FALSE),AND($C$2="Contract amendment",$C$3="No, section requirements must be reviewed",#REF!=FALSE,#REF!=FALSE)),"MUNN")</f>
        <v/>
      </c>
      <c r="R123" s="71" t="n"/>
      <c r="S123" s="64" t="n">
        <v>43282</v>
      </c>
      <c r="T123" s="64" t="n"/>
      <c r="U123" s="64" t="n"/>
      <c r="V123" s="97">
        <f>IF(OR(AND(AG123=1,#REF!="TRUE",AT123=1),#REF!=TRUE,#REF!=TRUE),1,IF(AND(OR(AND(AG123=1,#REF!="FALSE"),AND(AG123&lt;&gt;1,#REF!="FALSE")),OR(AND(E123="Yes",F123&lt;&gt;""),AND(E123="N/A",H123&lt;&gt;""),AND(E123="Met",F123&lt;&gt;""),AND(E123="Not met",G123&lt;&gt;""),AND(E123="Unsure",G123&lt;&gt;""),AND(E123="No",G123&lt;&gt;""),AND(E123="No, submission is in draft",G123&lt;&gt;""))),1,0))</f>
        <v/>
      </c>
      <c r="W123" s="56">
        <f>IF(AND('Cover Sheet'!$B$19="Non-Risk",$R123=1),TRUE,FALSE)</f>
        <v/>
      </c>
      <c r="X123" s="56" t="n"/>
      <c r="Y123" s="56" t="n"/>
      <c r="Z123" s="56" t="n"/>
      <c r="AA123" s="56" t="n"/>
      <c r="AB123" s="56" t="n"/>
      <c r="AC123" s="56" t="n"/>
      <c r="AD123" s="56" t="n"/>
      <c r="AE123" s="56" t="n"/>
      <c r="AF123" s="44" t="inlineStr">
        <is>
          <t xml:space="preserve">The contract specifies that the state must impose mandatory temporary management when an MCP repeatedly fails to meet substantive requirements in sections 1903(m) or 1932 of the Act or 42 CFR 438. The state may not delay the imposition of temporary management to provide a hearing and may not terminate temporary management until it determines that the MCP can ensure the sanctioned behavior will not reoccur. </t>
        </is>
      </c>
      <c r="AG123" s="98" t="n">
        <v>1</v>
      </c>
      <c r="AH123" s="75">
        <f>A49</f>
        <v/>
      </c>
      <c r="AI123" s="44">
        <f>C49</f>
        <v/>
      </c>
      <c r="AJ123" s="57">
        <f>IF(AG123=1,AI123=AF123,"")</f>
        <v/>
      </c>
      <c r="AK123" s="57">
        <f>IF($AG$2=1, IF(AG123=1,1,0),0)</f>
        <v/>
      </c>
      <c r="AM123" s="69">
        <f>IF(AL123=1,1,"")</f>
        <v/>
      </c>
      <c r="AN123" s="69">
        <f>IF(E49 &lt;&gt;0, E49, IF(OR(#REF!=TRUE,#REF!= TRUE),"N/A", 0))</f>
        <v/>
      </c>
      <c r="AO123" s="69">
        <f>IF(F49 &lt;&gt;0, F49, IF(OR(#REF!=TRUE,#REF!= TRUE),"N/A", 0))</f>
        <v/>
      </c>
      <c r="AP123" s="69">
        <f>IF(G49 &lt;&gt;0, G49, IF(OR(#REF!=TRUE,#REF!= TRUE),"N/A", 0))</f>
        <v/>
      </c>
      <c r="AQ123" s="69">
        <f>IF(H49 &lt;&gt;0, H49, IF(OR(#REF!=TRUE,#REF!= TRUE),"N/A", 0))</f>
        <v/>
      </c>
      <c r="AR123" s="69">
        <f>IF(OR(AND($H$6="Both",OR(AND(AG123=0,OR(NOT(ISBLANK(E123)),NOT(ISBLANK(F123)),NOT(ISBLANK(G123)),NOT(ISBLANK(H123)))),AND(AG123=1,#REF!="TRUE",OR(AN123&lt;&gt;0,AO123&lt;&gt;0,AP123&lt;&gt;0,AQ123&lt;&gt;0)),AND(AG123=1,#REF!="FALSE",OR(NOT(ISBLANK(E123)),NOT(ISBLANK(F123)),NOT(ISBLANK(G123)),NOT(ISBLANK(H123)))))),AND($H$6="CHIP",OR(NOT(ISBLANK(E123)),NOT(ISBLANK(F123)),NOT(ISBLANK(G123)),NOT(ISBLANK(H123)))),V123=1),1,0)</f>
        <v/>
      </c>
      <c r="AS123" s="69">
        <f>IF(AND(OR(OR(#REF!=TRUE,#REF!=TRUE),AND($H$6="Both",OR(AND(AG123=1,#REF!="TRUE",AT123=1,OR(AN123="Yes",AN123="N/A",AN123="Met")),AND(#REF!="FALSE",OR(AND(E123="Yes",NOT(ISBLANK(F123))),AND(E123="N/A",NOT(ISBLANK(H123))),AND(E123="Met",NOT(ISBLANK(F123))))))),AND($H$6="CHIP",OR(AND(E123="Yes",NOT(ISBLANK(F123))),AND(E123="N/A",NOT(ISBLANK(H123))),AND(E123="Met",NOT(ISBLANK(F123)))))),V123=1),1,0)</f>
        <v/>
      </c>
      <c r="AT123" s="69">
        <f>IF(OR(AND(AN123="Yes",AO123&lt;&gt;0),AND(AN123="N/A",AQ123&lt;&gt;0),AND(AN123="Met",AO123&lt;&gt;0),AND(AN123="Not met",AP123&lt;&gt;0),AND(AN123="Unsure",AP123&lt;&gt;0),AND(AN123="No",AP123&lt;&gt;0),AND(AN123="No, submission is in draft",AP123&lt;&gt;0)),1,0)</f>
        <v/>
      </c>
    </row>
    <row r="124" hidden="1" ht="105.75" customHeight="1">
      <c r="A124" s="294" t="inlineStr">
        <is>
          <t>II.J.4.19</t>
        </is>
      </c>
      <c r="B124" s="295" t="inlineStr">
        <is>
          <t xml:space="preserve">Section 1932(e)(2)(B)(ii) of the Act; 
42 CFR 457.1270(c); 
42 CFR 457.1270(a); 
42 CFR 438.702(a)(3)] </t>
        </is>
      </c>
      <c r="C124" s="295" t="inlineStr">
        <is>
          <t xml:space="preserve">The contract specifies that the state must grant enrollees the right to terminate MCP 	enrollment without cause when an MCP repeatedly fails to meet substantive requirements in Part 457 Subpart L, and must notify the affected enrollees of their right to terminate. </t>
        </is>
      </c>
      <c r="D124" s="296" t="n"/>
      <c r="E124" s="295" t="inlineStr">
        <is>
          <t>Met</t>
        </is>
      </c>
      <c r="F124" s="663" t="inlineStr">
        <is>
          <t>Source: CN-680000-FP122: 256 | Attachment - Core Contract Provisions 02012025: 196</t>
        </is>
      </c>
      <c r="G124" s="295" t="inlineStr">
        <is>
          <t>N/A</t>
        </is>
      </c>
      <c r="H124" s="650" t="inlineStr">
        <is>
          <t>Recommendation: MET
Response:
The contract explicitly states that enrollees shall be notified by the Agency of the right to terminate enrollment without cause, when the Managed Care Plan repeatedly fails to meet substantive requirements in Sections 1903(m) or 1932 of the Social Security Act, or 42 CFR 438.706 (42 CFR 438.706(b)).
Evidence:
- "C. The Managed Care Plan may be subject to temporary management and enrollees shall be notified by the Agency of the right to terminate enrollment without cause, when the Managed Care Plan repeatedly fails to meet substantive requirements in Sections 1903(m) or 1932 of the Social Security Act, or 42 CFR 438.706 (42 CFR 438.706(b))." [CN-680000-FP122: 256]
- "C. The Managed Care Plan may be subject to temporary management and enrollees shall be notified by the Agency of the right to terminate enrollment without cause, when the Managed Care Plan repeatedly fails to meet substantive requirements in Sections 1903(m) or 1932 of the Social Security Act, or 42 CFR 438.706 (42 CFR 438.706(b))." [Attachment - Core Contract Provisions 02012025: 196]</t>
        </is>
      </c>
      <c r="I124" s="92" t="inlineStr">
        <is>
          <t>MCO</t>
        </is>
      </c>
      <c r="J124" s="92" t="n"/>
      <c r="K124" s="92" t="n"/>
      <c r="L124" s="71" t="n"/>
      <c r="M124" s="71" t="n"/>
      <c r="N124" s="71" t="n"/>
      <c r="O124" s="71" t="n"/>
      <c r="P124" s="71" t="inlineStr">
        <is>
          <t>EXISTING</t>
        </is>
      </c>
      <c r="Q124" s="71">
        <f>IF(OR(AND($C$2="Base contract",$C$3="No, section requirements must be reviewed",#REF!= FALSE,#REF!=FALSE),AND($C$2="Contract amendment",$C$3="No, section requirements must be reviewed",#REF!=FALSE,#REF!=FALSE)),"MUNN")</f>
        <v/>
      </c>
      <c r="R124" s="71" t="n"/>
      <c r="S124" s="64" t="n">
        <v>43282</v>
      </c>
      <c r="T124" s="64" t="n"/>
      <c r="U124" s="64" t="n"/>
      <c r="V124" s="97">
        <f>IF(OR(AND(AG124=1,#REF!="TRUE",AT124=1),#REF!=TRUE,#REF!=TRUE),1,IF(AND(OR(AND(AG124=1,#REF!="FALSE"),AND(AG124&lt;&gt;1,#REF!="FALSE")),OR(AND(E124="Yes",F124&lt;&gt;""),AND(E124="N/A",H124&lt;&gt;""),AND(E124="Met",F124&lt;&gt;""),AND(E124="Not met",G124&lt;&gt;""),AND(E124="Unsure",G124&lt;&gt;""),AND(E124="No",G124&lt;&gt;""),AND(E124="No, submission is in draft",G124&lt;&gt;""))),1,0))</f>
        <v/>
      </c>
      <c r="W124" s="56">
        <f>IF(AND('Cover Sheet'!$B$19="Non-Risk",$R124=1),TRUE,FALSE)</f>
        <v/>
      </c>
      <c r="X124" s="56" t="n"/>
      <c r="Y124" s="56" t="n"/>
      <c r="Z124" s="56" t="n"/>
      <c r="AA124" s="56" t="n"/>
      <c r="AB124" s="56" t="n"/>
      <c r="AC124" s="56" t="n"/>
      <c r="AD124" s="56" t="n"/>
      <c r="AE124" s="56" t="n"/>
      <c r="AF124" s="79" t="n"/>
      <c r="AG124" s="98" t="n">
        <v>0</v>
      </c>
      <c r="AH124" s="108" t="n"/>
      <c r="AI124" s="79" t="n"/>
      <c r="AJ124" s="57">
        <f>IF(AG124=1,AI124=AF124,"")</f>
        <v/>
      </c>
      <c r="AK124" s="57">
        <f>IF($AG$2=1, IF(AG124=1,1,0),0)</f>
        <v/>
      </c>
      <c r="AM124" s="69">
        <f>IF(AL124=1,1,"")</f>
        <v/>
      </c>
      <c r="AR124" s="69">
        <f>IF(OR(AND($H$6="Both",OR(AND(AG124=0,OR(NOT(ISBLANK(E124)),NOT(ISBLANK(F124)),NOT(ISBLANK(G124)),NOT(ISBLANK(H124)))),AND(AG124=1,#REF!="TRUE",OR(AN124&lt;&gt;0,AO124&lt;&gt;0,AP124&lt;&gt;0,AQ124&lt;&gt;0)),AND(AG124=1,#REF!="FALSE",OR(NOT(ISBLANK(E124)),NOT(ISBLANK(F124)),NOT(ISBLANK(G124)),NOT(ISBLANK(H124)))))),AND($H$6="CHIP",OR(NOT(ISBLANK(E124)),NOT(ISBLANK(F124)),NOT(ISBLANK(G124)),NOT(ISBLANK(H124)))),V124=1),1,0)</f>
        <v/>
      </c>
      <c r="AS124" s="69">
        <f>IF(AND(OR(OR(#REF!=TRUE,#REF!=TRUE),AND($H$6="Both",OR(AND(AG124=1,#REF!="TRUE",AT124=1,OR(AN124="Yes",AN124="N/A",AN124="Met")),AND(#REF!="FALSE",OR(AND(E124="Yes",NOT(ISBLANK(F124))),AND(E124="N/A",NOT(ISBLANK(H124))),AND(E124="Met",NOT(ISBLANK(F124))))))),AND($H$6="CHIP",OR(AND(E124="Yes",NOT(ISBLANK(F124))),AND(E124="N/A",NOT(ISBLANK(H124))),AND(E124="Met",NOT(ISBLANK(F124)))))),V124=1),1,0)</f>
        <v/>
      </c>
      <c r="AT124" s="69">
        <f>IF(OR(AND(AN124="Yes",AO124&lt;&gt;0),AND(AN124="N/A",AQ124&lt;&gt;0),AND(AN124="Met",AO124&lt;&gt;0),AND(AN124="Not met",AP124&lt;&gt;0),AND(AN124="Unsure",AP124&lt;&gt;0),AND(AN124="No",AP124&lt;&gt;0),AND(AN124="No, submission is in draft",AP124&lt;&gt;0)),1,0)</f>
        <v/>
      </c>
    </row>
    <row r="125" hidden="1" ht="15.75" customHeight="1">
      <c r="A125" s="357" t="n"/>
      <c r="B125" s="358" t="n"/>
      <c r="C125" s="359" t="inlineStr">
        <is>
          <t>II.J.5 Termination</t>
        </is>
      </c>
      <c r="D125" s="360" t="n"/>
      <c r="E125" s="361" t="n"/>
      <c r="F125" s="361" t="n"/>
      <c r="G125" s="361" t="n"/>
      <c r="H125" s="362" t="n"/>
      <c r="I125" s="74" t="n"/>
      <c r="J125" s="74" t="n"/>
      <c r="K125" s="74" t="n"/>
      <c r="L125" s="87" t="n"/>
      <c r="M125" s="87" t="n"/>
      <c r="S125" s="116" t="n"/>
      <c r="T125" s="116" t="n"/>
      <c r="U125" s="116" t="n"/>
      <c r="V125" s="126" t="n"/>
      <c r="W125" s="68" t="n"/>
      <c r="X125" s="68" t="n"/>
      <c r="Y125" s="68" t="n"/>
      <c r="Z125" s="68" t="n"/>
      <c r="AA125" s="68" t="n"/>
      <c r="AB125" s="68" t="n"/>
      <c r="AC125" s="68" t="n"/>
      <c r="AD125" s="68" t="n"/>
      <c r="AE125" s="68" t="n"/>
      <c r="AF125" s="109" t="n"/>
      <c r="AG125" s="110" t="n"/>
      <c r="AI125" s="109" t="n"/>
    </row>
    <row r="126" hidden="1" ht="77.25" customHeight="1">
      <c r="A126" s="294" t="inlineStr">
        <is>
          <t xml:space="preserve">II.J.5.01 </t>
        </is>
      </c>
      <c r="B126" s="295" t="inlineStr">
        <is>
          <t>Sections 1903(m); 1905(t); 1932 of the Act; 
42 CFR 457.1270;
42 CFR 438.708(a); 
42 CFR 438.708(b)</t>
        </is>
      </c>
      <c r="C126" s="295">
        <f>IF($AG$2=1,IF(AG126=1, AF126&amp;"  [If there is no additional information related to the CHIP contract, this information only needs to be entered in Section "&amp;AH126&amp;".]",AF126),AF126)</f>
        <v/>
      </c>
      <c r="D126" s="296" t="n"/>
      <c r="E126" s="295" t="inlineStr">
        <is>
          <t>Met</t>
        </is>
      </c>
      <c r="F126" s="663" t="inlineStr">
        <is>
          <t>Source: CN-680000-FP122: 36, 27, 30, 26 | FP122 Attachment: 11, 2, 5, 1</t>
        </is>
      </c>
      <c r="G126" s="295" t="inlineStr">
        <is>
          <t>N/A</t>
        </is>
      </c>
      <c r="H126" s="650" t="inlineStr">
        <is>
          <t>Recommendation: UNCLEAR
Response:
The retrieved text does not provide explicit evidence of the requirement being met. The requirement appears to be an Excel formula, but there is no mention of this specific formula or similar conditions in the contract text. Additional information or context is needed to determine if this requirement is met.</t>
        </is>
      </c>
      <c r="I126" s="92" t="inlineStr">
        <is>
          <t>MCO</t>
        </is>
      </c>
      <c r="J126" s="92" t="n"/>
      <c r="K126" s="92" t="n"/>
      <c r="L126" s="71" t="n"/>
      <c r="M126" s="71" t="n"/>
      <c r="N126" s="71" t="n"/>
      <c r="O126" s="71" t="n"/>
      <c r="P126" s="71" t="inlineStr">
        <is>
          <t>EXISTING</t>
        </is>
      </c>
      <c r="Q126" s="71">
        <f>IF(OR(AND($C$2="Base contract",$C$3="No, section requirements must be reviewed",#REF!= FALSE,#REF!=FALSE),AND($C$2="Contract amendment",$C$3="No, section requirements must be reviewed",#REF!=FALSE,#REF!=FALSE)),"MUNN")</f>
        <v/>
      </c>
      <c r="R126" s="71" t="n"/>
      <c r="S126" s="64" t="n">
        <v>43282</v>
      </c>
      <c r="T126" s="64" t="n"/>
      <c r="U126" s="64" t="n"/>
      <c r="V126" s="97">
        <f>IF(OR(AND(AG126=1,#REF!="TRUE",AT126=1),#REF!=TRUE,#REF!=TRUE),1,IF(AND(OR(AND(AG126=1,#REF!="FALSE"),AND(AG126&lt;&gt;1,#REF!="FALSE")),OR(AND(E126="Yes",F126&lt;&gt;""),AND(E126="N/A",H126&lt;&gt;""),AND(E126="Met",F126&lt;&gt;""),AND(E126="Not met",G126&lt;&gt;""),AND(E126="Unsure",G126&lt;&gt;""),AND(E126="No",G126&lt;&gt;""),AND(E126="No, submission is in draft",G126&lt;&gt;""))),1,0))</f>
        <v/>
      </c>
      <c r="W126" s="56">
        <f>IF(AND('Cover Sheet'!$B$19="Non-Risk",$R126=1),TRUE,FALSE)</f>
        <v/>
      </c>
      <c r="X126" s="56" t="n"/>
      <c r="Y126" s="56" t="n"/>
      <c r="Z126" s="56" t="n"/>
      <c r="AA126" s="56" t="n"/>
      <c r="AB126" s="56" t="n"/>
      <c r="AC126" s="56" t="n"/>
      <c r="AD126" s="56" t="n"/>
      <c r="AE126" s="56" t="n"/>
      <c r="AF126" s="44" t="inlineStr">
        <is>
          <t xml:space="preserve">The contract specifies that the state may terminate an MCP contract, and place enrollees into a different MCP or provide CHIP benefits through other state plan authority, if the state determines that the MCP has failed to carry out the substantive terms of its contracts or meet the applicable requirements of sections 1932, 1903(m) or 1905(t) of the Act. </t>
        </is>
      </c>
      <c r="AG126" s="98" t="n">
        <v>1</v>
      </c>
      <c r="AH126" s="75">
        <f>A52</f>
        <v/>
      </c>
      <c r="AI126" s="44">
        <f>C52</f>
        <v/>
      </c>
      <c r="AJ126" s="57">
        <f>IF(AG126=1,AI126=AF126,"")</f>
        <v/>
      </c>
      <c r="AK126" s="57">
        <f>IF($AG$2=1, IF(AG126=1,1,0),0)</f>
        <v/>
      </c>
      <c r="AM126" s="69">
        <f>IF(AL126=1,1,"")</f>
        <v/>
      </c>
      <c r="AN126" s="69">
        <f>IF(E52 &lt;&gt;0, E52, IF(OR(#REF!=TRUE,#REF!= TRUE),"N/A", 0))</f>
        <v/>
      </c>
      <c r="AO126" s="69">
        <f>IF(F52 &lt;&gt;0, F52, IF(OR(#REF!=TRUE,#REF!= TRUE),"N/A", 0))</f>
        <v/>
      </c>
      <c r="AP126" s="69">
        <f>IF(G52 &lt;&gt;0, G52, IF(OR(#REF!=TRUE,#REF!= TRUE),"N/A", 0))</f>
        <v/>
      </c>
      <c r="AQ126" s="69">
        <f>IF(H52 &lt;&gt;0, H52, IF(OR(#REF!=TRUE,#REF!= TRUE),"N/A", 0))</f>
        <v/>
      </c>
      <c r="AR126" s="69">
        <f>IF(OR(AND($H$6="Both",OR(AND(AG126=0,OR(NOT(ISBLANK(E126)),NOT(ISBLANK(F126)),NOT(ISBLANK(G126)),NOT(ISBLANK(H126)))),AND(AG126=1,#REF!="TRUE",OR(AN126&lt;&gt;0,AO126&lt;&gt;0,AP126&lt;&gt;0,AQ126&lt;&gt;0)),AND(AG126=1,#REF!="FALSE",OR(NOT(ISBLANK(E126)),NOT(ISBLANK(F126)),NOT(ISBLANK(G126)),NOT(ISBLANK(H126)))))),AND($H$6="CHIP",OR(NOT(ISBLANK(E126)),NOT(ISBLANK(F126)),NOT(ISBLANK(G126)),NOT(ISBLANK(H126)))),V126=1),1,0)</f>
        <v/>
      </c>
      <c r="AS126" s="69">
        <f>IF(AND(OR(OR(#REF!=TRUE,#REF!=TRUE),AND($H$6="Both",OR(AND(AG126=1,#REF!="TRUE",AT126=1,OR(AN126="Yes",AN126="N/A",AN126="Met")),AND(#REF!="FALSE",OR(AND(E126="Yes",NOT(ISBLANK(F126))),AND(E126="N/A",NOT(ISBLANK(H126))),AND(E126="Met",NOT(ISBLANK(F126))))))),AND($H$6="CHIP",OR(AND(E126="Yes",NOT(ISBLANK(F126))),AND(E126="N/A",NOT(ISBLANK(H126))),AND(E126="Met",NOT(ISBLANK(F126)))))),V126=1),1,0)</f>
        <v/>
      </c>
      <c r="AT126" s="69">
        <f>IF(OR(AND(AN126="Yes",AO126&lt;&gt;0),AND(AN126="N/A",AQ126&lt;&gt;0),AND(AN126="Met",AO126&lt;&gt;0),AND(AN126="Not met",AP126&lt;&gt;0),AND(AN126="Unsure",AP126&lt;&gt;0),AND(AN126="No",AP126&lt;&gt;0),AND(AN126="No, submission is in draft",AP126&lt;&gt;0)),1,0)</f>
        <v/>
      </c>
    </row>
    <row r="127" hidden="1" ht="15.75" customHeight="1">
      <c r="A127" s="357" t="n"/>
      <c r="B127" s="358" t="n"/>
      <c r="C127" s="359" t="inlineStr">
        <is>
          <t>II.J.6 Insolvency</t>
        </is>
      </c>
      <c r="D127" s="360" t="n"/>
      <c r="E127" s="361" t="n"/>
      <c r="F127" s="361" t="n"/>
      <c r="G127" s="361" t="n"/>
      <c r="H127" s="362" t="n"/>
      <c r="I127" s="74" t="n"/>
      <c r="J127" s="74" t="n"/>
      <c r="K127" s="74" t="n"/>
      <c r="L127" s="87" t="n"/>
      <c r="M127" s="87" t="n"/>
      <c r="S127" s="116" t="n"/>
      <c r="T127" s="116" t="n"/>
      <c r="U127" s="116" t="n"/>
      <c r="V127" s="126" t="n"/>
      <c r="W127" s="68" t="n"/>
      <c r="X127" s="68" t="n"/>
      <c r="Y127" s="68" t="n"/>
      <c r="Z127" s="68" t="n"/>
      <c r="AA127" s="68" t="n"/>
      <c r="AB127" s="68" t="n"/>
      <c r="AC127" s="68" t="n"/>
      <c r="AD127" s="68" t="n"/>
      <c r="AE127" s="68" t="n"/>
      <c r="AF127" s="109" t="n"/>
      <c r="AG127" s="110" t="n"/>
      <c r="AI127" s="109" t="n"/>
    </row>
    <row r="128" hidden="1" ht="51" customHeight="1">
      <c r="A128" s="294" t="inlineStr">
        <is>
          <t xml:space="preserve">II.J.6.01 </t>
        </is>
      </c>
      <c r="B128" s="295" t="inlineStr">
        <is>
          <t xml:space="preserve">Section 1932(b)(6) of the Act; 
42 CFR 457.1226;
42 CFR 438.106(a) </t>
        </is>
      </c>
      <c r="C128" s="295">
        <f>IF($AG$2=1,IF(AG128=1, AF128&amp;"  [If there is no additional information related to the CHIP contract, this information only needs to be entered in Section "&amp;AH128&amp;".]",AF128),AF128)</f>
        <v/>
      </c>
      <c r="D128" s="296" t="n"/>
      <c r="E128" s="295" t="inlineStr">
        <is>
          <t>Met</t>
        </is>
      </c>
      <c r="F128" s="663" t="inlineStr">
        <is>
          <t>Source: CN-680000-FP122: 462, 247, 11, 36, 27, 2, 87, 147: 462, 247, 11, 36, 27, 2, 87, 147</t>
        </is>
      </c>
      <c r="G128" s="295" t="inlineStr">
        <is>
          <t>N/A</t>
        </is>
      </c>
      <c r="H128" s="650" t="inlineStr">
        <is>
          <t>Recommendation: UNCLEAR
Response:
The retrieved text does not provide explicit evidence of the specific formula or conditional logic being implemented or referenced within the contract. The pages mentioned in the results do not contain the exact formula or any clear indication that this logic is part of the contract's requirements. Therefore, it is unclear whether the requirement is met based on the provided context.</t>
        </is>
      </c>
      <c r="I128" s="92" t="inlineStr">
        <is>
          <t>MCO</t>
        </is>
      </c>
      <c r="J128" s="92" t="n"/>
      <c r="K128" s="92" t="inlineStr">
        <is>
          <t>PIHP</t>
        </is>
      </c>
      <c r="L128" s="71" t="inlineStr">
        <is>
          <t>PAHP</t>
        </is>
      </c>
      <c r="M128" s="71" t="inlineStr">
        <is>
          <t>NEMT PAHP</t>
        </is>
      </c>
      <c r="N128" s="71" t="n"/>
      <c r="O128" s="71" t="n"/>
      <c r="P128" s="71" t="inlineStr">
        <is>
          <t>EXISTING</t>
        </is>
      </c>
      <c r="Q128" s="71">
        <f>IF(OR(AND($C$2="Base contract",$C$3="No, section requirements must be reviewed",#REF!= FALSE,#REF!=FALSE),AND($C$2="Contract amendment",$C$3="No, section requirements must be reviewed",#REF!=FALSE,#REF!=FALSE)),"MUNN")</f>
        <v/>
      </c>
      <c r="R128" s="71" t="n"/>
      <c r="S128" s="64" t="n">
        <v>43282</v>
      </c>
      <c r="T128" s="64" t="n"/>
      <c r="U128" s="64" t="n"/>
      <c r="V128" s="97">
        <f>IF(OR(AND(AG128=1,#REF!="TRUE",AT128=1),#REF!=TRUE,#REF!=TRUE),1,IF(AND(OR(AND(AG128=1,#REF!="FALSE"),AND(AG128&lt;&gt;1,#REF!="FALSE")),OR(AND(E128="Yes",F128&lt;&gt;""),AND(E128="N/A",H128&lt;&gt;""),AND(E128="Met",F128&lt;&gt;""),AND(E128="Not met",G128&lt;&gt;""),AND(E128="Unsure",G128&lt;&gt;""),AND(E128="No",G128&lt;&gt;""),AND(E128="No, submission is in draft",G128&lt;&gt;""))),1,0))</f>
        <v/>
      </c>
      <c r="W128" s="56">
        <f>IF(AND('Cover Sheet'!$B$19="Non-Risk",$R128=1),TRUE,FALSE)</f>
        <v/>
      </c>
      <c r="X128" s="56" t="n"/>
      <c r="Y128" s="56" t="n"/>
      <c r="Z128" s="56" t="n"/>
      <c r="AA128" s="56" t="n"/>
      <c r="AB128" s="56" t="n"/>
      <c r="AC128" s="56" t="n"/>
      <c r="AD128" s="56" t="n"/>
      <c r="AE128" s="56" t="n"/>
      <c r="AF128" s="44" t="inlineStr">
        <is>
          <t xml:space="preserve">The contract specifies that CHIP enrollees are not held liable for the MCP’s debts, in the event the MCP becomes insolvent. </t>
        </is>
      </c>
      <c r="AG128" s="98" t="n">
        <v>1</v>
      </c>
      <c r="AH128" s="75">
        <f>A54</f>
        <v/>
      </c>
      <c r="AI128" s="44">
        <f>C54</f>
        <v/>
      </c>
      <c r="AJ128" s="57">
        <f>IF(AG128=1,AI128=AF128,"")</f>
        <v/>
      </c>
      <c r="AK128" s="57">
        <f>IF($AG$2=1, IF(AG128=1,1,0),0)</f>
        <v/>
      </c>
      <c r="AM128" s="69">
        <f>IF(AL128=1,1,"")</f>
        <v/>
      </c>
      <c r="AN128" s="69">
        <f>IF(E54 &lt;&gt;0, E54, IF(OR(#REF!=TRUE,#REF!= TRUE),"N/A", 0))</f>
        <v/>
      </c>
      <c r="AO128" s="69">
        <f>IF(F54 &lt;&gt;0, F54, IF(OR(#REF!=TRUE,#REF!= TRUE),"N/A", 0))</f>
        <v/>
      </c>
      <c r="AP128" s="69">
        <f>IF(G54 &lt;&gt;0, G54, IF(OR(#REF!=TRUE,#REF!= TRUE),"N/A", 0))</f>
        <v/>
      </c>
      <c r="AQ128" s="69">
        <f>IF(H54 &lt;&gt;0, H54, IF(OR(#REF!=TRUE,#REF!= TRUE),"N/A", 0))</f>
        <v/>
      </c>
      <c r="AR128" s="69">
        <f>IF(OR(AND($H$6="Both",OR(AND(AG128=0,OR(NOT(ISBLANK(E128)),NOT(ISBLANK(F128)),NOT(ISBLANK(G128)),NOT(ISBLANK(H128)))),AND(AG128=1,#REF!="TRUE",OR(AN128&lt;&gt;0,AO128&lt;&gt;0,AP128&lt;&gt;0,AQ128&lt;&gt;0)),AND(AG128=1,#REF!="FALSE",OR(NOT(ISBLANK(E128)),NOT(ISBLANK(F128)),NOT(ISBLANK(G128)),NOT(ISBLANK(H128)))))),AND($H$6="CHIP",OR(NOT(ISBLANK(E128)),NOT(ISBLANK(F128)),NOT(ISBLANK(G128)),NOT(ISBLANK(H128)))),V128=1),1,0)</f>
        <v/>
      </c>
      <c r="AS128" s="69">
        <f>IF(AND(OR(OR(#REF!=TRUE,#REF!=TRUE),AND($H$6="Both",OR(AND(AG128=1,#REF!="TRUE",AT128=1,OR(AN128="Yes",AN128="N/A",AN128="Met")),AND(#REF!="FALSE",OR(AND(E128="Yes",NOT(ISBLANK(F128))),AND(E128="N/A",NOT(ISBLANK(H128))),AND(E128="Met",NOT(ISBLANK(F128))))))),AND($H$6="CHIP",OR(AND(E128="Yes",NOT(ISBLANK(F128))),AND(E128="N/A",NOT(ISBLANK(H128))),AND(E128="Met",NOT(ISBLANK(F128)))))),V128=1),1,0)</f>
        <v/>
      </c>
      <c r="AT128" s="69">
        <f>IF(OR(AND(AN128="Yes",AO128&lt;&gt;0),AND(AN128="N/A",AQ128&lt;&gt;0),AND(AN128="Met",AO128&lt;&gt;0),AND(AN128="Not met",AP128&lt;&gt;0),AND(AN128="Unsure",AP128&lt;&gt;0),AND(AN128="No",AP128&lt;&gt;0),AND(AN128="No, submission is in draft",AP128&lt;&gt;0)),1,0)</f>
        <v/>
      </c>
    </row>
    <row r="129" hidden="1" ht="51" customHeight="1">
      <c r="A129" s="294" t="inlineStr">
        <is>
          <t>II.J.6.02</t>
        </is>
      </c>
      <c r="B129" s="295" t="inlineStr">
        <is>
          <t>Section 1932(b)(6) of the Act; 
42 CFR 457.1226;
42 CFR 438.106(b)(1)</t>
        </is>
      </c>
      <c r="C129" s="295">
        <f>IF($AG$2=1,IF(AG129=1, AF129&amp;"  [If there is no additional information related to the CHIP contract, this information only needs to be entered in Section "&amp;AH129&amp;".]",AF129),AF129)</f>
        <v/>
      </c>
      <c r="D129" s="296" t="n"/>
      <c r="E129" s="295" t="inlineStr">
        <is>
          <t>Met</t>
        </is>
      </c>
      <c r="F129" s="663" t="inlineStr">
        <is>
          <t>Source: CN-680000-FP122: 36, 26, 27, 58 | FP122 Attachment: 11, 1, 2, 33</t>
        </is>
      </c>
      <c r="G129" s="295" t="inlineStr">
        <is>
          <t>N/A</t>
        </is>
      </c>
      <c r="H129" s="650" t="inlineStr">
        <is>
          <t>Recommendation: UNCLEAR
Response:
The retrieved text does not provide explicit evidence of the specific formula or conditional logic provided in the requirement. The requirement appears to be a spreadsheet formula, but the contract text does not mention or reference this specific formula. Therefore, it is unclear whether the requirement is met based on the available documentation.</t>
        </is>
      </c>
      <c r="I129" s="92" t="inlineStr">
        <is>
          <t>MCO</t>
        </is>
      </c>
      <c r="J129" s="92" t="n"/>
      <c r="K129" s="92" t="inlineStr">
        <is>
          <t>PIHP</t>
        </is>
      </c>
      <c r="L129" s="71" t="inlineStr">
        <is>
          <t>PAHP</t>
        </is>
      </c>
      <c r="M129" s="71" t="inlineStr">
        <is>
          <t>NEMT PAHP</t>
        </is>
      </c>
      <c r="N129" s="71" t="n"/>
      <c r="O129" s="71" t="n"/>
      <c r="P129" s="71" t="inlineStr">
        <is>
          <t>EXISTING</t>
        </is>
      </c>
      <c r="Q129" s="71">
        <f>IF(OR(AND($C$2="Base contract",$C$3="No, section requirements must be reviewed",#REF!= FALSE,#REF!=FALSE),AND($C$2="Contract amendment",$C$3="No, section requirements must be reviewed",#REF!=FALSE,#REF!=FALSE)),"MUNN")</f>
        <v/>
      </c>
      <c r="R129" s="71" t="n"/>
      <c r="S129" s="64" t="n">
        <v>43282</v>
      </c>
      <c r="T129" s="64" t="n"/>
      <c r="U129" s="64" t="n"/>
      <c r="V129" s="97">
        <f>IF(OR(AND(AG129=1,#REF!="TRUE",AT129=1),#REF!=TRUE,#REF!=TRUE),1,IF(AND(OR(AND(AG129=1,#REF!="FALSE"),AND(AG129&lt;&gt;1,#REF!="FALSE")),OR(AND(E129="Yes",F129&lt;&gt;""),AND(E129="N/A",H129&lt;&gt;""),AND(E129="Met",F129&lt;&gt;""),AND(E129="Not met",G129&lt;&gt;""),AND(E129="Unsure",G129&lt;&gt;""),AND(E129="No",G129&lt;&gt;""),AND(E129="No, submission is in draft",G129&lt;&gt;""))),1,0))</f>
        <v/>
      </c>
      <c r="W129" s="56">
        <f>IF(AND('Cover Sheet'!$B$19="Non-Risk",$R129=1),TRUE,FALSE)</f>
        <v/>
      </c>
      <c r="X129" s="56" t="n"/>
      <c r="Y129" s="56" t="n"/>
      <c r="Z129" s="56" t="n"/>
      <c r="AA129" s="56" t="n"/>
      <c r="AB129" s="56" t="n"/>
      <c r="AC129" s="56" t="n"/>
      <c r="AD129" s="56" t="n"/>
      <c r="AE129" s="56" t="n"/>
      <c r="AF129" s="44" t="inlineStr">
        <is>
          <t>The contract specifies that CHIP enrollees are not held liable for covered services provided to the enrollee, for which the state does not pay the MCP.</t>
        </is>
      </c>
      <c r="AG129" s="98" t="n">
        <v>1</v>
      </c>
      <c r="AH129" s="75">
        <f>A55</f>
        <v/>
      </c>
      <c r="AI129" s="44">
        <f>C55</f>
        <v/>
      </c>
      <c r="AJ129" s="57">
        <f>IF(AG129=1,AI129=AF129,"")</f>
        <v/>
      </c>
      <c r="AK129" s="57">
        <f>IF($AG$2=1, IF(AG129=1,1,0),0)</f>
        <v/>
      </c>
      <c r="AM129" s="69">
        <f>IF(AL129=1,1,"")</f>
        <v/>
      </c>
      <c r="AN129" s="69">
        <f>IF(E55 &lt;&gt;0, E55, IF(OR(#REF!=TRUE,#REF!= TRUE),"N/A", 0))</f>
        <v/>
      </c>
      <c r="AO129" s="69">
        <f>IF(F55 &lt;&gt;0, F55, IF(OR(#REF!=TRUE,#REF!= TRUE),"N/A", 0))</f>
        <v/>
      </c>
      <c r="AP129" s="69">
        <f>IF(G55 &lt;&gt;0, G55, IF(OR(#REF!=TRUE,#REF!= TRUE),"N/A", 0))</f>
        <v/>
      </c>
      <c r="AQ129" s="69">
        <f>IF(H55 &lt;&gt;0, H55, IF(OR(#REF!=TRUE,#REF!= TRUE),"N/A", 0))</f>
        <v/>
      </c>
      <c r="AR129" s="69">
        <f>IF(OR(AND($H$6="Both",OR(AND(AG129=0,OR(NOT(ISBLANK(E129)),NOT(ISBLANK(F129)),NOT(ISBLANK(G129)),NOT(ISBLANK(H129)))),AND(AG129=1,#REF!="TRUE",OR(AN129&lt;&gt;0,AO129&lt;&gt;0,AP129&lt;&gt;0,AQ129&lt;&gt;0)),AND(AG129=1,#REF!="FALSE",OR(NOT(ISBLANK(E129)),NOT(ISBLANK(F129)),NOT(ISBLANK(G129)),NOT(ISBLANK(H129)))))),AND($H$6="CHIP",OR(NOT(ISBLANK(E129)),NOT(ISBLANK(F129)),NOT(ISBLANK(G129)),NOT(ISBLANK(H129)))),V129=1),1,0)</f>
        <v/>
      </c>
      <c r="AS129" s="69">
        <f>IF(AND(OR(OR(#REF!=TRUE,#REF!=TRUE),AND($H$6="Both",OR(AND(AG129=1,#REF!="TRUE",AT129=1,OR(AN129="Yes",AN129="N/A",AN129="Met")),AND(#REF!="FALSE",OR(AND(E129="Yes",NOT(ISBLANK(F129))),AND(E129="N/A",NOT(ISBLANK(H129))),AND(E129="Met",NOT(ISBLANK(F129))))))),AND($H$6="CHIP",OR(AND(E129="Yes",NOT(ISBLANK(F129))),AND(E129="N/A",NOT(ISBLANK(H129))),AND(E129="Met",NOT(ISBLANK(F129)))))),V129=1),1,0)</f>
        <v/>
      </c>
      <c r="AT129" s="69">
        <f>IF(OR(AND(AN129="Yes",AO129&lt;&gt;0),AND(AN129="N/A",AQ129&lt;&gt;0),AND(AN129="Met",AO129&lt;&gt;0),AND(AN129="Not met",AP129&lt;&gt;0),AND(AN129="Unsure",AP129&lt;&gt;0),AND(AN129="No",AP129&lt;&gt;0),AND(AN129="No, submission is in draft",AP129&lt;&gt;0)),1,0)</f>
        <v/>
      </c>
    </row>
    <row r="130" hidden="1" ht="51" customHeight="1">
      <c r="A130" s="294" t="inlineStr">
        <is>
          <t>II.J.6.02</t>
        </is>
      </c>
      <c r="B130" s="295" t="inlineStr">
        <is>
          <t>Section 1932(b)(6) of the Act; 
42 CFR 457.1226;
42 CFR 438.106(b)(1)</t>
        </is>
      </c>
      <c r="C130" s="295" t="inlineStr">
        <is>
          <t>The contract specifies that CHIP enrollees are not held liable for covered services provided to the enrollee, for which the state does not pay the MCP.</t>
        </is>
      </c>
      <c r="D130" s="296" t="n"/>
      <c r="E130" s="263" t="inlineStr">
        <is>
          <t>Met</t>
        </is>
      </c>
      <c r="F130" s="663" t="inlineStr">
        <is>
          <t>Source: Attachment - Core Contract Provisions 02012025: 176, 237 | CN-680000-FP122: 237</t>
        </is>
      </c>
      <c r="G130" s="295" t="inlineStr">
        <is>
          <t>N/A</t>
        </is>
      </c>
      <c r="H130" s="650" t="inlineStr">
        <is>
          <t>Recommendation: MET
Response:
The contract explicitly states that the Managed Care Plan shall not hold enrollees liable for payment of covered services provided by the Managed Care Plan if the Managed Care Plan has not received payment from the Agency for the covered services. This is found in the text: "The Managed Care Plan shall not hold enrollees liable for payment of covered services provided by the Managed Care Plan if the Managed Care Plan has not received payment from the Agency for the covered services" (Attachment - Core Contract Provisions 02012025: 176, 237).</t>
        </is>
      </c>
      <c r="I130" s="92" t="n"/>
      <c r="J130" s="92" t="n"/>
      <c r="K130" s="92" t="n"/>
      <c r="L130" s="71" t="n"/>
      <c r="M130" s="71" t="n"/>
      <c r="N130" s="71" t="n"/>
      <c r="O130" s="71" t="inlineStr">
        <is>
          <t>PCCME</t>
        </is>
      </c>
      <c r="P130" s="71" t="inlineStr">
        <is>
          <t>EXISTING</t>
        </is>
      </c>
      <c r="Q130" s="71">
        <f>IF(OR(AND($C$2="Base contract",$C$3="No, section requirements must be reviewed",#REF!= FALSE,#REF!=FALSE),AND($C$2="Contract amendment",$C$3="No, section requirements must be reviewed",#REF!=FALSE,#REF!=FALSE)),"MUNN")</f>
        <v/>
      </c>
      <c r="R130" s="71" t="n"/>
      <c r="S130" s="64" t="n">
        <v>44179</v>
      </c>
      <c r="T130" s="64" t="n"/>
      <c r="U130" s="64" t="n"/>
      <c r="V130" s="97">
        <f>IF(OR(AND(AG130=1,#REF!="TRUE",AT130=1),#REF!=TRUE,#REF!=TRUE),1,IF(AND(OR(AND(AG130=1,#REF!="FALSE"),AND(AG130&lt;&gt;1,#REF!="FALSE")),OR(AND(E130="Yes",F130&lt;&gt;""),AND(E130="N/A",H130&lt;&gt;""),AND(E130="Met",F130&lt;&gt;""),AND(E130="Not met",G130&lt;&gt;""),AND(E130="Unsure",G130&lt;&gt;""),AND(E130="No",G130&lt;&gt;""),AND(E130="No, submission is in draft",G130&lt;&gt;""))),1,0))</f>
        <v/>
      </c>
      <c r="W130" s="56">
        <f>IF(AND('Cover Sheet'!$B$19="Non-Risk",$R130=1),TRUE,FALSE)</f>
        <v/>
      </c>
      <c r="X130" s="56" t="n"/>
      <c r="Y130" s="56" t="n"/>
      <c r="Z130" s="56" t="n"/>
      <c r="AA130" s="56" t="n"/>
      <c r="AB130" s="56" t="n"/>
      <c r="AC130" s="56" t="n"/>
      <c r="AD130" s="56" t="n"/>
      <c r="AE130" s="56" t="n"/>
      <c r="AF130" s="44" t="inlineStr">
        <is>
          <t>The contract specifies that CHIP enrollees are not held liable for covered services provided to the enrollee, for which the state does not pay the MCP.</t>
        </is>
      </c>
      <c r="AG130" s="98" t="n">
        <v>0</v>
      </c>
      <c r="AH130" s="108" t="n"/>
      <c r="AI130" s="79" t="n"/>
      <c r="AJ130" s="57">
        <f>IF(AG130=1,AI130=AF130,"")</f>
        <v/>
      </c>
      <c r="AK130" s="57">
        <f>IF($AG$2=1, IF(AG130=1,1,0),0)</f>
        <v/>
      </c>
      <c r="AM130" s="69">
        <f>IF(AL130=1,1,"")</f>
        <v/>
      </c>
      <c r="AR130" s="69">
        <f>IF(OR(AND($H$6="Both",OR(AND(AG130=0,OR(NOT(ISBLANK(E130)),NOT(ISBLANK(F130)),NOT(ISBLANK(G130)),NOT(ISBLANK(H130)))),AND(AG130=1,#REF!="TRUE",OR(AN130&lt;&gt;0,AO130&lt;&gt;0,AP130&lt;&gt;0,AQ130&lt;&gt;0)),AND(AG130=1,#REF!="FALSE",OR(NOT(ISBLANK(E130)),NOT(ISBLANK(F130)),NOT(ISBLANK(G130)),NOT(ISBLANK(H130)))))),AND($H$6="CHIP",OR(NOT(ISBLANK(E130)),NOT(ISBLANK(F130)),NOT(ISBLANK(G130)),NOT(ISBLANK(H130)))),V130=1),1,0)</f>
        <v/>
      </c>
      <c r="AS130" s="69">
        <f>IF(AND(OR(OR(#REF!=TRUE,#REF!=TRUE),AND($H$6="Both",OR(AND(AG130=1,#REF!="TRUE",AT130=1,OR(AN130="Yes",AN130="N/A",AN130="Met")),AND(#REF!="FALSE",OR(AND(E130="Yes",NOT(ISBLANK(F130))),AND(E130="N/A",NOT(ISBLANK(H130))),AND(E130="Met",NOT(ISBLANK(F130))))))),AND($H$6="CHIP",OR(AND(E130="Yes",NOT(ISBLANK(F130))),AND(E130="N/A",NOT(ISBLANK(H130))),AND(E130="Met",NOT(ISBLANK(F130)))))),V130=1),1,0)</f>
        <v/>
      </c>
      <c r="AT130" s="69">
        <f>IF(OR(AND(AN130="Yes",AO130&lt;&gt;0),AND(AN130="N/A",AQ130&lt;&gt;0),AND(AN130="Met",AO130&lt;&gt;0),AND(AN130="Not met",AP130&lt;&gt;0),AND(AN130="Unsure",AP130&lt;&gt;0),AND(AN130="No",AP130&lt;&gt;0),AND(AN130="No, submission is in draft",AP130&lt;&gt;0)),1,0)</f>
        <v/>
      </c>
    </row>
    <row r="131" hidden="1" ht="76.5" customHeight="1">
      <c r="A131" s="294" t="inlineStr">
        <is>
          <t>II.J.6.03</t>
        </is>
      </c>
      <c r="B131" s="295" t="inlineStr">
        <is>
          <t>Section 1932(b)(6) of the Act;
42 CFR 457.1226;
42 CFR 457.1233(b);
42 CFR 438.106(b)(2);  
42 CFR 438.230</t>
        </is>
      </c>
      <c r="C131" s="295">
        <f>IF($AG$2=1,IF(AG131=1, AF131&amp;"  [If there is no additional information related to the CHIP contract, this information only needs to be entered in Section "&amp;AH131&amp;".]",AF131),AF131)</f>
        <v/>
      </c>
      <c r="D131" s="296" t="n"/>
      <c r="E131" s="295" t="inlineStr">
        <is>
          <t>Met</t>
        </is>
      </c>
      <c r="F131" s="663" t="inlineStr">
        <is>
          <t>Source: CN-680000-FP122: 37, 27, 26, 35 | FP122 Attachment: 12, 2, 1, 10</t>
        </is>
      </c>
      <c r="G131" s="295" t="inlineStr">
        <is>
          <t>N/A</t>
        </is>
      </c>
      <c r="H131" s="650" t="inlineStr">
        <is>
          <t>Recommendation: UNCLEAR
Response:
The retrieved text does not provide any explicit evidence or mention of the specific formula or conditional statement provided in the requirement. Therefore, it is unclear whether this requirement is met or not. Additional information or context about the implementation of this formula within the contract would be needed to make a determination.</t>
        </is>
      </c>
      <c r="I131" s="92" t="inlineStr">
        <is>
          <t>MCO</t>
        </is>
      </c>
      <c r="J131" s="92" t="n"/>
      <c r="K131" s="92" t="inlineStr">
        <is>
          <t>PIHP</t>
        </is>
      </c>
      <c r="L131" s="71" t="inlineStr">
        <is>
          <t>PAHP</t>
        </is>
      </c>
      <c r="M131" s="71" t="inlineStr">
        <is>
          <t>NEMT PAHP</t>
        </is>
      </c>
      <c r="N131" s="71" t="n"/>
      <c r="O131" s="71" t="n"/>
      <c r="P131" s="71" t="inlineStr">
        <is>
          <t>EXISTING</t>
        </is>
      </c>
      <c r="Q131" s="71">
        <f>IF(OR(AND($C$2="Base contract",$C$3="No, section requirements must be reviewed",#REF!= FALSE,#REF!=FALSE),AND($C$2="Contract amendment",$C$3="No, section requirements must be reviewed",#REF!=FALSE,#REF!=FALSE)),"MUNN")</f>
        <v/>
      </c>
      <c r="R131" s="71" t="n"/>
      <c r="S131" s="64" t="n">
        <v>43282</v>
      </c>
      <c r="T131" s="64" t="n"/>
      <c r="U131" s="64" t="n"/>
      <c r="V131" s="97">
        <f>IF(OR(AND(AG131=1,#REF!="TRUE",AT131=1),#REF!=TRUE,#REF!=TRUE),1,IF(AND(OR(AND(AG131=1,#REF!="FALSE"),AND(AG131&lt;&gt;1,#REF!="FALSE")),OR(AND(E131="Yes",F131&lt;&gt;""),AND(E131="N/A",H131&lt;&gt;""),AND(E131="Met",F131&lt;&gt;""),AND(E131="Not met",G131&lt;&gt;""),AND(E131="Unsure",G131&lt;&gt;""),AND(E131="No",G131&lt;&gt;""),AND(E131="No, submission is in draft",G131&lt;&gt;""))),1,0))</f>
        <v/>
      </c>
      <c r="W131" s="56">
        <f>IF(AND('Cover Sheet'!$B$19="Non-Risk",$R131=1),TRUE,FALSE)</f>
        <v/>
      </c>
      <c r="X131" s="56" t="n"/>
      <c r="Y131" s="56" t="n"/>
      <c r="Z131" s="56" t="n"/>
      <c r="AA131" s="56" t="n"/>
      <c r="AB131" s="56" t="n"/>
      <c r="AC131" s="56" t="n"/>
      <c r="AD131" s="56" t="n"/>
      <c r="AE131" s="56" t="n"/>
      <c r="AF131" s="44" t="inlineStr">
        <is>
          <t>The contract specifies that CHIP enrollees are not held liable for covered services provided to the enrollee, for which the state or MCP does not pay the provider that furnished the service under a contractual, referral, or other arrangement.</t>
        </is>
      </c>
      <c r="AG131" s="98" t="n">
        <v>1</v>
      </c>
      <c r="AH131" s="75">
        <f>A56</f>
        <v/>
      </c>
      <c r="AI131" s="44">
        <f>C56</f>
        <v/>
      </c>
      <c r="AJ131" s="57">
        <f>IF(AG131=1,AI131=AF131,"")</f>
        <v/>
      </c>
      <c r="AK131" s="57">
        <f>IF($AG$2=1, IF(AG131=1,1,0),0)</f>
        <v/>
      </c>
      <c r="AM131" s="69">
        <f>IF(AL131=1,1,"")</f>
        <v/>
      </c>
      <c r="AN131" s="69">
        <f>IF(E56 &lt;&gt;0, E56, IF(OR(#REF!=TRUE,#REF!= TRUE),"N/A", 0))</f>
        <v/>
      </c>
      <c r="AO131" s="69">
        <f>IF(F56 &lt;&gt;0, F56, IF(OR(#REF!=TRUE,#REF!= TRUE),"N/A", 0))</f>
        <v/>
      </c>
      <c r="AP131" s="69">
        <f>IF(G56 &lt;&gt;0, G56, IF(OR(#REF!=TRUE,#REF!= TRUE),"N/A", 0))</f>
        <v/>
      </c>
      <c r="AQ131" s="69">
        <f>IF(H56 &lt;&gt;0, H56, IF(OR(#REF!=TRUE,#REF!= TRUE),"N/A", 0))</f>
        <v/>
      </c>
      <c r="AR131" s="69">
        <f>IF(OR(AND($H$6="Both",OR(AND(AG131=0,OR(NOT(ISBLANK(E131)),NOT(ISBLANK(F131)),NOT(ISBLANK(G131)),NOT(ISBLANK(H131)))),AND(AG131=1,#REF!="TRUE",OR(AN131&lt;&gt;0,AO131&lt;&gt;0,AP131&lt;&gt;0,AQ131&lt;&gt;0)),AND(AG131=1,#REF!="FALSE",OR(NOT(ISBLANK(E131)),NOT(ISBLANK(F131)),NOT(ISBLANK(G131)),NOT(ISBLANK(H131)))))),AND($H$6="CHIP",OR(NOT(ISBLANK(E131)),NOT(ISBLANK(F131)),NOT(ISBLANK(G131)),NOT(ISBLANK(H131)))),V131=1),1,0)</f>
        <v/>
      </c>
      <c r="AS131" s="69">
        <f>IF(AND(OR(OR(#REF!=TRUE,#REF!=TRUE),AND($H$6="Both",OR(AND(AG131=1,#REF!="TRUE",AT131=1,OR(AN131="Yes",AN131="N/A",AN131="Met")),AND(#REF!="FALSE",OR(AND(E131="Yes",NOT(ISBLANK(F131))),AND(E131="N/A",NOT(ISBLANK(H131))),AND(E131="Met",NOT(ISBLANK(F131))))))),AND($H$6="CHIP",OR(AND(E131="Yes",NOT(ISBLANK(F131))),AND(E131="N/A",NOT(ISBLANK(H131))),AND(E131="Met",NOT(ISBLANK(F131)))))),V131=1),1,0)</f>
        <v/>
      </c>
      <c r="AT131" s="69">
        <f>IF(OR(AND(AN131="Yes",AO131&lt;&gt;0),AND(AN131="N/A",AQ131&lt;&gt;0),AND(AN131="Met",AO131&lt;&gt;0),AND(AN131="Not met",AP131&lt;&gt;0),AND(AN131="Unsure",AP131&lt;&gt;0),AND(AN131="No",AP131&lt;&gt;0),AND(AN131="No, submission is in draft",AP131&lt;&gt;0)),1,0)</f>
        <v/>
      </c>
    </row>
    <row r="132" hidden="1" ht="76.5" customHeight="1">
      <c r="A132" s="330" t="inlineStr">
        <is>
          <t>II.J.6.03</t>
        </is>
      </c>
      <c r="B132" s="263" t="inlineStr">
        <is>
          <t>Section 1932(b)(6) of the Act;
42 CFR 457.1226;
42 CFR 457.1233(b);
42 CFR 438.106(b)(2);  
42 CFR 438.230</t>
        </is>
      </c>
      <c r="C132" s="263" t="inlineStr">
        <is>
          <t>The contract specifies that Medicaid enrollees are not held liable for covered services provided to the enrollee, for which the state or MCP does not pay the provider that furnished the service under a contractual, referral, or other arrangement.</t>
        </is>
      </c>
      <c r="D132" s="380" t="n"/>
      <c r="E132" s="263" t="inlineStr">
        <is>
          <t>Met</t>
        </is>
      </c>
      <c r="F132" s="665" t="inlineStr">
        <is>
          <t>Source: Attachment - Core Contract Provisions 02012025: 176 | CN-680000-FP122: 237</t>
        </is>
      </c>
      <c r="G132" s="263" t="inlineStr">
        <is>
          <t>N/A</t>
        </is>
      </c>
      <c r="H132" s="650" t="inlineStr">
        <is>
          <t>Recommendation: MET
Response:
The contract explicitly states that the Managed Care Plan shall not hold enrollees liable for payment of covered services provided by the Managed Care Plan if the Managed Care Plan has not received payment from the Agency for the covered services, or if the provider, under contract or other arrangement with the Managed Care Plan, fails to receive payment from the Agency or the Managed Care Plan (42 CFR 438.106(b)(1)-(2); 42 CFR 438.3(k); 42 CFR 438.230). This directly supports the requirement that Medicaid enrollees are not held liable for covered services provided to the enrollee, for which the state or MCP does not pay the provider that furnished the service under a contractual, referral, or other arrangement. [1][2]</t>
        </is>
      </c>
      <c r="I132" s="92" t="n"/>
      <c r="J132" s="92" t="n"/>
      <c r="K132" s="92" t="n"/>
      <c r="L132" s="71" t="n"/>
      <c r="M132" s="71" t="n"/>
      <c r="N132" s="71" t="n"/>
      <c r="O132" s="71" t="inlineStr">
        <is>
          <t>PCCME</t>
        </is>
      </c>
      <c r="P132" s="71" t="inlineStr">
        <is>
          <t>EXISTING</t>
        </is>
      </c>
      <c r="Q132" s="71">
        <f>IF(OR(AND($C$2="Base contract",$C$3="No, section requirements must be reviewed",#REF!= FALSE,#REF!=FALSE),AND($C$2="Contract amendment",$C$3="No, section requirements must be reviewed",#REF!=FALSE,#REF!=FALSE)),"MUNN")</f>
        <v/>
      </c>
      <c r="R132" s="71" t="n"/>
      <c r="S132" s="64" t="n">
        <v>44179</v>
      </c>
      <c r="T132" s="64" t="n"/>
      <c r="U132" s="64" t="n"/>
      <c r="V132" s="97">
        <f>IF(OR(AND(AG132=1,#REF!="TRUE",AT132=1),#REF!=TRUE,#REF!=TRUE),1,IF(AND(OR(AND(AG132=1,#REF!="FALSE"),AND(AG132&lt;&gt;1,#REF!="FALSE")),OR(AND(E132="Yes",F132&lt;&gt;""),AND(E132="N/A",H132&lt;&gt;""),AND(E132="Met",F132&lt;&gt;""),AND(E132="Not met",G132&lt;&gt;""),AND(E132="Unsure",G132&lt;&gt;""),AND(E132="No",G132&lt;&gt;""),AND(E132="No, submission is in draft",G132&lt;&gt;""))),1,0))</f>
        <v/>
      </c>
      <c r="W132" s="56">
        <f>IF(AND('Cover Sheet'!$B$19="Non-Risk",$R132=1),TRUE,FALSE)</f>
        <v/>
      </c>
      <c r="X132" s="56" t="n"/>
      <c r="Y132" s="56" t="n"/>
      <c r="Z132" s="56" t="n"/>
      <c r="AA132" s="56" t="n"/>
      <c r="AB132" s="56" t="n"/>
      <c r="AC132" s="56" t="n"/>
      <c r="AD132" s="56" t="n"/>
      <c r="AE132" s="56" t="n"/>
      <c r="AF132" s="44" t="inlineStr">
        <is>
          <t>The contract specifies that CHIP enrollees are not held liable for covered services provided to the enrollee, for which the state or MCP does not pay the provider that furnished the service under a contractual, referral, or other arrangement.</t>
        </is>
      </c>
      <c r="AG132" s="98" t="n">
        <v>0</v>
      </c>
      <c r="AH132" s="108" t="n"/>
      <c r="AI132" s="79" t="n"/>
      <c r="AJ132" s="57">
        <f>IF(AG132=1,AI132=AF132,"")</f>
        <v/>
      </c>
      <c r="AK132" s="57">
        <f>IF($AG$2=1, IF(AG132=1,1,0),0)</f>
        <v/>
      </c>
      <c r="AM132" s="69">
        <f>IF(AL132=1,1,"")</f>
        <v/>
      </c>
      <c r="AR132" s="69">
        <f>IF(OR(AND($H$6="Both",OR(AND(AG132=0,OR(NOT(ISBLANK(E132)),NOT(ISBLANK(F132)),NOT(ISBLANK(G132)),NOT(ISBLANK(H132)))),AND(AG132=1,#REF!="TRUE",OR(AN132&lt;&gt;0,AO132&lt;&gt;0,AP132&lt;&gt;0,AQ132&lt;&gt;0)),AND(AG132=1,#REF!="FALSE",OR(NOT(ISBLANK(E132)),NOT(ISBLANK(F132)),NOT(ISBLANK(G132)),NOT(ISBLANK(H132)))))),AND($H$6="CHIP",OR(NOT(ISBLANK(E132)),NOT(ISBLANK(F132)),NOT(ISBLANK(G132)),NOT(ISBLANK(H132)))),V132=1),1,0)</f>
        <v/>
      </c>
      <c r="AS132" s="69">
        <f>IF(AND(OR(OR(#REF!=TRUE,#REF!=TRUE),AND($H$6="Both",OR(AND(AG132=1,#REF!="TRUE",AT132=1,OR(AN132="Yes",AN132="N/A",AN132="Met")),AND(#REF!="FALSE",OR(AND(E132="Yes",NOT(ISBLANK(F132))),AND(E132="N/A",NOT(ISBLANK(H132))),AND(E132="Met",NOT(ISBLANK(F132))))))),AND($H$6="CHIP",OR(AND(E132="Yes",NOT(ISBLANK(F132))),AND(E132="N/A",NOT(ISBLANK(H132))),AND(E132="Met",NOT(ISBLANK(F132)))))),V132=1),1,0)</f>
        <v/>
      </c>
      <c r="AT132" s="69">
        <f>IF(OR(AND(AN132="Yes",AO132&lt;&gt;0),AND(AN132="N/A",AQ132&lt;&gt;0),AND(AN132="Met",AO132&lt;&gt;0),AND(AN132="Not met",AP132&lt;&gt;0),AND(AN132="Unsure",AP132&lt;&gt;0),AND(AN132="No",AP132&lt;&gt;0),AND(AN132="No, submission is in draft",AP132&lt;&gt;0)),1,0)</f>
        <v/>
      </c>
    </row>
    <row r="133" hidden="1" ht="77.25" customHeight="1">
      <c r="A133" s="294" t="inlineStr">
        <is>
          <t>II.J.6.04</t>
        </is>
      </c>
      <c r="B133" s="295" t="inlineStr">
        <is>
          <t>Section 1932(b)(6) of the Act; 
42 CFR 457.1226;
42 CFR 457.1233(b);
42 CFR 438.106(c); 
42 CFR 438.230</t>
        </is>
      </c>
      <c r="C133" s="295">
        <f>IF($AG$2=1,IF(AG133=1, AF133&amp;"  [If there is no additional information related to the CHIP contract, this information only needs to be entered in Section "&amp;AH133&amp;".]",AF133),AF133)</f>
        <v/>
      </c>
      <c r="D133" s="296" t="n"/>
      <c r="E133" s="295" t="inlineStr">
        <is>
          <t>Met</t>
        </is>
      </c>
      <c r="F133" s="663" t="inlineStr">
        <is>
          <t>Source: CN-680000-FP122: 37, 12, 27, 2, 467, 26, 1, 367: 37, 12, 27, 2, 467, 26, 1, 367</t>
        </is>
      </c>
      <c r="G133" s="295" t="inlineStr">
        <is>
          <t>N/A</t>
        </is>
      </c>
      <c r="H133" s="650" t="inlineStr">
        <is>
          <t>Recommendation: UNCLEAR
Response:
The retrieved text does not provide explicit evidence of the specific formula or conditional logic mentioned in the requirement. The requirement appears to be a formula or conditional statement, likely from a spreadsheet or a similar data processing tool, but there is no direct mention of this exact formula within the contract text. Therefore, it is unclear whether this requirement is met based on the provided context.</t>
        </is>
      </c>
      <c r="I133" s="92" t="inlineStr">
        <is>
          <t>MCO</t>
        </is>
      </c>
      <c r="J133" s="92" t="n"/>
      <c r="K133" s="92" t="inlineStr">
        <is>
          <t>PIHP</t>
        </is>
      </c>
      <c r="L133" s="71" t="inlineStr">
        <is>
          <t>PAHP</t>
        </is>
      </c>
      <c r="M133" s="71" t="inlineStr">
        <is>
          <t>NEMT PAHP</t>
        </is>
      </c>
      <c r="N133" s="71" t="n"/>
      <c r="O133" s="71" t="n"/>
      <c r="P133" s="71" t="inlineStr">
        <is>
          <t>EXISTING</t>
        </is>
      </c>
      <c r="Q133" s="71">
        <f>IF(OR(AND($C$2="Base contract",$C$3="No, section requirements must be reviewed",#REF!= FALSE,#REF!=FALSE),AND($C$2="Contract amendment",$C$3="No, section requirements must be reviewed",#REF!=FALSE,#REF!=FALSE)),"MUNN")</f>
        <v/>
      </c>
      <c r="R133" s="71" t="n"/>
      <c r="S133" s="64" t="n">
        <v>43282</v>
      </c>
      <c r="T133" s="64" t="n"/>
      <c r="U133" s="64" t="n"/>
      <c r="V133" s="97">
        <f>IF(OR(AND(AG133=1,#REF!="TRUE",AT133=1),#REF!=TRUE,#REF!=TRUE),1,IF(AND(OR(AND(AG133=1,#REF!="FALSE"),AND(AG133&lt;&gt;1,#REF!="FALSE")),OR(AND(E133="Yes",F133&lt;&gt;""),AND(E133="N/A",H133&lt;&gt;""),AND(E133="Met",F133&lt;&gt;""),AND(E133="Not met",G133&lt;&gt;""),AND(E133="Unsure",G133&lt;&gt;""),AND(E133="No",G133&lt;&gt;""),AND(E133="No, submission is in draft",G133&lt;&gt;""))),1,0))</f>
        <v/>
      </c>
      <c r="W133" s="56">
        <f>IF(AND('Cover Sheet'!$B$19="Non-Risk",$R133=1),TRUE,FALSE)</f>
        <v/>
      </c>
      <c r="X133" s="56" t="n"/>
      <c r="Y133" s="56" t="n"/>
      <c r="Z133" s="56" t="n"/>
      <c r="AA133" s="56" t="n"/>
      <c r="AB133" s="56" t="n"/>
      <c r="AC133" s="56" t="n"/>
      <c r="AD133" s="56" t="n"/>
      <c r="AE133" s="56" t="n"/>
      <c r="AF133" s="44" t="inlineStr">
        <is>
          <t xml:space="preserve">The contract specifies that CHIP enrollees are not held liable for covered services furnished under a contract, referral, or other arrangement to the extent that those payments are in excess of the amount the enrollee would owe if the MCP covered the services directly. </t>
        </is>
      </c>
      <c r="AG133" s="98" t="n">
        <v>1</v>
      </c>
      <c r="AH133" s="75">
        <f>A57</f>
        <v/>
      </c>
      <c r="AI133" s="44">
        <f>C57</f>
        <v/>
      </c>
      <c r="AJ133" s="57">
        <f>IF(AG133=1,AI133=AF133,"")</f>
        <v/>
      </c>
      <c r="AK133" s="57">
        <f>IF($AG$2=1, IF(AG133=1,1,0),0)</f>
        <v/>
      </c>
      <c r="AM133" s="69">
        <f>IF(AL133=1,1,"")</f>
        <v/>
      </c>
      <c r="AN133" s="69">
        <f>IF(E57 &lt;&gt;0, E57, IF(OR(#REF!=TRUE,#REF!= TRUE),"N/A", 0))</f>
        <v/>
      </c>
      <c r="AO133" s="69">
        <f>IF(F57 &lt;&gt;0, F57, IF(OR(#REF!=TRUE,#REF!= TRUE),"N/A", 0))</f>
        <v/>
      </c>
      <c r="AP133" s="69">
        <f>IF(G57 &lt;&gt;0, G57, IF(OR(#REF!=TRUE,#REF!= TRUE),"N/A", 0))</f>
        <v/>
      </c>
      <c r="AQ133" s="69">
        <f>IF(H57 &lt;&gt;0, H57, IF(OR(#REF!=TRUE,#REF!= TRUE),"N/A", 0))</f>
        <v/>
      </c>
      <c r="AR133" s="69">
        <f>IF(OR(AND($H$6="Both",OR(AND(AG133=0,OR(NOT(ISBLANK(E133)),NOT(ISBLANK(F133)),NOT(ISBLANK(G133)),NOT(ISBLANK(H133)))),AND(AG133=1,#REF!="TRUE",OR(AN133&lt;&gt;0,AO133&lt;&gt;0,AP133&lt;&gt;0,AQ133&lt;&gt;0)),AND(AG133=1,#REF!="FALSE",OR(NOT(ISBLANK(E133)),NOT(ISBLANK(F133)),NOT(ISBLANK(G133)),NOT(ISBLANK(H133)))))),AND($H$6="CHIP",OR(NOT(ISBLANK(E133)),NOT(ISBLANK(F133)),NOT(ISBLANK(G133)),NOT(ISBLANK(H133)))),V133=1),1,0)</f>
        <v/>
      </c>
      <c r="AS133" s="69">
        <f>IF(AND(OR(OR(#REF!=TRUE,#REF!=TRUE),AND($H$6="Both",OR(AND(AG133=1,#REF!="TRUE",AT133=1,OR(AN133="Yes",AN133="N/A",AN133="Met")),AND(#REF!="FALSE",OR(AND(E133="Yes",NOT(ISBLANK(F133))),AND(E133="N/A",NOT(ISBLANK(H133))),AND(E133="Met",NOT(ISBLANK(F133))))))),AND($H$6="CHIP",OR(AND(E133="Yes",NOT(ISBLANK(F133))),AND(E133="N/A",NOT(ISBLANK(H133))),AND(E133="Met",NOT(ISBLANK(F133)))))),V133=1),1,0)</f>
        <v/>
      </c>
      <c r="AT133" s="69">
        <f>IF(OR(AND(AN133="Yes",AO133&lt;&gt;0),AND(AN133="N/A",AQ133&lt;&gt;0),AND(AN133="Met",AO133&lt;&gt;0),AND(AN133="Not met",AP133&lt;&gt;0),AND(AN133="Unsure",AP133&lt;&gt;0),AND(AN133="No",AP133&lt;&gt;0),AND(AN133="No, submission is in draft",AP133&lt;&gt;0)),1,0)</f>
        <v/>
      </c>
    </row>
    <row r="134" hidden="1" ht="77.25" customHeight="1">
      <c r="A134" s="383" t="inlineStr">
        <is>
          <t>II.J.6.04</t>
        </is>
      </c>
      <c r="B134" s="356" t="inlineStr">
        <is>
          <t>Section 1932(b)(6) of the Act; 
42 CFR 457.1226;
42 CFR 457.1233(b);
42 CFR 438.106(c); 
42 CFR 438.230</t>
        </is>
      </c>
      <c r="C134" s="356" t="inlineStr">
        <is>
          <t xml:space="preserve">The contract specifies that Medicaid enrollees are not held liable for covered services furnished under a contract, referral, or other arrangement to the extent that those payments are in excess of the amount the enrollee would owe if the MCP covered the services directly. </t>
        </is>
      </c>
      <c r="D134" s="391" t="n"/>
      <c r="E134" s="339" t="inlineStr">
        <is>
          <t>Met</t>
        </is>
      </c>
      <c r="F134" s="666" t="inlineStr">
        <is>
          <t>Source: CN-680000-FP122: 237, 176 | Attachment - Core Contract Provisions 02012025: 176</t>
        </is>
      </c>
      <c r="G134" s="339" t="inlineStr">
        <is>
          <t>N/A</t>
        </is>
      </c>
      <c r="H134" s="204" t="inlineStr">
        <is>
          <t>Recommendation: MET
Response:
The contract explicitly states that the Managed Care Plan shall not hold enrollees liable for payments to a provider, including referral providers, that furnished covered services under a contract or other arrangements with the Managed Care Plan, that are in excess of the amount that normally would be paid by the enrollee if the covered services were provided directly by the Managed Care Plan. This is found in the text: 'The Managed Care Plan shall not hold enrollees liable for payments to a provider, including referral providers, that furnished covered services under a contract or other arrangements with the Managed Care Plan, that are in excess of the amount that normally would be paid by the enrollee if the covered services' (CN-680000-FP122: 237, 176).</t>
        </is>
      </c>
      <c r="I134" s="92" t="n"/>
      <c r="J134" s="92" t="n"/>
      <c r="K134" s="92" t="n"/>
      <c r="L134" s="71" t="n"/>
      <c r="M134" s="71" t="n"/>
      <c r="N134" s="71" t="n"/>
      <c r="O134" s="71" t="inlineStr">
        <is>
          <t>PCCME</t>
        </is>
      </c>
      <c r="P134" s="71" t="inlineStr">
        <is>
          <t>EXISTING</t>
        </is>
      </c>
      <c r="Q134" s="71">
        <f>IF(OR(AND($C$2="Base contract",$C$3="No, section requirements must be reviewed",#REF!= FALSE,#REF!=FALSE),AND($C$2="Contract amendment",$C$3="No, section requirements must be reviewed",#REF!=FALSE,#REF!=FALSE)),"MUNN")</f>
        <v/>
      </c>
      <c r="R134" s="71" t="n"/>
      <c r="S134" s="64" t="n">
        <v>44179</v>
      </c>
      <c r="T134" s="64" t="n"/>
      <c r="U134" s="64" t="n"/>
      <c r="V134" s="97">
        <f>IF(OR(AND(AG134=1,#REF!="TRUE",AT134=1),#REF!=TRUE,#REF!=TRUE),1,IF(AND(OR(AND(AG134=1,#REF!="FALSE"),AND(AG134&lt;&gt;1,#REF!="FALSE")),OR(AND(E134="Yes",F134&lt;&gt;""),AND(E134="N/A",H134&lt;&gt;""),AND(E134="Met",F134&lt;&gt;""),AND(E134="Not met",G134&lt;&gt;""),AND(E134="Unsure",G134&lt;&gt;""),AND(E134="No",G134&lt;&gt;""),AND(E134="No, submission is in draft",G134&lt;&gt;""))),1,0))</f>
        <v/>
      </c>
      <c r="W134" s="56">
        <f>IF(AND('Cover Sheet'!$B$19="Non-Risk",$R134=1),TRUE,FALSE)</f>
        <v/>
      </c>
      <c r="X134" s="56" t="n"/>
      <c r="Y134" s="56" t="n"/>
      <c r="Z134" s="56" t="n"/>
      <c r="AA134" s="56" t="n"/>
      <c r="AB134" s="56" t="n"/>
      <c r="AC134" s="56" t="n"/>
      <c r="AD134" s="56" t="n"/>
      <c r="AE134" s="56" t="n"/>
      <c r="AF134" s="44" t="inlineStr">
        <is>
          <t xml:space="preserve">The contract specifies that CHIP enrollees are not held liable for covered services furnished under a contract, referral, or other arrangement to the extent that those payments are in excess of the amount the enrollee would owe if the MCP covered the services directly. </t>
        </is>
      </c>
      <c r="AG134" s="98" t="n">
        <v>0</v>
      </c>
      <c r="AH134" s="108" t="n"/>
      <c r="AI134" s="79" t="n"/>
      <c r="AJ134" s="57">
        <f>IF(AG134=1,AI134=AF134,"")</f>
        <v/>
      </c>
      <c r="AK134" s="57">
        <f>IF($AG$2=1, IF(AG134=1,1,0),0)</f>
        <v/>
      </c>
      <c r="AM134" s="69">
        <f>IF(AL134=1,1,"")</f>
        <v/>
      </c>
      <c r="AR134" s="69">
        <f>IF(OR(AND($H$6="Both",OR(AND(AG134=0,OR(NOT(ISBLANK(E134)),NOT(ISBLANK(F134)),NOT(ISBLANK(G134)),NOT(ISBLANK(H134)))),AND(AG134=1,#REF!="TRUE",OR(AN134&lt;&gt;0,AO134&lt;&gt;0,AP134&lt;&gt;0,AQ134&lt;&gt;0)),AND(AG134=1,#REF!="FALSE",OR(NOT(ISBLANK(E134)),NOT(ISBLANK(F134)),NOT(ISBLANK(G134)),NOT(ISBLANK(H134)))))),AND($H$6="CHIP",OR(NOT(ISBLANK(E134)),NOT(ISBLANK(F134)),NOT(ISBLANK(G134)),NOT(ISBLANK(H134)))),V134=1),1,0)</f>
        <v/>
      </c>
      <c r="AS134" s="69">
        <f>IF(AND(OR(OR(#REF!=TRUE,#REF!=TRUE),AND($H$6="Both",OR(AND(AG134=1,#REF!="TRUE",AT134=1,OR(AN134="Yes",AN134="N/A",AN134="Met")),AND(#REF!="FALSE",OR(AND(E134="Yes",NOT(ISBLANK(F134))),AND(E134="N/A",NOT(ISBLANK(H134))),AND(E134="Met",NOT(ISBLANK(F134))))))),AND($H$6="CHIP",OR(AND(E134="Yes",NOT(ISBLANK(F134))),AND(E134="N/A",NOT(ISBLANK(H134))),AND(E134="Met",NOT(ISBLANK(F134)))))),V134=1),1,0)</f>
        <v/>
      </c>
      <c r="AT134" s="69">
        <f>IF(OR(AND(AN134="Yes",AO134&lt;&gt;0),AND(AN134="N/A",AQ134&lt;&gt;0),AND(AN134="Met",AO134&lt;&gt;0),AND(AN134="Not met",AP134&lt;&gt;0),AND(AN134="Unsure",AP134&lt;&gt;0),AND(AN134="No",AP134&lt;&gt;0),AND(AN134="No, submission is in draft",AP134&lt;&gt;0)),1,0)</f>
        <v/>
      </c>
    </row>
    <row r="135" hidden="1" ht="15.75" customHeight="1">
      <c r="A135" s="386" t="n"/>
      <c r="B135" s="387" t="n"/>
      <c r="C135" s="392" t="inlineStr">
        <is>
          <t>II.J.7 Privacy</t>
        </is>
      </c>
      <c r="D135" s="388" t="n"/>
      <c r="E135" s="389" t="n"/>
      <c r="F135" s="389" t="n"/>
      <c r="G135" s="389" t="n"/>
      <c r="H135" s="390" t="n"/>
      <c r="I135" s="74" t="n"/>
      <c r="J135" s="74" t="n"/>
      <c r="K135" s="74" t="n"/>
      <c r="L135" s="87" t="n"/>
      <c r="M135" s="87" t="n"/>
      <c r="S135" s="116" t="n"/>
      <c r="T135" s="116" t="n"/>
      <c r="U135" s="116" t="n"/>
      <c r="V135" s="126" t="n"/>
      <c r="W135" s="68" t="n"/>
      <c r="X135" s="68" t="n"/>
      <c r="Y135" s="68" t="n"/>
      <c r="Z135" s="68" t="n"/>
      <c r="AA135" s="68" t="n"/>
      <c r="AB135" s="68" t="n"/>
      <c r="AC135" s="68" t="n"/>
      <c r="AD135" s="68" t="n"/>
      <c r="AE135" s="68" t="n"/>
      <c r="AF135" s="109" t="n"/>
      <c r="AG135" s="110" t="n"/>
      <c r="AI135" s="109" t="n"/>
    </row>
    <row r="136" hidden="1" ht="76.5" customHeight="1">
      <c r="A136" s="294" t="inlineStr">
        <is>
          <t>II.J.7.01</t>
        </is>
      </c>
      <c r="B136" s="295" t="inlineStr">
        <is>
          <t>42 CFR 457.1233(e);
42 CFR 457.1110(a)</t>
        </is>
      </c>
      <c r="C136" s="299" t="inlineStr">
        <is>
          <t xml:space="preserve">The contract requires that, for individual medical records and any other health and enrollment information maintained with respect to enrollees, that identifies particular enrollees (in any form), the MCP must comply with state procedures to abide by all applicable Federal and state laws regarding confidentiality and disclosure, including those laws addressing the confidentiality of information about minors and the privacy of minors, and privacy of individually identifiable health information. </t>
        </is>
      </c>
      <c r="D136" s="296" t="n"/>
      <c r="E136" s="295" t="inlineStr">
        <is>
          <t>Met</t>
        </is>
      </c>
      <c r="F136" s="663" t="inlineStr">
        <is>
          <t>Source: CN-680000-FP122: 19, 294: 19, 294</t>
        </is>
      </c>
      <c r="G136" s="295" t="inlineStr">
        <is>
          <t>N/A</t>
        </is>
      </c>
      <c r="H136" s="650" t="inlineStr">
        <is>
          <t>Recommendation: MET
Response:
The contract explicitly states that the Managed Care Plan (MCP) must comply with all federal and state laws regarding confidentiality, including those addressing the confidentiality of information about minors and the privacy of individually identifiable health information. Specifically, it mentions compliance with HIPAA and HITECH Acts, which govern the confidentiality of electronic treatment records, facsimile mail, and electronic mail. Additionally, the contract requires written confidentiality policies and procedures to ensure compliance with these laws.
Evidence:
- "The Vendor must have in place written confidentiality policies and procedures to ensure confidentiality and to comply with all Federal and State laws (including the HIPAA and HITECH Acts) governing confidentiality, including electronic treatment records, facsimile mail, and electronic mail)." (CN-680000-FP122: 19)
- "The Managed Care Plan must have in place written confidentiality procedures to ensure confidentiality and to comply with all federal and State laws (including the HIPAA and HITECH Acts) governing confidentiality, including electronic treatment records, facsimile mail, and electronic mail)." (CN-680000-FP122: 294)</t>
        </is>
      </c>
      <c r="I136" s="92" t="inlineStr">
        <is>
          <t>MCO</t>
        </is>
      </c>
      <c r="J136" s="92" t="n"/>
      <c r="K136" s="92" t="inlineStr">
        <is>
          <t>PIHP</t>
        </is>
      </c>
      <c r="L136" s="71" t="inlineStr">
        <is>
          <t>PAHP</t>
        </is>
      </c>
      <c r="M136" s="71" t="n"/>
      <c r="N136" s="71" t="n"/>
      <c r="O136" s="71" t="n"/>
      <c r="P136" s="71" t="inlineStr">
        <is>
          <t>EXISTING</t>
        </is>
      </c>
      <c r="Q136" s="71">
        <f>IF(OR(AND($C$2="Base contract",$C$3="No, section requirements must be reviewed",#REF!= FALSE,#REF!=FALSE),AND($C$2="Contract amendment",$C$3="No, section requirements must be reviewed",#REF!=FALSE,#REF!=FALSE)),"MUNN")</f>
        <v/>
      </c>
      <c r="R136" s="71" t="n"/>
      <c r="S136" s="64" t="n">
        <v>43282</v>
      </c>
      <c r="T136" s="64" t="n"/>
      <c r="U136" s="64" t="n"/>
      <c r="V136" s="97">
        <f>IF(OR(AND(AG136=1,#REF!="TRUE",AT136=1),#REF!=TRUE,#REF!=TRUE),1,IF(AND(OR(AND(AG136=1,#REF!="FALSE"),AND(AG136&lt;&gt;1,#REF!="FALSE")),OR(AND(E136="Yes",F136&lt;&gt;""),AND(E136="N/A",H136&lt;&gt;""),AND(E136="Met",F136&lt;&gt;""),AND(E136="Not met",G136&lt;&gt;""),AND(E136="Unsure",G136&lt;&gt;""),AND(E136="No",G136&lt;&gt;""),AND(E136="No, submission is in draft",G136&lt;&gt;""))),1,0))</f>
        <v/>
      </c>
      <c r="W136" s="56">
        <f>IF(AND('Cover Sheet'!$B$19="Non-Risk",$R136=1),TRUE,FALSE)</f>
        <v/>
      </c>
      <c r="X136" s="56" t="n"/>
      <c r="Y136" s="56" t="n"/>
      <c r="Z136" s="56" t="n"/>
      <c r="AA136" s="56" t="n"/>
      <c r="AB136" s="56" t="n"/>
      <c r="AC136" s="56" t="n"/>
      <c r="AD136" s="56" t="n"/>
      <c r="AE136" s="56" t="n"/>
      <c r="AF136" s="79" t="n"/>
      <c r="AG136" s="98" t="n">
        <v>0</v>
      </c>
      <c r="AH136" s="108" t="n"/>
      <c r="AI136" s="79" t="n"/>
      <c r="AJ136" s="57">
        <f>IF(AG136=1,AI136=AF136,"")</f>
        <v/>
      </c>
      <c r="AK136" s="57">
        <f>IF($AG$2=1, IF(AG136=1,1,0),0)</f>
        <v/>
      </c>
      <c r="AM136" s="69">
        <f>IF(AL136=1,1,"")</f>
        <v/>
      </c>
      <c r="AR136" s="69">
        <f>IF(OR(AND($H$6="Both",OR(AND(AG136=0,OR(NOT(ISBLANK(E136)),NOT(ISBLANK(F136)),NOT(ISBLANK(G136)),NOT(ISBLANK(H136)))),AND(AG136=1,#REF!="TRUE",OR(AN136&lt;&gt;0,AO136&lt;&gt;0,AP136&lt;&gt;0,AQ136&lt;&gt;0)),AND(AG136=1,#REF!="FALSE",OR(NOT(ISBLANK(E136)),NOT(ISBLANK(F136)),NOT(ISBLANK(G136)),NOT(ISBLANK(H136)))))),AND($H$6="CHIP",OR(NOT(ISBLANK(E136)),NOT(ISBLANK(F136)),NOT(ISBLANK(G136)),NOT(ISBLANK(H136)))),V136=1),1,0)</f>
        <v/>
      </c>
      <c r="AS136" s="69">
        <f>IF(AND(OR(OR(#REF!=TRUE,#REF!=TRUE),AND($H$6="Both",OR(AND(AG136=1,#REF!="TRUE",AT136=1,OR(AN136="Yes",AN136="N/A",AN136="Met")),AND(#REF!="FALSE",OR(AND(E136="Yes",NOT(ISBLANK(F136))),AND(E136="N/A",NOT(ISBLANK(H136))),AND(E136="Met",NOT(ISBLANK(F136))))))),AND($H$6="CHIP",OR(AND(E136="Yes",NOT(ISBLANK(F136))),AND(E136="N/A",NOT(ISBLANK(H136))),AND(E136="Met",NOT(ISBLANK(F136)))))),V136=1),1,0)</f>
        <v/>
      </c>
      <c r="AT136" s="69">
        <f>IF(OR(AND(AN136="Yes",AO136&lt;&gt;0),AND(AN136="N/A",AQ136&lt;&gt;0),AND(AN136="Met",AO136&lt;&gt;0),AND(AN136="Not met",AP136&lt;&gt;0),AND(AN136="Unsure",AP136&lt;&gt;0),AND(AN136="No",AP136&lt;&gt;0),AND(AN136="No, submission is in draft",AP136&lt;&gt;0)),1,0)</f>
        <v/>
      </c>
    </row>
    <row r="137" hidden="1" ht="51" customHeight="1">
      <c r="A137" s="294" t="inlineStr">
        <is>
          <t>II.J.7.02</t>
        </is>
      </c>
      <c r="B137" s="295" t="inlineStr">
        <is>
          <t xml:space="preserve">42 CFR 457.1233(e);
42 CFR 457.1110(b)
</t>
        </is>
      </c>
      <c r="C137" s="377" t="inlineStr">
        <is>
          <t>The contract requires that, for individual medical records and any other health and enrollment information maintained with respect to enrollees, that identifies particular enrollees (in any form), the MCP must comply with state procedures in compliance with Subpart F of 42 CFR 431.</t>
        </is>
      </c>
      <c r="D137" s="296" t="n"/>
      <c r="E137" s="295" t="inlineStr">
        <is>
          <t>Met</t>
        </is>
      </c>
      <c r="F137" s="663" t="inlineStr">
        <is>
          <t>Source: CN-680000-FP122: 190, 128 | Attachment - Core Contract Provisions 02012025: 128</t>
        </is>
      </c>
      <c r="G137" s="295" t="inlineStr">
        <is>
          <t>N/A</t>
        </is>
      </c>
      <c r="H137" s="650" t="inlineStr">
        <is>
          <t>Recommendation: MET
Response:
The contract explicitly states that the Managed Care Plan (MCP) shall ensure maintenance of an enrollee record for each enrollee in accordance with 42 CFR 431. This indicates compliance with the requirement to follow state procedures in accordance with Subpart F of 42 CFR 431 for individual medical records and other health and enrollment information that identifies particular enrollees.
Evidence:
- "The Managed Care Plan shall ensure maintenance of an enrollee record for each enrollee in accordance with this Section and with 42 CFR 431 and 42 CFR 456. Enrollee records shall include documents related to the quality, quantity, appropriateness, and timeliness of services performed under this Contract." [CN-680000-FP122: 190, CN-680000-FP122: 128]</t>
        </is>
      </c>
      <c r="I137" s="92" t="inlineStr">
        <is>
          <t>MCO</t>
        </is>
      </c>
      <c r="J137" s="92" t="n"/>
      <c r="K137" s="92" t="inlineStr">
        <is>
          <t>PIHP</t>
        </is>
      </c>
      <c r="L137" s="71" t="inlineStr">
        <is>
          <t>PAHP</t>
        </is>
      </c>
      <c r="M137" s="71" t="n"/>
      <c r="N137" s="71" t="n"/>
      <c r="O137" s="71" t="n"/>
      <c r="P137" s="71" t="inlineStr">
        <is>
          <t>EXISTING</t>
        </is>
      </c>
      <c r="Q137" s="71">
        <f>IF(OR(AND($C$2="Base contract",$C$3="No, section requirements must be reviewed",#REF!= FALSE,#REF!=FALSE),AND($C$2="Contract amendment",$C$3="No, section requirements must be reviewed",#REF!=FALSE,#REF!=FALSE)),"MUNN")</f>
        <v/>
      </c>
      <c r="R137" s="71" t="n"/>
      <c r="S137" s="64" t="n">
        <v>43282</v>
      </c>
      <c r="T137" s="64" t="n"/>
      <c r="U137" s="64" t="n"/>
      <c r="V137" s="97">
        <f>IF(OR(AND(AG137=1,#REF!="TRUE",AT137=1),#REF!=TRUE,#REF!=TRUE),1,IF(AND(OR(AND(AG137=1,#REF!="FALSE"),AND(AG137&lt;&gt;1,#REF!="FALSE")),OR(AND(E137="Yes",F137&lt;&gt;""),AND(E137="N/A",H137&lt;&gt;""),AND(E137="Met",F137&lt;&gt;""),AND(E137="Not met",G137&lt;&gt;""),AND(E137="Unsure",G137&lt;&gt;""),AND(E137="No",G137&lt;&gt;""),AND(E137="No, submission is in draft",G137&lt;&gt;""))),1,0))</f>
        <v/>
      </c>
      <c r="W137" s="56">
        <f>IF(AND('Cover Sheet'!$B$19="Non-Risk",$R137=1),TRUE,FALSE)</f>
        <v/>
      </c>
      <c r="X137" s="56" t="n"/>
      <c r="Y137" s="56" t="n"/>
      <c r="Z137" s="56" t="n"/>
      <c r="AA137" s="56" t="n"/>
      <c r="AB137" s="56" t="n"/>
      <c r="AC137" s="56" t="n"/>
      <c r="AD137" s="56" t="n"/>
      <c r="AE137" s="56" t="n"/>
      <c r="AF137" s="79" t="n"/>
      <c r="AG137" s="98" t="n">
        <v>0</v>
      </c>
      <c r="AH137" s="108" t="n"/>
      <c r="AI137" s="79" t="n"/>
      <c r="AJ137" s="57">
        <f>IF(AG137=1,AI137=AF137,"")</f>
        <v/>
      </c>
      <c r="AK137" s="57">
        <f>IF($AG$2=1, IF(AG137=1,1,0),0)</f>
        <v/>
      </c>
      <c r="AM137" s="69">
        <f>IF(AL137=1,1,"")</f>
        <v/>
      </c>
      <c r="AR137" s="69">
        <f>IF(OR(AND($H$6="Both",OR(AND(AG137=0,OR(NOT(ISBLANK(E137)),NOT(ISBLANK(F137)),NOT(ISBLANK(G137)),NOT(ISBLANK(H137)))),AND(AG137=1,#REF!="TRUE",OR(AN137&lt;&gt;0,AO137&lt;&gt;0,AP137&lt;&gt;0,AQ137&lt;&gt;0)),AND(AG137=1,#REF!="FALSE",OR(NOT(ISBLANK(E137)),NOT(ISBLANK(F137)),NOT(ISBLANK(G137)),NOT(ISBLANK(H137)))))),AND($H$6="CHIP",OR(NOT(ISBLANK(E137)),NOT(ISBLANK(F137)),NOT(ISBLANK(G137)),NOT(ISBLANK(H137)))),V137=1),1,0)</f>
        <v/>
      </c>
      <c r="AS137" s="69">
        <f>IF(AND(OR(OR(#REF!=TRUE,#REF!=TRUE),AND($H$6="Both",OR(AND(AG137=1,#REF!="TRUE",AT137=1,OR(AN137="Yes",AN137="N/A",AN137="Met")),AND(#REF!="FALSE",OR(AND(E137="Yes",NOT(ISBLANK(F137))),AND(E137="N/A",NOT(ISBLANK(H137))),AND(E137="Met",NOT(ISBLANK(F137))))))),AND($H$6="CHIP",OR(AND(E137="Yes",NOT(ISBLANK(F137))),AND(E137="N/A",NOT(ISBLANK(H137))),AND(E137="Met",NOT(ISBLANK(F137)))))),V137=1),1,0)</f>
        <v/>
      </c>
      <c r="AT137" s="69">
        <f>IF(OR(AND(AN137="Yes",AO137&lt;&gt;0),AND(AN137="N/A",AQ137&lt;&gt;0),AND(AN137="Met",AO137&lt;&gt;0),AND(AN137="Not met",AP137&lt;&gt;0),AND(AN137="Unsure",AP137&lt;&gt;0),AND(AN137="No",AP137&lt;&gt;0),AND(AN137="No, submission is in draft",AP137&lt;&gt;0)),1,0)</f>
        <v/>
      </c>
    </row>
    <row r="138" hidden="1" ht="51" customHeight="1">
      <c r="A138" s="294" t="inlineStr">
        <is>
          <t>II.J.7.03</t>
        </is>
      </c>
      <c r="B138" s="295" t="inlineStr">
        <is>
          <t>42 CFR 457.1233(e);
42 CFR 457.1110(c)</t>
        </is>
      </c>
      <c r="C138" s="377" t="inlineStr">
        <is>
          <t>The contract requires that, for individual medical records and any other health and enrollment information maintained with respect to enrollees, that identifies particular enrollees (in any form), the MCP must comply with state procedures to maintain the records and information in a timely and accurate manner.</t>
        </is>
      </c>
      <c r="D138" s="296" t="n"/>
      <c r="E138" s="295" t="inlineStr">
        <is>
          <t>Met</t>
        </is>
      </c>
      <c r="F138" s="663" t="inlineStr">
        <is>
          <t>Source: Attachment - Core Contract Provisions 02012025: 128, 190, 234 | CN-680000-FP122: 190</t>
        </is>
      </c>
      <c r="G138" s="295" t="inlineStr">
        <is>
          <t>N/A</t>
        </is>
      </c>
      <c r="H138" s="650" t="inlineStr">
        <is>
          <t>Recommendation: MET
Response:
The contract explicitly requires the Managed Care Plan (MCP) to maintain an enrollee record for each enrollee, which includes documents related to the quality, quantity, appropriateness, and timeliness of services performed under the contract. This requirement aligns with the need to maintain records and information in a timely and accurate manner. Additionally, the contract mandates that the MCP must comply with all federal and state laws governing confidentiality, including HIPAA and HITECH Acts, which further supports the requirement for timely and accurate maintenance of records.
Evidence:
- "The Managed Care Plan shall ensure maintenance of an enrollee record for each enrollee in accordance with this Section and with 42 CFR 431 and 42 CFR 456. Enrollee records shall include documents related to the quality, quantity, appropriateness, and timeliness of services performed under this Contract." [Attachment - Core Contract Provisions 02012025: 128, 190]
- "The Managed Care Plan must have in place written confidentiality procedures to ensure confidentiality and to comply with all federal and State laws (including the HIPAA and HITECH Acts) governing confidentiality, including electronic treatment records, facsimile mail, and electronic mail)." [Attachment - Core Contract Provisions 02012025: 234]</t>
        </is>
      </c>
      <c r="I138" s="92" t="inlineStr">
        <is>
          <t>MCO</t>
        </is>
      </c>
      <c r="J138" s="92" t="n"/>
      <c r="K138" s="92" t="inlineStr">
        <is>
          <t>PIHP</t>
        </is>
      </c>
      <c r="L138" s="71" t="inlineStr">
        <is>
          <t>PAHP</t>
        </is>
      </c>
      <c r="M138" s="71" t="n"/>
      <c r="N138" s="71" t="n"/>
      <c r="O138" s="71" t="n"/>
      <c r="P138" s="71" t="inlineStr">
        <is>
          <t>EXISTING</t>
        </is>
      </c>
      <c r="Q138" s="71">
        <f>IF(OR(AND($C$2="Base contract",$C$3="No, section requirements must be reviewed",#REF!= FALSE,#REF!=FALSE),AND($C$2="Contract amendment",$C$3="No, section requirements must be reviewed",#REF!=FALSE,#REF!=FALSE)),"MUNN")</f>
        <v/>
      </c>
      <c r="R138" s="71" t="n"/>
      <c r="S138" s="64" t="n">
        <v>43282</v>
      </c>
      <c r="T138" s="64" t="n"/>
      <c r="U138" s="64" t="n"/>
      <c r="V138" s="97">
        <f>IF(OR(AND(AG138=1,#REF!="TRUE",AT138=1),#REF!=TRUE,#REF!=TRUE),1,IF(AND(OR(AND(AG138=1,#REF!="FALSE"),AND(AG138&lt;&gt;1,#REF!="FALSE")),OR(AND(E138="Yes",F138&lt;&gt;""),AND(E138="N/A",H138&lt;&gt;""),AND(E138="Met",F138&lt;&gt;""),AND(E138="Not met",G138&lt;&gt;""),AND(E138="Unsure",G138&lt;&gt;""),AND(E138="No",G138&lt;&gt;""),AND(E138="No, submission is in draft",G138&lt;&gt;""))),1,0))</f>
        <v/>
      </c>
      <c r="W138" s="56">
        <f>IF(AND('Cover Sheet'!$B$19="Non-Risk",$R138=1),TRUE,FALSE)</f>
        <v/>
      </c>
      <c r="X138" s="56" t="n"/>
      <c r="Y138" s="56" t="n"/>
      <c r="Z138" s="56" t="n"/>
      <c r="AA138" s="56" t="n"/>
      <c r="AB138" s="56" t="n"/>
      <c r="AC138" s="56" t="n"/>
      <c r="AD138" s="56" t="n"/>
      <c r="AE138" s="56" t="n"/>
      <c r="AF138" s="79" t="n"/>
      <c r="AG138" s="98" t="n">
        <v>0</v>
      </c>
      <c r="AH138" s="108" t="n"/>
      <c r="AI138" s="79" t="n"/>
      <c r="AJ138" s="57">
        <f>IF(AG138=1,AI138=AF138,"")</f>
        <v/>
      </c>
      <c r="AK138" s="57">
        <f>IF($AG$2=1, IF(AG138=1,1,0),0)</f>
        <v/>
      </c>
      <c r="AM138" s="69">
        <f>IF(AL138=1,1,"")</f>
        <v/>
      </c>
      <c r="AR138" s="69">
        <f>IF(OR(AND($H$6="Both",OR(AND(AG138=0,OR(NOT(ISBLANK(E138)),NOT(ISBLANK(F138)),NOT(ISBLANK(G138)),NOT(ISBLANK(H138)))),AND(AG138=1,#REF!="TRUE",OR(AN138&lt;&gt;0,AO138&lt;&gt;0,AP138&lt;&gt;0,AQ138&lt;&gt;0)),AND(AG138=1,#REF!="FALSE",OR(NOT(ISBLANK(E138)),NOT(ISBLANK(F138)),NOT(ISBLANK(G138)),NOT(ISBLANK(H138)))))),AND($H$6="CHIP",OR(NOT(ISBLANK(E138)),NOT(ISBLANK(F138)),NOT(ISBLANK(G138)),NOT(ISBLANK(H138)))),V138=1),1,0)</f>
        <v/>
      </c>
      <c r="AS138" s="69">
        <f>IF(AND(OR(OR(#REF!=TRUE,#REF!=TRUE),AND($H$6="Both",OR(AND(AG138=1,#REF!="TRUE",AT138=1,OR(AN138="Yes",AN138="N/A",AN138="Met")),AND(#REF!="FALSE",OR(AND(E138="Yes",NOT(ISBLANK(F138))),AND(E138="N/A",NOT(ISBLANK(H138))),AND(E138="Met",NOT(ISBLANK(F138))))))),AND($H$6="CHIP",OR(AND(E138="Yes",NOT(ISBLANK(F138))),AND(E138="N/A",NOT(ISBLANK(H138))),AND(E138="Met",NOT(ISBLANK(F138)))))),V138=1),1,0)</f>
        <v/>
      </c>
      <c r="AT138" s="69">
        <f>IF(OR(AND(AN138="Yes",AO138&lt;&gt;0),AND(AN138="N/A",AQ138&lt;&gt;0),AND(AN138="Met",AO138&lt;&gt;0),AND(AN138="Not met",AP138&lt;&gt;0),AND(AN138="Unsure",AP138&lt;&gt;0),AND(AN138="No",AP138&lt;&gt;0),AND(AN138="No, submission is in draft",AP138&lt;&gt;0)),1,0)</f>
        <v/>
      </c>
    </row>
    <row r="139" hidden="1" ht="63.75" customHeight="1">
      <c r="A139" s="294" t="inlineStr">
        <is>
          <t>II.J.7.04</t>
        </is>
      </c>
      <c r="B139" s="295" t="inlineStr">
        <is>
          <t>42 CFR 457.1233(e);
42 CFR 457.1110(d)(1)</t>
        </is>
      </c>
      <c r="C139" s="377" t="inlineStr">
        <is>
          <t>The contract requires that, for individual medical records and any other health and enrollment information maintained with respect to enrollees, that identifies particular enrollees (in any form), the MCP must comply with state procedures that specify and make available to any enrollee requesting it, the purposes for which information is maintained or used.</t>
        </is>
      </c>
      <c r="D139" s="296" t="n"/>
      <c r="E139" s="295" t="inlineStr">
        <is>
          <t>Met</t>
        </is>
      </c>
      <c r="F139" s="663" t="inlineStr">
        <is>
          <t>Source: Attachment - Core Contract Provisions 02012025: 234, 234 | CN-680000-FP122: 294, 294, 19</t>
        </is>
      </c>
      <c r="G139" s="295" t="inlineStr">
        <is>
          <t>N/A</t>
        </is>
      </c>
      <c r="H139" s="650" t="inlineStr">
        <is>
          <t>Recommendation: UNCLEAR
Response:
The retrieved text mentions confidentiality procedures and compliance with federal and state laws, but it does not explicitly state that the MCP must comply with state procedures to specify and make available to enrollees the purposes for which their information is maintained or used. Therefore, it is unclear whether the requirement is met.</t>
        </is>
      </c>
      <c r="I139" s="92" t="inlineStr">
        <is>
          <t>MCO</t>
        </is>
      </c>
      <c r="J139" s="92" t="n"/>
      <c r="K139" s="92" t="inlineStr">
        <is>
          <t>PIHP</t>
        </is>
      </c>
      <c r="L139" s="71" t="inlineStr">
        <is>
          <t>PAHP</t>
        </is>
      </c>
      <c r="M139" s="71" t="n"/>
      <c r="N139" s="71" t="n"/>
      <c r="O139" s="71" t="n"/>
      <c r="P139" s="71" t="inlineStr">
        <is>
          <t>EXISTING</t>
        </is>
      </c>
      <c r="Q139" s="71">
        <f>IF(OR(AND($C$2="Base contract",$C$3="No, section requirements must be reviewed",#REF!= FALSE,#REF!=FALSE),AND($C$2="Contract amendment",$C$3="No, section requirements must be reviewed",#REF!=FALSE,#REF!=FALSE)),"MUNN")</f>
        <v/>
      </c>
      <c r="R139" s="71" t="n"/>
      <c r="S139" s="64" t="n">
        <v>43282</v>
      </c>
      <c r="T139" s="64" t="n"/>
      <c r="U139" s="64" t="n"/>
      <c r="V139" s="97">
        <f>IF(OR(AND(AG139=1,#REF!="TRUE",AT139=1),#REF!=TRUE,#REF!=TRUE),1,IF(AND(OR(AND(AG139=1,#REF!="FALSE"),AND(AG139&lt;&gt;1,#REF!="FALSE")),OR(AND(E139="Yes",F139&lt;&gt;""),AND(E139="N/A",H139&lt;&gt;""),AND(E139="Met",F139&lt;&gt;""),AND(E139="Not met",G139&lt;&gt;""),AND(E139="Unsure",G139&lt;&gt;""),AND(E139="No",G139&lt;&gt;""),AND(E139="No, submission is in draft",G139&lt;&gt;""))),1,0))</f>
        <v/>
      </c>
      <c r="W139" s="56">
        <f>IF(AND('Cover Sheet'!$B$19="Non-Risk",$R139=1),TRUE,FALSE)</f>
        <v/>
      </c>
      <c r="X139" s="56" t="n"/>
      <c r="Y139" s="56" t="n"/>
      <c r="Z139" s="56" t="n"/>
      <c r="AA139" s="56" t="n"/>
      <c r="AB139" s="56" t="n"/>
      <c r="AC139" s="56" t="n"/>
      <c r="AD139" s="56" t="n"/>
      <c r="AE139" s="56" t="n"/>
      <c r="AF139" s="79" t="n"/>
      <c r="AG139" s="98" t="n">
        <v>0</v>
      </c>
      <c r="AH139" s="108" t="n"/>
      <c r="AI139" s="79" t="n"/>
      <c r="AJ139" s="57">
        <f>IF(AG139=1,AI139=AF139,"")</f>
        <v/>
      </c>
      <c r="AK139" s="57">
        <f>IF($AG$2=1, IF(AG139=1,1,0),0)</f>
        <v/>
      </c>
      <c r="AM139" s="69">
        <f>IF(AL139=1,1,"")</f>
        <v/>
      </c>
      <c r="AR139" s="69">
        <f>IF(OR(AND($H$6="Both",OR(AND(AG139=0,OR(NOT(ISBLANK(E139)),NOT(ISBLANK(F139)),NOT(ISBLANK(G139)),NOT(ISBLANK(H139)))),AND(AG139=1,#REF!="TRUE",OR(AN139&lt;&gt;0,AO139&lt;&gt;0,AP139&lt;&gt;0,AQ139&lt;&gt;0)),AND(AG139=1,#REF!="FALSE",OR(NOT(ISBLANK(E139)),NOT(ISBLANK(F139)),NOT(ISBLANK(G139)),NOT(ISBLANK(H139)))))),AND($H$6="CHIP",OR(NOT(ISBLANK(E139)),NOT(ISBLANK(F139)),NOT(ISBLANK(G139)),NOT(ISBLANK(H139)))),V139=1),1,0)</f>
        <v/>
      </c>
      <c r="AS139" s="69">
        <f>IF(AND(OR(OR(#REF!=TRUE,#REF!=TRUE),AND($H$6="Both",OR(AND(AG139=1,#REF!="TRUE",AT139=1,OR(AN139="Yes",AN139="N/A",AN139="Met")),AND(#REF!="FALSE",OR(AND(E139="Yes",NOT(ISBLANK(F139))),AND(E139="N/A",NOT(ISBLANK(H139))),AND(E139="Met",NOT(ISBLANK(F139))))))),AND($H$6="CHIP",OR(AND(E139="Yes",NOT(ISBLANK(F139))),AND(E139="N/A",NOT(ISBLANK(H139))),AND(E139="Met",NOT(ISBLANK(F139)))))),V139=1),1,0)</f>
        <v/>
      </c>
      <c r="AT139" s="69">
        <f>IF(OR(AND(AN139="Yes",AO139&lt;&gt;0),AND(AN139="N/A",AQ139&lt;&gt;0),AND(AN139="Met",AO139&lt;&gt;0),AND(AN139="Not met",AP139&lt;&gt;0),AND(AN139="Unsure",AP139&lt;&gt;0),AND(AN139="No",AP139&lt;&gt;0),AND(AN139="No, submission is in draft",AP139&lt;&gt;0)),1,0)</f>
        <v/>
      </c>
    </row>
    <row r="140" hidden="1" ht="63.75" customHeight="1">
      <c r="A140" s="294" t="inlineStr">
        <is>
          <t>II.J.7.05</t>
        </is>
      </c>
      <c r="B140" s="295" t="inlineStr">
        <is>
          <t>42 CFR 457.1233(e);
42 CFR 457.1110(d)(2)</t>
        </is>
      </c>
      <c r="C140" s="377" t="inlineStr">
        <is>
          <t>The contract requires that, for individual medical records and any other health and enrollment information maintained with respect to enrollees, that identifies particular enrollees (in any form), the MCP must comply with state procedures that specify and make available to any enrollee requesting it, to whom and for what purposes the information will be disclosed outside the state.</t>
        </is>
      </c>
      <c r="D140" s="296" t="n"/>
      <c r="E140" s="295" t="inlineStr">
        <is>
          <t>Met</t>
        </is>
      </c>
      <c r="F140" s="663" t="inlineStr">
        <is>
          <t>Source: CN-680000-FP122: 294 | Attachment - Core Contract Provisions 02012025: 234</t>
        </is>
      </c>
      <c r="G140" s="295" t="inlineStr">
        <is>
          <t>N/A</t>
        </is>
      </c>
      <c r="H140" s="650" t="inlineStr">
        <is>
          <t>Recommendation: UNCLEAR
Response:
The retrieved text mentions confidentiality procedures and compliance with state and federal laws, but it does not explicitly state that the Managed Care Plan (MCP) must comply with state procedures to specify and make available to enrollees the details of information disclosure outside the state. The text focuses more on the confidentiality and use of information within the context of the contract and compliance with laws like HIPAA and HITECH.
Evidence:
- "The Managed Care Plan must have in place written confidentiality procedures to ensure confidentiality and to comply with all federal and State laws (including the HIPAA and HITECH Acts) governing confidentiality..." [CN-680000-FP122: 294]
- "Confidential information, including Medicaid information, shall be used only as authorized for purposes directly related to the administration of this Contract..." [Attachment - Core Contract Provisions 02012025: 234]</t>
        </is>
      </c>
      <c r="I140" s="92" t="inlineStr">
        <is>
          <t>MCO</t>
        </is>
      </c>
      <c r="J140" s="92" t="n"/>
      <c r="K140" s="92" t="inlineStr">
        <is>
          <t>PIHP</t>
        </is>
      </c>
      <c r="L140" s="71" t="inlineStr">
        <is>
          <t>PAHP</t>
        </is>
      </c>
      <c r="M140" s="71" t="n"/>
      <c r="N140" s="71" t="n"/>
      <c r="O140" s="71" t="n"/>
      <c r="P140" s="71" t="inlineStr">
        <is>
          <t>EXISTING</t>
        </is>
      </c>
      <c r="Q140" s="71">
        <f>IF(OR(AND($C$2="Base contract",$C$3="No, section requirements must be reviewed",#REF!= FALSE,#REF!=FALSE),AND($C$2="Contract amendment",$C$3="No, section requirements must be reviewed",#REF!=FALSE,#REF!=FALSE)),"MUNN")</f>
        <v/>
      </c>
      <c r="R140" s="71" t="n"/>
      <c r="S140" s="64" t="n">
        <v>43282</v>
      </c>
      <c r="T140" s="64" t="n"/>
      <c r="U140" s="64" t="n"/>
      <c r="V140" s="97">
        <f>IF(OR(AND(AG140=1,#REF!="TRUE",AT140=1),#REF!=TRUE,#REF!=TRUE),1,IF(AND(OR(AND(AG140=1,#REF!="FALSE"),AND(AG140&lt;&gt;1,#REF!="FALSE")),OR(AND(E140="Yes",F140&lt;&gt;""),AND(E140="N/A",H140&lt;&gt;""),AND(E140="Met",F140&lt;&gt;""),AND(E140="Not met",G140&lt;&gt;""),AND(E140="Unsure",G140&lt;&gt;""),AND(E140="No",G140&lt;&gt;""),AND(E140="No, submission is in draft",G140&lt;&gt;""))),1,0))</f>
        <v/>
      </c>
      <c r="W140" s="56">
        <f>IF(AND('Cover Sheet'!$B$19="Non-Risk",$R140=1),TRUE,FALSE)</f>
        <v/>
      </c>
      <c r="X140" s="56" t="n"/>
      <c r="Y140" s="56" t="n"/>
      <c r="Z140" s="56" t="n"/>
      <c r="AA140" s="56" t="n"/>
      <c r="AB140" s="56" t="n"/>
      <c r="AC140" s="56" t="n"/>
      <c r="AD140" s="56" t="n"/>
      <c r="AE140" s="56" t="n"/>
      <c r="AF140" s="79" t="n"/>
      <c r="AG140" s="98" t="n">
        <v>0</v>
      </c>
      <c r="AH140" s="108" t="n"/>
      <c r="AI140" s="79" t="n"/>
      <c r="AJ140" s="57">
        <f>IF(AG140=1,AI140=AF140,"")</f>
        <v/>
      </c>
      <c r="AK140" s="57">
        <f>IF($AG$2=1, IF(AG140=1,1,0),0)</f>
        <v/>
      </c>
      <c r="AM140" s="69">
        <f>IF(AL140=1,1,"")</f>
        <v/>
      </c>
      <c r="AR140" s="69">
        <f>IF(OR(AND($H$6="Both",OR(AND(AG140=0,OR(NOT(ISBLANK(E140)),NOT(ISBLANK(F140)),NOT(ISBLANK(G140)),NOT(ISBLANK(H140)))),AND(AG140=1,#REF!="TRUE",OR(AN140&lt;&gt;0,AO140&lt;&gt;0,AP140&lt;&gt;0,AQ140&lt;&gt;0)),AND(AG140=1,#REF!="FALSE",OR(NOT(ISBLANK(E140)),NOT(ISBLANK(F140)),NOT(ISBLANK(G140)),NOT(ISBLANK(H140)))))),AND($H$6="CHIP",OR(NOT(ISBLANK(E140)),NOT(ISBLANK(F140)),NOT(ISBLANK(G140)),NOT(ISBLANK(H140)))),V140=1),1,0)</f>
        <v/>
      </c>
      <c r="AS140" s="69">
        <f>IF(AND(OR(OR(#REF!=TRUE,#REF!=TRUE),AND($H$6="Both",OR(AND(AG140=1,#REF!="TRUE",AT140=1,OR(AN140="Yes",AN140="N/A",AN140="Met")),AND(#REF!="FALSE",OR(AND(E140="Yes",NOT(ISBLANK(F140))),AND(E140="N/A",NOT(ISBLANK(H140))),AND(E140="Met",NOT(ISBLANK(F140))))))),AND($H$6="CHIP",OR(AND(E140="Yes",NOT(ISBLANK(F140))),AND(E140="N/A",NOT(ISBLANK(H140))),AND(E140="Met",NOT(ISBLANK(F140)))))),V140=1),1,0)</f>
        <v/>
      </c>
      <c r="AT140" s="69">
        <f>IF(OR(AND(AN140="Yes",AO140&lt;&gt;0),AND(AN140="N/A",AQ140&lt;&gt;0),AND(AN140="Met",AO140&lt;&gt;0),AND(AN140="Not met",AP140&lt;&gt;0),AND(AN140="Unsure",AP140&lt;&gt;0),AND(AN140="No",AP140&lt;&gt;0),AND(AN140="No, submission is in draft",AP140&lt;&gt;0)),1,0)</f>
        <v/>
      </c>
    </row>
    <row r="141" hidden="1" ht="63.75" customHeight="1">
      <c r="A141" s="294" t="inlineStr">
        <is>
          <t>II.J.7.06</t>
        </is>
      </c>
      <c r="B141" s="295" t="inlineStr">
        <is>
          <t>42 CFR 457.1233(e);
42 CFR 457.1110(e)</t>
        </is>
      </c>
      <c r="C141" s="377" t="inlineStr">
        <is>
          <t>The contract requires that, for individual medical records and any other health and enrollment information maintained with respect to enrollees, that identifies particular enrollees (in any form), the MCP must comply with state procedures that, except as provided by Federal and state law, ensure that each enrollee may request and receive a copy of records and information pertaining to the enrollee in a timely manner.</t>
        </is>
      </c>
      <c r="D141" s="296" t="n"/>
      <c r="E141" s="295" t="inlineStr">
        <is>
          <t>Met</t>
        </is>
      </c>
      <c r="F141" s="663" t="inlineStr">
        <is>
          <t>Source: CN-680000-FP122: 144 | Attachment - Core Contract Provisions 02012025: 81</t>
        </is>
      </c>
      <c r="G141" s="295" t="inlineStr">
        <is>
          <t>N/A</t>
        </is>
      </c>
      <c r="H141" s="650" t="inlineStr">
        <is>
          <t>Recommendation: MET
Response:
The contract explicitly states that the Managed Care Plan (MCP) must provide the enrollee with their medical records and other relevant documents upon request, free of charge, and within seven (7) calendar days of the request. This aligns with the requirement to comply with state procedures ensuring enrollees can request and receive their records in a timely manner.
Evidence:
- "Upon request, the Managed Care Plan shall provide the enrollee and his or her authorized representative the enrollee record, including all medical records and any other documents and records considered or relied upon by the Managed Care Plan regarding a plan appeal, Medicaid fair hearing, or MediKids State review, including the opportunity before and during the plan appeal or hearing process for the enrollee or an authorized representative to examine the record. The Managed Care Plan shall provide such records free of charge, within seven (7) calendar days of request (42 CFR 438.406(b)(5))." [CN-680000-FP122: 144]
- "Upon request, the Managed Care Plan shall provide the enrollee and his or her authorized representative the enrollee record, including all medical records and any other documents and records considered or relied upon by the Managed Care Plan regarding a plan appeal, Medicaid fair hearing, or MediKids State review, including the opportunity before and during the plan appeal or hearing process for the enrollee or an authorized representative to examine the record. The Managed Care Plan shall provide such records free of charge, within seven (7) calendar days of request (42 CFR 438.406(b)(5))." [Attachment - Core Contract Provisions 02012025: 81]</t>
        </is>
      </c>
      <c r="I141" s="92" t="inlineStr">
        <is>
          <t>MCO</t>
        </is>
      </c>
      <c r="J141" s="92" t="n"/>
      <c r="K141" s="92" t="inlineStr">
        <is>
          <t>PIHP</t>
        </is>
      </c>
      <c r="L141" s="71" t="inlineStr">
        <is>
          <t>PAHP</t>
        </is>
      </c>
      <c r="M141" s="71" t="n"/>
      <c r="N141" s="71" t="n"/>
      <c r="O141" s="71" t="n"/>
      <c r="P141" s="71" t="inlineStr">
        <is>
          <t>EXISTING</t>
        </is>
      </c>
      <c r="Q141" s="71">
        <f>IF(OR(AND($C$2="Base contract",$C$3="No, section requirements must be reviewed",#REF!= FALSE,#REF!=FALSE),AND($C$2="Contract amendment",$C$3="No, section requirements must be reviewed",#REF!=FALSE,#REF!=FALSE)),"MUNN")</f>
        <v/>
      </c>
      <c r="R141" s="71" t="n"/>
      <c r="S141" s="64" t="n">
        <v>43282</v>
      </c>
      <c r="T141" s="64" t="n"/>
      <c r="U141" s="64" t="n"/>
      <c r="V141" s="97">
        <f>IF(OR(AND(AG141=1,#REF!="TRUE",AT141=1),#REF!=TRUE,#REF!=TRUE),1,IF(AND(OR(AND(AG141=1,#REF!="FALSE"),AND(AG141&lt;&gt;1,#REF!="FALSE")),OR(AND(E141="Yes",F141&lt;&gt;""),AND(E141="N/A",H141&lt;&gt;""),AND(E141="Met",F141&lt;&gt;""),AND(E141="Not met",G141&lt;&gt;""),AND(E141="Unsure",G141&lt;&gt;""),AND(E141="No",G141&lt;&gt;""),AND(E141="No, submission is in draft",G141&lt;&gt;""))),1,0))</f>
        <v/>
      </c>
      <c r="W141" s="56">
        <f>IF(AND('Cover Sheet'!$B$19="Non-Risk",$R141=1),TRUE,FALSE)</f>
        <v/>
      </c>
      <c r="X141" s="56" t="n"/>
      <c r="Y141" s="56" t="n"/>
      <c r="Z141" s="56" t="n"/>
      <c r="AA141" s="56" t="n"/>
      <c r="AB141" s="56" t="n"/>
      <c r="AC141" s="56" t="n"/>
      <c r="AD141" s="56" t="n"/>
      <c r="AE141" s="56" t="n"/>
      <c r="AF141" s="79" t="n"/>
      <c r="AG141" s="98" t="n">
        <v>0</v>
      </c>
      <c r="AH141" s="108" t="n"/>
      <c r="AI141" s="79" t="n"/>
      <c r="AJ141" s="57">
        <f>IF(AG141=1,AI141=AF141,"")</f>
        <v/>
      </c>
      <c r="AK141" s="57">
        <f>IF($AG$2=1, IF(AG141=1,1,0),0)</f>
        <v/>
      </c>
      <c r="AM141" s="69">
        <f>IF(AL141=1,1,"")</f>
        <v/>
      </c>
      <c r="AR141" s="69">
        <f>IF(OR(AND($H$6="Both",OR(AND(AG141=0,OR(NOT(ISBLANK(E141)),NOT(ISBLANK(F141)),NOT(ISBLANK(G141)),NOT(ISBLANK(H141)))),AND(AG141=1,#REF!="TRUE",OR(AN141&lt;&gt;0,AO141&lt;&gt;0,AP141&lt;&gt;0,AQ141&lt;&gt;0)),AND(AG141=1,#REF!="FALSE",OR(NOT(ISBLANK(E141)),NOT(ISBLANK(F141)),NOT(ISBLANK(G141)),NOT(ISBLANK(H141)))))),AND($H$6="CHIP",OR(NOT(ISBLANK(E141)),NOT(ISBLANK(F141)),NOT(ISBLANK(G141)),NOT(ISBLANK(H141)))),V141=1),1,0)</f>
        <v/>
      </c>
      <c r="AS141" s="69">
        <f>IF(AND(OR(OR(#REF!=TRUE,#REF!=TRUE),AND($H$6="Both",OR(AND(AG141=1,#REF!="TRUE",AT141=1,OR(AN141="Yes",AN141="N/A",AN141="Met")),AND(#REF!="FALSE",OR(AND(E141="Yes",NOT(ISBLANK(F141))),AND(E141="N/A",NOT(ISBLANK(H141))),AND(E141="Met",NOT(ISBLANK(F141))))))),AND($H$6="CHIP",OR(AND(E141="Yes",NOT(ISBLANK(F141))),AND(E141="N/A",NOT(ISBLANK(H141))),AND(E141="Met",NOT(ISBLANK(F141)))))),V141=1),1,0)</f>
        <v/>
      </c>
      <c r="AT141" s="69">
        <f>IF(OR(AND(AN141="Yes",AO141&lt;&gt;0),AND(AN141="N/A",AQ141&lt;&gt;0),AND(AN141="Met",AO141&lt;&gt;0),AND(AN141="Not met",AP141&lt;&gt;0),AND(AN141="Unsure",AP141&lt;&gt;0),AND(AN141="No",AP141&lt;&gt;0),AND(AN141="No, submission is in draft",AP141&lt;&gt;0)),1,0)</f>
        <v/>
      </c>
    </row>
    <row r="142" hidden="1" ht="23.25" customHeight="1">
      <c r="A142" s="351" t="inlineStr">
        <is>
          <t>II.J.7.07</t>
        </is>
      </c>
      <c r="B142" s="339" t="inlineStr">
        <is>
          <t>42 CFR 457.1233(e);
42 CFR 457.1110(e)</t>
        </is>
      </c>
      <c r="C142" s="339" t="inlineStr">
        <is>
          <t>The contract requires that, for individual medical records and any other health and enrollment information maintained with respect to enrollees, that identifies particular enrollees (in any form), the MCP must comply with state procedures that, except as provided by Federal and state law, ensure that each enrollee may request and receive a copy of records and information pertaining to the enrollee and that an enrollee may request that such records or information be supplemented or corrected.</t>
        </is>
      </c>
      <c r="D142" s="344" t="n"/>
      <c r="E142" s="339" t="inlineStr">
        <is>
          <t>Met</t>
        </is>
      </c>
      <c r="F142" s="666" t="inlineStr">
        <is>
          <t>Not specified in search results</t>
        </is>
      </c>
      <c r="G142" s="339" t="inlineStr">
        <is>
          <t>N/A</t>
        </is>
      </c>
      <c r="H142" s="204" t="inlineStr">
        <is>
          <t>Recommendation: UNCLEAR
Response:
{
    "Requirement": "The contract requires that, for individual medical records and any other health and enrollment information maintained with respect to enrollees, that identifies particular enrollees (in any form), the MCP must comply with state procedures that, except as provided by Federal and state law, ensure that each enrollee may request and receive a copy of records and information pertaining to the enrollee and that an enrollee may request that such records or information be suppleme</t>
        </is>
      </c>
      <c r="I142" s="92" t="inlineStr">
        <is>
          <t>MCO</t>
        </is>
      </c>
      <c r="J142" s="92" t="n"/>
      <c r="K142" s="92" t="inlineStr">
        <is>
          <t>PIHP</t>
        </is>
      </c>
      <c r="L142" s="71" t="inlineStr">
        <is>
          <t>PAHP</t>
        </is>
      </c>
      <c r="M142" s="71" t="n"/>
      <c r="N142" s="71" t="n"/>
      <c r="O142" s="71" t="n"/>
      <c r="P142" s="71" t="inlineStr">
        <is>
          <t>EXISTING</t>
        </is>
      </c>
      <c r="Q142" s="71">
        <f>IF(OR(AND($C$2="Base contract",$C$3="No, section requirements must be reviewed",#REF!= FALSE,#REF!=FALSE),AND($C$2="Contract amendment",$C$3="No, section requirements must be reviewed",#REF!=FALSE,#REF!=FALSE)),"MUNN")</f>
        <v/>
      </c>
      <c r="R142" s="71" t="n"/>
      <c r="S142" s="64" t="n">
        <v>43282</v>
      </c>
      <c r="T142" s="64" t="n"/>
      <c r="U142" s="64" t="n"/>
      <c r="V142" s="97">
        <f>IF(OR(AND(AG142=1,#REF!="TRUE",AT142=1),#REF!=TRUE,#REF!=TRUE),1,IF(AND(OR(AND(AG142=1,#REF!="FALSE"),AND(AG142&lt;&gt;1,#REF!="FALSE")),OR(AND(E142="Yes",F142&lt;&gt;""),AND(E142="N/A",H142&lt;&gt;""),AND(E142="Met",F142&lt;&gt;""),AND(E142="Not met",G142&lt;&gt;""),AND(E142="Unsure",G142&lt;&gt;""),AND(E142="No",G142&lt;&gt;""),AND(E142="No, submission is in draft",G142&lt;&gt;""))),1,0))</f>
        <v/>
      </c>
      <c r="W142" s="56">
        <f>IF(AND('Cover Sheet'!$B$19="Non-Risk",$R142=1),TRUE,FALSE)</f>
        <v/>
      </c>
      <c r="X142" s="56" t="n"/>
      <c r="Y142" s="56" t="n"/>
      <c r="Z142" s="56" t="n"/>
      <c r="AA142" s="56" t="n"/>
      <c r="AB142" s="56" t="n"/>
      <c r="AC142" s="56" t="n"/>
      <c r="AD142" s="56" t="n"/>
      <c r="AE142" s="56" t="n"/>
      <c r="AF142" s="79" t="n"/>
      <c r="AG142" s="98" t="n">
        <v>0</v>
      </c>
      <c r="AH142" s="108" t="n"/>
      <c r="AI142" s="79" t="n"/>
      <c r="AJ142" s="57">
        <f>IF(AG142=1,AI142=AF142,"")</f>
        <v/>
      </c>
      <c r="AK142" s="57">
        <f>IF($AG$2=1, IF(AG142=1,1,0),0)</f>
        <v/>
      </c>
      <c r="AM142" s="69">
        <f>IF(AL142=1,1,"")</f>
        <v/>
      </c>
      <c r="AR142" s="69">
        <f>IF(OR(AND($H$6="Both",OR(AND(AG142=0,OR(NOT(ISBLANK(E142)),NOT(ISBLANK(F142)),NOT(ISBLANK(G142)),NOT(ISBLANK(H142)))),AND(AG142=1,#REF!="TRUE",OR(AN142&lt;&gt;0,AO142&lt;&gt;0,AP142&lt;&gt;0,AQ142&lt;&gt;0)),AND(AG142=1,#REF!="FALSE",OR(NOT(ISBLANK(E142)),NOT(ISBLANK(F142)),NOT(ISBLANK(G142)),NOT(ISBLANK(H142)))))),AND($H$6="CHIP",OR(NOT(ISBLANK(E142)),NOT(ISBLANK(F142)),NOT(ISBLANK(G142)),NOT(ISBLANK(H142)))),V142=1),1,0)</f>
        <v/>
      </c>
      <c r="AS142" s="69">
        <f>IF(AND(OR(OR(#REF!=TRUE,#REF!=TRUE),AND($H$6="Both",OR(AND(AG142=1,#REF!="TRUE",AT142=1,OR(AN142="Yes",AN142="N/A",AN142="Met")),AND(#REF!="FALSE",OR(AND(E142="Yes",NOT(ISBLANK(F142))),AND(E142="N/A",NOT(ISBLANK(H142))),AND(E142="Met",NOT(ISBLANK(F142))))))),AND($H$6="CHIP",OR(AND(E142="Yes",NOT(ISBLANK(F142))),AND(E142="N/A",NOT(ISBLANK(H142))),AND(E142="Met",NOT(ISBLANK(F142)))))),V142=1),1,0)</f>
        <v/>
      </c>
      <c r="AT142" s="69">
        <f>IF(OR(AND(AN142="Yes",AO142&lt;&gt;0),AND(AN142="N/A",AQ142&lt;&gt;0),AND(AN142="Met",AO142&lt;&gt;0),AND(AN142="Not met",AP142&lt;&gt;0),AND(AN142="Unsure",AP142&lt;&gt;0),AND(AN142="No",AP142&lt;&gt;0),AND(AN142="No, submission is in draft",AP142&lt;&gt;0)),1,0)</f>
        <v/>
      </c>
    </row>
    <row r="143" ht="15" customHeight="1">
      <c r="A143" s="302" t="inlineStr">
        <is>
          <t>Tips and Additional Guidance</t>
        </is>
      </c>
      <c r="B143" s="303" t="n"/>
      <c r="C143" s="572" t="n"/>
      <c r="D143" s="304" t="n"/>
      <c r="E143" s="269" t="n"/>
      <c r="F143" s="270" t="n"/>
      <c r="G143" s="271" t="n"/>
      <c r="H143" s="271" t="n"/>
      <c r="AF143" s="74" t="n"/>
      <c r="AG143" s="74" t="n"/>
      <c r="AH143" s="74" t="n"/>
      <c r="AI143" s="74" t="n"/>
    </row>
    <row r="144" ht="18.75" customHeight="1">
      <c r="A144" s="586" t="n">
        <v>1</v>
      </c>
      <c r="B144" s="571" t="inlineStr">
        <is>
          <t>NEMT PAHPs are only subject to the data, information, and documentation provisions specified in 42 CFR 438.610 under this requirement at 42 CFR 438.3(u).</t>
        </is>
      </c>
      <c r="AF144" s="74" t="n"/>
      <c r="AG144" s="74" t="n"/>
      <c r="AH144" s="74" t="n"/>
      <c r="AI144" s="86" t="n"/>
    </row>
    <row r="145" ht="17.25" customHeight="1">
      <c r="A145" s="586" t="n">
        <v>2</v>
      </c>
      <c r="B145" s="571" t="inlineStr">
        <is>
          <t>These subcontractor requirements at 42 CFR 438.230 only apply to contracts where the MCP has a subcontractor(s).</t>
        </is>
      </c>
      <c r="AF145" s="74" t="n"/>
      <c r="AG145" s="74" t="n"/>
      <c r="AH145" s="74" t="n"/>
      <c r="AI145" s="86" t="n"/>
    </row>
    <row r="146" ht="33.75" customHeight="1">
      <c r="A146" s="586" t="n">
        <v>3</v>
      </c>
      <c r="B146" s="571" t="inlineStr">
        <is>
          <t>If the state elects to use a methodology other than requiring the MCO, PIHP, or PAHP to enter into a COBA with Medicare, that methodology must ensure that the submitting provider is promptly informed on the state’s remittance advice that the state has not denied payment and that the claim has been sent to the MCO, PIHP, or PAHP for payment consideration.</t>
        </is>
      </c>
      <c r="I146" s="153" t="n"/>
      <c r="J146" s="597" t="n"/>
      <c r="M146" s="153" t="n"/>
      <c r="N146" s="597" t="n"/>
      <c r="Q146" s="153" t="n"/>
      <c r="R146" s="597" t="n"/>
      <c r="T146" s="597" t="n"/>
      <c r="U146" s="597" t="n"/>
      <c r="V146" s="153" t="n"/>
      <c r="W146" s="597" t="n"/>
      <c r="X146" s="153" t="n"/>
      <c r="Y146" s="153" t="n"/>
      <c r="Z146" s="153" t="n"/>
      <c r="AA146" s="153" t="n"/>
      <c r="AB146" s="153" t="n"/>
      <c r="AC146" s="153" t="n"/>
      <c r="AD146" s="153" t="n"/>
      <c r="AE146" s="153" t="n"/>
      <c r="AF146" s="597" t="n"/>
      <c r="AG146" s="597" t="n"/>
      <c r="AH146" s="153" t="n"/>
      <c r="AI146" s="597" t="n"/>
      <c r="AL146" s="153" t="n"/>
      <c r="AM146" s="597" t="n"/>
      <c r="AO146" s="153" t="n"/>
      <c r="AP146" s="597" t="n"/>
      <c r="AS146" s="153" t="n"/>
      <c r="AT146" s="597" t="n"/>
      <c r="AV146" s="153" t="n"/>
      <c r="AW146" s="597" t="n"/>
      <c r="AZ146" s="153" t="n"/>
      <c r="BA146" s="597" t="n"/>
      <c r="BD146" s="153" t="n"/>
      <c r="BE146" s="597" t="n"/>
      <c r="BH146" s="153" t="n"/>
      <c r="BI146" s="597" t="n"/>
      <c r="BL146" s="153" t="n"/>
      <c r="BM146" s="597" t="n"/>
      <c r="BP146" s="153" t="n"/>
      <c r="BQ146" s="597" t="n"/>
      <c r="BT146" s="153" t="n"/>
      <c r="BU146" s="597" t="n"/>
      <c r="BX146" s="153" t="n"/>
      <c r="BY146" s="597" t="n"/>
      <c r="CB146" s="153" t="n"/>
      <c r="CC146" s="597" t="n"/>
      <c r="CF146" s="153" t="n"/>
      <c r="CG146" s="597" t="n"/>
      <c r="CJ146" s="153" t="n"/>
      <c r="CK146" s="597" t="n"/>
      <c r="CN146" s="153" t="n"/>
      <c r="CO146" s="597" t="n"/>
      <c r="CR146" s="153" t="n"/>
      <c r="CS146" s="597" t="n"/>
      <c r="CV146" s="153" t="n"/>
      <c r="CW146" s="597" t="n"/>
      <c r="CZ146" s="153" t="n"/>
      <c r="DA146" s="597" t="n"/>
      <c r="DD146" s="153" t="n"/>
      <c r="DE146" s="597" t="n"/>
      <c r="DH146" s="153" t="n"/>
      <c r="DI146" s="597" t="n"/>
      <c r="DL146" s="153" t="n"/>
      <c r="DM146" s="597" t="n"/>
      <c r="DP146" s="153" t="n"/>
      <c r="DQ146" s="597" t="n"/>
      <c r="DT146" s="153" t="n"/>
      <c r="DU146" s="597" t="n"/>
      <c r="DX146" s="153" t="n"/>
      <c r="DY146" s="597" t="n"/>
      <c r="EB146" s="153" t="n"/>
      <c r="EC146" s="597" t="n"/>
      <c r="EF146" s="153" t="n"/>
      <c r="EG146" s="597" t="n"/>
      <c r="EJ146" s="153" t="n"/>
      <c r="EK146" s="597" t="n"/>
      <c r="EN146" s="153" t="n"/>
      <c r="EO146" s="597" t="n"/>
      <c r="ER146" s="153" t="n"/>
      <c r="ES146" s="597" t="n"/>
      <c r="EV146" s="153" t="n"/>
      <c r="EW146" s="597" t="n"/>
      <c r="EZ146" s="153" t="n"/>
      <c r="FA146" s="597" t="n"/>
      <c r="FD146" s="153" t="n"/>
      <c r="FE146" s="597" t="n"/>
      <c r="FH146" s="153" t="n"/>
      <c r="FI146" s="597" t="n"/>
      <c r="FL146" s="153" t="n"/>
      <c r="FM146" s="597" t="n"/>
      <c r="FP146" s="153" t="n"/>
      <c r="FQ146" s="597" t="n"/>
      <c r="FT146" s="153" t="n"/>
      <c r="FU146" s="597" t="n"/>
      <c r="FX146" s="153" t="n"/>
      <c r="FY146" s="597" t="n"/>
      <c r="GB146" s="153" t="n"/>
      <c r="GC146" s="597" t="n"/>
      <c r="GF146" s="153" t="n"/>
      <c r="GG146" s="597" t="n"/>
      <c r="GJ146" s="153" t="n"/>
      <c r="GK146" s="597" t="n"/>
      <c r="GN146" s="153" t="n"/>
      <c r="GO146" s="597" t="n"/>
      <c r="GR146" s="153" t="n"/>
      <c r="GS146" s="597" t="n"/>
      <c r="GV146" s="153" t="n"/>
      <c r="GW146" s="597" t="n"/>
      <c r="GZ146" s="153" t="n"/>
      <c r="HA146" s="597" t="n"/>
      <c r="HD146" s="153" t="n"/>
      <c r="HE146" s="597" t="n"/>
      <c r="HH146" s="153" t="n"/>
      <c r="HI146" s="597" t="n"/>
      <c r="HL146" s="153" t="n"/>
      <c r="HM146" s="597" t="n"/>
      <c r="HP146" s="153" t="n"/>
      <c r="HQ146" s="597" t="n"/>
      <c r="HT146" s="153" t="n"/>
      <c r="HU146" s="597" t="n"/>
      <c r="HX146" s="153" t="n"/>
      <c r="HY146" s="597" t="n"/>
      <c r="IB146" s="153" t="n"/>
      <c r="IC146" s="597" t="n"/>
      <c r="IF146" s="153" t="n"/>
      <c r="IG146" s="597" t="n"/>
      <c r="IJ146" s="153" t="n"/>
      <c r="IK146" s="597" t="n"/>
      <c r="IN146" s="153" t="n"/>
      <c r="IO146" s="597" t="n"/>
      <c r="IR146" s="153" t="n"/>
      <c r="IS146" s="597" t="n"/>
      <c r="IV146" s="153" t="n"/>
      <c r="IW146" s="597" t="n"/>
      <c r="IZ146" s="153" t="n"/>
      <c r="JA146" s="597" t="n"/>
      <c r="JD146" s="153" t="n"/>
      <c r="JE146" s="597" t="n"/>
      <c r="JH146" s="153" t="n"/>
      <c r="JI146" s="597" t="n"/>
      <c r="JL146" s="153" t="n"/>
      <c r="JM146" s="597" t="n"/>
      <c r="JP146" s="153" t="n"/>
      <c r="JQ146" s="597" t="n"/>
      <c r="JT146" s="153" t="n"/>
      <c r="JU146" s="597" t="n"/>
      <c r="JX146" s="153" t="n"/>
      <c r="JY146" s="597" t="n"/>
      <c r="KB146" s="153" t="n"/>
      <c r="KC146" s="597" t="n"/>
      <c r="KF146" s="153" t="n"/>
      <c r="KG146" s="597" t="n"/>
      <c r="KJ146" s="153" t="n"/>
      <c r="KK146" s="597" t="n"/>
      <c r="KN146" s="153" t="n"/>
      <c r="KO146" s="597" t="n"/>
      <c r="KR146" s="153" t="n"/>
      <c r="KS146" s="597" t="n"/>
      <c r="KV146" s="153" t="n"/>
      <c r="KW146" s="597" t="n"/>
      <c r="KZ146" s="153" t="n"/>
      <c r="LA146" s="597" t="n"/>
      <c r="LD146" s="153" t="n"/>
      <c r="LE146" s="597" t="n"/>
      <c r="LH146" s="153" t="n"/>
      <c r="LI146" s="597" t="n"/>
      <c r="LL146" s="153" t="n"/>
      <c r="LM146" s="597" t="n"/>
      <c r="LP146" s="153" t="n"/>
      <c r="LQ146" s="597" t="n"/>
      <c r="LT146" s="153" t="n"/>
      <c r="LU146" s="597" t="n"/>
      <c r="LX146" s="153" t="n"/>
      <c r="LY146" s="597" t="n"/>
      <c r="MB146" s="153" t="n"/>
      <c r="MC146" s="597" t="n"/>
      <c r="MF146" s="153" t="n"/>
      <c r="MG146" s="597" t="n"/>
      <c r="MJ146" s="153" t="n"/>
      <c r="MK146" s="597" t="n"/>
      <c r="MN146" s="153" t="n"/>
      <c r="MO146" s="597" t="n"/>
      <c r="MR146" s="153" t="n"/>
      <c r="MS146" s="597" t="n"/>
      <c r="MV146" s="153" t="n"/>
      <c r="MW146" s="597" t="n"/>
      <c r="MZ146" s="153" t="n"/>
      <c r="NA146" s="597" t="n"/>
      <c r="ND146" s="153" t="n"/>
      <c r="NE146" s="597" t="n"/>
      <c r="NH146" s="153" t="n"/>
      <c r="NI146" s="597" t="n"/>
      <c r="NL146" s="153" t="n"/>
      <c r="NM146" s="597" t="n"/>
      <c r="NP146" s="153" t="n"/>
      <c r="NQ146" s="597" t="n"/>
      <c r="NT146" s="153" t="n"/>
      <c r="NU146" s="597" t="n"/>
      <c r="NX146" s="153" t="n"/>
      <c r="NY146" s="597" t="n"/>
      <c r="OB146" s="153" t="n"/>
      <c r="OC146" s="597" t="n"/>
      <c r="OF146" s="153" t="n"/>
      <c r="OG146" s="597" t="n"/>
      <c r="OJ146" s="153" t="n"/>
      <c r="OK146" s="597" t="n"/>
      <c r="ON146" s="153" t="n"/>
      <c r="OO146" s="597" t="n"/>
      <c r="OR146" s="153" t="n"/>
      <c r="OS146" s="597" t="n"/>
      <c r="OV146" s="153" t="n"/>
      <c r="OW146" s="597" t="n"/>
      <c r="OZ146" s="153" t="n"/>
      <c r="PA146" s="597" t="n"/>
      <c r="PD146" s="153" t="n"/>
      <c r="PE146" s="597" t="n"/>
      <c r="PH146" s="153" t="n"/>
      <c r="PI146" s="597" t="n"/>
      <c r="PL146" s="153" t="n"/>
      <c r="PM146" s="597" t="n"/>
      <c r="PP146" s="153" t="n"/>
      <c r="PQ146" s="597" t="n"/>
      <c r="PT146" s="153" t="n"/>
      <c r="PU146" s="597" t="n"/>
      <c r="PX146" s="153" t="n"/>
      <c r="PY146" s="597" t="n"/>
      <c r="QB146" s="153" t="n"/>
      <c r="QC146" s="597" t="n"/>
      <c r="QF146" s="153" t="n"/>
      <c r="QG146" s="597" t="n"/>
      <c r="QJ146" s="153" t="n"/>
      <c r="QK146" s="597" t="n"/>
      <c r="QN146" s="153" t="n"/>
      <c r="QO146" s="597" t="n"/>
      <c r="QR146" s="153" t="n"/>
      <c r="QS146" s="597" t="n"/>
      <c r="QV146" s="153" t="n"/>
      <c r="QW146" s="597" t="n"/>
      <c r="QZ146" s="153" t="n"/>
      <c r="RA146" s="597" t="n"/>
      <c r="RD146" s="153" t="n"/>
      <c r="RE146" s="597" t="n"/>
      <c r="RH146" s="153" t="n"/>
      <c r="RI146" s="597" t="n"/>
      <c r="RL146" s="153" t="n"/>
      <c r="RM146" s="597" t="n"/>
      <c r="RP146" s="153" t="n"/>
      <c r="RQ146" s="597" t="n"/>
      <c r="RT146" s="153" t="n"/>
      <c r="RU146" s="597" t="n"/>
      <c r="RX146" s="153" t="n"/>
      <c r="RY146" s="597" t="n"/>
      <c r="SB146" s="153" t="n"/>
      <c r="SC146" s="597" t="n"/>
      <c r="SF146" s="153" t="n"/>
      <c r="SG146" s="597" t="n"/>
      <c r="SJ146" s="153" t="n"/>
      <c r="SK146" s="597" t="n"/>
      <c r="SN146" s="153" t="n"/>
      <c r="SO146" s="597" t="n"/>
      <c r="SR146" s="153" t="n"/>
      <c r="SS146" s="597" t="n"/>
      <c r="SV146" s="153" t="n"/>
      <c r="SW146" s="597" t="n"/>
      <c r="SZ146" s="153" t="n"/>
      <c r="TA146" s="597" t="n"/>
      <c r="TD146" s="153" t="n"/>
      <c r="TE146" s="597" t="n"/>
      <c r="TH146" s="153" t="n"/>
      <c r="TI146" s="597" t="n"/>
      <c r="TL146" s="153" t="n"/>
      <c r="TM146" s="597" t="n"/>
      <c r="TP146" s="153" t="n"/>
      <c r="TQ146" s="597" t="n"/>
      <c r="TT146" s="153" t="n"/>
      <c r="TU146" s="597" t="n"/>
      <c r="TX146" s="153" t="n"/>
      <c r="TY146" s="597" t="n"/>
      <c r="UB146" s="153" t="n"/>
      <c r="UC146" s="597" t="n"/>
      <c r="UF146" s="153" t="n"/>
      <c r="UG146" s="597" t="n"/>
      <c r="UJ146" s="153" t="n"/>
      <c r="UK146" s="597" t="n"/>
      <c r="UN146" s="153" t="n"/>
      <c r="UO146" s="597" t="n"/>
      <c r="UR146" s="153" t="n"/>
      <c r="US146" s="597" t="n"/>
      <c r="UV146" s="153" t="n"/>
      <c r="UW146" s="597" t="n"/>
      <c r="UZ146" s="153" t="n"/>
      <c r="VA146" s="597" t="n"/>
      <c r="VD146" s="153" t="n"/>
      <c r="VE146" s="597" t="n"/>
      <c r="VH146" s="153" t="n"/>
      <c r="VI146" s="597" t="n"/>
      <c r="VL146" s="153" t="n"/>
      <c r="VM146" s="597" t="n"/>
      <c r="VP146" s="153" t="n"/>
      <c r="VQ146" s="597" t="n"/>
      <c r="VT146" s="153" t="n"/>
      <c r="VU146" s="597" t="n"/>
      <c r="VX146" s="153" t="n"/>
      <c r="VY146" s="597" t="n"/>
      <c r="WB146" s="153" t="n"/>
      <c r="WC146" s="597" t="n"/>
      <c r="WF146" s="153" t="n"/>
      <c r="WG146" s="597" t="n"/>
      <c r="WJ146" s="153" t="n"/>
      <c r="WK146" s="597" t="n"/>
      <c r="WN146" s="153" t="n"/>
      <c r="WO146" s="597" t="n"/>
      <c r="WR146" s="153" t="n"/>
      <c r="WS146" s="597" t="n"/>
      <c r="WV146" s="153" t="n"/>
      <c r="WW146" s="597" t="n"/>
      <c r="WZ146" s="153" t="n"/>
      <c r="XA146" s="597" t="n"/>
      <c r="XD146" s="153" t="n"/>
      <c r="XE146" s="597" t="n"/>
      <c r="XH146" s="153" t="n"/>
      <c r="XI146" s="597" t="n"/>
      <c r="XL146" s="153" t="n"/>
      <c r="XM146" s="597" t="n"/>
      <c r="XP146" s="153" t="n"/>
      <c r="XQ146" s="597" t="n"/>
      <c r="XT146" s="153" t="n"/>
      <c r="XU146" s="597" t="n"/>
      <c r="XX146" s="153" t="n"/>
      <c r="XY146" s="597" t="n"/>
      <c r="YB146" s="153" t="n"/>
      <c r="YC146" s="597" t="n"/>
      <c r="YF146" s="153" t="n"/>
      <c r="YG146" s="597" t="n"/>
      <c r="YJ146" s="153" t="n"/>
      <c r="YK146" s="597" t="n"/>
      <c r="YN146" s="153" t="n"/>
      <c r="YO146" s="597" t="n"/>
      <c r="YR146" s="153" t="n"/>
      <c r="YS146" s="597" t="n"/>
      <c r="YV146" s="153" t="n"/>
      <c r="YW146" s="597" t="n"/>
      <c r="YZ146" s="153" t="n"/>
      <c r="ZA146" s="597" t="n"/>
      <c r="ZD146" s="153" t="n"/>
      <c r="ZE146" s="597" t="n"/>
      <c r="ZH146" s="153" t="n"/>
      <c r="ZI146" s="597" t="n"/>
      <c r="ZL146" s="153" t="n"/>
      <c r="ZM146" s="597" t="n"/>
      <c r="ZP146" s="153" t="n"/>
      <c r="ZQ146" s="597" t="n"/>
      <c r="ZT146" s="153" t="n"/>
      <c r="ZU146" s="597" t="n"/>
      <c r="ZX146" s="153" t="n"/>
      <c r="ZY146" s="597" t="n"/>
      <c r="AAB146" s="153" t="n"/>
      <c r="AAC146" s="597" t="n"/>
      <c r="AAF146" s="153" t="n"/>
      <c r="AAG146" s="597" t="n"/>
      <c r="AAJ146" s="153" t="n"/>
      <c r="AAK146" s="597" t="n"/>
      <c r="AAN146" s="153" t="n"/>
      <c r="AAO146" s="597" t="n"/>
      <c r="AAR146" s="153" t="n"/>
      <c r="AAS146" s="597" t="n"/>
      <c r="AAV146" s="153" t="n"/>
      <c r="AAW146" s="597" t="n"/>
      <c r="AAZ146" s="153" t="n"/>
      <c r="ABA146" s="597" t="n"/>
      <c r="ABD146" s="153" t="n"/>
      <c r="ABE146" s="597" t="n"/>
      <c r="ABH146" s="153" t="n"/>
      <c r="ABI146" s="597" t="n"/>
      <c r="ABL146" s="153" t="n"/>
      <c r="ABM146" s="597" t="n"/>
      <c r="ABP146" s="153" t="n"/>
      <c r="ABQ146" s="597" t="n"/>
      <c r="ABT146" s="153" t="n"/>
      <c r="ABU146" s="597" t="n"/>
      <c r="ABX146" s="153" t="n"/>
      <c r="ABY146" s="597" t="n"/>
      <c r="ACB146" s="153" t="n"/>
      <c r="ACC146" s="597" t="n"/>
      <c r="ACF146" s="153" t="n"/>
      <c r="ACG146" s="597" t="n"/>
      <c r="ACJ146" s="153" t="n"/>
      <c r="ACK146" s="597" t="n"/>
      <c r="ACN146" s="153" t="n"/>
      <c r="ACO146" s="597" t="n"/>
      <c r="ACR146" s="153" t="n"/>
      <c r="ACS146" s="597" t="n"/>
      <c r="ACV146" s="153" t="n"/>
      <c r="ACW146" s="597" t="n"/>
      <c r="ACZ146" s="153" t="n"/>
      <c r="ADA146" s="597" t="n"/>
      <c r="ADD146" s="153" t="n"/>
      <c r="ADE146" s="597" t="n"/>
      <c r="ADH146" s="153" t="n"/>
      <c r="ADI146" s="597" t="n"/>
      <c r="ADL146" s="153" t="n"/>
      <c r="ADM146" s="597" t="n"/>
      <c r="ADP146" s="153" t="n"/>
      <c r="ADQ146" s="597" t="n"/>
      <c r="ADT146" s="153" t="n"/>
      <c r="ADU146" s="597" t="n"/>
      <c r="ADX146" s="153" t="n"/>
      <c r="ADY146" s="597" t="n"/>
      <c r="AEB146" s="153" t="n"/>
      <c r="AEC146" s="597" t="n"/>
      <c r="AEF146" s="153" t="n"/>
      <c r="AEG146" s="597" t="n"/>
      <c r="AEJ146" s="153" t="n"/>
      <c r="AEK146" s="597" t="n"/>
      <c r="AEN146" s="153" t="n"/>
      <c r="AEO146" s="597" t="n"/>
      <c r="AER146" s="153" t="n"/>
      <c r="AES146" s="597" t="n"/>
      <c r="AEV146" s="153" t="n"/>
      <c r="AEW146" s="597" t="n"/>
      <c r="AEZ146" s="153" t="n"/>
      <c r="AFA146" s="597" t="n"/>
      <c r="AFD146" s="153" t="n"/>
      <c r="AFE146" s="597" t="n"/>
      <c r="AFH146" s="153" t="n"/>
      <c r="AFI146" s="597" t="n"/>
      <c r="AFL146" s="153" t="n"/>
      <c r="AFM146" s="597" t="n"/>
      <c r="AFP146" s="153" t="n"/>
      <c r="AFQ146" s="597" t="n"/>
      <c r="AFT146" s="153" t="n"/>
      <c r="AFU146" s="597" t="n"/>
      <c r="AFX146" s="153" t="n"/>
      <c r="AFY146" s="597" t="n"/>
      <c r="AGB146" s="153" t="n"/>
      <c r="AGC146" s="597" t="n"/>
      <c r="AGF146" s="153" t="n"/>
      <c r="AGG146" s="597" t="n"/>
      <c r="AGJ146" s="153" t="n"/>
      <c r="AGK146" s="597" t="n"/>
      <c r="AGN146" s="153" t="n"/>
      <c r="AGO146" s="597" t="n"/>
      <c r="AGR146" s="153" t="n"/>
      <c r="AGS146" s="597" t="n"/>
      <c r="AGV146" s="153" t="n"/>
      <c r="AGW146" s="597" t="n"/>
      <c r="AGZ146" s="153" t="n"/>
      <c r="AHA146" s="597" t="n"/>
      <c r="AHD146" s="153" t="n"/>
      <c r="AHE146" s="597" t="n"/>
      <c r="AHH146" s="153" t="n"/>
      <c r="AHI146" s="597" t="n"/>
      <c r="AHL146" s="153" t="n"/>
      <c r="AHM146" s="597" t="n"/>
      <c r="AHP146" s="153" t="n"/>
      <c r="AHQ146" s="597" t="n"/>
      <c r="AHT146" s="153" t="n"/>
      <c r="AHU146" s="597" t="n"/>
      <c r="AHX146" s="153" t="n"/>
      <c r="AHY146" s="597" t="n"/>
      <c r="AIB146" s="153" t="n"/>
      <c r="AIC146" s="597" t="n"/>
      <c r="AIF146" s="153" t="n"/>
      <c r="AIG146" s="597" t="n"/>
      <c r="AIJ146" s="153" t="n"/>
      <c r="AIK146" s="597" t="n"/>
      <c r="AIN146" s="153" t="n"/>
      <c r="AIO146" s="597" t="n"/>
      <c r="AIR146" s="153" t="n"/>
      <c r="AIS146" s="597" t="n"/>
      <c r="AIV146" s="153" t="n"/>
      <c r="AIW146" s="597" t="n"/>
      <c r="AIZ146" s="153" t="n"/>
      <c r="AJA146" s="597" t="n"/>
      <c r="AJD146" s="153" t="n"/>
      <c r="AJE146" s="597" t="n"/>
      <c r="AJH146" s="153" t="n"/>
      <c r="AJI146" s="597" t="n"/>
      <c r="AJL146" s="153" t="n"/>
      <c r="AJM146" s="597" t="n"/>
      <c r="AJP146" s="153" t="n"/>
      <c r="AJQ146" s="597" t="n"/>
      <c r="AJT146" s="153" t="n"/>
      <c r="AJU146" s="597" t="n"/>
      <c r="AJX146" s="153" t="n"/>
      <c r="AJY146" s="597" t="n"/>
      <c r="AKB146" s="153" t="n"/>
      <c r="AKC146" s="597" t="n"/>
      <c r="AKF146" s="153" t="n"/>
      <c r="AKG146" s="597" t="n"/>
      <c r="AKJ146" s="153" t="n"/>
      <c r="AKK146" s="597" t="n"/>
      <c r="AKN146" s="153" t="n"/>
      <c r="AKO146" s="597" t="n"/>
      <c r="AKR146" s="153" t="n"/>
      <c r="AKS146" s="597" t="n"/>
      <c r="AKV146" s="153" t="n"/>
      <c r="AKW146" s="597" t="n"/>
      <c r="AKZ146" s="153" t="n"/>
      <c r="ALA146" s="597" t="n"/>
      <c r="ALD146" s="153" t="n"/>
      <c r="ALE146" s="597" t="n"/>
      <c r="ALH146" s="153" t="n"/>
      <c r="ALI146" s="597" t="n"/>
      <c r="ALL146" s="153" t="n"/>
      <c r="ALM146" s="597" t="n"/>
      <c r="ALP146" s="153" t="n"/>
      <c r="ALQ146" s="597" t="n"/>
      <c r="ALT146" s="153" t="n"/>
      <c r="ALU146" s="597" t="n"/>
      <c r="ALX146" s="153" t="n"/>
      <c r="ALY146" s="597" t="n"/>
      <c r="AMB146" s="153" t="n"/>
      <c r="AMC146" s="597" t="n"/>
      <c r="AMF146" s="153" t="n"/>
      <c r="AMG146" s="597" t="n"/>
      <c r="AMJ146" s="153" t="n"/>
      <c r="AMK146" s="597" t="n"/>
      <c r="AMN146" s="153" t="n"/>
      <c r="AMO146" s="597" t="n"/>
      <c r="AMR146" s="153" t="n"/>
      <c r="AMS146" s="597" t="n"/>
      <c r="AMV146" s="153" t="n"/>
      <c r="AMW146" s="597" t="n"/>
      <c r="AMZ146" s="153" t="n"/>
      <c r="ANA146" s="597" t="n"/>
      <c r="AND146" s="153" t="n"/>
      <c r="ANE146" s="597" t="n"/>
      <c r="ANH146" s="153" t="n"/>
      <c r="ANI146" s="597" t="n"/>
      <c r="ANL146" s="153" t="n"/>
      <c r="ANM146" s="597" t="n"/>
      <c r="ANP146" s="153" t="n"/>
      <c r="ANQ146" s="597" t="n"/>
      <c r="ANT146" s="153" t="n"/>
      <c r="ANU146" s="597" t="n"/>
      <c r="ANX146" s="153" t="n"/>
      <c r="ANY146" s="597" t="n"/>
      <c r="AOB146" s="153" t="n"/>
      <c r="AOC146" s="597" t="n"/>
      <c r="AOF146" s="153" t="n"/>
      <c r="AOG146" s="597" t="n"/>
      <c r="AOJ146" s="153" t="n"/>
      <c r="AOK146" s="597" t="n"/>
      <c r="AON146" s="153" t="n"/>
      <c r="AOO146" s="597" t="n"/>
      <c r="AOR146" s="153" t="n"/>
      <c r="AOS146" s="597" t="n"/>
      <c r="AOV146" s="153" t="n"/>
      <c r="AOW146" s="597" t="n"/>
      <c r="AOZ146" s="153" t="n"/>
      <c r="APA146" s="597" t="n"/>
      <c r="APD146" s="153" t="n"/>
      <c r="APE146" s="597" t="n"/>
      <c r="APH146" s="153" t="n"/>
      <c r="API146" s="597" t="n"/>
      <c r="APL146" s="153" t="n"/>
      <c r="APM146" s="597" t="n"/>
      <c r="APP146" s="153" t="n"/>
      <c r="APQ146" s="597" t="n"/>
      <c r="APT146" s="153" t="n"/>
      <c r="APU146" s="597" t="n"/>
      <c r="APX146" s="153" t="n"/>
      <c r="APY146" s="597" t="n"/>
      <c r="AQB146" s="153" t="n"/>
      <c r="AQC146" s="597" t="n"/>
      <c r="AQF146" s="153" t="n"/>
      <c r="AQG146" s="597" t="n"/>
      <c r="AQJ146" s="153" t="n"/>
      <c r="AQK146" s="597" t="n"/>
      <c r="AQN146" s="153" t="n"/>
      <c r="AQO146" s="597" t="n"/>
      <c r="AQR146" s="153" t="n"/>
      <c r="AQS146" s="597" t="n"/>
      <c r="AQV146" s="153" t="n"/>
      <c r="AQW146" s="597" t="n"/>
      <c r="AQZ146" s="153" t="n"/>
      <c r="ARA146" s="597" t="n"/>
      <c r="ARD146" s="153" t="n"/>
      <c r="ARE146" s="597" t="n"/>
      <c r="ARH146" s="153" t="n"/>
      <c r="ARI146" s="597" t="n"/>
      <c r="ARL146" s="153" t="n"/>
      <c r="ARM146" s="597" t="n"/>
      <c r="ARP146" s="153" t="n"/>
      <c r="ARQ146" s="597" t="n"/>
      <c r="ART146" s="153" t="n"/>
      <c r="ARU146" s="597" t="n"/>
      <c r="ARX146" s="153" t="n"/>
      <c r="ARY146" s="597" t="n"/>
      <c r="ASB146" s="153" t="n"/>
      <c r="ASC146" s="597" t="n"/>
      <c r="ASF146" s="153" t="n"/>
      <c r="ASG146" s="597" t="n"/>
      <c r="ASJ146" s="153" t="n"/>
      <c r="ASK146" s="597" t="n"/>
      <c r="ASN146" s="153" t="n"/>
      <c r="ASO146" s="597" t="n"/>
      <c r="ASR146" s="153" t="n"/>
      <c r="ASS146" s="597" t="n"/>
      <c r="ASV146" s="153" t="n"/>
      <c r="ASW146" s="597" t="n"/>
      <c r="ASZ146" s="153" t="n"/>
      <c r="ATA146" s="597" t="n"/>
      <c r="ATD146" s="153" t="n"/>
      <c r="ATE146" s="597" t="n"/>
      <c r="ATH146" s="153" t="n"/>
      <c r="ATI146" s="597" t="n"/>
      <c r="ATL146" s="153" t="n"/>
      <c r="ATM146" s="597" t="n"/>
      <c r="ATP146" s="153" t="n"/>
      <c r="ATQ146" s="597" t="n"/>
      <c r="ATT146" s="153" t="n"/>
      <c r="ATU146" s="597" t="n"/>
      <c r="ATX146" s="153" t="n"/>
      <c r="ATY146" s="597" t="n"/>
      <c r="AUB146" s="153" t="n"/>
      <c r="AUC146" s="597" t="n"/>
      <c r="AUF146" s="153" t="n"/>
      <c r="AUG146" s="597" t="n"/>
      <c r="AUJ146" s="153" t="n"/>
      <c r="AUK146" s="597" t="n"/>
      <c r="AUN146" s="153" t="n"/>
      <c r="AUO146" s="597" t="n"/>
      <c r="AUR146" s="153" t="n"/>
      <c r="AUS146" s="597" t="n"/>
      <c r="AUV146" s="153" t="n"/>
      <c r="AUW146" s="597" t="n"/>
      <c r="AUZ146" s="153" t="n"/>
      <c r="AVA146" s="597" t="n"/>
      <c r="AVD146" s="153" t="n"/>
      <c r="AVE146" s="597" t="n"/>
      <c r="AVH146" s="153" t="n"/>
      <c r="AVI146" s="597" t="n"/>
      <c r="AVL146" s="153" t="n"/>
      <c r="AVM146" s="597" t="n"/>
      <c r="AVP146" s="153" t="n"/>
      <c r="AVQ146" s="597" t="n"/>
      <c r="AVT146" s="153" t="n"/>
      <c r="AVU146" s="597" t="n"/>
      <c r="AVX146" s="153" t="n"/>
      <c r="AVY146" s="597" t="n"/>
      <c r="AWB146" s="153" t="n"/>
      <c r="AWC146" s="597" t="n"/>
      <c r="AWF146" s="153" t="n"/>
      <c r="AWG146" s="597" t="n"/>
      <c r="AWJ146" s="153" t="n"/>
      <c r="AWK146" s="597" t="n"/>
      <c r="AWN146" s="153" t="n"/>
      <c r="AWO146" s="597" t="n"/>
      <c r="AWR146" s="153" t="n"/>
      <c r="AWS146" s="597" t="n"/>
      <c r="AWV146" s="153" t="n"/>
      <c r="AWW146" s="597" t="n"/>
      <c r="AWZ146" s="153" t="n"/>
      <c r="AXA146" s="597" t="n"/>
      <c r="AXD146" s="153" t="n"/>
      <c r="AXE146" s="597" t="n"/>
      <c r="AXH146" s="153" t="n"/>
      <c r="AXI146" s="597" t="n"/>
      <c r="AXL146" s="153" t="n"/>
      <c r="AXM146" s="597" t="n"/>
      <c r="AXP146" s="153" t="n"/>
      <c r="AXQ146" s="597" t="n"/>
      <c r="AXT146" s="153" t="n"/>
      <c r="AXU146" s="597" t="n"/>
      <c r="AXX146" s="153" t="n"/>
      <c r="AXY146" s="597" t="n"/>
      <c r="AYB146" s="153" t="n"/>
      <c r="AYC146" s="597" t="n"/>
      <c r="AYF146" s="153" t="n"/>
      <c r="AYG146" s="597" t="n"/>
      <c r="AYJ146" s="153" t="n"/>
      <c r="AYK146" s="597" t="n"/>
      <c r="AYN146" s="153" t="n"/>
      <c r="AYO146" s="597" t="n"/>
      <c r="AYR146" s="153" t="n"/>
      <c r="AYS146" s="597" t="n"/>
      <c r="AYV146" s="153" t="n"/>
      <c r="AYW146" s="597" t="n"/>
      <c r="AYZ146" s="153" t="n"/>
      <c r="AZA146" s="597" t="n"/>
      <c r="AZD146" s="153" t="n"/>
      <c r="AZE146" s="597" t="n"/>
      <c r="AZH146" s="153" t="n"/>
      <c r="AZI146" s="597" t="n"/>
      <c r="AZL146" s="153" t="n"/>
      <c r="AZM146" s="597" t="n"/>
      <c r="AZP146" s="153" t="n"/>
      <c r="AZQ146" s="597" t="n"/>
      <c r="AZT146" s="153" t="n"/>
      <c r="AZU146" s="597" t="n"/>
      <c r="AZX146" s="153" t="n"/>
      <c r="AZY146" s="597" t="n"/>
      <c r="BAB146" s="153" t="n"/>
      <c r="BAC146" s="597" t="n"/>
      <c r="BAF146" s="153" t="n"/>
      <c r="BAG146" s="597" t="n"/>
      <c r="BAJ146" s="153" t="n"/>
      <c r="BAK146" s="597" t="n"/>
      <c r="BAN146" s="153" t="n"/>
      <c r="BAO146" s="597" t="n"/>
      <c r="BAR146" s="153" t="n"/>
      <c r="BAS146" s="597" t="n"/>
      <c r="BAV146" s="153" t="n"/>
      <c r="BAW146" s="597" t="n"/>
      <c r="BAZ146" s="153" t="n"/>
      <c r="BBA146" s="597" t="n"/>
      <c r="BBD146" s="153" t="n"/>
      <c r="BBE146" s="597" t="n"/>
      <c r="BBH146" s="153" t="n"/>
      <c r="BBI146" s="597" t="n"/>
      <c r="BBL146" s="153" t="n"/>
      <c r="BBM146" s="597" t="n"/>
      <c r="BBP146" s="153" t="n"/>
      <c r="BBQ146" s="597" t="n"/>
      <c r="BBT146" s="153" t="n"/>
      <c r="BBU146" s="597" t="n"/>
      <c r="BBX146" s="153" t="n"/>
      <c r="BBY146" s="597" t="n"/>
      <c r="BCB146" s="153" t="n"/>
      <c r="BCC146" s="597" t="n"/>
      <c r="BCF146" s="153" t="n"/>
      <c r="BCG146" s="597" t="n"/>
      <c r="BCJ146" s="153" t="n"/>
      <c r="BCK146" s="597" t="n"/>
      <c r="BCN146" s="153" t="n"/>
      <c r="BCO146" s="597" t="n"/>
      <c r="BCR146" s="153" t="n"/>
      <c r="BCS146" s="597" t="n"/>
      <c r="BCV146" s="153" t="n"/>
      <c r="BCW146" s="597" t="n"/>
      <c r="BCZ146" s="153" t="n"/>
      <c r="BDA146" s="597" t="n"/>
      <c r="BDD146" s="153" t="n"/>
      <c r="BDE146" s="597" t="n"/>
      <c r="BDH146" s="153" t="n"/>
      <c r="BDI146" s="597" t="n"/>
      <c r="BDL146" s="153" t="n"/>
      <c r="BDM146" s="597" t="n"/>
      <c r="BDP146" s="153" t="n"/>
      <c r="BDQ146" s="597" t="n"/>
      <c r="BDT146" s="153" t="n"/>
      <c r="BDU146" s="597" t="n"/>
      <c r="BDX146" s="153" t="n"/>
      <c r="BDY146" s="597" t="n"/>
      <c r="BEB146" s="153" t="n"/>
      <c r="BEC146" s="597" t="n"/>
      <c r="BEF146" s="153" t="n"/>
      <c r="BEG146" s="597" t="n"/>
      <c r="BEJ146" s="153" t="n"/>
      <c r="BEK146" s="597" t="n"/>
      <c r="BEN146" s="153" t="n"/>
      <c r="BEO146" s="597" t="n"/>
      <c r="BER146" s="153" t="n"/>
      <c r="BES146" s="597" t="n"/>
      <c r="BEV146" s="153" t="n"/>
      <c r="BEW146" s="597" t="n"/>
      <c r="BEZ146" s="153" t="n"/>
      <c r="BFA146" s="597" t="n"/>
      <c r="BFD146" s="153" t="n"/>
      <c r="BFE146" s="597" t="n"/>
      <c r="BFH146" s="153" t="n"/>
      <c r="BFI146" s="597" t="n"/>
      <c r="BFL146" s="153" t="n"/>
      <c r="BFM146" s="597" t="n"/>
      <c r="BFP146" s="153" t="n"/>
      <c r="BFQ146" s="597" t="n"/>
      <c r="BFT146" s="153" t="n"/>
      <c r="BFU146" s="597" t="n"/>
      <c r="BFX146" s="153" t="n"/>
      <c r="BFY146" s="597" t="n"/>
      <c r="BGB146" s="153" t="n"/>
      <c r="BGC146" s="597" t="n"/>
      <c r="BGF146" s="153" t="n"/>
      <c r="BGG146" s="597" t="n"/>
      <c r="BGJ146" s="153" t="n"/>
      <c r="BGK146" s="597" t="n"/>
      <c r="BGN146" s="153" t="n"/>
      <c r="BGO146" s="597" t="n"/>
      <c r="BGR146" s="153" t="n"/>
      <c r="BGS146" s="597" t="n"/>
      <c r="BGV146" s="153" t="n"/>
      <c r="BGW146" s="597" t="n"/>
      <c r="BGZ146" s="153" t="n"/>
      <c r="BHA146" s="597" t="n"/>
      <c r="BHD146" s="153" t="n"/>
      <c r="BHE146" s="597" t="n"/>
      <c r="BHH146" s="153" t="n"/>
      <c r="BHI146" s="597" t="n"/>
      <c r="BHL146" s="153" t="n"/>
      <c r="BHM146" s="597" t="n"/>
      <c r="BHP146" s="153" t="n"/>
      <c r="BHQ146" s="597" t="n"/>
      <c r="BHT146" s="153" t="n"/>
      <c r="BHU146" s="597" t="n"/>
      <c r="BHX146" s="153" t="n"/>
      <c r="BHY146" s="597" t="n"/>
      <c r="BIB146" s="153" t="n"/>
      <c r="BIC146" s="597" t="n"/>
      <c r="BIF146" s="153" t="n"/>
      <c r="BIG146" s="597" t="n"/>
      <c r="BIJ146" s="153" t="n"/>
      <c r="BIK146" s="597" t="n"/>
      <c r="BIN146" s="153" t="n"/>
      <c r="BIO146" s="597" t="n"/>
      <c r="BIR146" s="153" t="n"/>
      <c r="BIS146" s="597" t="n"/>
      <c r="BIV146" s="153" t="n"/>
      <c r="BIW146" s="597" t="n"/>
      <c r="BIZ146" s="153" t="n"/>
      <c r="BJA146" s="597" t="n"/>
      <c r="BJD146" s="153" t="n"/>
      <c r="BJE146" s="597" t="n"/>
      <c r="BJH146" s="153" t="n"/>
      <c r="BJI146" s="597" t="n"/>
      <c r="BJL146" s="153" t="n"/>
      <c r="BJM146" s="597" t="n"/>
      <c r="BJP146" s="153" t="n"/>
      <c r="BJQ146" s="597" t="n"/>
      <c r="BJT146" s="153" t="n"/>
      <c r="BJU146" s="597" t="n"/>
      <c r="BJX146" s="153" t="n"/>
      <c r="BJY146" s="597" t="n"/>
      <c r="BKB146" s="153" t="n"/>
      <c r="BKC146" s="597" t="n"/>
      <c r="BKF146" s="153" t="n"/>
      <c r="BKG146" s="597" t="n"/>
      <c r="BKJ146" s="153" t="n"/>
      <c r="BKK146" s="597" t="n"/>
      <c r="BKN146" s="153" t="n"/>
      <c r="BKO146" s="597" t="n"/>
      <c r="BKR146" s="153" t="n"/>
      <c r="BKS146" s="597" t="n"/>
      <c r="BKV146" s="153" t="n"/>
      <c r="BKW146" s="597" t="n"/>
      <c r="BKZ146" s="153" t="n"/>
      <c r="BLA146" s="597" t="n"/>
      <c r="BLD146" s="153" t="n"/>
      <c r="BLE146" s="597" t="n"/>
      <c r="BLH146" s="153" t="n"/>
      <c r="BLI146" s="597" t="n"/>
      <c r="BLL146" s="153" t="n"/>
      <c r="BLM146" s="597" t="n"/>
      <c r="BLP146" s="153" t="n"/>
      <c r="BLQ146" s="597" t="n"/>
      <c r="BLT146" s="153" t="n"/>
      <c r="BLU146" s="597" t="n"/>
      <c r="BLX146" s="153" t="n"/>
      <c r="BLY146" s="597" t="n"/>
      <c r="BMB146" s="153" t="n"/>
      <c r="BMC146" s="597" t="n"/>
      <c r="BMF146" s="153" t="n"/>
      <c r="BMG146" s="597" t="n"/>
      <c r="BMJ146" s="153" t="n"/>
      <c r="BMK146" s="597" t="n"/>
      <c r="BMN146" s="153" t="n"/>
      <c r="BMO146" s="597" t="n"/>
      <c r="BMR146" s="153" t="n"/>
      <c r="BMS146" s="597" t="n"/>
      <c r="BMV146" s="153" t="n"/>
      <c r="BMW146" s="597" t="n"/>
      <c r="BMZ146" s="153" t="n"/>
      <c r="BNA146" s="597" t="n"/>
      <c r="BND146" s="153" t="n"/>
      <c r="BNE146" s="597" t="n"/>
      <c r="BNH146" s="153" t="n"/>
      <c r="BNI146" s="597" t="n"/>
      <c r="BNL146" s="153" t="n"/>
      <c r="BNM146" s="597" t="n"/>
      <c r="BNP146" s="153" t="n"/>
      <c r="BNQ146" s="597" t="n"/>
      <c r="BNT146" s="153" t="n"/>
      <c r="BNU146" s="597" t="n"/>
      <c r="BNX146" s="153" t="n"/>
      <c r="BNY146" s="597" t="n"/>
      <c r="BOB146" s="153" t="n"/>
      <c r="BOC146" s="597" t="n"/>
      <c r="BOF146" s="153" t="n"/>
      <c r="BOG146" s="597" t="n"/>
      <c r="BOJ146" s="153" t="n"/>
      <c r="BOK146" s="597" t="n"/>
      <c r="BON146" s="153" t="n"/>
      <c r="BOO146" s="597" t="n"/>
      <c r="BOR146" s="153" t="n"/>
      <c r="BOS146" s="597" t="n"/>
      <c r="BOV146" s="153" t="n"/>
      <c r="BOW146" s="597" t="n"/>
      <c r="BOZ146" s="153" t="n"/>
      <c r="BPA146" s="597" t="n"/>
      <c r="BPD146" s="153" t="n"/>
      <c r="BPE146" s="597" t="n"/>
      <c r="BPH146" s="153" t="n"/>
      <c r="BPI146" s="597" t="n"/>
      <c r="BPL146" s="153" t="n"/>
      <c r="BPM146" s="597" t="n"/>
      <c r="BPP146" s="153" t="n"/>
      <c r="BPQ146" s="597" t="n"/>
      <c r="BPT146" s="153" t="n"/>
      <c r="BPU146" s="597" t="n"/>
      <c r="BPX146" s="153" t="n"/>
      <c r="BPY146" s="597" t="n"/>
      <c r="BQB146" s="153" t="n"/>
      <c r="BQC146" s="597" t="n"/>
      <c r="BQF146" s="153" t="n"/>
      <c r="BQG146" s="597" t="n"/>
      <c r="BQJ146" s="153" t="n"/>
      <c r="BQK146" s="597" t="n"/>
      <c r="BQN146" s="153" t="n"/>
      <c r="BQO146" s="597" t="n"/>
      <c r="BQR146" s="153" t="n"/>
      <c r="BQS146" s="597" t="n"/>
      <c r="BQV146" s="153" t="n"/>
      <c r="BQW146" s="597" t="n"/>
      <c r="BQZ146" s="153" t="n"/>
      <c r="BRA146" s="597" t="n"/>
      <c r="BRD146" s="153" t="n"/>
      <c r="BRE146" s="597" t="n"/>
      <c r="BRH146" s="153" t="n"/>
      <c r="BRI146" s="597" t="n"/>
      <c r="BRL146" s="153" t="n"/>
      <c r="BRM146" s="597" t="n"/>
      <c r="BRP146" s="153" t="n"/>
      <c r="BRQ146" s="597" t="n"/>
      <c r="BRT146" s="153" t="n"/>
      <c r="BRU146" s="597" t="n"/>
      <c r="BRX146" s="153" t="n"/>
      <c r="BRY146" s="597" t="n"/>
      <c r="BSB146" s="153" t="n"/>
      <c r="BSC146" s="597" t="n"/>
      <c r="BSF146" s="153" t="n"/>
      <c r="BSG146" s="597" t="n"/>
      <c r="BSJ146" s="153" t="n"/>
      <c r="BSK146" s="597" t="n"/>
      <c r="BSN146" s="153" t="n"/>
      <c r="BSO146" s="597" t="n"/>
      <c r="BSR146" s="153" t="n"/>
      <c r="BSS146" s="597" t="n"/>
      <c r="BSV146" s="153" t="n"/>
      <c r="BSW146" s="597" t="n"/>
      <c r="BSZ146" s="153" t="n"/>
      <c r="BTA146" s="597" t="n"/>
      <c r="BTD146" s="153" t="n"/>
      <c r="BTE146" s="597" t="n"/>
      <c r="BTH146" s="153" t="n"/>
      <c r="BTI146" s="597" t="n"/>
      <c r="BTL146" s="153" t="n"/>
      <c r="BTM146" s="597" t="n"/>
      <c r="BTP146" s="153" t="n"/>
      <c r="BTQ146" s="597" t="n"/>
      <c r="BTT146" s="153" t="n"/>
      <c r="BTU146" s="597" t="n"/>
      <c r="BTX146" s="153" t="n"/>
      <c r="BTY146" s="597" t="n"/>
      <c r="BUB146" s="153" t="n"/>
      <c r="BUC146" s="597" t="n"/>
      <c r="BUF146" s="153" t="n"/>
      <c r="BUG146" s="597" t="n"/>
      <c r="BUJ146" s="153" t="n"/>
      <c r="BUK146" s="597" t="n"/>
      <c r="BUN146" s="153" t="n"/>
      <c r="BUO146" s="597" t="n"/>
      <c r="BUR146" s="153" t="n"/>
      <c r="BUS146" s="597" t="n"/>
      <c r="BUV146" s="153" t="n"/>
      <c r="BUW146" s="597" t="n"/>
      <c r="BUZ146" s="153" t="n"/>
      <c r="BVA146" s="597" t="n"/>
      <c r="BVD146" s="153" t="n"/>
      <c r="BVE146" s="597" t="n"/>
      <c r="BVH146" s="153" t="n"/>
      <c r="BVI146" s="597" t="n"/>
      <c r="BVL146" s="153" t="n"/>
      <c r="BVM146" s="597" t="n"/>
      <c r="BVP146" s="153" t="n"/>
      <c r="BVQ146" s="597" t="n"/>
      <c r="BVT146" s="153" t="n"/>
      <c r="BVU146" s="597" t="n"/>
      <c r="BVX146" s="153" t="n"/>
      <c r="BVY146" s="597" t="n"/>
      <c r="BWB146" s="153" t="n"/>
      <c r="BWC146" s="597" t="n"/>
      <c r="BWF146" s="153" t="n"/>
      <c r="BWG146" s="597" t="n"/>
      <c r="BWJ146" s="153" t="n"/>
      <c r="BWK146" s="597" t="n"/>
      <c r="BWN146" s="153" t="n"/>
      <c r="BWO146" s="597" t="n"/>
      <c r="BWR146" s="153" t="n"/>
      <c r="BWS146" s="597" t="n"/>
      <c r="BWV146" s="153" t="n"/>
      <c r="BWW146" s="597" t="n"/>
      <c r="BWZ146" s="153" t="n"/>
      <c r="BXA146" s="597" t="n"/>
      <c r="BXD146" s="153" t="n"/>
      <c r="BXE146" s="597" t="n"/>
      <c r="BXH146" s="153" t="n"/>
      <c r="BXI146" s="597" t="n"/>
      <c r="BXL146" s="153" t="n"/>
      <c r="BXM146" s="597" t="n"/>
      <c r="BXP146" s="153" t="n"/>
      <c r="BXQ146" s="597" t="n"/>
      <c r="BXT146" s="153" t="n"/>
      <c r="BXU146" s="597" t="n"/>
      <c r="BXX146" s="153" t="n"/>
      <c r="BXY146" s="597" t="n"/>
      <c r="BYB146" s="153" t="n"/>
      <c r="BYC146" s="597" t="n"/>
      <c r="BYF146" s="153" t="n"/>
      <c r="BYG146" s="597" t="n"/>
      <c r="BYJ146" s="153" t="n"/>
      <c r="BYK146" s="597" t="n"/>
      <c r="BYN146" s="153" t="n"/>
      <c r="BYO146" s="597" t="n"/>
      <c r="BYR146" s="153" t="n"/>
      <c r="BYS146" s="597" t="n"/>
      <c r="BYV146" s="153" t="n"/>
      <c r="BYW146" s="597" t="n"/>
      <c r="BYZ146" s="153" t="n"/>
      <c r="BZA146" s="597" t="n"/>
      <c r="BZD146" s="153" t="n"/>
      <c r="BZE146" s="597" t="n"/>
      <c r="BZH146" s="153" t="n"/>
      <c r="BZI146" s="597" t="n"/>
      <c r="BZL146" s="153" t="n"/>
      <c r="BZM146" s="597" t="n"/>
      <c r="BZP146" s="153" t="n"/>
      <c r="BZQ146" s="597" t="n"/>
      <c r="BZT146" s="153" t="n"/>
      <c r="BZU146" s="597" t="n"/>
      <c r="BZX146" s="153" t="n"/>
      <c r="BZY146" s="597" t="n"/>
      <c r="CAB146" s="153" t="n"/>
      <c r="CAC146" s="597" t="n"/>
      <c r="CAF146" s="153" t="n"/>
      <c r="CAG146" s="597" t="n"/>
      <c r="CAJ146" s="153" t="n"/>
      <c r="CAK146" s="597" t="n"/>
      <c r="CAN146" s="153" t="n"/>
      <c r="CAO146" s="597" t="n"/>
      <c r="CAR146" s="153" t="n"/>
      <c r="CAS146" s="597" t="n"/>
      <c r="CAV146" s="153" t="n"/>
      <c r="CAW146" s="597" t="n"/>
      <c r="CAZ146" s="153" t="n"/>
      <c r="CBA146" s="597" t="n"/>
      <c r="CBD146" s="153" t="n"/>
      <c r="CBE146" s="597" t="n"/>
      <c r="CBH146" s="153" t="n"/>
      <c r="CBI146" s="597" t="n"/>
      <c r="CBL146" s="153" t="n"/>
      <c r="CBM146" s="597" t="n"/>
      <c r="CBP146" s="153" t="n"/>
      <c r="CBQ146" s="597" t="n"/>
      <c r="CBT146" s="153" t="n"/>
      <c r="CBU146" s="597" t="n"/>
      <c r="CBX146" s="153" t="n"/>
      <c r="CBY146" s="597" t="n"/>
      <c r="CCB146" s="153" t="n"/>
      <c r="CCC146" s="597" t="n"/>
      <c r="CCF146" s="153" t="n"/>
      <c r="CCG146" s="597" t="n"/>
      <c r="CCJ146" s="153" t="n"/>
      <c r="CCK146" s="597" t="n"/>
      <c r="CCN146" s="153" t="n"/>
      <c r="CCO146" s="597" t="n"/>
      <c r="CCR146" s="153" t="n"/>
      <c r="CCS146" s="597" t="n"/>
      <c r="CCV146" s="153" t="n"/>
      <c r="CCW146" s="597" t="n"/>
      <c r="CCZ146" s="153" t="n"/>
      <c r="CDA146" s="597" t="n"/>
      <c r="CDD146" s="153" t="n"/>
      <c r="CDE146" s="597" t="n"/>
      <c r="CDH146" s="153" t="n"/>
      <c r="CDI146" s="597" t="n"/>
      <c r="CDL146" s="153" t="n"/>
      <c r="CDM146" s="597" t="n"/>
      <c r="CDP146" s="153" t="n"/>
      <c r="CDQ146" s="597" t="n"/>
      <c r="CDT146" s="153" t="n"/>
      <c r="CDU146" s="597" t="n"/>
      <c r="CDX146" s="153" t="n"/>
      <c r="CDY146" s="597" t="n"/>
      <c r="CEB146" s="153" t="n"/>
      <c r="CEC146" s="597" t="n"/>
      <c r="CEF146" s="153" t="n"/>
      <c r="CEG146" s="597" t="n"/>
      <c r="CEJ146" s="153" t="n"/>
      <c r="CEK146" s="597" t="n"/>
      <c r="CEN146" s="153" t="n"/>
      <c r="CEO146" s="597" t="n"/>
      <c r="CER146" s="153" t="n"/>
      <c r="CES146" s="597" t="n"/>
      <c r="CEV146" s="153" t="n"/>
      <c r="CEW146" s="597" t="n"/>
      <c r="CEZ146" s="153" t="n"/>
      <c r="CFA146" s="597" t="n"/>
      <c r="CFD146" s="153" t="n"/>
      <c r="CFE146" s="597" t="n"/>
      <c r="CFH146" s="153" t="n"/>
      <c r="CFI146" s="597" t="n"/>
      <c r="CFL146" s="153" t="n"/>
      <c r="CFM146" s="597" t="n"/>
      <c r="CFP146" s="153" t="n"/>
      <c r="CFQ146" s="597" t="n"/>
      <c r="CFT146" s="153" t="n"/>
      <c r="CFU146" s="597" t="n"/>
      <c r="CFX146" s="153" t="n"/>
      <c r="CFY146" s="597" t="n"/>
      <c r="CGB146" s="153" t="n"/>
      <c r="CGC146" s="597" t="n"/>
      <c r="CGF146" s="153" t="n"/>
      <c r="CGG146" s="597" t="n"/>
      <c r="CGJ146" s="153" t="n"/>
      <c r="CGK146" s="597" t="n"/>
      <c r="CGN146" s="153" t="n"/>
      <c r="CGO146" s="597" t="n"/>
      <c r="CGR146" s="153" t="n"/>
      <c r="CGS146" s="597" t="n"/>
      <c r="CGV146" s="153" t="n"/>
      <c r="CGW146" s="597" t="n"/>
      <c r="CGZ146" s="153" t="n"/>
      <c r="CHA146" s="597" t="n"/>
      <c r="CHD146" s="153" t="n"/>
      <c r="CHE146" s="597" t="n"/>
      <c r="CHH146" s="153" t="n"/>
      <c r="CHI146" s="597" t="n"/>
      <c r="CHL146" s="153" t="n"/>
      <c r="CHM146" s="597" t="n"/>
      <c r="CHP146" s="153" t="n"/>
      <c r="CHQ146" s="597" t="n"/>
      <c r="CHT146" s="153" t="n"/>
      <c r="CHU146" s="597" t="n"/>
      <c r="CHX146" s="153" t="n"/>
      <c r="CHY146" s="597" t="n"/>
      <c r="CIB146" s="153" t="n"/>
      <c r="CIC146" s="597" t="n"/>
      <c r="CIF146" s="153" t="n"/>
      <c r="CIG146" s="597" t="n"/>
      <c r="CIJ146" s="153" t="n"/>
      <c r="CIK146" s="597" t="n"/>
      <c r="CIN146" s="153" t="n"/>
      <c r="CIO146" s="597" t="n"/>
      <c r="CIR146" s="153" t="n"/>
      <c r="CIS146" s="597" t="n"/>
      <c r="CIV146" s="153" t="n"/>
      <c r="CIW146" s="597" t="n"/>
      <c r="CIZ146" s="153" t="n"/>
      <c r="CJA146" s="597" t="n"/>
      <c r="CJD146" s="153" t="n"/>
      <c r="CJE146" s="597" t="n"/>
      <c r="CJH146" s="153" t="n"/>
      <c r="CJI146" s="597" t="n"/>
      <c r="CJL146" s="153" t="n"/>
      <c r="CJM146" s="597" t="n"/>
      <c r="CJP146" s="153" t="n"/>
      <c r="CJQ146" s="597" t="n"/>
      <c r="CJT146" s="153" t="n"/>
      <c r="CJU146" s="597" t="n"/>
      <c r="CJX146" s="153" t="n"/>
      <c r="CJY146" s="597" t="n"/>
      <c r="CKB146" s="153" t="n"/>
      <c r="CKC146" s="597" t="n"/>
      <c r="CKF146" s="153" t="n"/>
      <c r="CKG146" s="597" t="n"/>
      <c r="CKJ146" s="153" t="n"/>
      <c r="CKK146" s="597" t="n"/>
      <c r="CKN146" s="153" t="n"/>
      <c r="CKO146" s="597" t="n"/>
      <c r="CKR146" s="153" t="n"/>
      <c r="CKS146" s="597" t="n"/>
      <c r="CKV146" s="153" t="n"/>
      <c r="CKW146" s="597" t="n"/>
      <c r="CKZ146" s="153" t="n"/>
      <c r="CLA146" s="597" t="n"/>
      <c r="CLD146" s="153" t="n"/>
      <c r="CLE146" s="597" t="n"/>
      <c r="CLH146" s="153" t="n"/>
      <c r="CLI146" s="597" t="n"/>
      <c r="CLL146" s="153" t="n"/>
      <c r="CLM146" s="597" t="n"/>
      <c r="CLP146" s="153" t="n"/>
      <c r="CLQ146" s="597" t="n"/>
      <c r="CLT146" s="153" t="n"/>
      <c r="CLU146" s="597" t="n"/>
      <c r="CLX146" s="153" t="n"/>
      <c r="CLY146" s="597" t="n"/>
      <c r="CMB146" s="153" t="n"/>
      <c r="CMC146" s="597" t="n"/>
      <c r="CMF146" s="153" t="n"/>
      <c r="CMG146" s="597" t="n"/>
      <c r="CMJ146" s="153" t="n"/>
      <c r="CMK146" s="597" t="n"/>
      <c r="CMN146" s="153" t="n"/>
      <c r="CMO146" s="597" t="n"/>
      <c r="CMR146" s="153" t="n"/>
      <c r="CMS146" s="597" t="n"/>
      <c r="CMV146" s="153" t="n"/>
      <c r="CMW146" s="597" t="n"/>
      <c r="CMZ146" s="153" t="n"/>
      <c r="CNA146" s="597" t="n"/>
      <c r="CND146" s="153" t="n"/>
      <c r="CNE146" s="597" t="n"/>
      <c r="CNH146" s="153" t="n"/>
      <c r="CNI146" s="597" t="n"/>
      <c r="CNL146" s="153" t="n"/>
      <c r="CNM146" s="597" t="n"/>
      <c r="CNP146" s="153" t="n"/>
      <c r="CNQ146" s="597" t="n"/>
      <c r="CNT146" s="153" t="n"/>
      <c r="CNU146" s="597" t="n"/>
      <c r="CNX146" s="153" t="n"/>
      <c r="CNY146" s="597" t="n"/>
      <c r="COB146" s="153" t="n"/>
      <c r="COC146" s="597" t="n"/>
      <c r="COF146" s="153" t="n"/>
      <c r="COG146" s="597" t="n"/>
      <c r="COJ146" s="153" t="n"/>
      <c r="COK146" s="597" t="n"/>
      <c r="CON146" s="153" t="n"/>
      <c r="COO146" s="597" t="n"/>
      <c r="COR146" s="153" t="n"/>
      <c r="COS146" s="597" t="n"/>
      <c r="COV146" s="153" t="n"/>
      <c r="COW146" s="597" t="n"/>
      <c r="COZ146" s="153" t="n"/>
      <c r="CPA146" s="597" t="n"/>
      <c r="CPD146" s="153" t="n"/>
      <c r="CPE146" s="597" t="n"/>
      <c r="CPH146" s="153" t="n"/>
      <c r="CPI146" s="597" t="n"/>
      <c r="CPL146" s="153" t="n"/>
      <c r="CPM146" s="597" t="n"/>
      <c r="CPP146" s="153" t="n"/>
      <c r="CPQ146" s="597" t="n"/>
      <c r="CPT146" s="153" t="n"/>
      <c r="CPU146" s="597" t="n"/>
      <c r="CPX146" s="153" t="n"/>
      <c r="CPY146" s="597" t="n"/>
      <c r="CQB146" s="153" t="n"/>
      <c r="CQC146" s="597" t="n"/>
      <c r="CQF146" s="153" t="n"/>
      <c r="CQG146" s="597" t="n"/>
      <c r="CQJ146" s="153" t="n"/>
      <c r="CQK146" s="597" t="n"/>
      <c r="CQN146" s="153" t="n"/>
      <c r="CQO146" s="597" t="n"/>
      <c r="CQR146" s="153" t="n"/>
      <c r="CQS146" s="597" t="n"/>
      <c r="CQV146" s="153" t="n"/>
      <c r="CQW146" s="597" t="n"/>
      <c r="CQZ146" s="153" t="n"/>
      <c r="CRA146" s="597" t="n"/>
      <c r="CRD146" s="153" t="n"/>
      <c r="CRE146" s="597" t="n"/>
      <c r="CRH146" s="153" t="n"/>
      <c r="CRI146" s="597" t="n"/>
      <c r="CRL146" s="153" t="n"/>
      <c r="CRM146" s="597" t="n"/>
      <c r="CRP146" s="153" t="n"/>
      <c r="CRQ146" s="597" t="n"/>
      <c r="CRT146" s="153" t="n"/>
      <c r="CRU146" s="597" t="n"/>
      <c r="CRX146" s="153" t="n"/>
      <c r="CRY146" s="597" t="n"/>
      <c r="CSB146" s="153" t="n"/>
      <c r="CSC146" s="597" t="n"/>
      <c r="CSF146" s="153" t="n"/>
      <c r="CSG146" s="597" t="n"/>
      <c r="CSJ146" s="153" t="n"/>
      <c r="CSK146" s="597" t="n"/>
      <c r="CSN146" s="153" t="n"/>
      <c r="CSO146" s="597" t="n"/>
      <c r="CSR146" s="153" t="n"/>
      <c r="CSS146" s="597" t="n"/>
      <c r="CSV146" s="153" t="n"/>
      <c r="CSW146" s="597" t="n"/>
      <c r="CSZ146" s="153" t="n"/>
      <c r="CTA146" s="597" t="n"/>
      <c r="CTD146" s="153" t="n"/>
      <c r="CTE146" s="597" t="n"/>
      <c r="CTH146" s="153" t="n"/>
      <c r="CTI146" s="597" t="n"/>
      <c r="CTL146" s="153" t="n"/>
      <c r="CTM146" s="597" t="n"/>
      <c r="CTP146" s="153" t="n"/>
      <c r="CTQ146" s="597" t="n"/>
      <c r="CTT146" s="153" t="n"/>
      <c r="CTU146" s="597" t="n"/>
      <c r="CTX146" s="153" t="n"/>
      <c r="CTY146" s="597" t="n"/>
      <c r="CUB146" s="153" t="n"/>
      <c r="CUC146" s="597" t="n"/>
      <c r="CUF146" s="153" t="n"/>
      <c r="CUG146" s="597" t="n"/>
      <c r="CUJ146" s="153" t="n"/>
      <c r="CUK146" s="597" t="n"/>
      <c r="CUN146" s="153" t="n"/>
      <c r="CUO146" s="597" t="n"/>
      <c r="CUR146" s="153" t="n"/>
      <c r="CUS146" s="597" t="n"/>
      <c r="CUV146" s="153" t="n"/>
      <c r="CUW146" s="597" t="n"/>
      <c r="CUZ146" s="153" t="n"/>
      <c r="CVA146" s="597" t="n"/>
      <c r="CVD146" s="153" t="n"/>
      <c r="CVE146" s="597" t="n"/>
      <c r="CVH146" s="153" t="n"/>
      <c r="CVI146" s="597" t="n"/>
      <c r="CVL146" s="153" t="n"/>
      <c r="CVM146" s="597" t="n"/>
      <c r="CVP146" s="153" t="n"/>
      <c r="CVQ146" s="597" t="n"/>
      <c r="CVT146" s="153" t="n"/>
      <c r="CVU146" s="597" t="n"/>
      <c r="CVX146" s="153" t="n"/>
      <c r="CVY146" s="597" t="n"/>
      <c r="CWB146" s="153" t="n"/>
      <c r="CWC146" s="597" t="n"/>
      <c r="CWF146" s="153" t="n"/>
      <c r="CWG146" s="597" t="n"/>
      <c r="CWJ146" s="153" t="n"/>
      <c r="CWK146" s="597" t="n"/>
      <c r="CWN146" s="153" t="n"/>
      <c r="CWO146" s="597" t="n"/>
      <c r="CWR146" s="153" t="n"/>
      <c r="CWS146" s="597" t="n"/>
      <c r="CWV146" s="153" t="n"/>
      <c r="CWW146" s="597" t="n"/>
      <c r="CWZ146" s="153" t="n"/>
      <c r="CXA146" s="597" t="n"/>
      <c r="CXD146" s="153" t="n"/>
      <c r="CXE146" s="597" t="n"/>
      <c r="CXH146" s="153" t="n"/>
      <c r="CXI146" s="597" t="n"/>
      <c r="CXL146" s="153" t="n"/>
      <c r="CXM146" s="597" t="n"/>
      <c r="CXP146" s="153" t="n"/>
      <c r="CXQ146" s="597" t="n"/>
      <c r="CXT146" s="153" t="n"/>
      <c r="CXU146" s="597" t="n"/>
      <c r="CXX146" s="153" t="n"/>
      <c r="CXY146" s="597" t="n"/>
      <c r="CYB146" s="153" t="n"/>
      <c r="CYC146" s="597" t="n"/>
      <c r="CYF146" s="153" t="n"/>
      <c r="CYG146" s="597" t="n"/>
      <c r="CYJ146" s="153" t="n"/>
      <c r="CYK146" s="597" t="n"/>
      <c r="CYN146" s="153" t="n"/>
      <c r="CYO146" s="597" t="n"/>
      <c r="CYR146" s="153" t="n"/>
      <c r="CYS146" s="597" t="n"/>
      <c r="CYV146" s="153" t="n"/>
      <c r="CYW146" s="597" t="n"/>
      <c r="CYZ146" s="153" t="n"/>
      <c r="CZA146" s="597" t="n"/>
      <c r="CZD146" s="153" t="n"/>
      <c r="CZE146" s="597" t="n"/>
      <c r="CZH146" s="153" t="n"/>
      <c r="CZI146" s="597" t="n"/>
      <c r="CZL146" s="153" t="n"/>
      <c r="CZM146" s="597" t="n"/>
      <c r="CZP146" s="153" t="n"/>
      <c r="CZQ146" s="597" t="n"/>
      <c r="CZT146" s="153" t="n"/>
      <c r="CZU146" s="597" t="n"/>
      <c r="CZX146" s="153" t="n"/>
      <c r="CZY146" s="597" t="n"/>
      <c r="DAB146" s="153" t="n"/>
      <c r="DAC146" s="597" t="n"/>
      <c r="DAF146" s="153" t="n"/>
      <c r="DAG146" s="597" t="n"/>
      <c r="DAJ146" s="153" t="n"/>
      <c r="DAK146" s="597" t="n"/>
      <c r="DAN146" s="153" t="n"/>
      <c r="DAO146" s="597" t="n"/>
      <c r="DAR146" s="153" t="n"/>
      <c r="DAS146" s="597" t="n"/>
      <c r="DAV146" s="153" t="n"/>
      <c r="DAW146" s="597" t="n"/>
      <c r="DAZ146" s="153" t="n"/>
      <c r="DBA146" s="597" t="n"/>
      <c r="DBD146" s="153" t="n"/>
      <c r="DBE146" s="597" t="n"/>
      <c r="DBH146" s="153" t="n"/>
      <c r="DBI146" s="597" t="n"/>
      <c r="DBL146" s="153" t="n"/>
      <c r="DBM146" s="597" t="n"/>
      <c r="DBP146" s="153" t="n"/>
      <c r="DBQ146" s="597" t="n"/>
      <c r="DBT146" s="153" t="n"/>
      <c r="DBU146" s="597" t="n"/>
      <c r="DBX146" s="153" t="n"/>
      <c r="DBY146" s="597" t="n"/>
      <c r="DCB146" s="153" t="n"/>
      <c r="DCC146" s="597" t="n"/>
      <c r="DCF146" s="153" t="n"/>
      <c r="DCG146" s="597" t="n"/>
      <c r="DCJ146" s="153" t="n"/>
      <c r="DCK146" s="597" t="n"/>
      <c r="DCN146" s="153" t="n"/>
      <c r="DCO146" s="597" t="n"/>
      <c r="DCR146" s="153" t="n"/>
      <c r="DCS146" s="597" t="n"/>
      <c r="DCV146" s="153" t="n"/>
      <c r="DCW146" s="597" t="n"/>
      <c r="DCZ146" s="153" t="n"/>
      <c r="DDA146" s="597" t="n"/>
      <c r="DDD146" s="153" t="n"/>
      <c r="DDE146" s="597" t="n"/>
      <c r="DDH146" s="153" t="n"/>
      <c r="DDI146" s="597" t="n"/>
      <c r="DDL146" s="153" t="n"/>
      <c r="DDM146" s="597" t="n"/>
      <c r="DDP146" s="153" t="n"/>
      <c r="DDQ146" s="597" t="n"/>
      <c r="DDT146" s="153" t="n"/>
      <c r="DDU146" s="597" t="n"/>
      <c r="DDX146" s="153" t="n"/>
      <c r="DDY146" s="597" t="n"/>
      <c r="DEB146" s="153" t="n"/>
      <c r="DEC146" s="597" t="n"/>
      <c r="DEF146" s="153" t="n"/>
      <c r="DEG146" s="597" t="n"/>
      <c r="DEJ146" s="153" t="n"/>
      <c r="DEK146" s="597" t="n"/>
      <c r="DEN146" s="153" t="n"/>
      <c r="DEO146" s="597" t="n"/>
      <c r="DER146" s="153" t="n"/>
      <c r="DES146" s="597" t="n"/>
      <c r="DEV146" s="153" t="n"/>
      <c r="DEW146" s="597" t="n"/>
      <c r="DEZ146" s="153" t="n"/>
      <c r="DFA146" s="597" t="n"/>
      <c r="DFD146" s="153" t="n"/>
      <c r="DFE146" s="597" t="n"/>
      <c r="DFH146" s="153" t="n"/>
      <c r="DFI146" s="597" t="n"/>
      <c r="DFL146" s="153" t="n"/>
      <c r="DFM146" s="597" t="n"/>
      <c r="DFP146" s="153" t="n"/>
      <c r="DFQ146" s="597" t="n"/>
      <c r="DFT146" s="153" t="n"/>
      <c r="DFU146" s="597" t="n"/>
      <c r="DFX146" s="153" t="n"/>
      <c r="DFY146" s="597" t="n"/>
      <c r="DGB146" s="153" t="n"/>
      <c r="DGC146" s="597" t="n"/>
      <c r="DGF146" s="153" t="n"/>
      <c r="DGG146" s="597" t="n"/>
      <c r="DGJ146" s="153" t="n"/>
      <c r="DGK146" s="597" t="n"/>
      <c r="DGN146" s="153" t="n"/>
      <c r="DGO146" s="597" t="n"/>
      <c r="DGR146" s="153" t="n"/>
      <c r="DGS146" s="597" t="n"/>
      <c r="DGV146" s="153" t="n"/>
      <c r="DGW146" s="597" t="n"/>
      <c r="DGZ146" s="153" t="n"/>
      <c r="DHA146" s="597" t="n"/>
      <c r="DHD146" s="153" t="n"/>
      <c r="DHE146" s="597" t="n"/>
      <c r="DHH146" s="153" t="n"/>
      <c r="DHI146" s="597" t="n"/>
      <c r="DHL146" s="153" t="n"/>
      <c r="DHM146" s="597" t="n"/>
      <c r="DHP146" s="153" t="n"/>
      <c r="DHQ146" s="597" t="n"/>
      <c r="DHT146" s="153" t="n"/>
      <c r="DHU146" s="597" t="n"/>
      <c r="DHX146" s="153" t="n"/>
      <c r="DHY146" s="597" t="n"/>
      <c r="DIB146" s="153" t="n"/>
      <c r="DIC146" s="597" t="n"/>
      <c r="DIF146" s="153" t="n"/>
      <c r="DIG146" s="597" t="n"/>
      <c r="DIJ146" s="153" t="n"/>
      <c r="DIK146" s="597" t="n"/>
      <c r="DIN146" s="153" t="n"/>
      <c r="DIO146" s="597" t="n"/>
      <c r="DIR146" s="153" t="n"/>
      <c r="DIS146" s="597" t="n"/>
      <c r="DIV146" s="153" t="n"/>
      <c r="DIW146" s="597" t="n"/>
      <c r="DIZ146" s="153" t="n"/>
      <c r="DJA146" s="597" t="n"/>
      <c r="DJD146" s="153" t="n"/>
      <c r="DJE146" s="597" t="n"/>
      <c r="DJH146" s="153" t="n"/>
      <c r="DJI146" s="597" t="n"/>
      <c r="DJL146" s="153" t="n"/>
      <c r="DJM146" s="597" t="n"/>
      <c r="DJP146" s="153" t="n"/>
      <c r="DJQ146" s="597" t="n"/>
      <c r="DJT146" s="153" t="n"/>
      <c r="DJU146" s="597" t="n"/>
      <c r="DJX146" s="153" t="n"/>
      <c r="DJY146" s="597" t="n"/>
      <c r="DKB146" s="153" t="n"/>
      <c r="DKC146" s="597" t="n"/>
      <c r="DKF146" s="153" t="n"/>
      <c r="DKG146" s="597" t="n"/>
      <c r="DKJ146" s="153" t="n"/>
      <c r="DKK146" s="597" t="n"/>
      <c r="DKN146" s="153" t="n"/>
      <c r="DKO146" s="597" t="n"/>
      <c r="DKR146" s="153" t="n"/>
      <c r="DKS146" s="597" t="n"/>
      <c r="DKV146" s="153" t="n"/>
      <c r="DKW146" s="597" t="n"/>
      <c r="DKZ146" s="153" t="n"/>
      <c r="DLA146" s="597" t="n"/>
      <c r="DLD146" s="153" t="n"/>
      <c r="DLE146" s="597" t="n"/>
      <c r="DLH146" s="153" t="n"/>
      <c r="DLI146" s="597" t="n"/>
      <c r="DLL146" s="153" t="n"/>
      <c r="DLM146" s="597" t="n"/>
      <c r="DLP146" s="153" t="n"/>
      <c r="DLQ146" s="597" t="n"/>
      <c r="DLT146" s="153" t="n"/>
      <c r="DLU146" s="597" t="n"/>
      <c r="DLX146" s="153" t="n"/>
      <c r="DLY146" s="597" t="n"/>
      <c r="DMB146" s="153" t="n"/>
      <c r="DMC146" s="597" t="n"/>
      <c r="DMF146" s="153" t="n"/>
      <c r="DMG146" s="597" t="n"/>
      <c r="DMJ146" s="153" t="n"/>
      <c r="DMK146" s="597" t="n"/>
      <c r="DMN146" s="153" t="n"/>
      <c r="DMO146" s="597" t="n"/>
      <c r="DMR146" s="153" t="n"/>
      <c r="DMS146" s="597" t="n"/>
      <c r="DMV146" s="153" t="n"/>
      <c r="DMW146" s="597" t="n"/>
      <c r="DMZ146" s="153" t="n"/>
      <c r="DNA146" s="597" t="n"/>
      <c r="DND146" s="153" t="n"/>
      <c r="DNE146" s="597" t="n"/>
      <c r="DNH146" s="153" t="n"/>
      <c r="DNI146" s="597" t="n"/>
      <c r="DNL146" s="153" t="n"/>
      <c r="DNM146" s="597" t="n"/>
      <c r="DNP146" s="153" t="n"/>
      <c r="DNQ146" s="597" t="n"/>
      <c r="DNT146" s="153" t="n"/>
      <c r="DNU146" s="597" t="n"/>
      <c r="DNX146" s="153" t="n"/>
      <c r="DNY146" s="597" t="n"/>
      <c r="DOB146" s="153" t="n"/>
      <c r="DOC146" s="597" t="n"/>
      <c r="DOF146" s="153" t="n"/>
      <c r="DOG146" s="597" t="n"/>
      <c r="DOJ146" s="153" t="n"/>
      <c r="DOK146" s="597" t="n"/>
      <c r="DON146" s="153" t="n"/>
      <c r="DOO146" s="597" t="n"/>
      <c r="DOR146" s="153" t="n"/>
      <c r="DOS146" s="597" t="n"/>
      <c r="DOV146" s="153" t="n"/>
      <c r="DOW146" s="597" t="n"/>
      <c r="DOZ146" s="153" t="n"/>
      <c r="DPA146" s="597" t="n"/>
      <c r="DPD146" s="153" t="n"/>
      <c r="DPE146" s="597" t="n"/>
      <c r="DPH146" s="153" t="n"/>
      <c r="DPI146" s="597" t="n"/>
      <c r="DPL146" s="153" t="n"/>
      <c r="DPM146" s="597" t="n"/>
      <c r="DPP146" s="153" t="n"/>
      <c r="DPQ146" s="597" t="n"/>
      <c r="DPT146" s="153" t="n"/>
      <c r="DPU146" s="597" t="n"/>
      <c r="DPX146" s="153" t="n"/>
      <c r="DPY146" s="597" t="n"/>
      <c r="DQB146" s="153" t="n"/>
      <c r="DQC146" s="597" t="n"/>
      <c r="DQF146" s="153" t="n"/>
      <c r="DQG146" s="597" t="n"/>
      <c r="DQJ146" s="153" t="n"/>
      <c r="DQK146" s="597" t="n"/>
      <c r="DQN146" s="153" t="n"/>
      <c r="DQO146" s="597" t="n"/>
      <c r="DQR146" s="153" t="n"/>
      <c r="DQS146" s="597" t="n"/>
      <c r="DQV146" s="153" t="n"/>
      <c r="DQW146" s="597" t="n"/>
      <c r="DQZ146" s="153" t="n"/>
      <c r="DRA146" s="597" t="n"/>
      <c r="DRD146" s="153" t="n"/>
      <c r="DRE146" s="597" t="n"/>
      <c r="DRH146" s="153" t="n"/>
      <c r="DRI146" s="597" t="n"/>
      <c r="DRL146" s="153" t="n"/>
      <c r="DRM146" s="597" t="n"/>
      <c r="DRP146" s="153" t="n"/>
      <c r="DRQ146" s="597" t="n"/>
      <c r="DRT146" s="153" t="n"/>
      <c r="DRU146" s="597" t="n"/>
      <c r="DRX146" s="153" t="n"/>
      <c r="DRY146" s="597" t="n"/>
      <c r="DSB146" s="153" t="n"/>
      <c r="DSC146" s="597" t="n"/>
      <c r="DSF146" s="153" t="n"/>
      <c r="DSG146" s="597" t="n"/>
      <c r="DSJ146" s="153" t="n"/>
      <c r="DSK146" s="597" t="n"/>
      <c r="DSN146" s="153" t="n"/>
      <c r="DSO146" s="597" t="n"/>
      <c r="DSR146" s="153" t="n"/>
      <c r="DSS146" s="597" t="n"/>
      <c r="DSV146" s="153" t="n"/>
      <c r="DSW146" s="597" t="n"/>
      <c r="DSZ146" s="153" t="n"/>
      <c r="DTA146" s="597" t="n"/>
      <c r="DTD146" s="153" t="n"/>
      <c r="DTE146" s="597" t="n"/>
      <c r="DTH146" s="153" t="n"/>
      <c r="DTI146" s="597" t="n"/>
      <c r="DTL146" s="153" t="n"/>
      <c r="DTM146" s="597" t="n"/>
      <c r="DTP146" s="153" t="n"/>
      <c r="DTQ146" s="597" t="n"/>
      <c r="DTT146" s="153" t="n"/>
      <c r="DTU146" s="597" t="n"/>
      <c r="DTX146" s="153" t="n"/>
      <c r="DTY146" s="597" t="n"/>
      <c r="DUB146" s="153" t="n"/>
      <c r="DUC146" s="597" t="n"/>
      <c r="DUF146" s="153" t="n"/>
      <c r="DUG146" s="597" t="n"/>
      <c r="DUJ146" s="153" t="n"/>
      <c r="DUK146" s="597" t="n"/>
      <c r="DUN146" s="153" t="n"/>
      <c r="DUO146" s="597" t="n"/>
      <c r="DUR146" s="153" t="n"/>
      <c r="DUS146" s="597" t="n"/>
      <c r="DUV146" s="153" t="n"/>
      <c r="DUW146" s="597" t="n"/>
      <c r="DUZ146" s="153" t="n"/>
      <c r="DVA146" s="597" t="n"/>
      <c r="DVD146" s="153" t="n"/>
      <c r="DVE146" s="597" t="n"/>
      <c r="DVH146" s="153" t="n"/>
      <c r="DVI146" s="597" t="n"/>
      <c r="DVL146" s="153" t="n"/>
      <c r="DVM146" s="597" t="n"/>
      <c r="DVP146" s="153" t="n"/>
      <c r="DVQ146" s="597" t="n"/>
      <c r="DVT146" s="153" t="n"/>
      <c r="DVU146" s="597" t="n"/>
      <c r="DVX146" s="153" t="n"/>
      <c r="DVY146" s="597" t="n"/>
      <c r="DWB146" s="153" t="n"/>
      <c r="DWC146" s="597" t="n"/>
      <c r="DWF146" s="153" t="n"/>
      <c r="DWG146" s="597" t="n"/>
      <c r="DWJ146" s="153" t="n"/>
      <c r="DWK146" s="597" t="n"/>
      <c r="DWN146" s="153" t="n"/>
      <c r="DWO146" s="597" t="n"/>
      <c r="DWR146" s="153" t="n"/>
      <c r="DWS146" s="597" t="n"/>
      <c r="DWV146" s="153" t="n"/>
      <c r="DWW146" s="597" t="n"/>
      <c r="DWZ146" s="153" t="n"/>
      <c r="DXA146" s="597" t="n"/>
      <c r="DXD146" s="153" t="n"/>
      <c r="DXE146" s="597" t="n"/>
      <c r="DXH146" s="153" t="n"/>
      <c r="DXI146" s="597" t="n"/>
      <c r="DXL146" s="153" t="n"/>
      <c r="DXM146" s="597" t="n"/>
      <c r="DXP146" s="153" t="n"/>
      <c r="DXQ146" s="597" t="n"/>
      <c r="DXT146" s="153" t="n"/>
      <c r="DXU146" s="597" t="n"/>
      <c r="DXX146" s="153" t="n"/>
      <c r="DXY146" s="597" t="n"/>
      <c r="DYB146" s="153" t="n"/>
      <c r="DYC146" s="597" t="n"/>
      <c r="DYF146" s="153" t="n"/>
      <c r="DYG146" s="597" t="n"/>
      <c r="DYJ146" s="153" t="n"/>
      <c r="DYK146" s="597" t="n"/>
      <c r="DYN146" s="153" t="n"/>
      <c r="DYO146" s="597" t="n"/>
      <c r="DYR146" s="153" t="n"/>
      <c r="DYS146" s="597" t="n"/>
      <c r="DYV146" s="153" t="n"/>
      <c r="DYW146" s="597" t="n"/>
      <c r="DYZ146" s="153" t="n"/>
      <c r="DZA146" s="597" t="n"/>
      <c r="DZD146" s="153" t="n"/>
      <c r="DZE146" s="597" t="n"/>
      <c r="DZH146" s="153" t="n"/>
      <c r="DZI146" s="597" t="n"/>
      <c r="DZL146" s="153" t="n"/>
      <c r="DZM146" s="597" t="n"/>
      <c r="DZP146" s="153" t="n"/>
      <c r="DZQ146" s="597" t="n"/>
      <c r="DZT146" s="153" t="n"/>
      <c r="DZU146" s="597" t="n"/>
      <c r="DZX146" s="153" t="n"/>
      <c r="DZY146" s="597" t="n"/>
      <c r="EAB146" s="153" t="n"/>
      <c r="EAC146" s="597" t="n"/>
      <c r="EAF146" s="153" t="n"/>
      <c r="EAG146" s="597" t="n"/>
      <c r="EAJ146" s="153" t="n"/>
      <c r="EAK146" s="597" t="n"/>
      <c r="EAN146" s="153" t="n"/>
      <c r="EAO146" s="597" t="n"/>
      <c r="EAR146" s="153" t="n"/>
      <c r="EAS146" s="597" t="n"/>
      <c r="EAV146" s="153" t="n"/>
      <c r="EAW146" s="597" t="n"/>
      <c r="EAZ146" s="153" t="n"/>
      <c r="EBA146" s="597" t="n"/>
      <c r="EBD146" s="153" t="n"/>
      <c r="EBE146" s="597" t="n"/>
      <c r="EBH146" s="153" t="n"/>
      <c r="EBI146" s="597" t="n"/>
      <c r="EBL146" s="153" t="n"/>
      <c r="EBM146" s="597" t="n"/>
      <c r="EBP146" s="153" t="n"/>
      <c r="EBQ146" s="597" t="n"/>
      <c r="EBT146" s="153" t="n"/>
      <c r="EBU146" s="597" t="n"/>
      <c r="EBX146" s="153" t="n"/>
      <c r="EBY146" s="597" t="n"/>
      <c r="ECB146" s="153" t="n"/>
      <c r="ECC146" s="597" t="n"/>
      <c r="ECF146" s="153" t="n"/>
      <c r="ECG146" s="597" t="n"/>
      <c r="ECJ146" s="153" t="n"/>
      <c r="ECK146" s="597" t="n"/>
      <c r="ECN146" s="153" t="n"/>
      <c r="ECO146" s="597" t="n"/>
      <c r="ECR146" s="153" t="n"/>
      <c r="ECS146" s="597" t="n"/>
      <c r="ECV146" s="153" t="n"/>
      <c r="ECW146" s="597" t="n"/>
      <c r="ECZ146" s="153" t="n"/>
      <c r="EDA146" s="597" t="n"/>
      <c r="EDD146" s="153" t="n"/>
      <c r="EDE146" s="597" t="n"/>
      <c r="EDH146" s="153" t="n"/>
      <c r="EDI146" s="597" t="n"/>
      <c r="EDL146" s="153" t="n"/>
      <c r="EDM146" s="597" t="n"/>
      <c r="EDP146" s="153" t="n"/>
      <c r="EDQ146" s="597" t="n"/>
      <c r="EDT146" s="153" t="n"/>
      <c r="EDU146" s="597" t="n"/>
      <c r="EDX146" s="153" t="n"/>
      <c r="EDY146" s="597" t="n"/>
      <c r="EEB146" s="153" t="n"/>
      <c r="EEC146" s="597" t="n"/>
      <c r="EEF146" s="153" t="n"/>
      <c r="EEG146" s="597" t="n"/>
      <c r="EEJ146" s="153" t="n"/>
      <c r="EEK146" s="597" t="n"/>
      <c r="EEN146" s="153" t="n"/>
      <c r="EEO146" s="597" t="n"/>
      <c r="EER146" s="153" t="n"/>
      <c r="EES146" s="597" t="n"/>
      <c r="EEV146" s="153" t="n"/>
      <c r="EEW146" s="597" t="n"/>
      <c r="EEZ146" s="153" t="n"/>
      <c r="EFA146" s="597" t="n"/>
      <c r="EFD146" s="153" t="n"/>
      <c r="EFE146" s="597" t="n"/>
      <c r="EFH146" s="153" t="n"/>
      <c r="EFI146" s="597" t="n"/>
      <c r="EFL146" s="153" t="n"/>
      <c r="EFM146" s="597" t="n"/>
      <c r="EFP146" s="153" t="n"/>
      <c r="EFQ146" s="597" t="n"/>
      <c r="EFT146" s="153" t="n"/>
      <c r="EFU146" s="597" t="n"/>
      <c r="EFX146" s="153" t="n"/>
      <c r="EFY146" s="597" t="n"/>
      <c r="EGB146" s="153" t="n"/>
      <c r="EGC146" s="597" t="n"/>
      <c r="EGF146" s="153" t="n"/>
      <c r="EGG146" s="597" t="n"/>
      <c r="EGJ146" s="153" t="n"/>
      <c r="EGK146" s="597" t="n"/>
      <c r="EGN146" s="153" t="n"/>
      <c r="EGO146" s="597" t="n"/>
      <c r="EGR146" s="153" t="n"/>
      <c r="EGS146" s="597" t="n"/>
      <c r="EGV146" s="153" t="n"/>
      <c r="EGW146" s="597" t="n"/>
      <c r="EGZ146" s="153" t="n"/>
      <c r="EHA146" s="597" t="n"/>
      <c r="EHD146" s="153" t="n"/>
      <c r="EHE146" s="597" t="n"/>
      <c r="EHH146" s="153" t="n"/>
      <c r="EHI146" s="597" t="n"/>
      <c r="EHL146" s="153" t="n"/>
      <c r="EHM146" s="597" t="n"/>
      <c r="EHP146" s="153" t="n"/>
      <c r="EHQ146" s="597" t="n"/>
      <c r="EHT146" s="153" t="n"/>
      <c r="EHU146" s="597" t="n"/>
      <c r="EHX146" s="153" t="n"/>
      <c r="EHY146" s="597" t="n"/>
      <c r="EIB146" s="153" t="n"/>
      <c r="EIC146" s="597" t="n"/>
      <c r="EIF146" s="153" t="n"/>
      <c r="EIG146" s="597" t="n"/>
      <c r="EIJ146" s="153" t="n"/>
      <c r="EIK146" s="597" t="n"/>
      <c r="EIN146" s="153" t="n"/>
      <c r="EIO146" s="597" t="n"/>
      <c r="EIR146" s="153" t="n"/>
      <c r="EIS146" s="597" t="n"/>
      <c r="EIV146" s="153" t="n"/>
      <c r="EIW146" s="597" t="n"/>
      <c r="EIZ146" s="153" t="n"/>
      <c r="EJA146" s="597" t="n"/>
      <c r="EJD146" s="153" t="n"/>
      <c r="EJE146" s="597" t="n"/>
      <c r="EJH146" s="153" t="n"/>
      <c r="EJI146" s="597" t="n"/>
      <c r="EJL146" s="153" t="n"/>
      <c r="EJM146" s="597" t="n"/>
      <c r="EJP146" s="153" t="n"/>
      <c r="EJQ146" s="597" t="n"/>
      <c r="EJT146" s="153" t="n"/>
      <c r="EJU146" s="597" t="n"/>
      <c r="EJX146" s="153" t="n"/>
      <c r="EJY146" s="597" t="n"/>
      <c r="EKB146" s="153" t="n"/>
      <c r="EKC146" s="597" t="n"/>
      <c r="EKF146" s="153" t="n"/>
      <c r="EKG146" s="597" t="n"/>
      <c r="EKJ146" s="153" t="n"/>
      <c r="EKK146" s="597" t="n"/>
      <c r="EKN146" s="153" t="n"/>
      <c r="EKO146" s="597" t="n"/>
      <c r="EKR146" s="153" t="n"/>
      <c r="EKS146" s="597" t="n"/>
      <c r="EKV146" s="153" t="n"/>
      <c r="EKW146" s="597" t="n"/>
      <c r="EKZ146" s="153" t="n"/>
      <c r="ELA146" s="597" t="n"/>
      <c r="ELD146" s="153" t="n"/>
      <c r="ELE146" s="597" t="n"/>
      <c r="ELH146" s="153" t="n"/>
      <c r="ELI146" s="597" t="n"/>
      <c r="ELL146" s="153" t="n"/>
      <c r="ELM146" s="597" t="n"/>
      <c r="ELP146" s="153" t="n"/>
      <c r="ELQ146" s="597" t="n"/>
      <c r="ELT146" s="153" t="n"/>
      <c r="ELU146" s="597" t="n"/>
      <c r="ELX146" s="153" t="n"/>
      <c r="ELY146" s="597" t="n"/>
      <c r="EMB146" s="153" t="n"/>
      <c r="EMC146" s="597" t="n"/>
      <c r="EMF146" s="153" t="n"/>
      <c r="EMG146" s="597" t="n"/>
      <c r="EMJ146" s="153" t="n"/>
      <c r="EMK146" s="597" t="n"/>
      <c r="EMN146" s="153" t="n"/>
      <c r="EMO146" s="597" t="n"/>
      <c r="EMR146" s="153" t="n"/>
      <c r="EMS146" s="597" t="n"/>
      <c r="EMV146" s="153" t="n"/>
      <c r="EMW146" s="597" t="n"/>
      <c r="EMZ146" s="153" t="n"/>
      <c r="ENA146" s="597" t="n"/>
      <c r="END146" s="153" t="n"/>
      <c r="ENE146" s="597" t="n"/>
      <c r="ENH146" s="153" t="n"/>
      <c r="ENI146" s="597" t="n"/>
      <c r="ENL146" s="153" t="n"/>
      <c r="ENM146" s="597" t="n"/>
      <c r="ENP146" s="153" t="n"/>
      <c r="ENQ146" s="597" t="n"/>
      <c r="ENT146" s="153" t="n"/>
      <c r="ENU146" s="597" t="n"/>
      <c r="ENX146" s="153" t="n"/>
      <c r="ENY146" s="597" t="n"/>
      <c r="EOB146" s="153" t="n"/>
      <c r="EOC146" s="597" t="n"/>
      <c r="EOF146" s="153" t="n"/>
      <c r="EOG146" s="597" t="n"/>
      <c r="EOJ146" s="153" t="n"/>
      <c r="EOK146" s="597" t="n"/>
      <c r="EON146" s="153" t="n"/>
      <c r="EOO146" s="597" t="n"/>
      <c r="EOR146" s="153" t="n"/>
      <c r="EOS146" s="597" t="n"/>
      <c r="EOV146" s="153" t="n"/>
      <c r="EOW146" s="597" t="n"/>
      <c r="EOZ146" s="153" t="n"/>
      <c r="EPA146" s="597" t="n"/>
      <c r="EPD146" s="153" t="n"/>
      <c r="EPE146" s="597" t="n"/>
      <c r="EPH146" s="153" t="n"/>
      <c r="EPI146" s="597" t="n"/>
      <c r="EPL146" s="153" t="n"/>
      <c r="EPM146" s="597" t="n"/>
      <c r="EPP146" s="153" t="n"/>
      <c r="EPQ146" s="597" t="n"/>
      <c r="EPT146" s="153" t="n"/>
      <c r="EPU146" s="597" t="n"/>
      <c r="EPX146" s="153" t="n"/>
      <c r="EPY146" s="597" t="n"/>
      <c r="EQB146" s="153" t="n"/>
      <c r="EQC146" s="597" t="n"/>
      <c r="EQF146" s="153" t="n"/>
      <c r="EQG146" s="597" t="n"/>
      <c r="EQJ146" s="153" t="n"/>
      <c r="EQK146" s="597" t="n"/>
      <c r="EQN146" s="153" t="n"/>
      <c r="EQO146" s="597" t="n"/>
      <c r="EQR146" s="153" t="n"/>
      <c r="EQS146" s="597" t="n"/>
      <c r="EQV146" s="153" t="n"/>
      <c r="EQW146" s="597" t="n"/>
      <c r="EQZ146" s="153" t="n"/>
      <c r="ERA146" s="597" t="n"/>
      <c r="ERD146" s="153" t="n"/>
      <c r="ERE146" s="597" t="n"/>
      <c r="ERH146" s="153" t="n"/>
      <c r="ERI146" s="597" t="n"/>
      <c r="ERL146" s="153" t="n"/>
      <c r="ERM146" s="597" t="n"/>
      <c r="ERP146" s="153" t="n"/>
      <c r="ERQ146" s="597" t="n"/>
      <c r="ERT146" s="153" t="n"/>
      <c r="ERU146" s="597" t="n"/>
      <c r="ERX146" s="153" t="n"/>
      <c r="ERY146" s="597" t="n"/>
      <c r="ESB146" s="153" t="n"/>
      <c r="ESC146" s="597" t="n"/>
      <c r="ESF146" s="153" t="n"/>
      <c r="ESG146" s="597" t="n"/>
      <c r="ESJ146" s="153" t="n"/>
      <c r="ESK146" s="597" t="n"/>
      <c r="ESN146" s="153" t="n"/>
      <c r="ESO146" s="597" t="n"/>
      <c r="ESR146" s="153" t="n"/>
      <c r="ESS146" s="597" t="n"/>
      <c r="ESV146" s="153" t="n"/>
      <c r="ESW146" s="597" t="n"/>
      <c r="ESZ146" s="153" t="n"/>
      <c r="ETA146" s="597" t="n"/>
      <c r="ETD146" s="153" t="n"/>
      <c r="ETE146" s="597" t="n"/>
      <c r="ETH146" s="153" t="n"/>
      <c r="ETI146" s="597" t="n"/>
      <c r="ETL146" s="153" t="n"/>
      <c r="ETM146" s="597" t="n"/>
      <c r="ETP146" s="153" t="n"/>
      <c r="ETQ146" s="597" t="n"/>
      <c r="ETT146" s="153" t="n"/>
      <c r="ETU146" s="597" t="n"/>
      <c r="ETX146" s="153" t="n"/>
      <c r="ETY146" s="597" t="n"/>
      <c r="EUB146" s="153" t="n"/>
      <c r="EUC146" s="597" t="n"/>
      <c r="EUF146" s="153" t="n"/>
      <c r="EUG146" s="597" t="n"/>
      <c r="EUJ146" s="153" t="n"/>
      <c r="EUK146" s="597" t="n"/>
      <c r="EUN146" s="153" t="n"/>
      <c r="EUO146" s="597" t="n"/>
      <c r="EUR146" s="153" t="n"/>
      <c r="EUS146" s="597" t="n"/>
      <c r="EUV146" s="153" t="n"/>
      <c r="EUW146" s="597" t="n"/>
      <c r="EUZ146" s="153" t="n"/>
      <c r="EVA146" s="597" t="n"/>
      <c r="EVD146" s="153" t="n"/>
      <c r="EVE146" s="597" t="n"/>
      <c r="EVH146" s="153" t="n"/>
      <c r="EVI146" s="597" t="n"/>
      <c r="EVL146" s="153" t="n"/>
      <c r="EVM146" s="597" t="n"/>
      <c r="EVP146" s="153" t="n"/>
      <c r="EVQ146" s="597" t="n"/>
      <c r="EVT146" s="153" t="n"/>
      <c r="EVU146" s="597" t="n"/>
      <c r="EVX146" s="153" t="n"/>
      <c r="EVY146" s="597" t="n"/>
      <c r="EWB146" s="153" t="n"/>
      <c r="EWC146" s="597" t="n"/>
      <c r="EWF146" s="153" t="n"/>
      <c r="EWG146" s="597" t="n"/>
      <c r="EWJ146" s="153" t="n"/>
      <c r="EWK146" s="597" t="n"/>
      <c r="EWN146" s="153" t="n"/>
      <c r="EWO146" s="597" t="n"/>
      <c r="EWR146" s="153" t="n"/>
      <c r="EWS146" s="597" t="n"/>
      <c r="EWV146" s="153" t="n"/>
      <c r="EWW146" s="597" t="n"/>
      <c r="EWZ146" s="153" t="n"/>
      <c r="EXA146" s="597" t="n"/>
      <c r="EXD146" s="153" t="n"/>
      <c r="EXE146" s="597" t="n"/>
      <c r="EXH146" s="153" t="n"/>
      <c r="EXI146" s="597" t="n"/>
      <c r="EXL146" s="153" t="n"/>
      <c r="EXM146" s="597" t="n"/>
      <c r="EXP146" s="153" t="n"/>
      <c r="EXQ146" s="597" t="n"/>
      <c r="EXT146" s="153" t="n"/>
      <c r="EXU146" s="597" t="n"/>
      <c r="EXX146" s="153" t="n"/>
      <c r="EXY146" s="597" t="n"/>
      <c r="EYB146" s="153" t="n"/>
      <c r="EYC146" s="597" t="n"/>
      <c r="EYF146" s="153" t="n"/>
      <c r="EYG146" s="597" t="n"/>
      <c r="EYJ146" s="153" t="n"/>
      <c r="EYK146" s="597" t="n"/>
      <c r="EYN146" s="153" t="n"/>
      <c r="EYO146" s="597" t="n"/>
      <c r="EYR146" s="153" t="n"/>
      <c r="EYS146" s="597" t="n"/>
      <c r="EYV146" s="153" t="n"/>
      <c r="EYW146" s="597" t="n"/>
      <c r="EYZ146" s="153" t="n"/>
      <c r="EZA146" s="597" t="n"/>
      <c r="EZD146" s="153" t="n"/>
      <c r="EZE146" s="597" t="n"/>
      <c r="EZH146" s="153" t="n"/>
      <c r="EZI146" s="597" t="n"/>
      <c r="EZL146" s="153" t="n"/>
      <c r="EZM146" s="597" t="n"/>
      <c r="EZP146" s="153" t="n"/>
      <c r="EZQ146" s="597" t="n"/>
      <c r="EZT146" s="153" t="n"/>
      <c r="EZU146" s="597" t="n"/>
      <c r="EZX146" s="153" t="n"/>
      <c r="EZY146" s="597" t="n"/>
      <c r="FAB146" s="153" t="n"/>
      <c r="FAC146" s="597" t="n"/>
      <c r="FAF146" s="153" t="n"/>
      <c r="FAG146" s="597" t="n"/>
      <c r="FAJ146" s="153" t="n"/>
      <c r="FAK146" s="597" t="n"/>
      <c r="FAN146" s="153" t="n"/>
      <c r="FAO146" s="597" t="n"/>
      <c r="FAR146" s="153" t="n"/>
      <c r="FAS146" s="597" t="n"/>
      <c r="FAV146" s="153" t="n"/>
      <c r="FAW146" s="597" t="n"/>
      <c r="FAZ146" s="153" t="n"/>
      <c r="FBA146" s="597" t="n"/>
      <c r="FBD146" s="153" t="n"/>
      <c r="FBE146" s="597" t="n"/>
      <c r="FBH146" s="153" t="n"/>
      <c r="FBI146" s="597" t="n"/>
      <c r="FBL146" s="153" t="n"/>
      <c r="FBM146" s="597" t="n"/>
      <c r="FBP146" s="153" t="n"/>
      <c r="FBQ146" s="597" t="n"/>
      <c r="FBT146" s="153" t="n"/>
      <c r="FBU146" s="597" t="n"/>
      <c r="FBX146" s="153" t="n"/>
      <c r="FBY146" s="597" t="n"/>
      <c r="FCB146" s="153" t="n"/>
      <c r="FCC146" s="597" t="n"/>
      <c r="FCF146" s="153" t="n"/>
      <c r="FCG146" s="597" t="n"/>
      <c r="FCJ146" s="153" t="n"/>
      <c r="FCK146" s="597" t="n"/>
      <c r="FCN146" s="153" t="n"/>
      <c r="FCO146" s="597" t="n"/>
      <c r="FCR146" s="153" t="n"/>
      <c r="FCS146" s="597" t="n"/>
      <c r="FCV146" s="153" t="n"/>
      <c r="FCW146" s="597" t="n"/>
      <c r="FCZ146" s="153" t="n"/>
      <c r="FDA146" s="597" t="n"/>
      <c r="FDD146" s="153" t="n"/>
      <c r="FDE146" s="597" t="n"/>
      <c r="FDH146" s="153" t="n"/>
      <c r="FDI146" s="597" t="n"/>
      <c r="FDL146" s="153" t="n"/>
      <c r="FDM146" s="597" t="n"/>
      <c r="FDP146" s="153" t="n"/>
      <c r="FDQ146" s="597" t="n"/>
      <c r="FDT146" s="153" t="n"/>
      <c r="FDU146" s="597" t="n"/>
      <c r="FDX146" s="153" t="n"/>
      <c r="FDY146" s="597" t="n"/>
      <c r="FEB146" s="153" t="n"/>
      <c r="FEC146" s="597" t="n"/>
      <c r="FEF146" s="153" t="n"/>
      <c r="FEG146" s="597" t="n"/>
      <c r="FEJ146" s="153" t="n"/>
      <c r="FEK146" s="597" t="n"/>
      <c r="FEN146" s="153" t="n"/>
      <c r="FEO146" s="597" t="n"/>
      <c r="FER146" s="153" t="n"/>
      <c r="FES146" s="597" t="n"/>
      <c r="FEV146" s="153" t="n"/>
      <c r="FEW146" s="597" t="n"/>
      <c r="FEZ146" s="153" t="n"/>
      <c r="FFA146" s="597" t="n"/>
      <c r="FFD146" s="153" t="n"/>
      <c r="FFE146" s="597" t="n"/>
      <c r="FFH146" s="153" t="n"/>
      <c r="FFI146" s="597" t="n"/>
      <c r="FFL146" s="153" t="n"/>
      <c r="FFM146" s="597" t="n"/>
      <c r="FFP146" s="153" t="n"/>
      <c r="FFQ146" s="597" t="n"/>
      <c r="FFT146" s="153" t="n"/>
      <c r="FFU146" s="597" t="n"/>
      <c r="FFX146" s="153" t="n"/>
      <c r="FFY146" s="597" t="n"/>
      <c r="FGB146" s="153" t="n"/>
      <c r="FGC146" s="597" t="n"/>
      <c r="FGF146" s="153" t="n"/>
      <c r="FGG146" s="597" t="n"/>
      <c r="FGJ146" s="153" t="n"/>
      <c r="FGK146" s="597" t="n"/>
      <c r="FGN146" s="153" t="n"/>
      <c r="FGO146" s="597" t="n"/>
      <c r="FGR146" s="153" t="n"/>
      <c r="FGS146" s="597" t="n"/>
      <c r="FGV146" s="153" t="n"/>
      <c r="FGW146" s="597" t="n"/>
      <c r="FGZ146" s="153" t="n"/>
      <c r="FHA146" s="597" t="n"/>
      <c r="FHD146" s="153" t="n"/>
      <c r="FHE146" s="597" t="n"/>
      <c r="FHH146" s="153" t="n"/>
      <c r="FHI146" s="597" t="n"/>
      <c r="FHL146" s="153" t="n"/>
      <c r="FHM146" s="597" t="n"/>
      <c r="FHP146" s="153" t="n"/>
      <c r="FHQ146" s="597" t="n"/>
      <c r="FHT146" s="153" t="n"/>
      <c r="FHU146" s="597" t="n"/>
      <c r="FHX146" s="153" t="n"/>
      <c r="FHY146" s="597" t="n"/>
      <c r="FIB146" s="153" t="n"/>
      <c r="FIC146" s="597" t="n"/>
      <c r="FIF146" s="153" t="n"/>
      <c r="FIG146" s="597" t="n"/>
      <c r="FIJ146" s="153" t="n"/>
      <c r="FIK146" s="597" t="n"/>
      <c r="FIN146" s="153" t="n"/>
      <c r="FIO146" s="597" t="n"/>
      <c r="FIR146" s="153" t="n"/>
      <c r="FIS146" s="597" t="n"/>
      <c r="FIV146" s="153" t="n"/>
      <c r="FIW146" s="597" t="n"/>
      <c r="FIZ146" s="153" t="n"/>
      <c r="FJA146" s="597" t="n"/>
      <c r="FJD146" s="153" t="n"/>
      <c r="FJE146" s="597" t="n"/>
      <c r="FJH146" s="153" t="n"/>
      <c r="FJI146" s="597" t="n"/>
      <c r="FJL146" s="153" t="n"/>
      <c r="FJM146" s="597" t="n"/>
      <c r="FJP146" s="153" t="n"/>
      <c r="FJQ146" s="597" t="n"/>
      <c r="FJT146" s="153" t="n"/>
      <c r="FJU146" s="597" t="n"/>
      <c r="FJX146" s="153" t="n"/>
      <c r="FJY146" s="597" t="n"/>
      <c r="FKB146" s="153" t="n"/>
      <c r="FKC146" s="597" t="n"/>
      <c r="FKF146" s="153" t="n"/>
      <c r="FKG146" s="597" t="n"/>
      <c r="FKJ146" s="153" t="n"/>
      <c r="FKK146" s="597" t="n"/>
      <c r="FKN146" s="153" t="n"/>
      <c r="FKO146" s="597" t="n"/>
      <c r="FKR146" s="153" t="n"/>
      <c r="FKS146" s="597" t="n"/>
      <c r="FKV146" s="153" t="n"/>
      <c r="FKW146" s="597" t="n"/>
      <c r="FKZ146" s="153" t="n"/>
      <c r="FLA146" s="597" t="n"/>
      <c r="FLD146" s="153" t="n"/>
      <c r="FLE146" s="597" t="n"/>
      <c r="FLH146" s="153" t="n"/>
      <c r="FLI146" s="597" t="n"/>
      <c r="FLL146" s="153" t="n"/>
      <c r="FLM146" s="597" t="n"/>
      <c r="FLP146" s="153" t="n"/>
      <c r="FLQ146" s="597" t="n"/>
      <c r="FLT146" s="153" t="n"/>
      <c r="FLU146" s="597" t="n"/>
      <c r="FLX146" s="153" t="n"/>
      <c r="FLY146" s="597" t="n"/>
      <c r="FMB146" s="153" t="n"/>
      <c r="FMC146" s="597" t="n"/>
      <c r="FMF146" s="153" t="n"/>
      <c r="FMG146" s="597" t="n"/>
      <c r="FMJ146" s="153" t="n"/>
      <c r="FMK146" s="597" t="n"/>
      <c r="FMN146" s="153" t="n"/>
      <c r="FMO146" s="597" t="n"/>
      <c r="FMR146" s="153" t="n"/>
      <c r="FMS146" s="597" t="n"/>
      <c r="FMV146" s="153" t="n"/>
      <c r="FMW146" s="597" t="n"/>
      <c r="FMZ146" s="153" t="n"/>
      <c r="FNA146" s="597" t="n"/>
      <c r="FND146" s="153" t="n"/>
      <c r="FNE146" s="597" t="n"/>
      <c r="FNH146" s="153" t="n"/>
      <c r="FNI146" s="597" t="n"/>
      <c r="FNL146" s="153" t="n"/>
      <c r="FNM146" s="597" t="n"/>
      <c r="FNP146" s="153" t="n"/>
      <c r="FNQ146" s="597" t="n"/>
      <c r="FNT146" s="153" t="n"/>
      <c r="FNU146" s="597" t="n"/>
      <c r="FNX146" s="153" t="n"/>
      <c r="FNY146" s="597" t="n"/>
      <c r="FOB146" s="153" t="n"/>
      <c r="FOC146" s="597" t="n"/>
      <c r="FOF146" s="153" t="n"/>
      <c r="FOG146" s="597" t="n"/>
      <c r="FOJ146" s="153" t="n"/>
      <c r="FOK146" s="597" t="n"/>
      <c r="FON146" s="153" t="n"/>
      <c r="FOO146" s="597" t="n"/>
      <c r="FOR146" s="153" t="n"/>
      <c r="FOS146" s="597" t="n"/>
      <c r="FOV146" s="153" t="n"/>
      <c r="FOW146" s="597" t="n"/>
      <c r="FOZ146" s="153" t="n"/>
      <c r="FPA146" s="597" t="n"/>
      <c r="FPD146" s="153" t="n"/>
      <c r="FPE146" s="597" t="n"/>
      <c r="FPH146" s="153" t="n"/>
      <c r="FPI146" s="597" t="n"/>
      <c r="FPL146" s="153" t="n"/>
      <c r="FPM146" s="597" t="n"/>
      <c r="FPP146" s="153" t="n"/>
      <c r="FPQ146" s="597" t="n"/>
      <c r="FPT146" s="153" t="n"/>
      <c r="FPU146" s="597" t="n"/>
      <c r="FPX146" s="153" t="n"/>
      <c r="FPY146" s="597" t="n"/>
      <c r="FQB146" s="153" t="n"/>
      <c r="FQC146" s="597" t="n"/>
      <c r="FQF146" s="153" t="n"/>
      <c r="FQG146" s="597" t="n"/>
      <c r="FQJ146" s="153" t="n"/>
      <c r="FQK146" s="597" t="n"/>
      <c r="FQN146" s="153" t="n"/>
      <c r="FQO146" s="597" t="n"/>
      <c r="FQR146" s="153" t="n"/>
      <c r="FQS146" s="597" t="n"/>
      <c r="FQV146" s="153" t="n"/>
      <c r="FQW146" s="597" t="n"/>
      <c r="FQZ146" s="153" t="n"/>
      <c r="FRA146" s="597" t="n"/>
      <c r="FRD146" s="153" t="n"/>
      <c r="FRE146" s="597" t="n"/>
      <c r="FRH146" s="153" t="n"/>
      <c r="FRI146" s="597" t="n"/>
      <c r="FRL146" s="153" t="n"/>
      <c r="FRM146" s="597" t="n"/>
      <c r="FRP146" s="153" t="n"/>
      <c r="FRQ146" s="597" t="n"/>
      <c r="FRT146" s="153" t="n"/>
      <c r="FRU146" s="597" t="n"/>
      <c r="FRX146" s="153" t="n"/>
      <c r="FRY146" s="597" t="n"/>
      <c r="FSB146" s="153" t="n"/>
      <c r="FSC146" s="597" t="n"/>
      <c r="FSF146" s="153" t="n"/>
      <c r="FSG146" s="597" t="n"/>
      <c r="FSJ146" s="153" t="n"/>
      <c r="FSK146" s="597" t="n"/>
      <c r="FSN146" s="153" t="n"/>
      <c r="FSO146" s="597" t="n"/>
      <c r="FSR146" s="153" t="n"/>
      <c r="FSS146" s="597" t="n"/>
      <c r="FSV146" s="153" t="n"/>
      <c r="FSW146" s="597" t="n"/>
      <c r="FSZ146" s="153" t="n"/>
      <c r="FTA146" s="597" t="n"/>
      <c r="FTD146" s="153" t="n"/>
      <c r="FTE146" s="597" t="n"/>
      <c r="FTH146" s="153" t="n"/>
      <c r="FTI146" s="597" t="n"/>
      <c r="FTL146" s="153" t="n"/>
      <c r="FTM146" s="597" t="n"/>
      <c r="FTP146" s="153" t="n"/>
      <c r="FTQ146" s="597" t="n"/>
      <c r="FTT146" s="153" t="n"/>
      <c r="FTU146" s="597" t="n"/>
      <c r="FTX146" s="153" t="n"/>
      <c r="FTY146" s="597" t="n"/>
      <c r="FUB146" s="153" t="n"/>
      <c r="FUC146" s="597" t="n"/>
      <c r="FUF146" s="153" t="n"/>
      <c r="FUG146" s="597" t="n"/>
      <c r="FUJ146" s="153" t="n"/>
      <c r="FUK146" s="597" t="n"/>
      <c r="FUN146" s="153" t="n"/>
      <c r="FUO146" s="597" t="n"/>
      <c r="FUR146" s="153" t="n"/>
      <c r="FUS146" s="597" t="n"/>
      <c r="FUV146" s="153" t="n"/>
      <c r="FUW146" s="597" t="n"/>
      <c r="FUZ146" s="153" t="n"/>
      <c r="FVA146" s="597" t="n"/>
      <c r="FVD146" s="153" t="n"/>
      <c r="FVE146" s="597" t="n"/>
      <c r="FVH146" s="153" t="n"/>
      <c r="FVI146" s="597" t="n"/>
      <c r="FVL146" s="153" t="n"/>
      <c r="FVM146" s="597" t="n"/>
      <c r="FVP146" s="153" t="n"/>
      <c r="FVQ146" s="597" t="n"/>
      <c r="FVT146" s="153" t="n"/>
      <c r="FVU146" s="597" t="n"/>
      <c r="FVX146" s="153" t="n"/>
      <c r="FVY146" s="597" t="n"/>
      <c r="FWB146" s="153" t="n"/>
      <c r="FWC146" s="597" t="n"/>
      <c r="FWF146" s="153" t="n"/>
      <c r="FWG146" s="597" t="n"/>
      <c r="FWJ146" s="153" t="n"/>
      <c r="FWK146" s="597" t="n"/>
      <c r="FWN146" s="153" t="n"/>
      <c r="FWO146" s="597" t="n"/>
      <c r="FWR146" s="153" t="n"/>
      <c r="FWS146" s="597" t="n"/>
      <c r="FWV146" s="153" t="n"/>
      <c r="FWW146" s="597" t="n"/>
      <c r="FWZ146" s="153" t="n"/>
      <c r="FXA146" s="597" t="n"/>
      <c r="FXD146" s="153" t="n"/>
      <c r="FXE146" s="597" t="n"/>
      <c r="FXH146" s="153" t="n"/>
      <c r="FXI146" s="597" t="n"/>
      <c r="FXL146" s="153" t="n"/>
      <c r="FXM146" s="597" t="n"/>
      <c r="FXP146" s="153" t="n"/>
      <c r="FXQ146" s="597" t="n"/>
      <c r="FXT146" s="153" t="n"/>
      <c r="FXU146" s="597" t="n"/>
      <c r="FXX146" s="153" t="n"/>
      <c r="FXY146" s="597" t="n"/>
      <c r="FYB146" s="153" t="n"/>
      <c r="FYC146" s="597" t="n"/>
      <c r="FYF146" s="153" t="n"/>
      <c r="FYG146" s="597" t="n"/>
      <c r="FYJ146" s="153" t="n"/>
      <c r="FYK146" s="597" t="n"/>
      <c r="FYN146" s="153" t="n"/>
      <c r="FYO146" s="597" t="n"/>
      <c r="FYR146" s="153" t="n"/>
      <c r="FYS146" s="597" t="n"/>
      <c r="FYV146" s="153" t="n"/>
      <c r="FYW146" s="597" t="n"/>
      <c r="FYZ146" s="153" t="n"/>
      <c r="FZA146" s="597" t="n"/>
      <c r="FZD146" s="153" t="n"/>
      <c r="FZE146" s="597" t="n"/>
      <c r="FZH146" s="153" t="n"/>
      <c r="FZI146" s="597" t="n"/>
      <c r="FZL146" s="153" t="n"/>
      <c r="FZM146" s="597" t="n"/>
      <c r="FZP146" s="153" t="n"/>
      <c r="FZQ146" s="597" t="n"/>
      <c r="FZT146" s="153" t="n"/>
      <c r="FZU146" s="597" t="n"/>
      <c r="FZX146" s="153" t="n"/>
      <c r="FZY146" s="597" t="n"/>
      <c r="GAB146" s="153" t="n"/>
      <c r="GAC146" s="597" t="n"/>
      <c r="GAF146" s="153" t="n"/>
      <c r="GAG146" s="597" t="n"/>
      <c r="GAJ146" s="153" t="n"/>
      <c r="GAK146" s="597" t="n"/>
      <c r="GAN146" s="153" t="n"/>
      <c r="GAO146" s="597" t="n"/>
      <c r="GAR146" s="153" t="n"/>
      <c r="GAS146" s="597" t="n"/>
      <c r="GAV146" s="153" t="n"/>
      <c r="GAW146" s="597" t="n"/>
      <c r="GAZ146" s="153" t="n"/>
      <c r="GBA146" s="597" t="n"/>
      <c r="GBD146" s="153" t="n"/>
      <c r="GBE146" s="597" t="n"/>
      <c r="GBH146" s="153" t="n"/>
      <c r="GBI146" s="597" t="n"/>
      <c r="GBL146" s="153" t="n"/>
      <c r="GBM146" s="597" t="n"/>
      <c r="GBP146" s="153" t="n"/>
      <c r="GBQ146" s="597" t="n"/>
      <c r="GBT146" s="153" t="n"/>
      <c r="GBU146" s="597" t="n"/>
      <c r="GBX146" s="153" t="n"/>
      <c r="GBY146" s="597" t="n"/>
      <c r="GCB146" s="153" t="n"/>
      <c r="GCC146" s="597" t="n"/>
      <c r="GCF146" s="153" t="n"/>
      <c r="GCG146" s="597" t="n"/>
      <c r="GCJ146" s="153" t="n"/>
      <c r="GCK146" s="597" t="n"/>
      <c r="GCN146" s="153" t="n"/>
      <c r="GCO146" s="597" t="n"/>
      <c r="GCR146" s="153" t="n"/>
      <c r="GCS146" s="597" t="n"/>
      <c r="GCV146" s="153" t="n"/>
      <c r="GCW146" s="597" t="n"/>
      <c r="GCZ146" s="153" t="n"/>
      <c r="GDA146" s="597" t="n"/>
      <c r="GDD146" s="153" t="n"/>
      <c r="GDE146" s="597" t="n"/>
      <c r="GDH146" s="153" t="n"/>
      <c r="GDI146" s="597" t="n"/>
      <c r="GDL146" s="153" t="n"/>
      <c r="GDM146" s="597" t="n"/>
      <c r="GDP146" s="153" t="n"/>
      <c r="GDQ146" s="597" t="n"/>
      <c r="GDT146" s="153" t="n"/>
      <c r="GDU146" s="597" t="n"/>
      <c r="GDX146" s="153" t="n"/>
      <c r="GDY146" s="597" t="n"/>
      <c r="GEB146" s="153" t="n"/>
      <c r="GEC146" s="597" t="n"/>
      <c r="GEF146" s="153" t="n"/>
      <c r="GEG146" s="597" t="n"/>
      <c r="GEJ146" s="153" t="n"/>
      <c r="GEK146" s="597" t="n"/>
      <c r="GEN146" s="153" t="n"/>
      <c r="GEO146" s="597" t="n"/>
      <c r="GER146" s="153" t="n"/>
      <c r="GES146" s="597" t="n"/>
      <c r="GEV146" s="153" t="n"/>
      <c r="GEW146" s="597" t="n"/>
      <c r="GEZ146" s="153" t="n"/>
      <c r="GFA146" s="597" t="n"/>
      <c r="GFD146" s="153" t="n"/>
      <c r="GFE146" s="597" t="n"/>
      <c r="GFH146" s="153" t="n"/>
      <c r="GFI146" s="597" t="n"/>
      <c r="GFL146" s="153" t="n"/>
      <c r="GFM146" s="597" t="n"/>
      <c r="GFP146" s="153" t="n"/>
      <c r="GFQ146" s="597" t="n"/>
      <c r="GFT146" s="153" t="n"/>
      <c r="GFU146" s="597" t="n"/>
      <c r="GFX146" s="153" t="n"/>
      <c r="GFY146" s="597" t="n"/>
      <c r="GGB146" s="153" t="n"/>
      <c r="GGC146" s="597" t="n"/>
      <c r="GGF146" s="153" t="n"/>
      <c r="GGG146" s="597" t="n"/>
      <c r="GGJ146" s="153" t="n"/>
      <c r="GGK146" s="597" t="n"/>
      <c r="GGN146" s="153" t="n"/>
      <c r="GGO146" s="597" t="n"/>
      <c r="GGR146" s="153" t="n"/>
      <c r="GGS146" s="597" t="n"/>
      <c r="GGV146" s="153" t="n"/>
      <c r="GGW146" s="597" t="n"/>
      <c r="GGZ146" s="153" t="n"/>
      <c r="GHA146" s="597" t="n"/>
      <c r="GHD146" s="153" t="n"/>
      <c r="GHE146" s="597" t="n"/>
      <c r="GHH146" s="153" t="n"/>
      <c r="GHI146" s="597" t="n"/>
      <c r="GHL146" s="153" t="n"/>
      <c r="GHM146" s="597" t="n"/>
      <c r="GHP146" s="153" t="n"/>
      <c r="GHQ146" s="597" t="n"/>
      <c r="GHT146" s="153" t="n"/>
      <c r="GHU146" s="597" t="n"/>
      <c r="GHX146" s="153" t="n"/>
      <c r="GHY146" s="597" t="n"/>
      <c r="GIB146" s="153" t="n"/>
      <c r="GIC146" s="597" t="n"/>
      <c r="GIF146" s="153" t="n"/>
      <c r="GIG146" s="597" t="n"/>
      <c r="GIJ146" s="153" t="n"/>
      <c r="GIK146" s="597" t="n"/>
      <c r="GIN146" s="153" t="n"/>
      <c r="GIO146" s="597" t="n"/>
      <c r="GIR146" s="153" t="n"/>
      <c r="GIS146" s="597" t="n"/>
      <c r="GIV146" s="153" t="n"/>
      <c r="GIW146" s="597" t="n"/>
      <c r="GIZ146" s="153" t="n"/>
      <c r="GJA146" s="597" t="n"/>
      <c r="GJD146" s="153" t="n"/>
      <c r="GJE146" s="597" t="n"/>
      <c r="GJH146" s="153" t="n"/>
      <c r="GJI146" s="597" t="n"/>
      <c r="GJL146" s="153" t="n"/>
      <c r="GJM146" s="597" t="n"/>
      <c r="GJP146" s="153" t="n"/>
      <c r="GJQ146" s="597" t="n"/>
      <c r="GJT146" s="153" t="n"/>
      <c r="GJU146" s="597" t="n"/>
      <c r="GJX146" s="153" t="n"/>
      <c r="GJY146" s="597" t="n"/>
      <c r="GKB146" s="153" t="n"/>
      <c r="GKC146" s="597" t="n"/>
      <c r="GKF146" s="153" t="n"/>
      <c r="GKG146" s="597" t="n"/>
      <c r="GKJ146" s="153" t="n"/>
      <c r="GKK146" s="597" t="n"/>
      <c r="GKN146" s="153" t="n"/>
      <c r="GKO146" s="597" t="n"/>
      <c r="GKR146" s="153" t="n"/>
      <c r="GKS146" s="597" t="n"/>
      <c r="GKV146" s="153" t="n"/>
      <c r="GKW146" s="597" t="n"/>
      <c r="GKZ146" s="153" t="n"/>
      <c r="GLA146" s="597" t="n"/>
      <c r="GLD146" s="153" t="n"/>
      <c r="GLE146" s="597" t="n"/>
      <c r="GLH146" s="153" t="n"/>
      <c r="GLI146" s="597" t="n"/>
      <c r="GLL146" s="153" t="n"/>
      <c r="GLM146" s="597" t="n"/>
      <c r="GLP146" s="153" t="n"/>
      <c r="GLQ146" s="597" t="n"/>
      <c r="GLT146" s="153" t="n"/>
      <c r="GLU146" s="597" t="n"/>
      <c r="GLX146" s="153" t="n"/>
      <c r="GLY146" s="597" t="n"/>
      <c r="GMB146" s="153" t="n"/>
      <c r="GMC146" s="597" t="n"/>
      <c r="GMF146" s="153" t="n"/>
      <c r="GMG146" s="597" t="n"/>
      <c r="GMJ146" s="153" t="n"/>
      <c r="GMK146" s="597" t="n"/>
      <c r="GMN146" s="153" t="n"/>
      <c r="GMO146" s="597" t="n"/>
      <c r="GMR146" s="153" t="n"/>
      <c r="GMS146" s="597" t="n"/>
      <c r="GMV146" s="153" t="n"/>
      <c r="GMW146" s="597" t="n"/>
      <c r="GMZ146" s="153" t="n"/>
      <c r="GNA146" s="597" t="n"/>
      <c r="GND146" s="153" t="n"/>
      <c r="GNE146" s="597" t="n"/>
      <c r="GNH146" s="153" t="n"/>
      <c r="GNI146" s="597" t="n"/>
      <c r="GNL146" s="153" t="n"/>
      <c r="GNM146" s="597" t="n"/>
      <c r="GNP146" s="153" t="n"/>
      <c r="GNQ146" s="597" t="n"/>
      <c r="GNT146" s="153" t="n"/>
      <c r="GNU146" s="597" t="n"/>
      <c r="GNX146" s="153" t="n"/>
      <c r="GNY146" s="597" t="n"/>
      <c r="GOB146" s="153" t="n"/>
      <c r="GOC146" s="597" t="n"/>
      <c r="GOF146" s="153" t="n"/>
      <c r="GOG146" s="597" t="n"/>
      <c r="GOJ146" s="153" t="n"/>
      <c r="GOK146" s="597" t="n"/>
      <c r="GON146" s="153" t="n"/>
      <c r="GOO146" s="597" t="n"/>
      <c r="GOR146" s="153" t="n"/>
      <c r="GOS146" s="597" t="n"/>
      <c r="GOV146" s="153" t="n"/>
      <c r="GOW146" s="597" t="n"/>
      <c r="GOZ146" s="153" t="n"/>
      <c r="GPA146" s="597" t="n"/>
      <c r="GPD146" s="153" t="n"/>
      <c r="GPE146" s="597" t="n"/>
      <c r="GPH146" s="153" t="n"/>
      <c r="GPI146" s="597" t="n"/>
      <c r="GPL146" s="153" t="n"/>
      <c r="GPM146" s="597" t="n"/>
      <c r="GPP146" s="153" t="n"/>
      <c r="GPQ146" s="597" t="n"/>
      <c r="GPT146" s="153" t="n"/>
      <c r="GPU146" s="597" t="n"/>
      <c r="GPX146" s="153" t="n"/>
      <c r="GPY146" s="597" t="n"/>
      <c r="GQB146" s="153" t="n"/>
      <c r="GQC146" s="597" t="n"/>
      <c r="GQF146" s="153" t="n"/>
      <c r="GQG146" s="597" t="n"/>
      <c r="GQJ146" s="153" t="n"/>
      <c r="GQK146" s="597" t="n"/>
      <c r="GQN146" s="153" t="n"/>
      <c r="GQO146" s="597" t="n"/>
      <c r="GQR146" s="153" t="n"/>
      <c r="GQS146" s="597" t="n"/>
      <c r="GQV146" s="153" t="n"/>
      <c r="GQW146" s="597" t="n"/>
      <c r="GQZ146" s="153" t="n"/>
      <c r="GRA146" s="597" t="n"/>
      <c r="GRD146" s="153" t="n"/>
      <c r="GRE146" s="597" t="n"/>
      <c r="GRH146" s="153" t="n"/>
      <c r="GRI146" s="597" t="n"/>
      <c r="GRL146" s="153" t="n"/>
      <c r="GRM146" s="597" t="n"/>
      <c r="GRP146" s="153" t="n"/>
      <c r="GRQ146" s="597" t="n"/>
      <c r="GRT146" s="153" t="n"/>
      <c r="GRU146" s="597" t="n"/>
      <c r="GRX146" s="153" t="n"/>
      <c r="GRY146" s="597" t="n"/>
      <c r="GSB146" s="153" t="n"/>
      <c r="GSC146" s="597" t="n"/>
      <c r="GSF146" s="153" t="n"/>
      <c r="GSG146" s="597" t="n"/>
      <c r="GSJ146" s="153" t="n"/>
      <c r="GSK146" s="597" t="n"/>
      <c r="GSN146" s="153" t="n"/>
      <c r="GSO146" s="597" t="n"/>
      <c r="GSR146" s="153" t="n"/>
      <c r="GSS146" s="597" t="n"/>
      <c r="GSV146" s="153" t="n"/>
      <c r="GSW146" s="597" t="n"/>
      <c r="GSZ146" s="153" t="n"/>
      <c r="GTA146" s="597" t="n"/>
      <c r="GTD146" s="153" t="n"/>
      <c r="GTE146" s="597" t="n"/>
      <c r="GTH146" s="153" t="n"/>
      <c r="GTI146" s="597" t="n"/>
      <c r="GTL146" s="153" t="n"/>
      <c r="GTM146" s="597" t="n"/>
      <c r="GTP146" s="153" t="n"/>
      <c r="GTQ146" s="597" t="n"/>
      <c r="GTT146" s="153" t="n"/>
      <c r="GTU146" s="597" t="n"/>
      <c r="GTX146" s="153" t="n"/>
      <c r="GTY146" s="597" t="n"/>
      <c r="GUB146" s="153" t="n"/>
      <c r="GUC146" s="597" t="n"/>
      <c r="GUF146" s="153" t="n"/>
      <c r="GUG146" s="597" t="n"/>
      <c r="GUJ146" s="153" t="n"/>
      <c r="GUK146" s="597" t="n"/>
      <c r="GUN146" s="153" t="n"/>
      <c r="GUO146" s="597" t="n"/>
      <c r="GUR146" s="153" t="n"/>
      <c r="GUS146" s="597" t="n"/>
      <c r="GUV146" s="153" t="n"/>
      <c r="GUW146" s="597" t="n"/>
      <c r="GUZ146" s="153" t="n"/>
      <c r="GVA146" s="597" t="n"/>
      <c r="GVD146" s="153" t="n"/>
      <c r="GVE146" s="597" t="n"/>
      <c r="GVH146" s="153" t="n"/>
      <c r="GVI146" s="597" t="n"/>
      <c r="GVL146" s="153" t="n"/>
      <c r="GVM146" s="597" t="n"/>
      <c r="GVP146" s="153" t="n"/>
      <c r="GVQ146" s="597" t="n"/>
      <c r="GVT146" s="153" t="n"/>
      <c r="GVU146" s="597" t="n"/>
      <c r="GVX146" s="153" t="n"/>
      <c r="GVY146" s="597" t="n"/>
      <c r="GWB146" s="153" t="n"/>
      <c r="GWC146" s="597" t="n"/>
      <c r="GWF146" s="153" t="n"/>
      <c r="GWG146" s="597" t="n"/>
      <c r="GWJ146" s="153" t="n"/>
      <c r="GWK146" s="597" t="n"/>
      <c r="GWN146" s="153" t="n"/>
      <c r="GWO146" s="597" t="n"/>
      <c r="GWR146" s="153" t="n"/>
      <c r="GWS146" s="597" t="n"/>
      <c r="GWV146" s="153" t="n"/>
      <c r="GWW146" s="597" t="n"/>
      <c r="GWZ146" s="153" t="n"/>
      <c r="GXA146" s="597" t="n"/>
      <c r="GXD146" s="153" t="n"/>
      <c r="GXE146" s="597" t="n"/>
      <c r="GXH146" s="153" t="n"/>
      <c r="GXI146" s="597" t="n"/>
      <c r="GXL146" s="153" t="n"/>
      <c r="GXM146" s="597" t="n"/>
      <c r="GXP146" s="153" t="n"/>
      <c r="GXQ146" s="597" t="n"/>
      <c r="GXT146" s="153" t="n"/>
      <c r="GXU146" s="597" t="n"/>
      <c r="GXX146" s="153" t="n"/>
      <c r="GXY146" s="597" t="n"/>
      <c r="GYB146" s="153" t="n"/>
      <c r="GYC146" s="597" t="n"/>
      <c r="GYF146" s="153" t="n"/>
      <c r="GYG146" s="597" t="n"/>
      <c r="GYJ146" s="153" t="n"/>
      <c r="GYK146" s="597" t="n"/>
      <c r="GYN146" s="153" t="n"/>
      <c r="GYO146" s="597" t="n"/>
      <c r="GYR146" s="153" t="n"/>
      <c r="GYS146" s="597" t="n"/>
      <c r="GYV146" s="153" t="n"/>
      <c r="GYW146" s="597" t="n"/>
      <c r="GYZ146" s="153" t="n"/>
      <c r="GZA146" s="597" t="n"/>
      <c r="GZD146" s="153" t="n"/>
      <c r="GZE146" s="597" t="n"/>
      <c r="GZH146" s="153" t="n"/>
      <c r="GZI146" s="597" t="n"/>
      <c r="GZL146" s="153" t="n"/>
      <c r="GZM146" s="597" t="n"/>
      <c r="GZP146" s="153" t="n"/>
      <c r="GZQ146" s="597" t="n"/>
      <c r="GZT146" s="153" t="n"/>
      <c r="GZU146" s="597" t="n"/>
      <c r="GZX146" s="153" t="n"/>
      <c r="GZY146" s="597" t="n"/>
      <c r="HAB146" s="153" t="n"/>
      <c r="HAC146" s="597" t="n"/>
      <c r="HAF146" s="153" t="n"/>
      <c r="HAG146" s="597" t="n"/>
      <c r="HAJ146" s="153" t="n"/>
      <c r="HAK146" s="597" t="n"/>
      <c r="HAN146" s="153" t="n"/>
      <c r="HAO146" s="597" t="n"/>
      <c r="HAR146" s="153" t="n"/>
      <c r="HAS146" s="597" t="n"/>
      <c r="HAV146" s="153" t="n"/>
      <c r="HAW146" s="597" t="n"/>
      <c r="HAZ146" s="153" t="n"/>
      <c r="HBA146" s="597" t="n"/>
      <c r="HBD146" s="153" t="n"/>
      <c r="HBE146" s="597" t="n"/>
      <c r="HBH146" s="153" t="n"/>
      <c r="HBI146" s="597" t="n"/>
      <c r="HBL146" s="153" t="n"/>
      <c r="HBM146" s="597" t="n"/>
      <c r="HBP146" s="153" t="n"/>
      <c r="HBQ146" s="597" t="n"/>
      <c r="HBT146" s="153" t="n"/>
      <c r="HBU146" s="597" t="n"/>
      <c r="HBX146" s="153" t="n"/>
      <c r="HBY146" s="597" t="n"/>
      <c r="HCB146" s="153" t="n"/>
      <c r="HCC146" s="597" t="n"/>
      <c r="HCF146" s="153" t="n"/>
      <c r="HCG146" s="597" t="n"/>
      <c r="HCJ146" s="153" t="n"/>
      <c r="HCK146" s="597" t="n"/>
      <c r="HCN146" s="153" t="n"/>
      <c r="HCO146" s="597" t="n"/>
      <c r="HCR146" s="153" t="n"/>
      <c r="HCS146" s="597" t="n"/>
      <c r="HCV146" s="153" t="n"/>
      <c r="HCW146" s="597" t="n"/>
      <c r="HCZ146" s="153" t="n"/>
      <c r="HDA146" s="597" t="n"/>
      <c r="HDD146" s="153" t="n"/>
      <c r="HDE146" s="597" t="n"/>
      <c r="HDH146" s="153" t="n"/>
      <c r="HDI146" s="597" t="n"/>
      <c r="HDL146" s="153" t="n"/>
      <c r="HDM146" s="597" t="n"/>
      <c r="HDP146" s="153" t="n"/>
      <c r="HDQ146" s="597" t="n"/>
      <c r="HDT146" s="153" t="n"/>
      <c r="HDU146" s="597" t="n"/>
      <c r="HDX146" s="153" t="n"/>
      <c r="HDY146" s="597" t="n"/>
      <c r="HEB146" s="153" t="n"/>
      <c r="HEC146" s="597" t="n"/>
      <c r="HEF146" s="153" t="n"/>
      <c r="HEG146" s="597" t="n"/>
      <c r="HEJ146" s="153" t="n"/>
      <c r="HEK146" s="597" t="n"/>
      <c r="HEN146" s="153" t="n"/>
      <c r="HEO146" s="597" t="n"/>
      <c r="HER146" s="153" t="n"/>
      <c r="HES146" s="597" t="n"/>
      <c r="HEV146" s="153" t="n"/>
      <c r="HEW146" s="597" t="n"/>
      <c r="HEZ146" s="153" t="n"/>
      <c r="HFA146" s="597" t="n"/>
      <c r="HFD146" s="153" t="n"/>
      <c r="HFE146" s="597" t="n"/>
      <c r="HFH146" s="153" t="n"/>
      <c r="HFI146" s="597" t="n"/>
      <c r="HFL146" s="153" t="n"/>
      <c r="HFM146" s="597" t="n"/>
      <c r="HFP146" s="153" t="n"/>
      <c r="HFQ146" s="597" t="n"/>
      <c r="HFT146" s="153" t="n"/>
      <c r="HFU146" s="597" t="n"/>
      <c r="HFX146" s="153" t="n"/>
      <c r="HFY146" s="597" t="n"/>
      <c r="HGB146" s="153" t="n"/>
      <c r="HGC146" s="597" t="n"/>
      <c r="HGF146" s="153" t="n"/>
      <c r="HGG146" s="597" t="n"/>
      <c r="HGJ146" s="153" t="n"/>
      <c r="HGK146" s="597" t="n"/>
      <c r="HGN146" s="153" t="n"/>
      <c r="HGO146" s="597" t="n"/>
      <c r="HGR146" s="153" t="n"/>
      <c r="HGS146" s="597" t="n"/>
      <c r="HGV146" s="153" t="n"/>
      <c r="HGW146" s="597" t="n"/>
      <c r="HGZ146" s="153" t="n"/>
      <c r="HHA146" s="597" t="n"/>
      <c r="HHD146" s="153" t="n"/>
      <c r="HHE146" s="597" t="n"/>
      <c r="HHH146" s="153" t="n"/>
      <c r="HHI146" s="597" t="n"/>
      <c r="HHL146" s="153" t="n"/>
      <c r="HHM146" s="597" t="n"/>
      <c r="HHP146" s="153" t="n"/>
      <c r="HHQ146" s="597" t="n"/>
      <c r="HHT146" s="153" t="n"/>
      <c r="HHU146" s="597" t="n"/>
      <c r="HHX146" s="153" t="n"/>
      <c r="HHY146" s="597" t="n"/>
      <c r="HIB146" s="153" t="n"/>
      <c r="HIC146" s="597" t="n"/>
      <c r="HIF146" s="153" t="n"/>
      <c r="HIG146" s="597" t="n"/>
      <c r="HIJ146" s="153" t="n"/>
      <c r="HIK146" s="597" t="n"/>
      <c r="HIN146" s="153" t="n"/>
      <c r="HIO146" s="597" t="n"/>
      <c r="HIR146" s="153" t="n"/>
      <c r="HIS146" s="597" t="n"/>
      <c r="HIV146" s="153" t="n"/>
      <c r="HIW146" s="597" t="n"/>
      <c r="HIZ146" s="153" t="n"/>
      <c r="HJA146" s="597" t="n"/>
      <c r="HJD146" s="153" t="n"/>
      <c r="HJE146" s="597" t="n"/>
      <c r="HJH146" s="153" t="n"/>
      <c r="HJI146" s="597" t="n"/>
      <c r="HJL146" s="153" t="n"/>
      <c r="HJM146" s="597" t="n"/>
      <c r="HJP146" s="153" t="n"/>
      <c r="HJQ146" s="597" t="n"/>
      <c r="HJT146" s="153" t="n"/>
      <c r="HJU146" s="597" t="n"/>
      <c r="HJX146" s="153" t="n"/>
      <c r="HJY146" s="597" t="n"/>
      <c r="HKB146" s="153" t="n"/>
      <c r="HKC146" s="597" t="n"/>
      <c r="HKF146" s="153" t="n"/>
      <c r="HKG146" s="597" t="n"/>
      <c r="HKJ146" s="153" t="n"/>
      <c r="HKK146" s="597" t="n"/>
      <c r="HKN146" s="153" t="n"/>
      <c r="HKO146" s="597" t="n"/>
      <c r="HKR146" s="153" t="n"/>
      <c r="HKS146" s="597" t="n"/>
      <c r="HKV146" s="153" t="n"/>
      <c r="HKW146" s="597" t="n"/>
      <c r="HKZ146" s="153" t="n"/>
      <c r="HLA146" s="597" t="n"/>
      <c r="HLD146" s="153" t="n"/>
      <c r="HLE146" s="597" t="n"/>
      <c r="HLH146" s="153" t="n"/>
      <c r="HLI146" s="597" t="n"/>
      <c r="HLL146" s="153" t="n"/>
      <c r="HLM146" s="597" t="n"/>
      <c r="HLP146" s="153" t="n"/>
      <c r="HLQ146" s="597" t="n"/>
      <c r="HLT146" s="153" t="n"/>
      <c r="HLU146" s="597" t="n"/>
      <c r="HLX146" s="153" t="n"/>
      <c r="HLY146" s="597" t="n"/>
      <c r="HMB146" s="153" t="n"/>
      <c r="HMC146" s="597" t="n"/>
      <c r="HMF146" s="153" t="n"/>
      <c r="HMG146" s="597" t="n"/>
      <c r="HMJ146" s="153" t="n"/>
      <c r="HMK146" s="597" t="n"/>
      <c r="HMN146" s="153" t="n"/>
      <c r="HMO146" s="597" t="n"/>
      <c r="HMR146" s="153" t="n"/>
      <c r="HMS146" s="597" t="n"/>
      <c r="HMV146" s="153" t="n"/>
      <c r="HMW146" s="597" t="n"/>
      <c r="HMZ146" s="153" t="n"/>
      <c r="HNA146" s="597" t="n"/>
      <c r="HND146" s="153" t="n"/>
      <c r="HNE146" s="597" t="n"/>
      <c r="HNH146" s="153" t="n"/>
      <c r="HNI146" s="597" t="n"/>
      <c r="HNL146" s="153" t="n"/>
      <c r="HNM146" s="597" t="n"/>
      <c r="HNP146" s="153" t="n"/>
      <c r="HNQ146" s="597" t="n"/>
      <c r="HNT146" s="153" t="n"/>
      <c r="HNU146" s="597" t="n"/>
      <c r="HNX146" s="153" t="n"/>
      <c r="HNY146" s="597" t="n"/>
      <c r="HOB146" s="153" t="n"/>
      <c r="HOC146" s="597" t="n"/>
      <c r="HOF146" s="153" t="n"/>
      <c r="HOG146" s="597" t="n"/>
      <c r="HOJ146" s="153" t="n"/>
      <c r="HOK146" s="597" t="n"/>
      <c r="HON146" s="153" t="n"/>
      <c r="HOO146" s="597" t="n"/>
      <c r="HOR146" s="153" t="n"/>
      <c r="HOS146" s="597" t="n"/>
      <c r="HOV146" s="153" t="n"/>
      <c r="HOW146" s="597" t="n"/>
      <c r="HOZ146" s="153" t="n"/>
      <c r="HPA146" s="597" t="n"/>
      <c r="HPD146" s="153" t="n"/>
      <c r="HPE146" s="597" t="n"/>
      <c r="HPH146" s="153" t="n"/>
      <c r="HPI146" s="597" t="n"/>
      <c r="HPL146" s="153" t="n"/>
      <c r="HPM146" s="597" t="n"/>
      <c r="HPP146" s="153" t="n"/>
      <c r="HPQ146" s="597" t="n"/>
      <c r="HPT146" s="153" t="n"/>
      <c r="HPU146" s="597" t="n"/>
      <c r="HPX146" s="153" t="n"/>
      <c r="HPY146" s="597" t="n"/>
      <c r="HQB146" s="153" t="n"/>
      <c r="HQC146" s="597" t="n"/>
      <c r="HQF146" s="153" t="n"/>
      <c r="HQG146" s="597" t="n"/>
      <c r="HQJ146" s="153" t="n"/>
      <c r="HQK146" s="597" t="n"/>
      <c r="HQN146" s="153" t="n"/>
      <c r="HQO146" s="597" t="n"/>
      <c r="HQR146" s="153" t="n"/>
      <c r="HQS146" s="597" t="n"/>
      <c r="HQV146" s="153" t="n"/>
      <c r="HQW146" s="597" t="n"/>
      <c r="HQZ146" s="153" t="n"/>
      <c r="HRA146" s="597" t="n"/>
      <c r="HRD146" s="153" t="n"/>
      <c r="HRE146" s="597" t="n"/>
      <c r="HRH146" s="153" t="n"/>
      <c r="HRI146" s="597" t="n"/>
      <c r="HRL146" s="153" t="n"/>
      <c r="HRM146" s="597" t="n"/>
      <c r="HRP146" s="153" t="n"/>
      <c r="HRQ146" s="597" t="n"/>
      <c r="HRT146" s="153" t="n"/>
      <c r="HRU146" s="597" t="n"/>
      <c r="HRX146" s="153" t="n"/>
      <c r="HRY146" s="597" t="n"/>
      <c r="HSB146" s="153" t="n"/>
      <c r="HSC146" s="597" t="n"/>
      <c r="HSF146" s="153" t="n"/>
      <c r="HSG146" s="597" t="n"/>
      <c r="HSJ146" s="153" t="n"/>
      <c r="HSK146" s="597" t="n"/>
      <c r="HSN146" s="153" t="n"/>
      <c r="HSO146" s="597" t="n"/>
      <c r="HSR146" s="153" t="n"/>
      <c r="HSS146" s="597" t="n"/>
      <c r="HSV146" s="153" t="n"/>
      <c r="HSW146" s="597" t="n"/>
      <c r="HSZ146" s="153" t="n"/>
      <c r="HTA146" s="597" t="n"/>
      <c r="HTD146" s="153" t="n"/>
      <c r="HTE146" s="597" t="n"/>
      <c r="HTH146" s="153" t="n"/>
      <c r="HTI146" s="597" t="n"/>
      <c r="HTL146" s="153" t="n"/>
      <c r="HTM146" s="597" t="n"/>
      <c r="HTP146" s="153" t="n"/>
      <c r="HTQ146" s="597" t="n"/>
      <c r="HTT146" s="153" t="n"/>
      <c r="HTU146" s="597" t="n"/>
      <c r="HTX146" s="153" t="n"/>
      <c r="HTY146" s="597" t="n"/>
      <c r="HUB146" s="153" t="n"/>
      <c r="HUC146" s="597" t="n"/>
      <c r="HUF146" s="153" t="n"/>
      <c r="HUG146" s="597" t="n"/>
      <c r="HUJ146" s="153" t="n"/>
      <c r="HUK146" s="597" t="n"/>
      <c r="HUN146" s="153" t="n"/>
      <c r="HUO146" s="597" t="n"/>
      <c r="HUR146" s="153" t="n"/>
      <c r="HUS146" s="597" t="n"/>
      <c r="HUV146" s="153" t="n"/>
      <c r="HUW146" s="597" t="n"/>
      <c r="HUZ146" s="153" t="n"/>
      <c r="HVA146" s="597" t="n"/>
      <c r="HVD146" s="153" t="n"/>
      <c r="HVE146" s="597" t="n"/>
      <c r="HVH146" s="153" t="n"/>
      <c r="HVI146" s="597" t="n"/>
      <c r="HVL146" s="153" t="n"/>
      <c r="HVM146" s="597" t="n"/>
      <c r="HVP146" s="153" t="n"/>
      <c r="HVQ146" s="597" t="n"/>
      <c r="HVT146" s="153" t="n"/>
      <c r="HVU146" s="597" t="n"/>
      <c r="HVX146" s="153" t="n"/>
      <c r="HVY146" s="597" t="n"/>
      <c r="HWB146" s="153" t="n"/>
      <c r="HWC146" s="597" t="n"/>
      <c r="HWF146" s="153" t="n"/>
      <c r="HWG146" s="597" t="n"/>
      <c r="HWJ146" s="153" t="n"/>
      <c r="HWK146" s="597" t="n"/>
      <c r="HWN146" s="153" t="n"/>
      <c r="HWO146" s="597" t="n"/>
      <c r="HWR146" s="153" t="n"/>
      <c r="HWS146" s="597" t="n"/>
      <c r="HWV146" s="153" t="n"/>
      <c r="HWW146" s="597" t="n"/>
      <c r="HWZ146" s="153" t="n"/>
      <c r="HXA146" s="597" t="n"/>
      <c r="HXD146" s="153" t="n"/>
      <c r="HXE146" s="597" t="n"/>
      <c r="HXH146" s="153" t="n"/>
      <c r="HXI146" s="597" t="n"/>
      <c r="HXL146" s="153" t="n"/>
      <c r="HXM146" s="597" t="n"/>
      <c r="HXP146" s="153" t="n"/>
      <c r="HXQ146" s="597" t="n"/>
      <c r="HXT146" s="153" t="n"/>
      <c r="HXU146" s="597" t="n"/>
      <c r="HXX146" s="153" t="n"/>
      <c r="HXY146" s="597" t="n"/>
      <c r="HYB146" s="153" t="n"/>
      <c r="HYC146" s="597" t="n"/>
      <c r="HYF146" s="153" t="n"/>
      <c r="HYG146" s="597" t="n"/>
      <c r="HYJ146" s="153" t="n"/>
      <c r="HYK146" s="597" t="n"/>
      <c r="HYN146" s="153" t="n"/>
      <c r="HYO146" s="597" t="n"/>
      <c r="HYR146" s="153" t="n"/>
      <c r="HYS146" s="597" t="n"/>
      <c r="HYV146" s="153" t="n"/>
      <c r="HYW146" s="597" t="n"/>
      <c r="HYZ146" s="153" t="n"/>
      <c r="HZA146" s="597" t="n"/>
      <c r="HZD146" s="153" t="n"/>
      <c r="HZE146" s="597" t="n"/>
      <c r="HZH146" s="153" t="n"/>
      <c r="HZI146" s="597" t="n"/>
      <c r="HZL146" s="153" t="n"/>
      <c r="HZM146" s="597" t="n"/>
      <c r="HZP146" s="153" t="n"/>
      <c r="HZQ146" s="597" t="n"/>
      <c r="HZT146" s="153" t="n"/>
      <c r="HZU146" s="597" t="n"/>
      <c r="HZX146" s="153" t="n"/>
      <c r="HZY146" s="597" t="n"/>
      <c r="IAB146" s="153" t="n"/>
      <c r="IAC146" s="597" t="n"/>
      <c r="IAF146" s="153" t="n"/>
      <c r="IAG146" s="597" t="n"/>
      <c r="IAJ146" s="153" t="n"/>
      <c r="IAK146" s="597" t="n"/>
      <c r="IAN146" s="153" t="n"/>
      <c r="IAO146" s="597" t="n"/>
      <c r="IAR146" s="153" t="n"/>
      <c r="IAS146" s="597" t="n"/>
      <c r="IAV146" s="153" t="n"/>
      <c r="IAW146" s="597" t="n"/>
      <c r="IAZ146" s="153" t="n"/>
      <c r="IBA146" s="597" t="n"/>
      <c r="IBD146" s="153" t="n"/>
      <c r="IBE146" s="597" t="n"/>
      <c r="IBH146" s="153" t="n"/>
      <c r="IBI146" s="597" t="n"/>
      <c r="IBL146" s="153" t="n"/>
      <c r="IBM146" s="597" t="n"/>
      <c r="IBP146" s="153" t="n"/>
      <c r="IBQ146" s="597" t="n"/>
      <c r="IBT146" s="153" t="n"/>
      <c r="IBU146" s="597" t="n"/>
      <c r="IBX146" s="153" t="n"/>
      <c r="IBY146" s="597" t="n"/>
      <c r="ICB146" s="153" t="n"/>
      <c r="ICC146" s="597" t="n"/>
      <c r="ICF146" s="153" t="n"/>
      <c r="ICG146" s="597" t="n"/>
      <c r="ICJ146" s="153" t="n"/>
      <c r="ICK146" s="597" t="n"/>
      <c r="ICN146" s="153" t="n"/>
      <c r="ICO146" s="597" t="n"/>
      <c r="ICR146" s="153" t="n"/>
      <c r="ICS146" s="597" t="n"/>
      <c r="ICV146" s="153" t="n"/>
      <c r="ICW146" s="597" t="n"/>
      <c r="ICZ146" s="153" t="n"/>
      <c r="IDA146" s="597" t="n"/>
      <c r="IDD146" s="153" t="n"/>
      <c r="IDE146" s="597" t="n"/>
      <c r="IDH146" s="153" t="n"/>
      <c r="IDI146" s="597" t="n"/>
      <c r="IDL146" s="153" t="n"/>
      <c r="IDM146" s="597" t="n"/>
      <c r="IDP146" s="153" t="n"/>
      <c r="IDQ146" s="597" t="n"/>
      <c r="IDT146" s="153" t="n"/>
      <c r="IDU146" s="597" t="n"/>
      <c r="IDX146" s="153" t="n"/>
      <c r="IDY146" s="597" t="n"/>
      <c r="IEB146" s="153" t="n"/>
      <c r="IEC146" s="597" t="n"/>
      <c r="IEF146" s="153" t="n"/>
      <c r="IEG146" s="597" t="n"/>
      <c r="IEJ146" s="153" t="n"/>
      <c r="IEK146" s="597" t="n"/>
      <c r="IEN146" s="153" t="n"/>
      <c r="IEO146" s="597" t="n"/>
      <c r="IER146" s="153" t="n"/>
      <c r="IES146" s="597" t="n"/>
      <c r="IEV146" s="153" t="n"/>
      <c r="IEW146" s="597" t="n"/>
      <c r="IEZ146" s="153" t="n"/>
      <c r="IFA146" s="597" t="n"/>
      <c r="IFD146" s="153" t="n"/>
      <c r="IFE146" s="597" t="n"/>
      <c r="IFH146" s="153" t="n"/>
      <c r="IFI146" s="597" t="n"/>
      <c r="IFL146" s="153" t="n"/>
      <c r="IFM146" s="597" t="n"/>
      <c r="IFP146" s="153" t="n"/>
      <c r="IFQ146" s="597" t="n"/>
      <c r="IFT146" s="153" t="n"/>
      <c r="IFU146" s="597" t="n"/>
      <c r="IFX146" s="153" t="n"/>
      <c r="IFY146" s="597" t="n"/>
      <c r="IGB146" s="153" t="n"/>
      <c r="IGC146" s="597" t="n"/>
      <c r="IGF146" s="153" t="n"/>
      <c r="IGG146" s="597" t="n"/>
      <c r="IGJ146" s="153" t="n"/>
      <c r="IGK146" s="597" t="n"/>
      <c r="IGN146" s="153" t="n"/>
      <c r="IGO146" s="597" t="n"/>
      <c r="IGR146" s="153" t="n"/>
      <c r="IGS146" s="597" t="n"/>
      <c r="IGV146" s="153" t="n"/>
      <c r="IGW146" s="597" t="n"/>
      <c r="IGZ146" s="153" t="n"/>
      <c r="IHA146" s="597" t="n"/>
      <c r="IHD146" s="153" t="n"/>
      <c r="IHE146" s="597" t="n"/>
      <c r="IHH146" s="153" t="n"/>
      <c r="IHI146" s="597" t="n"/>
      <c r="IHL146" s="153" t="n"/>
      <c r="IHM146" s="597" t="n"/>
      <c r="IHP146" s="153" t="n"/>
      <c r="IHQ146" s="597" t="n"/>
      <c r="IHT146" s="153" t="n"/>
      <c r="IHU146" s="597" t="n"/>
      <c r="IHX146" s="153" t="n"/>
      <c r="IHY146" s="597" t="n"/>
      <c r="IIB146" s="153" t="n"/>
      <c r="IIC146" s="597" t="n"/>
      <c r="IIF146" s="153" t="n"/>
      <c r="IIG146" s="597" t="n"/>
      <c r="IIJ146" s="153" t="n"/>
      <c r="IIK146" s="597" t="n"/>
      <c r="IIN146" s="153" t="n"/>
      <c r="IIO146" s="597" t="n"/>
      <c r="IIR146" s="153" t="n"/>
      <c r="IIS146" s="597" t="n"/>
      <c r="IIV146" s="153" t="n"/>
      <c r="IIW146" s="597" t="n"/>
      <c r="IIZ146" s="153" t="n"/>
      <c r="IJA146" s="597" t="n"/>
      <c r="IJD146" s="153" t="n"/>
      <c r="IJE146" s="597" t="n"/>
      <c r="IJH146" s="153" t="n"/>
      <c r="IJI146" s="597" t="n"/>
      <c r="IJL146" s="153" t="n"/>
      <c r="IJM146" s="597" t="n"/>
      <c r="IJP146" s="153" t="n"/>
      <c r="IJQ146" s="597" t="n"/>
      <c r="IJT146" s="153" t="n"/>
      <c r="IJU146" s="597" t="n"/>
      <c r="IJX146" s="153" t="n"/>
      <c r="IJY146" s="597" t="n"/>
      <c r="IKB146" s="153" t="n"/>
      <c r="IKC146" s="597" t="n"/>
      <c r="IKF146" s="153" t="n"/>
      <c r="IKG146" s="597" t="n"/>
      <c r="IKJ146" s="153" t="n"/>
      <c r="IKK146" s="597" t="n"/>
      <c r="IKN146" s="153" t="n"/>
      <c r="IKO146" s="597" t="n"/>
      <c r="IKR146" s="153" t="n"/>
      <c r="IKS146" s="597" t="n"/>
      <c r="IKV146" s="153" t="n"/>
      <c r="IKW146" s="597" t="n"/>
      <c r="IKZ146" s="153" t="n"/>
      <c r="ILA146" s="597" t="n"/>
      <c r="ILD146" s="153" t="n"/>
      <c r="ILE146" s="597" t="n"/>
      <c r="ILH146" s="153" t="n"/>
      <c r="ILI146" s="597" t="n"/>
      <c r="ILL146" s="153" t="n"/>
      <c r="ILM146" s="597" t="n"/>
      <c r="ILP146" s="153" t="n"/>
      <c r="ILQ146" s="597" t="n"/>
      <c r="ILT146" s="153" t="n"/>
      <c r="ILU146" s="597" t="n"/>
      <c r="ILX146" s="153" t="n"/>
      <c r="ILY146" s="597" t="n"/>
      <c r="IMB146" s="153" t="n"/>
      <c r="IMC146" s="597" t="n"/>
      <c r="IMF146" s="153" t="n"/>
      <c r="IMG146" s="597" t="n"/>
      <c r="IMJ146" s="153" t="n"/>
      <c r="IMK146" s="597" t="n"/>
      <c r="IMN146" s="153" t="n"/>
      <c r="IMO146" s="597" t="n"/>
      <c r="IMR146" s="153" t="n"/>
      <c r="IMS146" s="597" t="n"/>
      <c r="IMV146" s="153" t="n"/>
      <c r="IMW146" s="597" t="n"/>
      <c r="IMZ146" s="153" t="n"/>
      <c r="INA146" s="597" t="n"/>
      <c r="IND146" s="153" t="n"/>
      <c r="INE146" s="597" t="n"/>
      <c r="INH146" s="153" t="n"/>
      <c r="INI146" s="597" t="n"/>
      <c r="INL146" s="153" t="n"/>
      <c r="INM146" s="597" t="n"/>
      <c r="INP146" s="153" t="n"/>
      <c r="INQ146" s="597" t="n"/>
      <c r="INT146" s="153" t="n"/>
      <c r="INU146" s="597" t="n"/>
      <c r="INX146" s="153" t="n"/>
      <c r="INY146" s="597" t="n"/>
      <c r="IOB146" s="153" t="n"/>
      <c r="IOC146" s="597" t="n"/>
      <c r="IOF146" s="153" t="n"/>
      <c r="IOG146" s="597" t="n"/>
      <c r="IOJ146" s="153" t="n"/>
      <c r="IOK146" s="597" t="n"/>
      <c r="ION146" s="153" t="n"/>
      <c r="IOO146" s="597" t="n"/>
      <c r="IOR146" s="153" t="n"/>
      <c r="IOS146" s="597" t="n"/>
      <c r="IOV146" s="153" t="n"/>
      <c r="IOW146" s="597" t="n"/>
      <c r="IOZ146" s="153" t="n"/>
      <c r="IPA146" s="597" t="n"/>
      <c r="IPD146" s="153" t="n"/>
      <c r="IPE146" s="597" t="n"/>
      <c r="IPH146" s="153" t="n"/>
      <c r="IPI146" s="597" t="n"/>
      <c r="IPL146" s="153" t="n"/>
      <c r="IPM146" s="597" t="n"/>
      <c r="IPP146" s="153" t="n"/>
      <c r="IPQ146" s="597" t="n"/>
      <c r="IPT146" s="153" t="n"/>
      <c r="IPU146" s="597" t="n"/>
      <c r="IPX146" s="153" t="n"/>
      <c r="IPY146" s="597" t="n"/>
      <c r="IQB146" s="153" t="n"/>
      <c r="IQC146" s="597" t="n"/>
      <c r="IQF146" s="153" t="n"/>
      <c r="IQG146" s="597" t="n"/>
      <c r="IQJ146" s="153" t="n"/>
      <c r="IQK146" s="597" t="n"/>
      <c r="IQN146" s="153" t="n"/>
      <c r="IQO146" s="597" t="n"/>
      <c r="IQR146" s="153" t="n"/>
      <c r="IQS146" s="597" t="n"/>
      <c r="IQV146" s="153" t="n"/>
      <c r="IQW146" s="597" t="n"/>
      <c r="IQZ146" s="153" t="n"/>
      <c r="IRA146" s="597" t="n"/>
      <c r="IRD146" s="153" t="n"/>
      <c r="IRE146" s="597" t="n"/>
      <c r="IRH146" s="153" t="n"/>
      <c r="IRI146" s="597" t="n"/>
      <c r="IRL146" s="153" t="n"/>
      <c r="IRM146" s="597" t="n"/>
      <c r="IRP146" s="153" t="n"/>
      <c r="IRQ146" s="597" t="n"/>
      <c r="IRT146" s="153" t="n"/>
      <c r="IRU146" s="597" t="n"/>
      <c r="IRX146" s="153" t="n"/>
      <c r="IRY146" s="597" t="n"/>
      <c r="ISB146" s="153" t="n"/>
      <c r="ISC146" s="597" t="n"/>
      <c r="ISF146" s="153" t="n"/>
      <c r="ISG146" s="597" t="n"/>
      <c r="ISJ146" s="153" t="n"/>
      <c r="ISK146" s="597" t="n"/>
      <c r="ISN146" s="153" t="n"/>
      <c r="ISO146" s="597" t="n"/>
      <c r="ISR146" s="153" t="n"/>
      <c r="ISS146" s="597" t="n"/>
      <c r="ISV146" s="153" t="n"/>
      <c r="ISW146" s="597" t="n"/>
      <c r="ISZ146" s="153" t="n"/>
      <c r="ITA146" s="597" t="n"/>
      <c r="ITD146" s="153" t="n"/>
      <c r="ITE146" s="597" t="n"/>
      <c r="ITH146" s="153" t="n"/>
      <c r="ITI146" s="597" t="n"/>
      <c r="ITL146" s="153" t="n"/>
      <c r="ITM146" s="597" t="n"/>
      <c r="ITP146" s="153" t="n"/>
      <c r="ITQ146" s="597" t="n"/>
      <c r="ITT146" s="153" t="n"/>
      <c r="ITU146" s="597" t="n"/>
      <c r="ITX146" s="153" t="n"/>
      <c r="ITY146" s="597" t="n"/>
      <c r="IUB146" s="153" t="n"/>
      <c r="IUC146" s="597" t="n"/>
      <c r="IUF146" s="153" t="n"/>
      <c r="IUG146" s="597" t="n"/>
      <c r="IUJ146" s="153" t="n"/>
      <c r="IUK146" s="597" t="n"/>
      <c r="IUN146" s="153" t="n"/>
      <c r="IUO146" s="597" t="n"/>
      <c r="IUR146" s="153" t="n"/>
      <c r="IUS146" s="597" t="n"/>
      <c r="IUV146" s="153" t="n"/>
      <c r="IUW146" s="597" t="n"/>
      <c r="IUZ146" s="153" t="n"/>
      <c r="IVA146" s="597" t="n"/>
      <c r="IVD146" s="153" t="n"/>
      <c r="IVE146" s="597" t="n"/>
      <c r="IVH146" s="153" t="n"/>
      <c r="IVI146" s="597" t="n"/>
      <c r="IVL146" s="153" t="n"/>
      <c r="IVM146" s="597" t="n"/>
      <c r="IVP146" s="153" t="n"/>
      <c r="IVQ146" s="597" t="n"/>
      <c r="IVT146" s="153" t="n"/>
      <c r="IVU146" s="597" t="n"/>
      <c r="IVX146" s="153" t="n"/>
      <c r="IVY146" s="597" t="n"/>
      <c r="IWB146" s="153" t="n"/>
      <c r="IWC146" s="597" t="n"/>
      <c r="IWF146" s="153" t="n"/>
      <c r="IWG146" s="597" t="n"/>
      <c r="IWJ146" s="153" t="n"/>
      <c r="IWK146" s="597" t="n"/>
      <c r="IWN146" s="153" t="n"/>
      <c r="IWO146" s="597" t="n"/>
      <c r="IWR146" s="153" t="n"/>
      <c r="IWS146" s="597" t="n"/>
      <c r="IWV146" s="153" t="n"/>
      <c r="IWW146" s="597" t="n"/>
      <c r="IWZ146" s="153" t="n"/>
      <c r="IXA146" s="597" t="n"/>
      <c r="IXD146" s="153" t="n"/>
      <c r="IXE146" s="597" t="n"/>
      <c r="IXH146" s="153" t="n"/>
      <c r="IXI146" s="597" t="n"/>
      <c r="IXL146" s="153" t="n"/>
      <c r="IXM146" s="597" t="n"/>
      <c r="IXP146" s="153" t="n"/>
      <c r="IXQ146" s="597" t="n"/>
      <c r="IXT146" s="153" t="n"/>
      <c r="IXU146" s="597" t="n"/>
      <c r="IXX146" s="153" t="n"/>
      <c r="IXY146" s="597" t="n"/>
      <c r="IYB146" s="153" t="n"/>
      <c r="IYC146" s="597" t="n"/>
      <c r="IYF146" s="153" t="n"/>
      <c r="IYG146" s="597" t="n"/>
      <c r="IYJ146" s="153" t="n"/>
      <c r="IYK146" s="597" t="n"/>
      <c r="IYN146" s="153" t="n"/>
      <c r="IYO146" s="597" t="n"/>
      <c r="IYR146" s="153" t="n"/>
      <c r="IYS146" s="597" t="n"/>
      <c r="IYV146" s="153" t="n"/>
      <c r="IYW146" s="597" t="n"/>
      <c r="IYZ146" s="153" t="n"/>
      <c r="IZA146" s="597" t="n"/>
      <c r="IZD146" s="153" t="n"/>
      <c r="IZE146" s="597" t="n"/>
      <c r="IZH146" s="153" t="n"/>
      <c r="IZI146" s="597" t="n"/>
      <c r="IZL146" s="153" t="n"/>
      <c r="IZM146" s="597" t="n"/>
      <c r="IZP146" s="153" t="n"/>
      <c r="IZQ146" s="597" t="n"/>
      <c r="IZT146" s="153" t="n"/>
      <c r="IZU146" s="597" t="n"/>
      <c r="IZX146" s="153" t="n"/>
      <c r="IZY146" s="597" t="n"/>
      <c r="JAB146" s="153" t="n"/>
      <c r="JAC146" s="597" t="n"/>
      <c r="JAF146" s="153" t="n"/>
      <c r="JAG146" s="597" t="n"/>
      <c r="JAJ146" s="153" t="n"/>
      <c r="JAK146" s="597" t="n"/>
      <c r="JAN146" s="153" t="n"/>
      <c r="JAO146" s="597" t="n"/>
      <c r="JAR146" s="153" t="n"/>
      <c r="JAS146" s="597" t="n"/>
      <c r="JAV146" s="153" t="n"/>
      <c r="JAW146" s="597" t="n"/>
      <c r="JAZ146" s="153" t="n"/>
      <c r="JBA146" s="597" t="n"/>
      <c r="JBD146" s="153" t="n"/>
      <c r="JBE146" s="597" t="n"/>
      <c r="JBH146" s="153" t="n"/>
      <c r="JBI146" s="597" t="n"/>
      <c r="JBL146" s="153" t="n"/>
      <c r="JBM146" s="597" t="n"/>
      <c r="JBP146" s="153" t="n"/>
      <c r="JBQ146" s="597" t="n"/>
      <c r="JBT146" s="153" t="n"/>
      <c r="JBU146" s="597" t="n"/>
      <c r="JBX146" s="153" t="n"/>
      <c r="JBY146" s="597" t="n"/>
      <c r="JCB146" s="153" t="n"/>
      <c r="JCC146" s="597" t="n"/>
      <c r="JCF146" s="153" t="n"/>
      <c r="JCG146" s="597" t="n"/>
      <c r="JCJ146" s="153" t="n"/>
      <c r="JCK146" s="597" t="n"/>
      <c r="JCN146" s="153" t="n"/>
      <c r="JCO146" s="597" t="n"/>
      <c r="JCR146" s="153" t="n"/>
      <c r="JCS146" s="597" t="n"/>
      <c r="JCV146" s="153" t="n"/>
      <c r="JCW146" s="597" t="n"/>
      <c r="JCZ146" s="153" t="n"/>
      <c r="JDA146" s="597" t="n"/>
      <c r="JDD146" s="153" t="n"/>
      <c r="JDE146" s="597" t="n"/>
      <c r="JDH146" s="153" t="n"/>
      <c r="JDI146" s="597" t="n"/>
      <c r="JDL146" s="153" t="n"/>
      <c r="JDM146" s="597" t="n"/>
      <c r="JDP146" s="153" t="n"/>
      <c r="JDQ146" s="597" t="n"/>
      <c r="JDT146" s="153" t="n"/>
      <c r="JDU146" s="597" t="n"/>
      <c r="JDX146" s="153" t="n"/>
      <c r="JDY146" s="597" t="n"/>
      <c r="JEB146" s="153" t="n"/>
      <c r="JEC146" s="597" t="n"/>
      <c r="JEF146" s="153" t="n"/>
      <c r="JEG146" s="597" t="n"/>
      <c r="JEJ146" s="153" t="n"/>
      <c r="JEK146" s="597" t="n"/>
      <c r="JEN146" s="153" t="n"/>
      <c r="JEO146" s="597" t="n"/>
      <c r="JER146" s="153" t="n"/>
      <c r="JES146" s="597" t="n"/>
      <c r="JEV146" s="153" t="n"/>
      <c r="JEW146" s="597" t="n"/>
      <c r="JEZ146" s="153" t="n"/>
      <c r="JFA146" s="597" t="n"/>
      <c r="JFD146" s="153" t="n"/>
      <c r="JFE146" s="597" t="n"/>
      <c r="JFH146" s="153" t="n"/>
      <c r="JFI146" s="597" t="n"/>
      <c r="JFL146" s="153" t="n"/>
      <c r="JFM146" s="597" t="n"/>
      <c r="JFP146" s="153" t="n"/>
      <c r="JFQ146" s="597" t="n"/>
      <c r="JFT146" s="153" t="n"/>
      <c r="JFU146" s="597" t="n"/>
      <c r="JFX146" s="153" t="n"/>
      <c r="JFY146" s="597" t="n"/>
      <c r="JGB146" s="153" t="n"/>
      <c r="JGC146" s="597" t="n"/>
      <c r="JGF146" s="153" t="n"/>
      <c r="JGG146" s="597" t="n"/>
      <c r="JGJ146" s="153" t="n"/>
      <c r="JGK146" s="597" t="n"/>
      <c r="JGN146" s="153" t="n"/>
      <c r="JGO146" s="597" t="n"/>
      <c r="JGR146" s="153" t="n"/>
      <c r="JGS146" s="597" t="n"/>
      <c r="JGV146" s="153" t="n"/>
      <c r="JGW146" s="597" t="n"/>
      <c r="JGZ146" s="153" t="n"/>
      <c r="JHA146" s="597" t="n"/>
      <c r="JHD146" s="153" t="n"/>
      <c r="JHE146" s="597" t="n"/>
      <c r="JHH146" s="153" t="n"/>
      <c r="JHI146" s="597" t="n"/>
      <c r="JHL146" s="153" t="n"/>
      <c r="JHM146" s="597" t="n"/>
      <c r="JHP146" s="153" t="n"/>
      <c r="JHQ146" s="597" t="n"/>
      <c r="JHT146" s="153" t="n"/>
      <c r="JHU146" s="597" t="n"/>
      <c r="JHX146" s="153" t="n"/>
      <c r="JHY146" s="597" t="n"/>
      <c r="JIB146" s="153" t="n"/>
      <c r="JIC146" s="597" t="n"/>
      <c r="JIF146" s="153" t="n"/>
      <c r="JIG146" s="597" t="n"/>
      <c r="JIJ146" s="153" t="n"/>
      <c r="JIK146" s="597" t="n"/>
      <c r="JIN146" s="153" t="n"/>
      <c r="JIO146" s="597" t="n"/>
      <c r="JIR146" s="153" t="n"/>
      <c r="JIS146" s="597" t="n"/>
      <c r="JIV146" s="153" t="n"/>
      <c r="JIW146" s="597" t="n"/>
      <c r="JIZ146" s="153" t="n"/>
      <c r="JJA146" s="597" t="n"/>
      <c r="JJD146" s="153" t="n"/>
      <c r="JJE146" s="597" t="n"/>
      <c r="JJH146" s="153" t="n"/>
      <c r="JJI146" s="597" t="n"/>
      <c r="JJL146" s="153" t="n"/>
      <c r="JJM146" s="597" t="n"/>
      <c r="JJP146" s="153" t="n"/>
      <c r="JJQ146" s="597" t="n"/>
      <c r="JJT146" s="153" t="n"/>
      <c r="JJU146" s="597" t="n"/>
      <c r="JJX146" s="153" t="n"/>
      <c r="JJY146" s="597" t="n"/>
      <c r="JKB146" s="153" t="n"/>
      <c r="JKC146" s="597" t="n"/>
      <c r="JKF146" s="153" t="n"/>
      <c r="JKG146" s="597" t="n"/>
      <c r="JKJ146" s="153" t="n"/>
      <c r="JKK146" s="597" t="n"/>
      <c r="JKN146" s="153" t="n"/>
      <c r="JKO146" s="597" t="n"/>
      <c r="JKR146" s="153" t="n"/>
      <c r="JKS146" s="597" t="n"/>
      <c r="JKV146" s="153" t="n"/>
      <c r="JKW146" s="597" t="n"/>
      <c r="JKZ146" s="153" t="n"/>
      <c r="JLA146" s="597" t="n"/>
      <c r="JLD146" s="153" t="n"/>
      <c r="JLE146" s="597" t="n"/>
      <c r="JLH146" s="153" t="n"/>
      <c r="JLI146" s="597" t="n"/>
      <c r="JLL146" s="153" t="n"/>
      <c r="JLM146" s="597" t="n"/>
      <c r="JLP146" s="153" t="n"/>
      <c r="JLQ146" s="597" t="n"/>
      <c r="JLT146" s="153" t="n"/>
      <c r="JLU146" s="597" t="n"/>
      <c r="JLX146" s="153" t="n"/>
      <c r="JLY146" s="597" t="n"/>
      <c r="JMB146" s="153" t="n"/>
      <c r="JMC146" s="597" t="n"/>
      <c r="JMF146" s="153" t="n"/>
      <c r="JMG146" s="597" t="n"/>
      <c r="JMJ146" s="153" t="n"/>
      <c r="JMK146" s="597" t="n"/>
      <c r="JMN146" s="153" t="n"/>
      <c r="JMO146" s="597" t="n"/>
      <c r="JMR146" s="153" t="n"/>
      <c r="JMS146" s="597" t="n"/>
      <c r="JMV146" s="153" t="n"/>
      <c r="JMW146" s="597" t="n"/>
      <c r="JMZ146" s="153" t="n"/>
      <c r="JNA146" s="597" t="n"/>
      <c r="JND146" s="153" t="n"/>
      <c r="JNE146" s="597" t="n"/>
      <c r="JNH146" s="153" t="n"/>
      <c r="JNI146" s="597" t="n"/>
      <c r="JNL146" s="153" t="n"/>
      <c r="JNM146" s="597" t="n"/>
      <c r="JNP146" s="153" t="n"/>
      <c r="JNQ146" s="597" t="n"/>
      <c r="JNT146" s="153" t="n"/>
      <c r="JNU146" s="597" t="n"/>
      <c r="JNX146" s="153" t="n"/>
      <c r="JNY146" s="597" t="n"/>
      <c r="JOB146" s="153" t="n"/>
      <c r="JOC146" s="597" t="n"/>
      <c r="JOF146" s="153" t="n"/>
      <c r="JOG146" s="597" t="n"/>
      <c r="JOJ146" s="153" t="n"/>
      <c r="JOK146" s="597" t="n"/>
      <c r="JON146" s="153" t="n"/>
      <c r="JOO146" s="597" t="n"/>
      <c r="JOR146" s="153" t="n"/>
      <c r="JOS146" s="597" t="n"/>
      <c r="JOV146" s="153" t="n"/>
      <c r="JOW146" s="597" t="n"/>
      <c r="JOZ146" s="153" t="n"/>
      <c r="JPA146" s="597" t="n"/>
      <c r="JPD146" s="153" t="n"/>
      <c r="JPE146" s="597" t="n"/>
      <c r="JPH146" s="153" t="n"/>
      <c r="JPI146" s="597" t="n"/>
      <c r="JPL146" s="153" t="n"/>
      <c r="JPM146" s="597" t="n"/>
      <c r="JPP146" s="153" t="n"/>
      <c r="JPQ146" s="597" t="n"/>
      <c r="JPT146" s="153" t="n"/>
      <c r="JPU146" s="597" t="n"/>
      <c r="JPX146" s="153" t="n"/>
      <c r="JPY146" s="597" t="n"/>
      <c r="JQB146" s="153" t="n"/>
      <c r="JQC146" s="597" t="n"/>
      <c r="JQF146" s="153" t="n"/>
      <c r="JQG146" s="597" t="n"/>
      <c r="JQJ146" s="153" t="n"/>
      <c r="JQK146" s="597" t="n"/>
      <c r="JQN146" s="153" t="n"/>
      <c r="JQO146" s="597" t="n"/>
      <c r="JQR146" s="153" t="n"/>
      <c r="JQS146" s="597" t="n"/>
      <c r="JQV146" s="153" t="n"/>
      <c r="JQW146" s="597" t="n"/>
      <c r="JQZ146" s="153" t="n"/>
      <c r="JRA146" s="597" t="n"/>
      <c r="JRD146" s="153" t="n"/>
      <c r="JRE146" s="597" t="n"/>
      <c r="JRH146" s="153" t="n"/>
      <c r="JRI146" s="597" t="n"/>
      <c r="JRL146" s="153" t="n"/>
      <c r="JRM146" s="597" t="n"/>
      <c r="JRP146" s="153" t="n"/>
      <c r="JRQ146" s="597" t="n"/>
      <c r="JRT146" s="153" t="n"/>
      <c r="JRU146" s="597" t="n"/>
      <c r="JRX146" s="153" t="n"/>
      <c r="JRY146" s="597" t="n"/>
      <c r="JSB146" s="153" t="n"/>
      <c r="JSC146" s="597" t="n"/>
      <c r="JSF146" s="153" t="n"/>
      <c r="JSG146" s="597" t="n"/>
      <c r="JSJ146" s="153" t="n"/>
      <c r="JSK146" s="597" t="n"/>
      <c r="JSN146" s="153" t="n"/>
      <c r="JSO146" s="597" t="n"/>
      <c r="JSR146" s="153" t="n"/>
      <c r="JSS146" s="597" t="n"/>
      <c r="JSV146" s="153" t="n"/>
      <c r="JSW146" s="597" t="n"/>
      <c r="JSZ146" s="153" t="n"/>
      <c r="JTA146" s="597" t="n"/>
      <c r="JTD146" s="153" t="n"/>
      <c r="JTE146" s="597" t="n"/>
      <c r="JTH146" s="153" t="n"/>
      <c r="JTI146" s="597" t="n"/>
      <c r="JTL146" s="153" t="n"/>
      <c r="JTM146" s="597" t="n"/>
      <c r="JTP146" s="153" t="n"/>
      <c r="JTQ146" s="597" t="n"/>
      <c r="JTT146" s="153" t="n"/>
      <c r="JTU146" s="597" t="n"/>
      <c r="JTX146" s="153" t="n"/>
      <c r="JTY146" s="597" t="n"/>
      <c r="JUB146" s="153" t="n"/>
      <c r="JUC146" s="597" t="n"/>
      <c r="JUF146" s="153" t="n"/>
      <c r="JUG146" s="597" t="n"/>
      <c r="JUJ146" s="153" t="n"/>
      <c r="JUK146" s="597" t="n"/>
      <c r="JUN146" s="153" t="n"/>
      <c r="JUO146" s="597" t="n"/>
      <c r="JUR146" s="153" t="n"/>
      <c r="JUS146" s="597" t="n"/>
      <c r="JUV146" s="153" t="n"/>
      <c r="JUW146" s="597" t="n"/>
      <c r="JUZ146" s="153" t="n"/>
      <c r="JVA146" s="597" t="n"/>
      <c r="JVD146" s="153" t="n"/>
      <c r="JVE146" s="597" t="n"/>
      <c r="JVH146" s="153" t="n"/>
      <c r="JVI146" s="597" t="n"/>
      <c r="JVL146" s="153" t="n"/>
      <c r="JVM146" s="597" t="n"/>
      <c r="JVP146" s="153" t="n"/>
      <c r="JVQ146" s="597" t="n"/>
      <c r="JVT146" s="153" t="n"/>
      <c r="JVU146" s="597" t="n"/>
      <c r="JVX146" s="153" t="n"/>
      <c r="JVY146" s="597" t="n"/>
      <c r="JWB146" s="153" t="n"/>
      <c r="JWC146" s="597" t="n"/>
      <c r="JWF146" s="153" t="n"/>
      <c r="JWG146" s="597" t="n"/>
      <c r="JWJ146" s="153" t="n"/>
      <c r="JWK146" s="597" t="n"/>
      <c r="JWN146" s="153" t="n"/>
      <c r="JWO146" s="597" t="n"/>
      <c r="JWR146" s="153" t="n"/>
      <c r="JWS146" s="597" t="n"/>
      <c r="JWV146" s="153" t="n"/>
      <c r="JWW146" s="597" t="n"/>
      <c r="JWZ146" s="153" t="n"/>
      <c r="JXA146" s="597" t="n"/>
      <c r="JXD146" s="153" t="n"/>
      <c r="JXE146" s="597" t="n"/>
      <c r="JXH146" s="153" t="n"/>
      <c r="JXI146" s="597" t="n"/>
      <c r="JXL146" s="153" t="n"/>
      <c r="JXM146" s="597" t="n"/>
      <c r="JXP146" s="153" t="n"/>
      <c r="JXQ146" s="597" t="n"/>
      <c r="JXT146" s="153" t="n"/>
      <c r="JXU146" s="597" t="n"/>
      <c r="JXX146" s="153" t="n"/>
      <c r="JXY146" s="597" t="n"/>
      <c r="JYB146" s="153" t="n"/>
      <c r="JYC146" s="597" t="n"/>
      <c r="JYF146" s="153" t="n"/>
      <c r="JYG146" s="597" t="n"/>
      <c r="JYJ146" s="153" t="n"/>
      <c r="JYK146" s="597" t="n"/>
      <c r="JYN146" s="153" t="n"/>
      <c r="JYO146" s="597" t="n"/>
      <c r="JYR146" s="153" t="n"/>
      <c r="JYS146" s="597" t="n"/>
      <c r="JYV146" s="153" t="n"/>
      <c r="JYW146" s="597" t="n"/>
      <c r="JYZ146" s="153" t="n"/>
      <c r="JZA146" s="597" t="n"/>
      <c r="JZD146" s="153" t="n"/>
      <c r="JZE146" s="597" t="n"/>
      <c r="JZH146" s="153" t="n"/>
      <c r="JZI146" s="597" t="n"/>
      <c r="JZL146" s="153" t="n"/>
      <c r="JZM146" s="597" t="n"/>
      <c r="JZP146" s="153" t="n"/>
      <c r="JZQ146" s="597" t="n"/>
      <c r="JZT146" s="153" t="n"/>
      <c r="JZU146" s="597" t="n"/>
      <c r="JZX146" s="153" t="n"/>
      <c r="JZY146" s="597" t="n"/>
      <c r="KAB146" s="153" t="n"/>
      <c r="KAC146" s="597" t="n"/>
      <c r="KAF146" s="153" t="n"/>
      <c r="KAG146" s="597" t="n"/>
      <c r="KAJ146" s="153" t="n"/>
      <c r="KAK146" s="597" t="n"/>
      <c r="KAN146" s="153" t="n"/>
      <c r="KAO146" s="597" t="n"/>
      <c r="KAR146" s="153" t="n"/>
      <c r="KAS146" s="597" t="n"/>
      <c r="KAV146" s="153" t="n"/>
      <c r="KAW146" s="597" t="n"/>
      <c r="KAZ146" s="153" t="n"/>
      <c r="KBA146" s="597" t="n"/>
      <c r="KBD146" s="153" t="n"/>
      <c r="KBE146" s="597" t="n"/>
      <c r="KBH146" s="153" t="n"/>
      <c r="KBI146" s="597" t="n"/>
      <c r="KBL146" s="153" t="n"/>
      <c r="KBM146" s="597" t="n"/>
      <c r="KBP146" s="153" t="n"/>
      <c r="KBQ146" s="597" t="n"/>
      <c r="KBT146" s="153" t="n"/>
      <c r="KBU146" s="597" t="n"/>
      <c r="KBX146" s="153" t="n"/>
      <c r="KBY146" s="597" t="n"/>
      <c r="KCB146" s="153" t="n"/>
      <c r="KCC146" s="597" t="n"/>
      <c r="KCF146" s="153" t="n"/>
      <c r="KCG146" s="597" t="n"/>
      <c r="KCJ146" s="153" t="n"/>
      <c r="KCK146" s="597" t="n"/>
      <c r="KCN146" s="153" t="n"/>
      <c r="KCO146" s="597" t="n"/>
      <c r="KCR146" s="153" t="n"/>
      <c r="KCS146" s="597" t="n"/>
      <c r="KCV146" s="153" t="n"/>
      <c r="KCW146" s="597" t="n"/>
      <c r="KCZ146" s="153" t="n"/>
      <c r="KDA146" s="597" t="n"/>
      <c r="KDD146" s="153" t="n"/>
      <c r="KDE146" s="597" t="n"/>
      <c r="KDH146" s="153" t="n"/>
      <c r="KDI146" s="597" t="n"/>
      <c r="KDL146" s="153" t="n"/>
      <c r="KDM146" s="597" t="n"/>
      <c r="KDP146" s="153" t="n"/>
      <c r="KDQ146" s="597" t="n"/>
      <c r="KDT146" s="153" t="n"/>
      <c r="KDU146" s="597" t="n"/>
      <c r="KDX146" s="153" t="n"/>
      <c r="KDY146" s="597" t="n"/>
      <c r="KEB146" s="153" t="n"/>
      <c r="KEC146" s="597" t="n"/>
      <c r="KEF146" s="153" t="n"/>
      <c r="KEG146" s="597" t="n"/>
      <c r="KEJ146" s="153" t="n"/>
      <c r="KEK146" s="597" t="n"/>
      <c r="KEN146" s="153" t="n"/>
      <c r="KEO146" s="597" t="n"/>
      <c r="KER146" s="153" t="n"/>
      <c r="KES146" s="597" t="n"/>
      <c r="KEV146" s="153" t="n"/>
      <c r="KEW146" s="597" t="n"/>
      <c r="KEZ146" s="153" t="n"/>
      <c r="KFA146" s="597" t="n"/>
      <c r="KFD146" s="153" t="n"/>
      <c r="KFE146" s="597" t="n"/>
      <c r="KFH146" s="153" t="n"/>
      <c r="KFI146" s="597" t="n"/>
      <c r="KFL146" s="153" t="n"/>
      <c r="KFM146" s="597" t="n"/>
      <c r="KFP146" s="153" t="n"/>
      <c r="KFQ146" s="597" t="n"/>
      <c r="KFT146" s="153" t="n"/>
      <c r="KFU146" s="597" t="n"/>
      <c r="KFX146" s="153" t="n"/>
      <c r="KFY146" s="597" t="n"/>
      <c r="KGB146" s="153" t="n"/>
      <c r="KGC146" s="597" t="n"/>
      <c r="KGF146" s="153" t="n"/>
      <c r="KGG146" s="597" t="n"/>
      <c r="KGJ146" s="153" t="n"/>
      <c r="KGK146" s="597" t="n"/>
      <c r="KGN146" s="153" t="n"/>
      <c r="KGO146" s="597" t="n"/>
      <c r="KGR146" s="153" t="n"/>
      <c r="KGS146" s="597" t="n"/>
      <c r="KGV146" s="153" t="n"/>
      <c r="KGW146" s="597" t="n"/>
      <c r="KGZ146" s="153" t="n"/>
      <c r="KHA146" s="597" t="n"/>
      <c r="KHD146" s="153" t="n"/>
      <c r="KHE146" s="597" t="n"/>
      <c r="KHH146" s="153" t="n"/>
      <c r="KHI146" s="597" t="n"/>
      <c r="KHL146" s="153" t="n"/>
      <c r="KHM146" s="597" t="n"/>
      <c r="KHP146" s="153" t="n"/>
      <c r="KHQ146" s="597" t="n"/>
      <c r="KHT146" s="153" t="n"/>
      <c r="KHU146" s="597" t="n"/>
      <c r="KHX146" s="153" t="n"/>
      <c r="KHY146" s="597" t="n"/>
      <c r="KIB146" s="153" t="n"/>
      <c r="KIC146" s="597" t="n"/>
      <c r="KIF146" s="153" t="n"/>
      <c r="KIG146" s="597" t="n"/>
      <c r="KIJ146" s="153" t="n"/>
      <c r="KIK146" s="597" t="n"/>
      <c r="KIN146" s="153" t="n"/>
      <c r="KIO146" s="597" t="n"/>
      <c r="KIR146" s="153" t="n"/>
      <c r="KIS146" s="597" t="n"/>
      <c r="KIV146" s="153" t="n"/>
      <c r="KIW146" s="597" t="n"/>
      <c r="KIZ146" s="153" t="n"/>
      <c r="KJA146" s="597" t="n"/>
      <c r="KJD146" s="153" t="n"/>
      <c r="KJE146" s="597" t="n"/>
      <c r="KJH146" s="153" t="n"/>
      <c r="KJI146" s="597" t="n"/>
      <c r="KJL146" s="153" t="n"/>
      <c r="KJM146" s="597" t="n"/>
      <c r="KJP146" s="153" t="n"/>
      <c r="KJQ146" s="597" t="n"/>
      <c r="KJT146" s="153" t="n"/>
      <c r="KJU146" s="597" t="n"/>
      <c r="KJX146" s="153" t="n"/>
      <c r="KJY146" s="597" t="n"/>
      <c r="KKB146" s="153" t="n"/>
      <c r="KKC146" s="597" t="n"/>
      <c r="KKF146" s="153" t="n"/>
      <c r="KKG146" s="597" t="n"/>
      <c r="KKJ146" s="153" t="n"/>
      <c r="KKK146" s="597" t="n"/>
      <c r="KKN146" s="153" t="n"/>
      <c r="KKO146" s="597" t="n"/>
      <c r="KKR146" s="153" t="n"/>
      <c r="KKS146" s="597" t="n"/>
      <c r="KKV146" s="153" t="n"/>
      <c r="KKW146" s="597" t="n"/>
      <c r="KKZ146" s="153" t="n"/>
      <c r="KLA146" s="597" t="n"/>
      <c r="KLD146" s="153" t="n"/>
      <c r="KLE146" s="597" t="n"/>
      <c r="KLH146" s="153" t="n"/>
      <c r="KLI146" s="597" t="n"/>
      <c r="KLL146" s="153" t="n"/>
      <c r="KLM146" s="597" t="n"/>
      <c r="KLP146" s="153" t="n"/>
      <c r="KLQ146" s="597" t="n"/>
      <c r="KLT146" s="153" t="n"/>
      <c r="KLU146" s="597" t="n"/>
      <c r="KLX146" s="153" t="n"/>
      <c r="KLY146" s="597" t="n"/>
      <c r="KMB146" s="153" t="n"/>
      <c r="KMC146" s="597" t="n"/>
      <c r="KMF146" s="153" t="n"/>
      <c r="KMG146" s="597" t="n"/>
      <c r="KMJ146" s="153" t="n"/>
      <c r="KMK146" s="597" t="n"/>
      <c r="KMN146" s="153" t="n"/>
      <c r="KMO146" s="597" t="n"/>
      <c r="KMR146" s="153" t="n"/>
      <c r="KMS146" s="597" t="n"/>
      <c r="KMV146" s="153" t="n"/>
      <c r="KMW146" s="597" t="n"/>
      <c r="KMZ146" s="153" t="n"/>
      <c r="KNA146" s="597" t="n"/>
      <c r="KND146" s="153" t="n"/>
      <c r="KNE146" s="597" t="n"/>
      <c r="KNH146" s="153" t="n"/>
      <c r="KNI146" s="597" t="n"/>
      <c r="KNL146" s="153" t="n"/>
      <c r="KNM146" s="597" t="n"/>
      <c r="KNP146" s="153" t="n"/>
      <c r="KNQ146" s="597" t="n"/>
      <c r="KNT146" s="153" t="n"/>
      <c r="KNU146" s="597" t="n"/>
      <c r="KNX146" s="153" t="n"/>
      <c r="KNY146" s="597" t="n"/>
      <c r="KOB146" s="153" t="n"/>
      <c r="KOC146" s="597" t="n"/>
      <c r="KOF146" s="153" t="n"/>
      <c r="KOG146" s="597" t="n"/>
      <c r="KOJ146" s="153" t="n"/>
      <c r="KOK146" s="597" t="n"/>
      <c r="KON146" s="153" t="n"/>
      <c r="KOO146" s="597" t="n"/>
      <c r="KOR146" s="153" t="n"/>
      <c r="KOS146" s="597" t="n"/>
      <c r="KOV146" s="153" t="n"/>
      <c r="KOW146" s="597" t="n"/>
      <c r="KOZ146" s="153" t="n"/>
      <c r="KPA146" s="597" t="n"/>
      <c r="KPD146" s="153" t="n"/>
      <c r="KPE146" s="597" t="n"/>
      <c r="KPH146" s="153" t="n"/>
      <c r="KPI146" s="597" t="n"/>
      <c r="KPL146" s="153" t="n"/>
      <c r="KPM146" s="597" t="n"/>
      <c r="KPP146" s="153" t="n"/>
      <c r="KPQ146" s="597" t="n"/>
      <c r="KPT146" s="153" t="n"/>
      <c r="KPU146" s="597" t="n"/>
      <c r="KPX146" s="153" t="n"/>
      <c r="KPY146" s="597" t="n"/>
      <c r="KQB146" s="153" t="n"/>
      <c r="KQC146" s="597" t="n"/>
      <c r="KQF146" s="153" t="n"/>
      <c r="KQG146" s="597" t="n"/>
      <c r="KQJ146" s="153" t="n"/>
      <c r="KQK146" s="597" t="n"/>
      <c r="KQN146" s="153" t="n"/>
      <c r="KQO146" s="597" t="n"/>
      <c r="KQR146" s="153" t="n"/>
      <c r="KQS146" s="597" t="n"/>
      <c r="KQV146" s="153" t="n"/>
      <c r="KQW146" s="597" t="n"/>
      <c r="KQZ146" s="153" t="n"/>
      <c r="KRA146" s="597" t="n"/>
      <c r="KRD146" s="153" t="n"/>
      <c r="KRE146" s="597" t="n"/>
      <c r="KRH146" s="153" t="n"/>
      <c r="KRI146" s="597" t="n"/>
      <c r="KRL146" s="153" t="n"/>
      <c r="KRM146" s="597" t="n"/>
      <c r="KRP146" s="153" t="n"/>
      <c r="KRQ146" s="597" t="n"/>
      <c r="KRT146" s="153" t="n"/>
      <c r="KRU146" s="597" t="n"/>
      <c r="KRX146" s="153" t="n"/>
      <c r="KRY146" s="597" t="n"/>
      <c r="KSB146" s="153" t="n"/>
      <c r="KSC146" s="597" t="n"/>
      <c r="KSF146" s="153" t="n"/>
      <c r="KSG146" s="597" t="n"/>
      <c r="KSJ146" s="153" t="n"/>
      <c r="KSK146" s="597" t="n"/>
      <c r="KSN146" s="153" t="n"/>
      <c r="KSO146" s="597" t="n"/>
      <c r="KSR146" s="153" t="n"/>
      <c r="KSS146" s="597" t="n"/>
      <c r="KSV146" s="153" t="n"/>
      <c r="KSW146" s="597" t="n"/>
      <c r="KSZ146" s="153" t="n"/>
      <c r="KTA146" s="597" t="n"/>
      <c r="KTD146" s="153" t="n"/>
      <c r="KTE146" s="597" t="n"/>
      <c r="KTH146" s="153" t="n"/>
      <c r="KTI146" s="597" t="n"/>
      <c r="KTL146" s="153" t="n"/>
      <c r="KTM146" s="597" t="n"/>
      <c r="KTP146" s="153" t="n"/>
      <c r="KTQ146" s="597" t="n"/>
      <c r="KTT146" s="153" t="n"/>
      <c r="KTU146" s="597" t="n"/>
      <c r="KTX146" s="153" t="n"/>
      <c r="KTY146" s="597" t="n"/>
      <c r="KUB146" s="153" t="n"/>
      <c r="KUC146" s="597" t="n"/>
      <c r="KUF146" s="153" t="n"/>
      <c r="KUG146" s="597" t="n"/>
      <c r="KUJ146" s="153" t="n"/>
      <c r="KUK146" s="597" t="n"/>
      <c r="KUN146" s="153" t="n"/>
      <c r="KUO146" s="597" t="n"/>
      <c r="KUR146" s="153" t="n"/>
      <c r="KUS146" s="597" t="n"/>
      <c r="KUV146" s="153" t="n"/>
      <c r="KUW146" s="597" t="n"/>
      <c r="KUZ146" s="153" t="n"/>
      <c r="KVA146" s="597" t="n"/>
      <c r="KVD146" s="153" t="n"/>
      <c r="KVE146" s="597" t="n"/>
      <c r="KVH146" s="153" t="n"/>
      <c r="KVI146" s="597" t="n"/>
      <c r="KVL146" s="153" t="n"/>
      <c r="KVM146" s="597" t="n"/>
      <c r="KVP146" s="153" t="n"/>
      <c r="KVQ146" s="597" t="n"/>
      <c r="KVT146" s="153" t="n"/>
      <c r="KVU146" s="597" t="n"/>
      <c r="KVX146" s="153" t="n"/>
      <c r="KVY146" s="597" t="n"/>
      <c r="KWB146" s="153" t="n"/>
      <c r="KWC146" s="597" t="n"/>
      <c r="KWF146" s="153" t="n"/>
      <c r="KWG146" s="597" t="n"/>
      <c r="KWJ146" s="153" t="n"/>
      <c r="KWK146" s="597" t="n"/>
      <c r="KWN146" s="153" t="n"/>
      <c r="KWO146" s="597" t="n"/>
      <c r="KWR146" s="153" t="n"/>
      <c r="KWS146" s="597" t="n"/>
      <c r="KWV146" s="153" t="n"/>
      <c r="KWW146" s="597" t="n"/>
      <c r="KWZ146" s="153" t="n"/>
      <c r="KXA146" s="597" t="n"/>
      <c r="KXD146" s="153" t="n"/>
      <c r="KXE146" s="597" t="n"/>
      <c r="KXH146" s="153" t="n"/>
      <c r="KXI146" s="597" t="n"/>
      <c r="KXL146" s="153" t="n"/>
      <c r="KXM146" s="597" t="n"/>
      <c r="KXP146" s="153" t="n"/>
      <c r="KXQ146" s="597" t="n"/>
      <c r="KXT146" s="153" t="n"/>
      <c r="KXU146" s="597" t="n"/>
      <c r="KXX146" s="153" t="n"/>
      <c r="KXY146" s="597" t="n"/>
      <c r="KYB146" s="153" t="n"/>
      <c r="KYC146" s="597" t="n"/>
      <c r="KYF146" s="153" t="n"/>
      <c r="KYG146" s="597" t="n"/>
      <c r="KYJ146" s="153" t="n"/>
      <c r="KYK146" s="597" t="n"/>
      <c r="KYN146" s="153" t="n"/>
      <c r="KYO146" s="597" t="n"/>
      <c r="KYR146" s="153" t="n"/>
      <c r="KYS146" s="597" t="n"/>
      <c r="KYV146" s="153" t="n"/>
      <c r="KYW146" s="597" t="n"/>
      <c r="KYZ146" s="153" t="n"/>
      <c r="KZA146" s="597" t="n"/>
      <c r="KZD146" s="153" t="n"/>
      <c r="KZE146" s="597" t="n"/>
      <c r="KZH146" s="153" t="n"/>
      <c r="KZI146" s="597" t="n"/>
      <c r="KZL146" s="153" t="n"/>
      <c r="KZM146" s="597" t="n"/>
      <c r="KZP146" s="153" t="n"/>
      <c r="KZQ146" s="597" t="n"/>
      <c r="KZT146" s="153" t="n"/>
      <c r="KZU146" s="597" t="n"/>
      <c r="KZX146" s="153" t="n"/>
      <c r="KZY146" s="597" t="n"/>
      <c r="LAB146" s="153" t="n"/>
      <c r="LAC146" s="597" t="n"/>
      <c r="LAF146" s="153" t="n"/>
      <c r="LAG146" s="597" t="n"/>
      <c r="LAJ146" s="153" t="n"/>
      <c r="LAK146" s="597" t="n"/>
      <c r="LAN146" s="153" t="n"/>
      <c r="LAO146" s="597" t="n"/>
      <c r="LAR146" s="153" t="n"/>
      <c r="LAS146" s="597" t="n"/>
      <c r="LAV146" s="153" t="n"/>
      <c r="LAW146" s="597" t="n"/>
      <c r="LAZ146" s="153" t="n"/>
      <c r="LBA146" s="597" t="n"/>
      <c r="LBD146" s="153" t="n"/>
      <c r="LBE146" s="597" t="n"/>
      <c r="LBH146" s="153" t="n"/>
      <c r="LBI146" s="597" t="n"/>
      <c r="LBL146" s="153" t="n"/>
      <c r="LBM146" s="597" t="n"/>
      <c r="LBP146" s="153" t="n"/>
      <c r="LBQ146" s="597" t="n"/>
      <c r="LBT146" s="153" t="n"/>
      <c r="LBU146" s="597" t="n"/>
      <c r="LBX146" s="153" t="n"/>
      <c r="LBY146" s="597" t="n"/>
      <c r="LCB146" s="153" t="n"/>
      <c r="LCC146" s="597" t="n"/>
      <c r="LCF146" s="153" t="n"/>
      <c r="LCG146" s="597" t="n"/>
      <c r="LCJ146" s="153" t="n"/>
      <c r="LCK146" s="597" t="n"/>
      <c r="LCN146" s="153" t="n"/>
      <c r="LCO146" s="597" t="n"/>
      <c r="LCR146" s="153" t="n"/>
      <c r="LCS146" s="597" t="n"/>
      <c r="LCV146" s="153" t="n"/>
      <c r="LCW146" s="597" t="n"/>
      <c r="LCZ146" s="153" t="n"/>
      <c r="LDA146" s="597" t="n"/>
      <c r="LDD146" s="153" t="n"/>
      <c r="LDE146" s="597" t="n"/>
      <c r="LDH146" s="153" t="n"/>
      <c r="LDI146" s="597" t="n"/>
      <c r="LDL146" s="153" t="n"/>
      <c r="LDM146" s="597" t="n"/>
      <c r="LDP146" s="153" t="n"/>
      <c r="LDQ146" s="597" t="n"/>
      <c r="LDT146" s="153" t="n"/>
      <c r="LDU146" s="597" t="n"/>
      <c r="LDX146" s="153" t="n"/>
      <c r="LDY146" s="597" t="n"/>
      <c r="LEB146" s="153" t="n"/>
      <c r="LEC146" s="597" t="n"/>
      <c r="LEF146" s="153" t="n"/>
      <c r="LEG146" s="597" t="n"/>
      <c r="LEJ146" s="153" t="n"/>
      <c r="LEK146" s="597" t="n"/>
      <c r="LEN146" s="153" t="n"/>
      <c r="LEO146" s="597" t="n"/>
      <c r="LER146" s="153" t="n"/>
      <c r="LES146" s="597" t="n"/>
      <c r="LEV146" s="153" t="n"/>
      <c r="LEW146" s="597" t="n"/>
      <c r="LEZ146" s="153" t="n"/>
      <c r="LFA146" s="597" t="n"/>
      <c r="LFD146" s="153" t="n"/>
      <c r="LFE146" s="597" t="n"/>
      <c r="LFH146" s="153" t="n"/>
      <c r="LFI146" s="597" t="n"/>
      <c r="LFL146" s="153" t="n"/>
      <c r="LFM146" s="597" t="n"/>
      <c r="LFP146" s="153" t="n"/>
      <c r="LFQ146" s="597" t="n"/>
      <c r="LFT146" s="153" t="n"/>
      <c r="LFU146" s="597" t="n"/>
      <c r="LFX146" s="153" t="n"/>
      <c r="LFY146" s="597" t="n"/>
      <c r="LGB146" s="153" t="n"/>
      <c r="LGC146" s="597" t="n"/>
      <c r="LGF146" s="153" t="n"/>
      <c r="LGG146" s="597" t="n"/>
      <c r="LGJ146" s="153" t="n"/>
      <c r="LGK146" s="597" t="n"/>
      <c r="LGN146" s="153" t="n"/>
      <c r="LGO146" s="597" t="n"/>
      <c r="LGR146" s="153" t="n"/>
      <c r="LGS146" s="597" t="n"/>
      <c r="LGV146" s="153" t="n"/>
      <c r="LGW146" s="597" t="n"/>
      <c r="LGZ146" s="153" t="n"/>
      <c r="LHA146" s="597" t="n"/>
      <c r="LHD146" s="153" t="n"/>
      <c r="LHE146" s="597" t="n"/>
      <c r="LHH146" s="153" t="n"/>
      <c r="LHI146" s="597" t="n"/>
      <c r="LHL146" s="153" t="n"/>
      <c r="LHM146" s="597" t="n"/>
      <c r="LHP146" s="153" t="n"/>
      <c r="LHQ146" s="597" t="n"/>
      <c r="LHT146" s="153" t="n"/>
      <c r="LHU146" s="597" t="n"/>
      <c r="LHX146" s="153" t="n"/>
      <c r="LHY146" s="597" t="n"/>
      <c r="LIB146" s="153" t="n"/>
      <c r="LIC146" s="597" t="n"/>
      <c r="LIF146" s="153" t="n"/>
      <c r="LIG146" s="597" t="n"/>
      <c r="LIJ146" s="153" t="n"/>
      <c r="LIK146" s="597" t="n"/>
      <c r="LIN146" s="153" t="n"/>
      <c r="LIO146" s="597" t="n"/>
      <c r="LIR146" s="153" t="n"/>
      <c r="LIS146" s="597" t="n"/>
      <c r="LIV146" s="153" t="n"/>
      <c r="LIW146" s="597" t="n"/>
      <c r="LIZ146" s="153" t="n"/>
      <c r="LJA146" s="597" t="n"/>
      <c r="LJD146" s="153" t="n"/>
      <c r="LJE146" s="597" t="n"/>
      <c r="LJH146" s="153" t="n"/>
      <c r="LJI146" s="597" t="n"/>
      <c r="LJL146" s="153" t="n"/>
      <c r="LJM146" s="597" t="n"/>
      <c r="LJP146" s="153" t="n"/>
      <c r="LJQ146" s="597" t="n"/>
      <c r="LJT146" s="153" t="n"/>
      <c r="LJU146" s="597" t="n"/>
      <c r="LJX146" s="153" t="n"/>
      <c r="LJY146" s="597" t="n"/>
      <c r="LKB146" s="153" t="n"/>
      <c r="LKC146" s="597" t="n"/>
      <c r="LKF146" s="153" t="n"/>
      <c r="LKG146" s="597" t="n"/>
      <c r="LKJ146" s="153" t="n"/>
      <c r="LKK146" s="597" t="n"/>
      <c r="LKN146" s="153" t="n"/>
      <c r="LKO146" s="597" t="n"/>
      <c r="LKR146" s="153" t="n"/>
      <c r="LKS146" s="597" t="n"/>
      <c r="LKV146" s="153" t="n"/>
      <c r="LKW146" s="597" t="n"/>
      <c r="LKZ146" s="153" t="n"/>
      <c r="LLA146" s="597" t="n"/>
      <c r="LLD146" s="153" t="n"/>
      <c r="LLE146" s="597" t="n"/>
      <c r="LLH146" s="153" t="n"/>
      <c r="LLI146" s="597" t="n"/>
      <c r="LLL146" s="153" t="n"/>
      <c r="LLM146" s="597" t="n"/>
      <c r="LLP146" s="153" t="n"/>
      <c r="LLQ146" s="597" t="n"/>
      <c r="LLT146" s="153" t="n"/>
      <c r="LLU146" s="597" t="n"/>
      <c r="LLX146" s="153" t="n"/>
      <c r="LLY146" s="597" t="n"/>
      <c r="LMB146" s="153" t="n"/>
      <c r="LMC146" s="597" t="n"/>
      <c r="LMF146" s="153" t="n"/>
      <c r="LMG146" s="597" t="n"/>
      <c r="LMJ146" s="153" t="n"/>
      <c r="LMK146" s="597" t="n"/>
      <c r="LMN146" s="153" t="n"/>
      <c r="LMO146" s="597" t="n"/>
      <c r="LMR146" s="153" t="n"/>
      <c r="LMS146" s="597" t="n"/>
      <c r="LMV146" s="153" t="n"/>
      <c r="LMW146" s="597" t="n"/>
      <c r="LMZ146" s="153" t="n"/>
      <c r="LNA146" s="597" t="n"/>
      <c r="LND146" s="153" t="n"/>
      <c r="LNE146" s="597" t="n"/>
      <c r="LNH146" s="153" t="n"/>
      <c r="LNI146" s="597" t="n"/>
      <c r="LNL146" s="153" t="n"/>
      <c r="LNM146" s="597" t="n"/>
      <c r="LNP146" s="153" t="n"/>
      <c r="LNQ146" s="597" t="n"/>
      <c r="LNT146" s="153" t="n"/>
      <c r="LNU146" s="597" t="n"/>
      <c r="LNX146" s="153" t="n"/>
      <c r="LNY146" s="597" t="n"/>
      <c r="LOB146" s="153" t="n"/>
      <c r="LOC146" s="597" t="n"/>
      <c r="LOF146" s="153" t="n"/>
      <c r="LOG146" s="597" t="n"/>
      <c r="LOJ146" s="153" t="n"/>
      <c r="LOK146" s="597" t="n"/>
      <c r="LON146" s="153" t="n"/>
      <c r="LOO146" s="597" t="n"/>
      <c r="LOR146" s="153" t="n"/>
      <c r="LOS146" s="597" t="n"/>
      <c r="LOV146" s="153" t="n"/>
      <c r="LOW146" s="597" t="n"/>
      <c r="LOZ146" s="153" t="n"/>
      <c r="LPA146" s="597" t="n"/>
      <c r="LPD146" s="153" t="n"/>
      <c r="LPE146" s="597" t="n"/>
      <c r="LPH146" s="153" t="n"/>
      <c r="LPI146" s="597" t="n"/>
      <c r="LPL146" s="153" t="n"/>
      <c r="LPM146" s="597" t="n"/>
      <c r="LPP146" s="153" t="n"/>
      <c r="LPQ146" s="597" t="n"/>
      <c r="LPT146" s="153" t="n"/>
      <c r="LPU146" s="597" t="n"/>
      <c r="LPX146" s="153" t="n"/>
      <c r="LPY146" s="597" t="n"/>
      <c r="LQB146" s="153" t="n"/>
      <c r="LQC146" s="597" t="n"/>
      <c r="LQF146" s="153" t="n"/>
      <c r="LQG146" s="597" t="n"/>
      <c r="LQJ146" s="153" t="n"/>
      <c r="LQK146" s="597" t="n"/>
      <c r="LQN146" s="153" t="n"/>
      <c r="LQO146" s="597" t="n"/>
      <c r="LQR146" s="153" t="n"/>
      <c r="LQS146" s="597" t="n"/>
      <c r="LQV146" s="153" t="n"/>
      <c r="LQW146" s="597" t="n"/>
      <c r="LQZ146" s="153" t="n"/>
      <c r="LRA146" s="597" t="n"/>
      <c r="LRD146" s="153" t="n"/>
      <c r="LRE146" s="597" t="n"/>
      <c r="LRH146" s="153" t="n"/>
      <c r="LRI146" s="597" t="n"/>
      <c r="LRL146" s="153" t="n"/>
      <c r="LRM146" s="597" t="n"/>
      <c r="LRP146" s="153" t="n"/>
      <c r="LRQ146" s="597" t="n"/>
      <c r="LRT146" s="153" t="n"/>
      <c r="LRU146" s="597" t="n"/>
      <c r="LRX146" s="153" t="n"/>
      <c r="LRY146" s="597" t="n"/>
      <c r="LSB146" s="153" t="n"/>
      <c r="LSC146" s="597" t="n"/>
      <c r="LSF146" s="153" t="n"/>
      <c r="LSG146" s="597" t="n"/>
      <c r="LSJ146" s="153" t="n"/>
      <c r="LSK146" s="597" t="n"/>
      <c r="LSN146" s="153" t="n"/>
      <c r="LSO146" s="597" t="n"/>
      <c r="LSR146" s="153" t="n"/>
      <c r="LSS146" s="597" t="n"/>
      <c r="LSV146" s="153" t="n"/>
      <c r="LSW146" s="597" t="n"/>
      <c r="LSZ146" s="153" t="n"/>
      <c r="LTA146" s="597" t="n"/>
      <c r="LTD146" s="153" t="n"/>
      <c r="LTE146" s="597" t="n"/>
      <c r="LTH146" s="153" t="n"/>
      <c r="LTI146" s="597" t="n"/>
      <c r="LTL146" s="153" t="n"/>
      <c r="LTM146" s="597" t="n"/>
      <c r="LTP146" s="153" t="n"/>
      <c r="LTQ146" s="597" t="n"/>
      <c r="LTT146" s="153" t="n"/>
      <c r="LTU146" s="597" t="n"/>
      <c r="LTX146" s="153" t="n"/>
      <c r="LTY146" s="597" t="n"/>
      <c r="LUB146" s="153" t="n"/>
      <c r="LUC146" s="597" t="n"/>
      <c r="LUF146" s="153" t="n"/>
      <c r="LUG146" s="597" t="n"/>
      <c r="LUJ146" s="153" t="n"/>
      <c r="LUK146" s="597" t="n"/>
      <c r="LUN146" s="153" t="n"/>
      <c r="LUO146" s="597" t="n"/>
      <c r="LUR146" s="153" t="n"/>
      <c r="LUS146" s="597" t="n"/>
      <c r="LUV146" s="153" t="n"/>
      <c r="LUW146" s="597" t="n"/>
      <c r="LUZ146" s="153" t="n"/>
      <c r="LVA146" s="597" t="n"/>
      <c r="LVD146" s="153" t="n"/>
      <c r="LVE146" s="597" t="n"/>
      <c r="LVH146" s="153" t="n"/>
      <c r="LVI146" s="597" t="n"/>
      <c r="LVL146" s="153" t="n"/>
      <c r="LVM146" s="597" t="n"/>
      <c r="LVP146" s="153" t="n"/>
      <c r="LVQ146" s="597" t="n"/>
      <c r="LVT146" s="153" t="n"/>
      <c r="LVU146" s="597" t="n"/>
      <c r="LVX146" s="153" t="n"/>
      <c r="LVY146" s="597" t="n"/>
      <c r="LWB146" s="153" t="n"/>
      <c r="LWC146" s="597" t="n"/>
      <c r="LWF146" s="153" t="n"/>
      <c r="LWG146" s="597" t="n"/>
      <c r="LWJ146" s="153" t="n"/>
      <c r="LWK146" s="597" t="n"/>
      <c r="LWN146" s="153" t="n"/>
      <c r="LWO146" s="597" t="n"/>
      <c r="LWR146" s="153" t="n"/>
      <c r="LWS146" s="597" t="n"/>
      <c r="LWV146" s="153" t="n"/>
      <c r="LWW146" s="597" t="n"/>
      <c r="LWZ146" s="153" t="n"/>
      <c r="LXA146" s="597" t="n"/>
      <c r="LXD146" s="153" t="n"/>
      <c r="LXE146" s="597" t="n"/>
      <c r="LXH146" s="153" t="n"/>
      <c r="LXI146" s="597" t="n"/>
      <c r="LXL146" s="153" t="n"/>
      <c r="LXM146" s="597" t="n"/>
      <c r="LXP146" s="153" t="n"/>
      <c r="LXQ146" s="597" t="n"/>
      <c r="LXT146" s="153" t="n"/>
      <c r="LXU146" s="597" t="n"/>
      <c r="LXX146" s="153" t="n"/>
      <c r="LXY146" s="597" t="n"/>
      <c r="LYB146" s="153" t="n"/>
      <c r="LYC146" s="597" t="n"/>
      <c r="LYF146" s="153" t="n"/>
      <c r="LYG146" s="597" t="n"/>
      <c r="LYJ146" s="153" t="n"/>
      <c r="LYK146" s="597" t="n"/>
      <c r="LYN146" s="153" t="n"/>
      <c r="LYO146" s="597" t="n"/>
      <c r="LYR146" s="153" t="n"/>
      <c r="LYS146" s="597" t="n"/>
      <c r="LYV146" s="153" t="n"/>
      <c r="LYW146" s="597" t="n"/>
      <c r="LYZ146" s="153" t="n"/>
      <c r="LZA146" s="597" t="n"/>
      <c r="LZD146" s="153" t="n"/>
      <c r="LZE146" s="597" t="n"/>
      <c r="LZH146" s="153" t="n"/>
      <c r="LZI146" s="597" t="n"/>
      <c r="LZL146" s="153" t="n"/>
      <c r="LZM146" s="597" t="n"/>
      <c r="LZP146" s="153" t="n"/>
      <c r="LZQ146" s="597" t="n"/>
      <c r="LZT146" s="153" t="n"/>
      <c r="LZU146" s="597" t="n"/>
      <c r="LZX146" s="153" t="n"/>
      <c r="LZY146" s="597" t="n"/>
      <c r="MAB146" s="153" t="n"/>
      <c r="MAC146" s="597" t="n"/>
      <c r="MAF146" s="153" t="n"/>
      <c r="MAG146" s="597" t="n"/>
      <c r="MAJ146" s="153" t="n"/>
      <c r="MAK146" s="597" t="n"/>
      <c r="MAN146" s="153" t="n"/>
      <c r="MAO146" s="597" t="n"/>
      <c r="MAR146" s="153" t="n"/>
      <c r="MAS146" s="597" t="n"/>
      <c r="MAV146" s="153" t="n"/>
      <c r="MAW146" s="597" t="n"/>
      <c r="MAZ146" s="153" t="n"/>
      <c r="MBA146" s="597" t="n"/>
      <c r="MBD146" s="153" t="n"/>
      <c r="MBE146" s="597" t="n"/>
      <c r="MBH146" s="153" t="n"/>
      <c r="MBI146" s="597" t="n"/>
      <c r="MBL146" s="153" t="n"/>
      <c r="MBM146" s="597" t="n"/>
      <c r="MBP146" s="153" t="n"/>
      <c r="MBQ146" s="597" t="n"/>
      <c r="MBT146" s="153" t="n"/>
      <c r="MBU146" s="597" t="n"/>
      <c r="MBX146" s="153" t="n"/>
      <c r="MBY146" s="597" t="n"/>
      <c r="MCB146" s="153" t="n"/>
      <c r="MCC146" s="597" t="n"/>
      <c r="MCF146" s="153" t="n"/>
      <c r="MCG146" s="597" t="n"/>
      <c r="MCJ146" s="153" t="n"/>
      <c r="MCK146" s="597" t="n"/>
      <c r="MCN146" s="153" t="n"/>
      <c r="MCO146" s="597" t="n"/>
      <c r="MCR146" s="153" t="n"/>
      <c r="MCS146" s="597" t="n"/>
      <c r="MCV146" s="153" t="n"/>
      <c r="MCW146" s="597" t="n"/>
      <c r="MCZ146" s="153" t="n"/>
      <c r="MDA146" s="597" t="n"/>
      <c r="MDD146" s="153" t="n"/>
      <c r="MDE146" s="597" t="n"/>
      <c r="MDH146" s="153" t="n"/>
      <c r="MDI146" s="597" t="n"/>
      <c r="MDL146" s="153" t="n"/>
      <c r="MDM146" s="597" t="n"/>
      <c r="MDP146" s="153" t="n"/>
      <c r="MDQ146" s="597" t="n"/>
      <c r="MDT146" s="153" t="n"/>
      <c r="MDU146" s="597" t="n"/>
      <c r="MDX146" s="153" t="n"/>
      <c r="MDY146" s="597" t="n"/>
      <c r="MEB146" s="153" t="n"/>
      <c r="MEC146" s="597" t="n"/>
      <c r="MEF146" s="153" t="n"/>
      <c r="MEG146" s="597" t="n"/>
      <c r="MEJ146" s="153" t="n"/>
      <c r="MEK146" s="597" t="n"/>
      <c r="MEN146" s="153" t="n"/>
      <c r="MEO146" s="597" t="n"/>
      <c r="MER146" s="153" t="n"/>
      <c r="MES146" s="597" t="n"/>
      <c r="MEV146" s="153" t="n"/>
      <c r="MEW146" s="597" t="n"/>
      <c r="MEZ146" s="153" t="n"/>
      <c r="MFA146" s="597" t="n"/>
      <c r="MFD146" s="153" t="n"/>
      <c r="MFE146" s="597" t="n"/>
      <c r="MFH146" s="153" t="n"/>
      <c r="MFI146" s="597" t="n"/>
      <c r="MFL146" s="153" t="n"/>
      <c r="MFM146" s="597" t="n"/>
      <c r="MFP146" s="153" t="n"/>
      <c r="MFQ146" s="597" t="n"/>
      <c r="MFT146" s="153" t="n"/>
      <c r="MFU146" s="597" t="n"/>
      <c r="MFX146" s="153" t="n"/>
      <c r="MFY146" s="597" t="n"/>
      <c r="MGB146" s="153" t="n"/>
      <c r="MGC146" s="597" t="n"/>
      <c r="MGF146" s="153" t="n"/>
      <c r="MGG146" s="597" t="n"/>
      <c r="MGJ146" s="153" t="n"/>
      <c r="MGK146" s="597" t="n"/>
      <c r="MGN146" s="153" t="n"/>
      <c r="MGO146" s="597" t="n"/>
      <c r="MGR146" s="153" t="n"/>
      <c r="MGS146" s="597" t="n"/>
      <c r="MGV146" s="153" t="n"/>
      <c r="MGW146" s="597" t="n"/>
      <c r="MGZ146" s="153" t="n"/>
      <c r="MHA146" s="597" t="n"/>
      <c r="MHD146" s="153" t="n"/>
      <c r="MHE146" s="597" t="n"/>
      <c r="MHH146" s="153" t="n"/>
      <c r="MHI146" s="597" t="n"/>
      <c r="MHL146" s="153" t="n"/>
      <c r="MHM146" s="597" t="n"/>
      <c r="MHP146" s="153" t="n"/>
      <c r="MHQ146" s="597" t="n"/>
      <c r="MHT146" s="153" t="n"/>
      <c r="MHU146" s="597" t="n"/>
      <c r="MHX146" s="153" t="n"/>
      <c r="MHY146" s="597" t="n"/>
      <c r="MIB146" s="153" t="n"/>
      <c r="MIC146" s="597" t="n"/>
      <c r="MIF146" s="153" t="n"/>
      <c r="MIG146" s="597" t="n"/>
      <c r="MIJ146" s="153" t="n"/>
      <c r="MIK146" s="597" t="n"/>
      <c r="MIN146" s="153" t="n"/>
      <c r="MIO146" s="597" t="n"/>
      <c r="MIR146" s="153" t="n"/>
      <c r="MIS146" s="597" t="n"/>
      <c r="MIV146" s="153" t="n"/>
      <c r="MIW146" s="597" t="n"/>
      <c r="MIZ146" s="153" t="n"/>
      <c r="MJA146" s="597" t="n"/>
      <c r="MJD146" s="153" t="n"/>
      <c r="MJE146" s="597" t="n"/>
      <c r="MJH146" s="153" t="n"/>
      <c r="MJI146" s="597" t="n"/>
      <c r="MJL146" s="153" t="n"/>
      <c r="MJM146" s="597" t="n"/>
      <c r="MJP146" s="153" t="n"/>
      <c r="MJQ146" s="597" t="n"/>
      <c r="MJT146" s="153" t="n"/>
      <c r="MJU146" s="597" t="n"/>
      <c r="MJX146" s="153" t="n"/>
      <c r="MJY146" s="597" t="n"/>
      <c r="MKB146" s="153" t="n"/>
      <c r="MKC146" s="597" t="n"/>
      <c r="MKF146" s="153" t="n"/>
      <c r="MKG146" s="597" t="n"/>
      <c r="MKJ146" s="153" t="n"/>
      <c r="MKK146" s="597" t="n"/>
      <c r="MKN146" s="153" t="n"/>
      <c r="MKO146" s="597" t="n"/>
      <c r="MKR146" s="153" t="n"/>
      <c r="MKS146" s="597" t="n"/>
      <c r="MKV146" s="153" t="n"/>
      <c r="MKW146" s="597" t="n"/>
      <c r="MKZ146" s="153" t="n"/>
      <c r="MLA146" s="597" t="n"/>
      <c r="MLD146" s="153" t="n"/>
      <c r="MLE146" s="597" t="n"/>
      <c r="MLH146" s="153" t="n"/>
      <c r="MLI146" s="597" t="n"/>
      <c r="MLL146" s="153" t="n"/>
      <c r="MLM146" s="597" t="n"/>
      <c r="MLP146" s="153" t="n"/>
      <c r="MLQ146" s="597" t="n"/>
      <c r="MLT146" s="153" t="n"/>
      <c r="MLU146" s="597" t="n"/>
      <c r="MLX146" s="153" t="n"/>
      <c r="MLY146" s="597" t="n"/>
      <c r="MMB146" s="153" t="n"/>
      <c r="MMC146" s="597" t="n"/>
      <c r="MMF146" s="153" t="n"/>
      <c r="MMG146" s="597" t="n"/>
      <c r="MMJ146" s="153" t="n"/>
      <c r="MMK146" s="597" t="n"/>
      <c r="MMN146" s="153" t="n"/>
      <c r="MMO146" s="597" t="n"/>
      <c r="MMR146" s="153" t="n"/>
      <c r="MMS146" s="597" t="n"/>
      <c r="MMV146" s="153" t="n"/>
      <c r="MMW146" s="597" t="n"/>
      <c r="MMZ146" s="153" t="n"/>
      <c r="MNA146" s="597" t="n"/>
      <c r="MND146" s="153" t="n"/>
      <c r="MNE146" s="597" t="n"/>
      <c r="MNH146" s="153" t="n"/>
      <c r="MNI146" s="597" t="n"/>
      <c r="MNL146" s="153" t="n"/>
      <c r="MNM146" s="597" t="n"/>
      <c r="MNP146" s="153" t="n"/>
      <c r="MNQ146" s="597" t="n"/>
      <c r="MNT146" s="153" t="n"/>
      <c r="MNU146" s="597" t="n"/>
      <c r="MNX146" s="153" t="n"/>
      <c r="MNY146" s="597" t="n"/>
      <c r="MOB146" s="153" t="n"/>
      <c r="MOC146" s="597" t="n"/>
      <c r="MOF146" s="153" t="n"/>
      <c r="MOG146" s="597" t="n"/>
      <c r="MOJ146" s="153" t="n"/>
      <c r="MOK146" s="597" t="n"/>
      <c r="MON146" s="153" t="n"/>
      <c r="MOO146" s="597" t="n"/>
      <c r="MOR146" s="153" t="n"/>
      <c r="MOS146" s="597" t="n"/>
      <c r="MOV146" s="153" t="n"/>
      <c r="MOW146" s="597" t="n"/>
      <c r="MOZ146" s="153" t="n"/>
      <c r="MPA146" s="597" t="n"/>
      <c r="MPD146" s="153" t="n"/>
      <c r="MPE146" s="597" t="n"/>
      <c r="MPH146" s="153" t="n"/>
      <c r="MPI146" s="597" t="n"/>
      <c r="MPL146" s="153" t="n"/>
      <c r="MPM146" s="597" t="n"/>
      <c r="MPP146" s="153" t="n"/>
      <c r="MPQ146" s="597" t="n"/>
      <c r="MPT146" s="153" t="n"/>
      <c r="MPU146" s="597" t="n"/>
      <c r="MPX146" s="153" t="n"/>
      <c r="MPY146" s="597" t="n"/>
      <c r="MQB146" s="153" t="n"/>
      <c r="MQC146" s="597" t="n"/>
      <c r="MQF146" s="153" t="n"/>
      <c r="MQG146" s="597" t="n"/>
      <c r="MQJ146" s="153" t="n"/>
      <c r="MQK146" s="597" t="n"/>
      <c r="MQN146" s="153" t="n"/>
      <c r="MQO146" s="597" t="n"/>
      <c r="MQR146" s="153" t="n"/>
      <c r="MQS146" s="597" t="n"/>
      <c r="MQV146" s="153" t="n"/>
      <c r="MQW146" s="597" t="n"/>
      <c r="MQZ146" s="153" t="n"/>
      <c r="MRA146" s="597" t="n"/>
      <c r="MRD146" s="153" t="n"/>
      <c r="MRE146" s="597" t="n"/>
      <c r="MRH146" s="153" t="n"/>
      <c r="MRI146" s="597" t="n"/>
      <c r="MRL146" s="153" t="n"/>
      <c r="MRM146" s="597" t="n"/>
      <c r="MRP146" s="153" t="n"/>
      <c r="MRQ146" s="597" t="n"/>
      <c r="MRT146" s="153" t="n"/>
      <c r="MRU146" s="597" t="n"/>
      <c r="MRX146" s="153" t="n"/>
      <c r="MRY146" s="597" t="n"/>
      <c r="MSB146" s="153" t="n"/>
      <c r="MSC146" s="597" t="n"/>
      <c r="MSF146" s="153" t="n"/>
      <c r="MSG146" s="597" t="n"/>
      <c r="MSJ146" s="153" t="n"/>
      <c r="MSK146" s="597" t="n"/>
      <c r="MSN146" s="153" t="n"/>
      <c r="MSO146" s="597" t="n"/>
      <c r="MSR146" s="153" t="n"/>
      <c r="MSS146" s="597" t="n"/>
      <c r="MSV146" s="153" t="n"/>
      <c r="MSW146" s="597" t="n"/>
      <c r="MSZ146" s="153" t="n"/>
      <c r="MTA146" s="597" t="n"/>
      <c r="MTD146" s="153" t="n"/>
      <c r="MTE146" s="597" t="n"/>
      <c r="MTH146" s="153" t="n"/>
      <c r="MTI146" s="597" t="n"/>
      <c r="MTL146" s="153" t="n"/>
      <c r="MTM146" s="597" t="n"/>
      <c r="MTP146" s="153" t="n"/>
      <c r="MTQ146" s="597" t="n"/>
      <c r="MTT146" s="153" t="n"/>
      <c r="MTU146" s="597" t="n"/>
      <c r="MTX146" s="153" t="n"/>
      <c r="MTY146" s="597" t="n"/>
      <c r="MUB146" s="153" t="n"/>
      <c r="MUC146" s="597" t="n"/>
      <c r="MUF146" s="153" t="n"/>
      <c r="MUG146" s="597" t="n"/>
      <c r="MUJ146" s="153" t="n"/>
      <c r="MUK146" s="597" t="n"/>
      <c r="MUN146" s="153" t="n"/>
      <c r="MUO146" s="597" t="n"/>
      <c r="MUR146" s="153" t="n"/>
      <c r="MUS146" s="597" t="n"/>
      <c r="MUV146" s="153" t="n"/>
      <c r="MUW146" s="597" t="n"/>
      <c r="MUZ146" s="153" t="n"/>
      <c r="MVA146" s="597" t="n"/>
      <c r="MVD146" s="153" t="n"/>
      <c r="MVE146" s="597" t="n"/>
      <c r="MVH146" s="153" t="n"/>
      <c r="MVI146" s="597" t="n"/>
      <c r="MVL146" s="153" t="n"/>
      <c r="MVM146" s="597" t="n"/>
      <c r="MVP146" s="153" t="n"/>
      <c r="MVQ146" s="597" t="n"/>
      <c r="MVT146" s="153" t="n"/>
      <c r="MVU146" s="597" t="n"/>
      <c r="MVX146" s="153" t="n"/>
      <c r="MVY146" s="597" t="n"/>
      <c r="MWB146" s="153" t="n"/>
      <c r="MWC146" s="597" t="n"/>
      <c r="MWF146" s="153" t="n"/>
      <c r="MWG146" s="597" t="n"/>
      <c r="MWJ146" s="153" t="n"/>
      <c r="MWK146" s="597" t="n"/>
      <c r="MWN146" s="153" t="n"/>
      <c r="MWO146" s="597" t="n"/>
      <c r="MWR146" s="153" t="n"/>
      <c r="MWS146" s="597" t="n"/>
      <c r="MWV146" s="153" t="n"/>
      <c r="MWW146" s="597" t="n"/>
      <c r="MWZ146" s="153" t="n"/>
      <c r="MXA146" s="597" t="n"/>
      <c r="MXD146" s="153" t="n"/>
      <c r="MXE146" s="597" t="n"/>
      <c r="MXH146" s="153" t="n"/>
      <c r="MXI146" s="597" t="n"/>
      <c r="MXL146" s="153" t="n"/>
      <c r="MXM146" s="597" t="n"/>
      <c r="MXP146" s="153" t="n"/>
      <c r="MXQ146" s="597" t="n"/>
      <c r="MXT146" s="153" t="n"/>
      <c r="MXU146" s="597" t="n"/>
      <c r="MXX146" s="153" t="n"/>
      <c r="MXY146" s="597" t="n"/>
      <c r="MYB146" s="153" t="n"/>
      <c r="MYC146" s="597" t="n"/>
      <c r="MYF146" s="153" t="n"/>
      <c r="MYG146" s="597" t="n"/>
      <c r="MYJ146" s="153" t="n"/>
      <c r="MYK146" s="597" t="n"/>
      <c r="MYN146" s="153" t="n"/>
      <c r="MYO146" s="597" t="n"/>
      <c r="MYR146" s="153" t="n"/>
      <c r="MYS146" s="597" t="n"/>
      <c r="MYV146" s="153" t="n"/>
      <c r="MYW146" s="597" t="n"/>
      <c r="MYZ146" s="153" t="n"/>
      <c r="MZA146" s="597" t="n"/>
      <c r="MZD146" s="153" t="n"/>
      <c r="MZE146" s="597" t="n"/>
      <c r="MZH146" s="153" t="n"/>
      <c r="MZI146" s="597" t="n"/>
      <c r="MZL146" s="153" t="n"/>
      <c r="MZM146" s="597" t="n"/>
      <c r="MZP146" s="153" t="n"/>
      <c r="MZQ146" s="597" t="n"/>
      <c r="MZT146" s="153" t="n"/>
      <c r="MZU146" s="597" t="n"/>
      <c r="MZX146" s="153" t="n"/>
      <c r="MZY146" s="597" t="n"/>
      <c r="NAB146" s="153" t="n"/>
      <c r="NAC146" s="597" t="n"/>
      <c r="NAF146" s="153" t="n"/>
      <c r="NAG146" s="597" t="n"/>
      <c r="NAJ146" s="153" t="n"/>
      <c r="NAK146" s="597" t="n"/>
      <c r="NAN146" s="153" t="n"/>
      <c r="NAO146" s="597" t="n"/>
      <c r="NAR146" s="153" t="n"/>
      <c r="NAS146" s="597" t="n"/>
      <c r="NAV146" s="153" t="n"/>
      <c r="NAW146" s="597" t="n"/>
      <c r="NAZ146" s="153" t="n"/>
      <c r="NBA146" s="597" t="n"/>
      <c r="NBD146" s="153" t="n"/>
      <c r="NBE146" s="597" t="n"/>
      <c r="NBH146" s="153" t="n"/>
      <c r="NBI146" s="597" t="n"/>
      <c r="NBL146" s="153" t="n"/>
      <c r="NBM146" s="597" t="n"/>
      <c r="NBP146" s="153" t="n"/>
      <c r="NBQ146" s="597" t="n"/>
      <c r="NBT146" s="153" t="n"/>
      <c r="NBU146" s="597" t="n"/>
      <c r="NBX146" s="153" t="n"/>
      <c r="NBY146" s="597" t="n"/>
      <c r="NCB146" s="153" t="n"/>
      <c r="NCC146" s="597" t="n"/>
      <c r="NCF146" s="153" t="n"/>
      <c r="NCG146" s="597" t="n"/>
      <c r="NCJ146" s="153" t="n"/>
      <c r="NCK146" s="597" t="n"/>
      <c r="NCN146" s="153" t="n"/>
      <c r="NCO146" s="597" t="n"/>
      <c r="NCR146" s="153" t="n"/>
      <c r="NCS146" s="597" t="n"/>
      <c r="NCV146" s="153" t="n"/>
      <c r="NCW146" s="597" t="n"/>
      <c r="NCZ146" s="153" t="n"/>
      <c r="NDA146" s="597" t="n"/>
      <c r="NDD146" s="153" t="n"/>
      <c r="NDE146" s="597" t="n"/>
      <c r="NDH146" s="153" t="n"/>
      <c r="NDI146" s="597" t="n"/>
      <c r="NDL146" s="153" t="n"/>
      <c r="NDM146" s="597" t="n"/>
      <c r="NDP146" s="153" t="n"/>
      <c r="NDQ146" s="597" t="n"/>
      <c r="NDT146" s="153" t="n"/>
      <c r="NDU146" s="597" t="n"/>
      <c r="NDX146" s="153" t="n"/>
      <c r="NDY146" s="597" t="n"/>
      <c r="NEB146" s="153" t="n"/>
      <c r="NEC146" s="597" t="n"/>
      <c r="NEF146" s="153" t="n"/>
      <c r="NEG146" s="597" t="n"/>
      <c r="NEJ146" s="153" t="n"/>
      <c r="NEK146" s="597" t="n"/>
      <c r="NEN146" s="153" t="n"/>
      <c r="NEO146" s="597" t="n"/>
      <c r="NER146" s="153" t="n"/>
      <c r="NES146" s="597" t="n"/>
      <c r="NEV146" s="153" t="n"/>
      <c r="NEW146" s="597" t="n"/>
      <c r="NEZ146" s="153" t="n"/>
      <c r="NFA146" s="597" t="n"/>
      <c r="NFD146" s="153" t="n"/>
      <c r="NFE146" s="597" t="n"/>
      <c r="NFH146" s="153" t="n"/>
      <c r="NFI146" s="597" t="n"/>
      <c r="NFL146" s="153" t="n"/>
      <c r="NFM146" s="597" t="n"/>
      <c r="NFP146" s="153" t="n"/>
      <c r="NFQ146" s="597" t="n"/>
      <c r="NFT146" s="153" t="n"/>
      <c r="NFU146" s="597" t="n"/>
      <c r="NFX146" s="153" t="n"/>
      <c r="NFY146" s="597" t="n"/>
      <c r="NGB146" s="153" t="n"/>
      <c r="NGC146" s="597" t="n"/>
      <c r="NGF146" s="153" t="n"/>
      <c r="NGG146" s="597" t="n"/>
      <c r="NGJ146" s="153" t="n"/>
      <c r="NGK146" s="597" t="n"/>
      <c r="NGN146" s="153" t="n"/>
      <c r="NGO146" s="597" t="n"/>
      <c r="NGR146" s="153" t="n"/>
      <c r="NGS146" s="597" t="n"/>
      <c r="NGV146" s="153" t="n"/>
      <c r="NGW146" s="597" t="n"/>
      <c r="NGZ146" s="153" t="n"/>
      <c r="NHA146" s="597" t="n"/>
      <c r="NHD146" s="153" t="n"/>
      <c r="NHE146" s="597" t="n"/>
      <c r="NHH146" s="153" t="n"/>
      <c r="NHI146" s="597" t="n"/>
      <c r="NHL146" s="153" t="n"/>
      <c r="NHM146" s="597" t="n"/>
      <c r="NHP146" s="153" t="n"/>
      <c r="NHQ146" s="597" t="n"/>
      <c r="NHT146" s="153" t="n"/>
      <c r="NHU146" s="597" t="n"/>
      <c r="NHX146" s="153" t="n"/>
      <c r="NHY146" s="597" t="n"/>
      <c r="NIB146" s="153" t="n"/>
      <c r="NIC146" s="597" t="n"/>
      <c r="NIF146" s="153" t="n"/>
      <c r="NIG146" s="597" t="n"/>
      <c r="NIJ146" s="153" t="n"/>
      <c r="NIK146" s="597" t="n"/>
      <c r="NIN146" s="153" t="n"/>
      <c r="NIO146" s="597" t="n"/>
      <c r="NIR146" s="153" t="n"/>
      <c r="NIS146" s="597" t="n"/>
      <c r="NIV146" s="153" t="n"/>
      <c r="NIW146" s="597" t="n"/>
      <c r="NIZ146" s="153" t="n"/>
      <c r="NJA146" s="597" t="n"/>
      <c r="NJD146" s="153" t="n"/>
      <c r="NJE146" s="597" t="n"/>
      <c r="NJH146" s="153" t="n"/>
      <c r="NJI146" s="597" t="n"/>
      <c r="NJL146" s="153" t="n"/>
      <c r="NJM146" s="597" t="n"/>
      <c r="NJP146" s="153" t="n"/>
      <c r="NJQ146" s="597" t="n"/>
      <c r="NJT146" s="153" t="n"/>
      <c r="NJU146" s="597" t="n"/>
      <c r="NJX146" s="153" t="n"/>
      <c r="NJY146" s="597" t="n"/>
      <c r="NKB146" s="153" t="n"/>
      <c r="NKC146" s="597" t="n"/>
      <c r="NKF146" s="153" t="n"/>
      <c r="NKG146" s="597" t="n"/>
      <c r="NKJ146" s="153" t="n"/>
      <c r="NKK146" s="597" t="n"/>
      <c r="NKN146" s="153" t="n"/>
      <c r="NKO146" s="597" t="n"/>
      <c r="NKR146" s="153" t="n"/>
      <c r="NKS146" s="597" t="n"/>
      <c r="NKV146" s="153" t="n"/>
      <c r="NKW146" s="597" t="n"/>
      <c r="NKZ146" s="153" t="n"/>
      <c r="NLA146" s="597" t="n"/>
      <c r="NLD146" s="153" t="n"/>
      <c r="NLE146" s="597" t="n"/>
      <c r="NLH146" s="153" t="n"/>
      <c r="NLI146" s="597" t="n"/>
      <c r="NLL146" s="153" t="n"/>
      <c r="NLM146" s="597" t="n"/>
      <c r="NLP146" s="153" t="n"/>
      <c r="NLQ146" s="597" t="n"/>
      <c r="NLT146" s="153" t="n"/>
      <c r="NLU146" s="597" t="n"/>
      <c r="NLX146" s="153" t="n"/>
      <c r="NLY146" s="597" t="n"/>
      <c r="NMB146" s="153" t="n"/>
      <c r="NMC146" s="597" t="n"/>
      <c r="NMF146" s="153" t="n"/>
      <c r="NMG146" s="597" t="n"/>
      <c r="NMJ146" s="153" t="n"/>
      <c r="NMK146" s="597" t="n"/>
      <c r="NMN146" s="153" t="n"/>
      <c r="NMO146" s="597" t="n"/>
      <c r="NMR146" s="153" t="n"/>
      <c r="NMS146" s="597" t="n"/>
      <c r="NMV146" s="153" t="n"/>
      <c r="NMW146" s="597" t="n"/>
      <c r="NMZ146" s="153" t="n"/>
      <c r="NNA146" s="597" t="n"/>
      <c r="NND146" s="153" t="n"/>
      <c r="NNE146" s="597" t="n"/>
      <c r="NNH146" s="153" t="n"/>
      <c r="NNI146" s="597" t="n"/>
      <c r="NNL146" s="153" t="n"/>
      <c r="NNM146" s="597" t="n"/>
      <c r="NNP146" s="153" t="n"/>
      <c r="NNQ146" s="597" t="n"/>
      <c r="NNT146" s="153" t="n"/>
      <c r="NNU146" s="597" t="n"/>
      <c r="NNX146" s="153" t="n"/>
      <c r="NNY146" s="597" t="n"/>
      <c r="NOB146" s="153" t="n"/>
      <c r="NOC146" s="597" t="n"/>
      <c r="NOF146" s="153" t="n"/>
      <c r="NOG146" s="597" t="n"/>
      <c r="NOJ146" s="153" t="n"/>
      <c r="NOK146" s="597" t="n"/>
      <c r="NON146" s="153" t="n"/>
      <c r="NOO146" s="597" t="n"/>
      <c r="NOR146" s="153" t="n"/>
      <c r="NOS146" s="597" t="n"/>
      <c r="NOV146" s="153" t="n"/>
      <c r="NOW146" s="597" t="n"/>
      <c r="NOZ146" s="153" t="n"/>
      <c r="NPA146" s="597" t="n"/>
      <c r="NPD146" s="153" t="n"/>
      <c r="NPE146" s="597" t="n"/>
      <c r="NPH146" s="153" t="n"/>
      <c r="NPI146" s="597" t="n"/>
      <c r="NPL146" s="153" t="n"/>
      <c r="NPM146" s="597" t="n"/>
      <c r="NPP146" s="153" t="n"/>
      <c r="NPQ146" s="597" t="n"/>
      <c r="NPT146" s="153" t="n"/>
      <c r="NPU146" s="597" t="n"/>
      <c r="NPX146" s="153" t="n"/>
      <c r="NPY146" s="597" t="n"/>
      <c r="NQB146" s="153" t="n"/>
      <c r="NQC146" s="597" t="n"/>
      <c r="NQF146" s="153" t="n"/>
      <c r="NQG146" s="597" t="n"/>
      <c r="NQJ146" s="153" t="n"/>
      <c r="NQK146" s="597" t="n"/>
      <c r="NQN146" s="153" t="n"/>
      <c r="NQO146" s="597" t="n"/>
      <c r="NQR146" s="153" t="n"/>
      <c r="NQS146" s="597" t="n"/>
      <c r="NQV146" s="153" t="n"/>
      <c r="NQW146" s="597" t="n"/>
      <c r="NQZ146" s="153" t="n"/>
      <c r="NRA146" s="597" t="n"/>
      <c r="NRD146" s="153" t="n"/>
      <c r="NRE146" s="597" t="n"/>
      <c r="NRH146" s="153" t="n"/>
      <c r="NRI146" s="597" t="n"/>
      <c r="NRL146" s="153" t="n"/>
      <c r="NRM146" s="597" t="n"/>
      <c r="NRP146" s="153" t="n"/>
      <c r="NRQ146" s="597" t="n"/>
      <c r="NRT146" s="153" t="n"/>
      <c r="NRU146" s="597" t="n"/>
      <c r="NRX146" s="153" t="n"/>
      <c r="NRY146" s="597" t="n"/>
      <c r="NSB146" s="153" t="n"/>
      <c r="NSC146" s="597" t="n"/>
      <c r="NSF146" s="153" t="n"/>
      <c r="NSG146" s="597" t="n"/>
      <c r="NSJ146" s="153" t="n"/>
      <c r="NSK146" s="597" t="n"/>
      <c r="NSN146" s="153" t="n"/>
      <c r="NSO146" s="597" t="n"/>
      <c r="NSR146" s="153" t="n"/>
      <c r="NSS146" s="597" t="n"/>
      <c r="NSV146" s="153" t="n"/>
      <c r="NSW146" s="597" t="n"/>
      <c r="NSZ146" s="153" t="n"/>
      <c r="NTA146" s="597" t="n"/>
      <c r="NTD146" s="153" t="n"/>
      <c r="NTE146" s="597" t="n"/>
      <c r="NTH146" s="153" t="n"/>
      <c r="NTI146" s="597" t="n"/>
      <c r="NTL146" s="153" t="n"/>
      <c r="NTM146" s="597" t="n"/>
      <c r="NTP146" s="153" t="n"/>
      <c r="NTQ146" s="597" t="n"/>
      <c r="NTT146" s="153" t="n"/>
      <c r="NTU146" s="597" t="n"/>
      <c r="NTX146" s="153" t="n"/>
      <c r="NTY146" s="597" t="n"/>
      <c r="NUB146" s="153" t="n"/>
      <c r="NUC146" s="597" t="n"/>
      <c r="NUF146" s="153" t="n"/>
      <c r="NUG146" s="597" t="n"/>
      <c r="NUJ146" s="153" t="n"/>
      <c r="NUK146" s="597" t="n"/>
      <c r="NUN146" s="153" t="n"/>
      <c r="NUO146" s="597" t="n"/>
      <c r="NUR146" s="153" t="n"/>
      <c r="NUS146" s="597" t="n"/>
      <c r="NUV146" s="153" t="n"/>
      <c r="NUW146" s="597" t="n"/>
      <c r="NUZ146" s="153" t="n"/>
      <c r="NVA146" s="597" t="n"/>
      <c r="NVD146" s="153" t="n"/>
      <c r="NVE146" s="597" t="n"/>
      <c r="NVH146" s="153" t="n"/>
      <c r="NVI146" s="597" t="n"/>
      <c r="NVL146" s="153" t="n"/>
      <c r="NVM146" s="597" t="n"/>
      <c r="NVP146" s="153" t="n"/>
      <c r="NVQ146" s="597" t="n"/>
      <c r="NVT146" s="153" t="n"/>
      <c r="NVU146" s="597" t="n"/>
      <c r="NVX146" s="153" t="n"/>
      <c r="NVY146" s="597" t="n"/>
      <c r="NWB146" s="153" t="n"/>
      <c r="NWC146" s="597" t="n"/>
      <c r="NWF146" s="153" t="n"/>
      <c r="NWG146" s="597" t="n"/>
      <c r="NWJ146" s="153" t="n"/>
      <c r="NWK146" s="597" t="n"/>
      <c r="NWN146" s="153" t="n"/>
      <c r="NWO146" s="597" t="n"/>
      <c r="NWR146" s="153" t="n"/>
      <c r="NWS146" s="597" t="n"/>
      <c r="NWV146" s="153" t="n"/>
      <c r="NWW146" s="597" t="n"/>
      <c r="NWZ146" s="153" t="n"/>
      <c r="NXA146" s="597" t="n"/>
      <c r="NXD146" s="153" t="n"/>
      <c r="NXE146" s="597" t="n"/>
      <c r="NXH146" s="153" t="n"/>
      <c r="NXI146" s="597" t="n"/>
      <c r="NXL146" s="153" t="n"/>
      <c r="NXM146" s="597" t="n"/>
      <c r="NXP146" s="153" t="n"/>
      <c r="NXQ146" s="597" t="n"/>
      <c r="NXT146" s="153" t="n"/>
      <c r="NXU146" s="597" t="n"/>
      <c r="NXX146" s="153" t="n"/>
      <c r="NXY146" s="597" t="n"/>
      <c r="NYB146" s="153" t="n"/>
      <c r="NYC146" s="597" t="n"/>
      <c r="NYF146" s="153" t="n"/>
      <c r="NYG146" s="597" t="n"/>
      <c r="NYJ146" s="153" t="n"/>
      <c r="NYK146" s="597" t="n"/>
      <c r="NYN146" s="153" t="n"/>
      <c r="NYO146" s="597" t="n"/>
      <c r="NYR146" s="153" t="n"/>
      <c r="NYS146" s="597" t="n"/>
      <c r="NYV146" s="153" t="n"/>
      <c r="NYW146" s="597" t="n"/>
      <c r="NYZ146" s="153" t="n"/>
      <c r="NZA146" s="597" t="n"/>
      <c r="NZD146" s="153" t="n"/>
      <c r="NZE146" s="597" t="n"/>
      <c r="NZH146" s="153" t="n"/>
      <c r="NZI146" s="597" t="n"/>
      <c r="NZL146" s="153" t="n"/>
      <c r="NZM146" s="597" t="n"/>
      <c r="NZP146" s="153" t="n"/>
      <c r="NZQ146" s="597" t="n"/>
      <c r="NZT146" s="153" t="n"/>
      <c r="NZU146" s="597" t="n"/>
      <c r="NZX146" s="153" t="n"/>
      <c r="NZY146" s="597" t="n"/>
      <c r="OAB146" s="153" t="n"/>
      <c r="OAC146" s="597" t="n"/>
      <c r="OAF146" s="153" t="n"/>
      <c r="OAG146" s="597" t="n"/>
      <c r="OAJ146" s="153" t="n"/>
      <c r="OAK146" s="597" t="n"/>
      <c r="OAN146" s="153" t="n"/>
      <c r="OAO146" s="597" t="n"/>
      <c r="OAR146" s="153" t="n"/>
      <c r="OAS146" s="597" t="n"/>
      <c r="OAV146" s="153" t="n"/>
      <c r="OAW146" s="597" t="n"/>
      <c r="OAZ146" s="153" t="n"/>
      <c r="OBA146" s="597" t="n"/>
      <c r="OBD146" s="153" t="n"/>
      <c r="OBE146" s="597" t="n"/>
      <c r="OBH146" s="153" t="n"/>
      <c r="OBI146" s="597" t="n"/>
      <c r="OBL146" s="153" t="n"/>
      <c r="OBM146" s="597" t="n"/>
      <c r="OBP146" s="153" t="n"/>
      <c r="OBQ146" s="597" t="n"/>
      <c r="OBT146" s="153" t="n"/>
      <c r="OBU146" s="597" t="n"/>
      <c r="OBX146" s="153" t="n"/>
      <c r="OBY146" s="597" t="n"/>
      <c r="OCB146" s="153" t="n"/>
      <c r="OCC146" s="597" t="n"/>
      <c r="OCF146" s="153" t="n"/>
      <c r="OCG146" s="597" t="n"/>
      <c r="OCJ146" s="153" t="n"/>
      <c r="OCK146" s="597" t="n"/>
      <c r="OCN146" s="153" t="n"/>
      <c r="OCO146" s="597" t="n"/>
      <c r="OCR146" s="153" t="n"/>
      <c r="OCS146" s="597" t="n"/>
      <c r="OCV146" s="153" t="n"/>
      <c r="OCW146" s="597" t="n"/>
      <c r="OCZ146" s="153" t="n"/>
      <c r="ODA146" s="597" t="n"/>
      <c r="ODD146" s="153" t="n"/>
      <c r="ODE146" s="597" t="n"/>
      <c r="ODH146" s="153" t="n"/>
      <c r="ODI146" s="597" t="n"/>
      <c r="ODL146" s="153" t="n"/>
      <c r="ODM146" s="597" t="n"/>
      <c r="ODP146" s="153" t="n"/>
      <c r="ODQ146" s="597" t="n"/>
      <c r="ODT146" s="153" t="n"/>
      <c r="ODU146" s="597" t="n"/>
      <c r="ODX146" s="153" t="n"/>
      <c r="ODY146" s="597" t="n"/>
      <c r="OEB146" s="153" t="n"/>
      <c r="OEC146" s="597" t="n"/>
      <c r="OEF146" s="153" t="n"/>
      <c r="OEG146" s="597" t="n"/>
      <c r="OEJ146" s="153" t="n"/>
      <c r="OEK146" s="597" t="n"/>
      <c r="OEN146" s="153" t="n"/>
      <c r="OEO146" s="597" t="n"/>
      <c r="OER146" s="153" t="n"/>
      <c r="OES146" s="597" t="n"/>
      <c r="OEV146" s="153" t="n"/>
      <c r="OEW146" s="597" t="n"/>
      <c r="OEZ146" s="153" t="n"/>
      <c r="OFA146" s="597" t="n"/>
      <c r="OFD146" s="153" t="n"/>
      <c r="OFE146" s="597" t="n"/>
      <c r="OFH146" s="153" t="n"/>
      <c r="OFI146" s="597" t="n"/>
      <c r="OFL146" s="153" t="n"/>
      <c r="OFM146" s="597" t="n"/>
      <c r="OFP146" s="153" t="n"/>
      <c r="OFQ146" s="597" t="n"/>
      <c r="OFT146" s="153" t="n"/>
      <c r="OFU146" s="597" t="n"/>
      <c r="OFX146" s="153" t="n"/>
      <c r="OFY146" s="597" t="n"/>
      <c r="OGB146" s="153" t="n"/>
      <c r="OGC146" s="597" t="n"/>
      <c r="OGF146" s="153" t="n"/>
      <c r="OGG146" s="597" t="n"/>
      <c r="OGJ146" s="153" t="n"/>
      <c r="OGK146" s="597" t="n"/>
      <c r="OGN146" s="153" t="n"/>
      <c r="OGO146" s="597" t="n"/>
      <c r="OGR146" s="153" t="n"/>
      <c r="OGS146" s="597" t="n"/>
      <c r="OGV146" s="153" t="n"/>
      <c r="OGW146" s="597" t="n"/>
      <c r="OGZ146" s="153" t="n"/>
      <c r="OHA146" s="597" t="n"/>
      <c r="OHD146" s="153" t="n"/>
      <c r="OHE146" s="597" t="n"/>
      <c r="OHH146" s="153" t="n"/>
      <c r="OHI146" s="597" t="n"/>
      <c r="OHL146" s="153" t="n"/>
      <c r="OHM146" s="597" t="n"/>
      <c r="OHP146" s="153" t="n"/>
      <c r="OHQ146" s="597" t="n"/>
      <c r="OHT146" s="153" t="n"/>
      <c r="OHU146" s="597" t="n"/>
      <c r="OHX146" s="153" t="n"/>
      <c r="OHY146" s="597" t="n"/>
      <c r="OIB146" s="153" t="n"/>
      <c r="OIC146" s="597" t="n"/>
      <c r="OIF146" s="153" t="n"/>
      <c r="OIG146" s="597" t="n"/>
      <c r="OIJ146" s="153" t="n"/>
      <c r="OIK146" s="597" t="n"/>
      <c r="OIN146" s="153" t="n"/>
      <c r="OIO146" s="597" t="n"/>
      <c r="OIR146" s="153" t="n"/>
      <c r="OIS146" s="597" t="n"/>
      <c r="OIV146" s="153" t="n"/>
      <c r="OIW146" s="597" t="n"/>
      <c r="OIZ146" s="153" t="n"/>
      <c r="OJA146" s="597" t="n"/>
      <c r="OJD146" s="153" t="n"/>
      <c r="OJE146" s="597" t="n"/>
      <c r="OJH146" s="153" t="n"/>
      <c r="OJI146" s="597" t="n"/>
      <c r="OJL146" s="153" t="n"/>
      <c r="OJM146" s="597" t="n"/>
      <c r="OJP146" s="153" t="n"/>
      <c r="OJQ146" s="597" t="n"/>
      <c r="OJT146" s="153" t="n"/>
      <c r="OJU146" s="597" t="n"/>
      <c r="OJX146" s="153" t="n"/>
      <c r="OJY146" s="597" t="n"/>
      <c r="OKB146" s="153" t="n"/>
      <c r="OKC146" s="597" t="n"/>
      <c r="OKF146" s="153" t="n"/>
      <c r="OKG146" s="597" t="n"/>
      <c r="OKJ146" s="153" t="n"/>
      <c r="OKK146" s="597" t="n"/>
      <c r="OKN146" s="153" t="n"/>
      <c r="OKO146" s="597" t="n"/>
      <c r="OKR146" s="153" t="n"/>
      <c r="OKS146" s="597" t="n"/>
      <c r="OKV146" s="153" t="n"/>
      <c r="OKW146" s="597" t="n"/>
      <c r="OKZ146" s="153" t="n"/>
      <c r="OLA146" s="597" t="n"/>
      <c r="OLD146" s="153" t="n"/>
      <c r="OLE146" s="597" t="n"/>
      <c r="OLH146" s="153" t="n"/>
      <c r="OLI146" s="597" t="n"/>
      <c r="OLL146" s="153" t="n"/>
      <c r="OLM146" s="597" t="n"/>
      <c r="OLP146" s="153" t="n"/>
      <c r="OLQ146" s="597" t="n"/>
      <c r="OLT146" s="153" t="n"/>
      <c r="OLU146" s="597" t="n"/>
      <c r="OLX146" s="153" t="n"/>
      <c r="OLY146" s="597" t="n"/>
      <c r="OMB146" s="153" t="n"/>
      <c r="OMC146" s="597" t="n"/>
      <c r="OMF146" s="153" t="n"/>
      <c r="OMG146" s="597" t="n"/>
      <c r="OMJ146" s="153" t="n"/>
      <c r="OMK146" s="597" t="n"/>
      <c r="OMN146" s="153" t="n"/>
      <c r="OMO146" s="597" t="n"/>
      <c r="OMR146" s="153" t="n"/>
      <c r="OMS146" s="597" t="n"/>
      <c r="OMV146" s="153" t="n"/>
      <c r="OMW146" s="597" t="n"/>
      <c r="OMZ146" s="153" t="n"/>
      <c r="ONA146" s="597" t="n"/>
      <c r="OND146" s="153" t="n"/>
      <c r="ONE146" s="597" t="n"/>
      <c r="ONH146" s="153" t="n"/>
      <c r="ONI146" s="597" t="n"/>
      <c r="ONL146" s="153" t="n"/>
      <c r="ONM146" s="597" t="n"/>
      <c r="ONP146" s="153" t="n"/>
      <c r="ONQ146" s="597" t="n"/>
      <c r="ONT146" s="153" t="n"/>
      <c r="ONU146" s="597" t="n"/>
      <c r="ONX146" s="153" t="n"/>
      <c r="ONY146" s="597" t="n"/>
      <c r="OOB146" s="153" t="n"/>
      <c r="OOC146" s="597" t="n"/>
      <c r="OOF146" s="153" t="n"/>
      <c r="OOG146" s="597" t="n"/>
      <c r="OOJ146" s="153" t="n"/>
      <c r="OOK146" s="597" t="n"/>
      <c r="OON146" s="153" t="n"/>
      <c r="OOO146" s="597" t="n"/>
      <c r="OOR146" s="153" t="n"/>
      <c r="OOS146" s="597" t="n"/>
      <c r="OOV146" s="153" t="n"/>
      <c r="OOW146" s="597" t="n"/>
      <c r="OOZ146" s="153" t="n"/>
      <c r="OPA146" s="597" t="n"/>
      <c r="OPD146" s="153" t="n"/>
      <c r="OPE146" s="597" t="n"/>
      <c r="OPH146" s="153" t="n"/>
      <c r="OPI146" s="597" t="n"/>
      <c r="OPL146" s="153" t="n"/>
      <c r="OPM146" s="597" t="n"/>
      <c r="OPP146" s="153" t="n"/>
      <c r="OPQ146" s="597" t="n"/>
      <c r="OPT146" s="153" t="n"/>
      <c r="OPU146" s="597" t="n"/>
      <c r="OPX146" s="153" t="n"/>
      <c r="OPY146" s="597" t="n"/>
      <c r="OQB146" s="153" t="n"/>
      <c r="OQC146" s="597" t="n"/>
      <c r="OQF146" s="153" t="n"/>
      <c r="OQG146" s="597" t="n"/>
      <c r="OQJ146" s="153" t="n"/>
      <c r="OQK146" s="597" t="n"/>
      <c r="OQN146" s="153" t="n"/>
      <c r="OQO146" s="597" t="n"/>
      <c r="OQR146" s="153" t="n"/>
      <c r="OQS146" s="597" t="n"/>
      <c r="OQV146" s="153" t="n"/>
      <c r="OQW146" s="597" t="n"/>
      <c r="OQZ146" s="153" t="n"/>
      <c r="ORA146" s="597" t="n"/>
      <c r="ORD146" s="153" t="n"/>
      <c r="ORE146" s="597" t="n"/>
      <c r="ORH146" s="153" t="n"/>
      <c r="ORI146" s="597" t="n"/>
      <c r="ORL146" s="153" t="n"/>
      <c r="ORM146" s="597" t="n"/>
      <c r="ORP146" s="153" t="n"/>
      <c r="ORQ146" s="597" t="n"/>
      <c r="ORT146" s="153" t="n"/>
      <c r="ORU146" s="597" t="n"/>
      <c r="ORX146" s="153" t="n"/>
      <c r="ORY146" s="597" t="n"/>
      <c r="OSB146" s="153" t="n"/>
      <c r="OSC146" s="597" t="n"/>
      <c r="OSF146" s="153" t="n"/>
      <c r="OSG146" s="597" t="n"/>
      <c r="OSJ146" s="153" t="n"/>
      <c r="OSK146" s="597" t="n"/>
      <c r="OSN146" s="153" t="n"/>
      <c r="OSO146" s="597" t="n"/>
      <c r="OSR146" s="153" t="n"/>
      <c r="OSS146" s="597" t="n"/>
      <c r="OSV146" s="153" t="n"/>
      <c r="OSW146" s="597" t="n"/>
      <c r="OSZ146" s="153" t="n"/>
      <c r="OTA146" s="597" t="n"/>
      <c r="OTD146" s="153" t="n"/>
      <c r="OTE146" s="597" t="n"/>
      <c r="OTH146" s="153" t="n"/>
      <c r="OTI146" s="597" t="n"/>
      <c r="OTL146" s="153" t="n"/>
      <c r="OTM146" s="597" t="n"/>
      <c r="OTP146" s="153" t="n"/>
      <c r="OTQ146" s="597" t="n"/>
      <c r="OTT146" s="153" t="n"/>
      <c r="OTU146" s="597" t="n"/>
      <c r="OTX146" s="153" t="n"/>
      <c r="OTY146" s="597" t="n"/>
      <c r="OUB146" s="153" t="n"/>
      <c r="OUC146" s="597" t="n"/>
      <c r="OUF146" s="153" t="n"/>
      <c r="OUG146" s="597" t="n"/>
      <c r="OUJ146" s="153" t="n"/>
      <c r="OUK146" s="597" t="n"/>
      <c r="OUN146" s="153" t="n"/>
      <c r="OUO146" s="597" t="n"/>
      <c r="OUR146" s="153" t="n"/>
      <c r="OUS146" s="597" t="n"/>
      <c r="OUV146" s="153" t="n"/>
      <c r="OUW146" s="597" t="n"/>
      <c r="OUZ146" s="153" t="n"/>
      <c r="OVA146" s="597" t="n"/>
      <c r="OVD146" s="153" t="n"/>
      <c r="OVE146" s="597" t="n"/>
      <c r="OVH146" s="153" t="n"/>
      <c r="OVI146" s="597" t="n"/>
      <c r="OVL146" s="153" t="n"/>
      <c r="OVM146" s="597" t="n"/>
      <c r="OVP146" s="153" t="n"/>
      <c r="OVQ146" s="597" t="n"/>
      <c r="OVT146" s="153" t="n"/>
      <c r="OVU146" s="597" t="n"/>
      <c r="OVX146" s="153" t="n"/>
      <c r="OVY146" s="597" t="n"/>
      <c r="OWB146" s="153" t="n"/>
      <c r="OWC146" s="597" t="n"/>
      <c r="OWF146" s="153" t="n"/>
      <c r="OWG146" s="597" t="n"/>
      <c r="OWJ146" s="153" t="n"/>
      <c r="OWK146" s="597" t="n"/>
      <c r="OWN146" s="153" t="n"/>
      <c r="OWO146" s="597" t="n"/>
      <c r="OWR146" s="153" t="n"/>
      <c r="OWS146" s="597" t="n"/>
      <c r="OWV146" s="153" t="n"/>
      <c r="OWW146" s="597" t="n"/>
      <c r="OWZ146" s="153" t="n"/>
      <c r="OXA146" s="597" t="n"/>
      <c r="OXD146" s="153" t="n"/>
      <c r="OXE146" s="597" t="n"/>
      <c r="OXH146" s="153" t="n"/>
      <c r="OXI146" s="597" t="n"/>
      <c r="OXL146" s="153" t="n"/>
      <c r="OXM146" s="597" t="n"/>
      <c r="OXP146" s="153" t="n"/>
      <c r="OXQ146" s="597" t="n"/>
      <c r="OXT146" s="153" t="n"/>
      <c r="OXU146" s="597" t="n"/>
      <c r="OXX146" s="153" t="n"/>
      <c r="OXY146" s="597" t="n"/>
      <c r="OYB146" s="153" t="n"/>
      <c r="OYC146" s="597" t="n"/>
      <c r="OYF146" s="153" t="n"/>
      <c r="OYG146" s="597" t="n"/>
      <c r="OYJ146" s="153" t="n"/>
      <c r="OYK146" s="597" t="n"/>
      <c r="OYN146" s="153" t="n"/>
      <c r="OYO146" s="597" t="n"/>
      <c r="OYR146" s="153" t="n"/>
      <c r="OYS146" s="597" t="n"/>
      <c r="OYV146" s="153" t="n"/>
      <c r="OYW146" s="597" t="n"/>
      <c r="OYZ146" s="153" t="n"/>
      <c r="OZA146" s="597" t="n"/>
      <c r="OZD146" s="153" t="n"/>
      <c r="OZE146" s="597" t="n"/>
      <c r="OZH146" s="153" t="n"/>
      <c r="OZI146" s="597" t="n"/>
      <c r="OZL146" s="153" t="n"/>
      <c r="OZM146" s="597" t="n"/>
      <c r="OZP146" s="153" t="n"/>
      <c r="OZQ146" s="597" t="n"/>
      <c r="OZT146" s="153" t="n"/>
      <c r="OZU146" s="597" t="n"/>
      <c r="OZX146" s="153" t="n"/>
      <c r="OZY146" s="597" t="n"/>
      <c r="PAB146" s="153" t="n"/>
      <c r="PAC146" s="597" t="n"/>
      <c r="PAF146" s="153" t="n"/>
      <c r="PAG146" s="597" t="n"/>
      <c r="PAJ146" s="153" t="n"/>
      <c r="PAK146" s="597" t="n"/>
      <c r="PAN146" s="153" t="n"/>
      <c r="PAO146" s="597" t="n"/>
      <c r="PAR146" s="153" t="n"/>
      <c r="PAS146" s="597" t="n"/>
      <c r="PAV146" s="153" t="n"/>
      <c r="PAW146" s="597" t="n"/>
      <c r="PAZ146" s="153" t="n"/>
      <c r="PBA146" s="597" t="n"/>
      <c r="PBD146" s="153" t="n"/>
      <c r="PBE146" s="597" t="n"/>
      <c r="PBH146" s="153" t="n"/>
      <c r="PBI146" s="597" t="n"/>
      <c r="PBL146" s="153" t="n"/>
      <c r="PBM146" s="597" t="n"/>
      <c r="PBP146" s="153" t="n"/>
      <c r="PBQ146" s="597" t="n"/>
      <c r="PBT146" s="153" t="n"/>
      <c r="PBU146" s="597" t="n"/>
      <c r="PBX146" s="153" t="n"/>
      <c r="PBY146" s="597" t="n"/>
      <c r="PCB146" s="153" t="n"/>
      <c r="PCC146" s="597" t="n"/>
      <c r="PCF146" s="153" t="n"/>
      <c r="PCG146" s="597" t="n"/>
      <c r="PCJ146" s="153" t="n"/>
      <c r="PCK146" s="597" t="n"/>
      <c r="PCN146" s="153" t="n"/>
      <c r="PCO146" s="597" t="n"/>
      <c r="PCR146" s="153" t="n"/>
      <c r="PCS146" s="597" t="n"/>
      <c r="PCV146" s="153" t="n"/>
      <c r="PCW146" s="597" t="n"/>
      <c r="PCZ146" s="153" t="n"/>
      <c r="PDA146" s="597" t="n"/>
      <c r="PDD146" s="153" t="n"/>
      <c r="PDE146" s="597" t="n"/>
      <c r="PDH146" s="153" t="n"/>
      <c r="PDI146" s="597" t="n"/>
      <c r="PDL146" s="153" t="n"/>
      <c r="PDM146" s="597" t="n"/>
      <c r="PDP146" s="153" t="n"/>
      <c r="PDQ146" s="597" t="n"/>
      <c r="PDT146" s="153" t="n"/>
      <c r="PDU146" s="597" t="n"/>
      <c r="PDX146" s="153" t="n"/>
      <c r="PDY146" s="597" t="n"/>
      <c r="PEB146" s="153" t="n"/>
      <c r="PEC146" s="597" t="n"/>
      <c r="PEF146" s="153" t="n"/>
      <c r="PEG146" s="597" t="n"/>
      <c r="PEJ146" s="153" t="n"/>
      <c r="PEK146" s="597" t="n"/>
      <c r="PEN146" s="153" t="n"/>
      <c r="PEO146" s="597" t="n"/>
      <c r="PER146" s="153" t="n"/>
      <c r="PES146" s="597" t="n"/>
      <c r="PEV146" s="153" t="n"/>
      <c r="PEW146" s="597" t="n"/>
      <c r="PEZ146" s="153" t="n"/>
      <c r="PFA146" s="597" t="n"/>
      <c r="PFD146" s="153" t="n"/>
      <c r="PFE146" s="597" t="n"/>
      <c r="PFH146" s="153" t="n"/>
      <c r="PFI146" s="597" t="n"/>
      <c r="PFL146" s="153" t="n"/>
      <c r="PFM146" s="597" t="n"/>
      <c r="PFP146" s="153" t="n"/>
      <c r="PFQ146" s="597" t="n"/>
      <c r="PFT146" s="153" t="n"/>
      <c r="PFU146" s="597" t="n"/>
      <c r="PFX146" s="153" t="n"/>
      <c r="PFY146" s="597" t="n"/>
      <c r="PGB146" s="153" t="n"/>
      <c r="PGC146" s="597" t="n"/>
      <c r="PGF146" s="153" t="n"/>
      <c r="PGG146" s="597" t="n"/>
      <c r="PGJ146" s="153" t="n"/>
      <c r="PGK146" s="597" t="n"/>
      <c r="PGN146" s="153" t="n"/>
      <c r="PGO146" s="597" t="n"/>
      <c r="PGR146" s="153" t="n"/>
      <c r="PGS146" s="597" t="n"/>
      <c r="PGV146" s="153" t="n"/>
      <c r="PGW146" s="597" t="n"/>
      <c r="PGZ146" s="153" t="n"/>
      <c r="PHA146" s="597" t="n"/>
      <c r="PHD146" s="153" t="n"/>
      <c r="PHE146" s="597" t="n"/>
      <c r="PHH146" s="153" t="n"/>
      <c r="PHI146" s="597" t="n"/>
      <c r="PHL146" s="153" t="n"/>
      <c r="PHM146" s="597" t="n"/>
      <c r="PHP146" s="153" t="n"/>
      <c r="PHQ146" s="597" t="n"/>
      <c r="PHT146" s="153" t="n"/>
      <c r="PHU146" s="597" t="n"/>
      <c r="PHX146" s="153" t="n"/>
      <c r="PHY146" s="597" t="n"/>
      <c r="PIB146" s="153" t="n"/>
      <c r="PIC146" s="597" t="n"/>
      <c r="PIF146" s="153" t="n"/>
      <c r="PIG146" s="597" t="n"/>
      <c r="PIJ146" s="153" t="n"/>
      <c r="PIK146" s="597" t="n"/>
      <c r="PIN146" s="153" t="n"/>
      <c r="PIO146" s="597" t="n"/>
      <c r="PIR146" s="153" t="n"/>
      <c r="PIS146" s="597" t="n"/>
      <c r="PIV146" s="153" t="n"/>
      <c r="PIW146" s="597" t="n"/>
      <c r="PIZ146" s="153" t="n"/>
      <c r="PJA146" s="597" t="n"/>
      <c r="PJD146" s="153" t="n"/>
      <c r="PJE146" s="597" t="n"/>
      <c r="PJH146" s="153" t="n"/>
      <c r="PJI146" s="597" t="n"/>
      <c r="PJL146" s="153" t="n"/>
      <c r="PJM146" s="597" t="n"/>
      <c r="PJP146" s="153" t="n"/>
      <c r="PJQ146" s="597" t="n"/>
      <c r="PJT146" s="153" t="n"/>
      <c r="PJU146" s="597" t="n"/>
      <c r="PJX146" s="153" t="n"/>
      <c r="PJY146" s="597" t="n"/>
      <c r="PKB146" s="153" t="n"/>
      <c r="PKC146" s="597" t="n"/>
      <c r="PKF146" s="153" t="n"/>
      <c r="PKG146" s="597" t="n"/>
      <c r="PKJ146" s="153" t="n"/>
      <c r="PKK146" s="597" t="n"/>
      <c r="PKN146" s="153" t="n"/>
      <c r="PKO146" s="597" t="n"/>
      <c r="PKR146" s="153" t="n"/>
      <c r="PKS146" s="597" t="n"/>
      <c r="PKV146" s="153" t="n"/>
      <c r="PKW146" s="597" t="n"/>
      <c r="PKZ146" s="153" t="n"/>
      <c r="PLA146" s="597" t="n"/>
      <c r="PLD146" s="153" t="n"/>
      <c r="PLE146" s="597" t="n"/>
      <c r="PLH146" s="153" t="n"/>
      <c r="PLI146" s="597" t="n"/>
      <c r="PLL146" s="153" t="n"/>
      <c r="PLM146" s="597" t="n"/>
      <c r="PLP146" s="153" t="n"/>
      <c r="PLQ146" s="597" t="n"/>
      <c r="PLT146" s="153" t="n"/>
      <c r="PLU146" s="597" t="n"/>
      <c r="PLX146" s="153" t="n"/>
      <c r="PLY146" s="597" t="n"/>
      <c r="PMB146" s="153" t="n"/>
      <c r="PMC146" s="597" t="n"/>
      <c r="PMF146" s="153" t="n"/>
      <c r="PMG146" s="597" t="n"/>
      <c r="PMJ146" s="153" t="n"/>
      <c r="PMK146" s="597" t="n"/>
      <c r="PMN146" s="153" t="n"/>
      <c r="PMO146" s="597" t="n"/>
      <c r="PMR146" s="153" t="n"/>
      <c r="PMS146" s="597" t="n"/>
      <c r="PMV146" s="153" t="n"/>
      <c r="PMW146" s="597" t="n"/>
      <c r="PMZ146" s="153" t="n"/>
      <c r="PNA146" s="597" t="n"/>
      <c r="PND146" s="153" t="n"/>
      <c r="PNE146" s="597" t="n"/>
      <c r="PNH146" s="153" t="n"/>
      <c r="PNI146" s="597" t="n"/>
      <c r="PNL146" s="153" t="n"/>
      <c r="PNM146" s="597" t="n"/>
      <c r="PNP146" s="153" t="n"/>
      <c r="PNQ146" s="597" t="n"/>
      <c r="PNT146" s="153" t="n"/>
      <c r="PNU146" s="597" t="n"/>
      <c r="PNX146" s="153" t="n"/>
      <c r="PNY146" s="597" t="n"/>
      <c r="POB146" s="153" t="n"/>
      <c r="POC146" s="597" t="n"/>
      <c r="POF146" s="153" t="n"/>
      <c r="POG146" s="597" t="n"/>
      <c r="POJ146" s="153" t="n"/>
      <c r="POK146" s="597" t="n"/>
      <c r="PON146" s="153" t="n"/>
      <c r="POO146" s="597" t="n"/>
      <c r="POR146" s="153" t="n"/>
      <c r="POS146" s="597" t="n"/>
      <c r="POV146" s="153" t="n"/>
      <c r="POW146" s="597" t="n"/>
      <c r="POZ146" s="153" t="n"/>
      <c r="PPA146" s="597" t="n"/>
      <c r="PPD146" s="153" t="n"/>
      <c r="PPE146" s="597" t="n"/>
      <c r="PPH146" s="153" t="n"/>
      <c r="PPI146" s="597" t="n"/>
      <c r="PPL146" s="153" t="n"/>
      <c r="PPM146" s="597" t="n"/>
      <c r="PPP146" s="153" t="n"/>
      <c r="PPQ146" s="597" t="n"/>
      <c r="PPT146" s="153" t="n"/>
      <c r="PPU146" s="597" t="n"/>
      <c r="PPX146" s="153" t="n"/>
      <c r="PPY146" s="597" t="n"/>
      <c r="PQB146" s="153" t="n"/>
      <c r="PQC146" s="597" t="n"/>
      <c r="PQF146" s="153" t="n"/>
      <c r="PQG146" s="597" t="n"/>
      <c r="PQJ146" s="153" t="n"/>
      <c r="PQK146" s="597" t="n"/>
      <c r="PQN146" s="153" t="n"/>
      <c r="PQO146" s="597" t="n"/>
      <c r="PQR146" s="153" t="n"/>
      <c r="PQS146" s="597" t="n"/>
      <c r="PQV146" s="153" t="n"/>
      <c r="PQW146" s="597" t="n"/>
      <c r="PQZ146" s="153" t="n"/>
      <c r="PRA146" s="597" t="n"/>
      <c r="PRD146" s="153" t="n"/>
      <c r="PRE146" s="597" t="n"/>
      <c r="PRH146" s="153" t="n"/>
      <c r="PRI146" s="597" t="n"/>
      <c r="PRL146" s="153" t="n"/>
      <c r="PRM146" s="597" t="n"/>
      <c r="PRP146" s="153" t="n"/>
      <c r="PRQ146" s="597" t="n"/>
      <c r="PRT146" s="153" t="n"/>
      <c r="PRU146" s="597" t="n"/>
      <c r="PRX146" s="153" t="n"/>
      <c r="PRY146" s="597" t="n"/>
      <c r="PSB146" s="153" t="n"/>
      <c r="PSC146" s="597" t="n"/>
      <c r="PSF146" s="153" t="n"/>
      <c r="PSG146" s="597" t="n"/>
      <c r="PSJ146" s="153" t="n"/>
      <c r="PSK146" s="597" t="n"/>
      <c r="PSN146" s="153" t="n"/>
      <c r="PSO146" s="597" t="n"/>
      <c r="PSR146" s="153" t="n"/>
      <c r="PSS146" s="597" t="n"/>
      <c r="PSV146" s="153" t="n"/>
      <c r="PSW146" s="597" t="n"/>
      <c r="PSZ146" s="153" t="n"/>
      <c r="PTA146" s="597" t="n"/>
      <c r="PTD146" s="153" t="n"/>
      <c r="PTE146" s="597" t="n"/>
      <c r="PTH146" s="153" t="n"/>
      <c r="PTI146" s="597" t="n"/>
      <c r="PTL146" s="153" t="n"/>
      <c r="PTM146" s="597" t="n"/>
      <c r="PTP146" s="153" t="n"/>
      <c r="PTQ146" s="597" t="n"/>
      <c r="PTT146" s="153" t="n"/>
      <c r="PTU146" s="597" t="n"/>
      <c r="PTX146" s="153" t="n"/>
      <c r="PTY146" s="597" t="n"/>
      <c r="PUB146" s="153" t="n"/>
      <c r="PUC146" s="597" t="n"/>
      <c r="PUF146" s="153" t="n"/>
      <c r="PUG146" s="597" t="n"/>
      <c r="PUJ146" s="153" t="n"/>
      <c r="PUK146" s="597" t="n"/>
      <c r="PUN146" s="153" t="n"/>
      <c r="PUO146" s="597" t="n"/>
      <c r="PUR146" s="153" t="n"/>
      <c r="PUS146" s="597" t="n"/>
      <c r="PUV146" s="153" t="n"/>
      <c r="PUW146" s="597" t="n"/>
      <c r="PUZ146" s="153" t="n"/>
      <c r="PVA146" s="597" t="n"/>
      <c r="PVD146" s="153" t="n"/>
      <c r="PVE146" s="597" t="n"/>
      <c r="PVH146" s="153" t="n"/>
      <c r="PVI146" s="597" t="n"/>
      <c r="PVL146" s="153" t="n"/>
      <c r="PVM146" s="597" t="n"/>
      <c r="PVP146" s="153" t="n"/>
      <c r="PVQ146" s="597" t="n"/>
      <c r="PVT146" s="153" t="n"/>
      <c r="PVU146" s="597" t="n"/>
      <c r="PVX146" s="153" t="n"/>
      <c r="PVY146" s="597" t="n"/>
      <c r="PWB146" s="153" t="n"/>
      <c r="PWC146" s="597" t="n"/>
      <c r="PWF146" s="153" t="n"/>
      <c r="PWG146" s="597" t="n"/>
      <c r="PWJ146" s="153" t="n"/>
      <c r="PWK146" s="597" t="n"/>
      <c r="PWN146" s="153" t="n"/>
      <c r="PWO146" s="597" t="n"/>
      <c r="PWR146" s="153" t="n"/>
      <c r="PWS146" s="597" t="n"/>
      <c r="PWV146" s="153" t="n"/>
      <c r="PWW146" s="597" t="n"/>
      <c r="PWZ146" s="153" t="n"/>
      <c r="PXA146" s="597" t="n"/>
      <c r="PXD146" s="153" t="n"/>
      <c r="PXE146" s="597" t="n"/>
      <c r="PXH146" s="153" t="n"/>
      <c r="PXI146" s="597" t="n"/>
      <c r="PXL146" s="153" t="n"/>
      <c r="PXM146" s="597" t="n"/>
      <c r="PXP146" s="153" t="n"/>
      <c r="PXQ146" s="597" t="n"/>
      <c r="PXT146" s="153" t="n"/>
      <c r="PXU146" s="597" t="n"/>
      <c r="PXX146" s="153" t="n"/>
      <c r="PXY146" s="597" t="n"/>
      <c r="PYB146" s="153" t="n"/>
      <c r="PYC146" s="597" t="n"/>
      <c r="PYF146" s="153" t="n"/>
      <c r="PYG146" s="597" t="n"/>
      <c r="PYJ146" s="153" t="n"/>
      <c r="PYK146" s="597" t="n"/>
      <c r="PYN146" s="153" t="n"/>
      <c r="PYO146" s="597" t="n"/>
      <c r="PYR146" s="153" t="n"/>
      <c r="PYS146" s="597" t="n"/>
      <c r="PYV146" s="153" t="n"/>
      <c r="PYW146" s="597" t="n"/>
      <c r="PYZ146" s="153" t="n"/>
      <c r="PZA146" s="597" t="n"/>
      <c r="PZD146" s="153" t="n"/>
      <c r="PZE146" s="597" t="n"/>
      <c r="PZH146" s="153" t="n"/>
      <c r="PZI146" s="597" t="n"/>
      <c r="PZL146" s="153" t="n"/>
      <c r="PZM146" s="597" t="n"/>
      <c r="PZP146" s="153" t="n"/>
      <c r="PZQ146" s="597" t="n"/>
      <c r="PZT146" s="153" t="n"/>
      <c r="PZU146" s="597" t="n"/>
      <c r="PZX146" s="153" t="n"/>
      <c r="PZY146" s="597" t="n"/>
      <c r="QAB146" s="153" t="n"/>
      <c r="QAC146" s="597" t="n"/>
      <c r="QAF146" s="153" t="n"/>
      <c r="QAG146" s="597" t="n"/>
      <c r="QAJ146" s="153" t="n"/>
      <c r="QAK146" s="597" t="n"/>
      <c r="QAN146" s="153" t="n"/>
      <c r="QAO146" s="597" t="n"/>
      <c r="QAR146" s="153" t="n"/>
      <c r="QAS146" s="597" t="n"/>
      <c r="QAV146" s="153" t="n"/>
      <c r="QAW146" s="597" t="n"/>
      <c r="QAZ146" s="153" t="n"/>
      <c r="QBA146" s="597" t="n"/>
      <c r="QBD146" s="153" t="n"/>
      <c r="QBE146" s="597" t="n"/>
      <c r="QBH146" s="153" t="n"/>
      <c r="QBI146" s="597" t="n"/>
      <c r="QBL146" s="153" t="n"/>
      <c r="QBM146" s="597" t="n"/>
      <c r="QBP146" s="153" t="n"/>
      <c r="QBQ146" s="597" t="n"/>
      <c r="QBT146" s="153" t="n"/>
      <c r="QBU146" s="597" t="n"/>
      <c r="QBX146" s="153" t="n"/>
      <c r="QBY146" s="597" t="n"/>
      <c r="QCB146" s="153" t="n"/>
      <c r="QCC146" s="597" t="n"/>
      <c r="QCF146" s="153" t="n"/>
      <c r="QCG146" s="597" t="n"/>
      <c r="QCJ146" s="153" t="n"/>
      <c r="QCK146" s="597" t="n"/>
      <c r="QCN146" s="153" t="n"/>
      <c r="QCO146" s="597" t="n"/>
      <c r="QCR146" s="153" t="n"/>
      <c r="QCS146" s="597" t="n"/>
      <c r="QCV146" s="153" t="n"/>
      <c r="QCW146" s="597" t="n"/>
      <c r="QCZ146" s="153" t="n"/>
      <c r="QDA146" s="597" t="n"/>
      <c r="QDD146" s="153" t="n"/>
      <c r="QDE146" s="597" t="n"/>
      <c r="QDH146" s="153" t="n"/>
      <c r="QDI146" s="597" t="n"/>
      <c r="QDL146" s="153" t="n"/>
      <c r="QDM146" s="597" t="n"/>
      <c r="QDP146" s="153" t="n"/>
      <c r="QDQ146" s="597" t="n"/>
      <c r="QDT146" s="153" t="n"/>
      <c r="QDU146" s="597" t="n"/>
      <c r="QDX146" s="153" t="n"/>
      <c r="QDY146" s="597" t="n"/>
      <c r="QEB146" s="153" t="n"/>
      <c r="QEC146" s="597" t="n"/>
      <c r="QEF146" s="153" t="n"/>
      <c r="QEG146" s="597" t="n"/>
      <c r="QEJ146" s="153" t="n"/>
      <c r="QEK146" s="597" t="n"/>
      <c r="QEN146" s="153" t="n"/>
      <c r="QEO146" s="597" t="n"/>
      <c r="QER146" s="153" t="n"/>
      <c r="QES146" s="597" t="n"/>
      <c r="QEV146" s="153" t="n"/>
      <c r="QEW146" s="597" t="n"/>
      <c r="QEZ146" s="153" t="n"/>
      <c r="QFA146" s="597" t="n"/>
      <c r="QFD146" s="153" t="n"/>
      <c r="QFE146" s="597" t="n"/>
      <c r="QFH146" s="153" t="n"/>
      <c r="QFI146" s="597" t="n"/>
      <c r="QFL146" s="153" t="n"/>
      <c r="QFM146" s="597" t="n"/>
      <c r="QFP146" s="153" t="n"/>
      <c r="QFQ146" s="597" t="n"/>
      <c r="QFT146" s="153" t="n"/>
      <c r="QFU146" s="597" t="n"/>
      <c r="QFX146" s="153" t="n"/>
      <c r="QFY146" s="597" t="n"/>
      <c r="QGB146" s="153" t="n"/>
      <c r="QGC146" s="597" t="n"/>
      <c r="QGF146" s="153" t="n"/>
      <c r="QGG146" s="597" t="n"/>
      <c r="QGJ146" s="153" t="n"/>
      <c r="QGK146" s="597" t="n"/>
      <c r="QGN146" s="153" t="n"/>
      <c r="QGO146" s="597" t="n"/>
      <c r="QGR146" s="153" t="n"/>
      <c r="QGS146" s="597" t="n"/>
      <c r="QGV146" s="153" t="n"/>
      <c r="QGW146" s="597" t="n"/>
      <c r="QGZ146" s="153" t="n"/>
      <c r="QHA146" s="597" t="n"/>
      <c r="QHD146" s="153" t="n"/>
      <c r="QHE146" s="597" t="n"/>
      <c r="QHH146" s="153" t="n"/>
      <c r="QHI146" s="597" t="n"/>
      <c r="QHL146" s="153" t="n"/>
      <c r="QHM146" s="597" t="n"/>
      <c r="QHP146" s="153" t="n"/>
      <c r="QHQ146" s="597" t="n"/>
      <c r="QHT146" s="153" t="n"/>
      <c r="QHU146" s="597" t="n"/>
      <c r="QHX146" s="153" t="n"/>
      <c r="QHY146" s="597" t="n"/>
      <c r="QIB146" s="153" t="n"/>
      <c r="QIC146" s="597" t="n"/>
      <c r="QIF146" s="153" t="n"/>
      <c r="QIG146" s="597" t="n"/>
      <c r="QIJ146" s="153" t="n"/>
      <c r="QIK146" s="597" t="n"/>
      <c r="QIN146" s="153" t="n"/>
      <c r="QIO146" s="597" t="n"/>
      <c r="QIR146" s="153" t="n"/>
      <c r="QIS146" s="597" t="n"/>
      <c r="QIV146" s="153" t="n"/>
      <c r="QIW146" s="597" t="n"/>
      <c r="QIZ146" s="153" t="n"/>
      <c r="QJA146" s="597" t="n"/>
      <c r="QJD146" s="153" t="n"/>
      <c r="QJE146" s="597" t="n"/>
      <c r="QJH146" s="153" t="n"/>
      <c r="QJI146" s="597" t="n"/>
      <c r="QJL146" s="153" t="n"/>
      <c r="QJM146" s="597" t="n"/>
      <c r="QJP146" s="153" t="n"/>
      <c r="QJQ146" s="597" t="n"/>
      <c r="QJT146" s="153" t="n"/>
      <c r="QJU146" s="597" t="n"/>
      <c r="QJX146" s="153" t="n"/>
      <c r="QJY146" s="597" t="n"/>
      <c r="QKB146" s="153" t="n"/>
      <c r="QKC146" s="597" t="n"/>
      <c r="QKF146" s="153" t="n"/>
      <c r="QKG146" s="597" t="n"/>
      <c r="QKJ146" s="153" t="n"/>
      <c r="QKK146" s="597" t="n"/>
      <c r="QKN146" s="153" t="n"/>
      <c r="QKO146" s="597" t="n"/>
      <c r="QKR146" s="153" t="n"/>
      <c r="QKS146" s="597" t="n"/>
      <c r="QKV146" s="153" t="n"/>
      <c r="QKW146" s="597" t="n"/>
      <c r="QKZ146" s="153" t="n"/>
      <c r="QLA146" s="597" t="n"/>
      <c r="QLD146" s="153" t="n"/>
      <c r="QLE146" s="597" t="n"/>
      <c r="QLH146" s="153" t="n"/>
      <c r="QLI146" s="597" t="n"/>
      <c r="QLL146" s="153" t="n"/>
      <c r="QLM146" s="597" t="n"/>
      <c r="QLP146" s="153" t="n"/>
      <c r="QLQ146" s="597" t="n"/>
      <c r="QLT146" s="153" t="n"/>
      <c r="QLU146" s="597" t="n"/>
      <c r="QLX146" s="153" t="n"/>
      <c r="QLY146" s="597" t="n"/>
      <c r="QMB146" s="153" t="n"/>
      <c r="QMC146" s="597" t="n"/>
      <c r="QMF146" s="153" t="n"/>
      <c r="QMG146" s="597" t="n"/>
      <c r="QMJ146" s="153" t="n"/>
      <c r="QMK146" s="597" t="n"/>
      <c r="QMN146" s="153" t="n"/>
      <c r="QMO146" s="597" t="n"/>
      <c r="QMR146" s="153" t="n"/>
      <c r="QMS146" s="597" t="n"/>
      <c r="QMV146" s="153" t="n"/>
      <c r="QMW146" s="597" t="n"/>
      <c r="QMZ146" s="153" t="n"/>
      <c r="QNA146" s="597" t="n"/>
      <c r="QND146" s="153" t="n"/>
      <c r="QNE146" s="597" t="n"/>
      <c r="QNH146" s="153" t="n"/>
      <c r="QNI146" s="597" t="n"/>
      <c r="QNL146" s="153" t="n"/>
      <c r="QNM146" s="597" t="n"/>
      <c r="QNP146" s="153" t="n"/>
      <c r="QNQ146" s="597" t="n"/>
      <c r="QNT146" s="153" t="n"/>
      <c r="QNU146" s="597" t="n"/>
      <c r="QNX146" s="153" t="n"/>
      <c r="QNY146" s="597" t="n"/>
      <c r="QOB146" s="153" t="n"/>
      <c r="QOC146" s="597" t="n"/>
      <c r="QOF146" s="153" t="n"/>
      <c r="QOG146" s="597" t="n"/>
      <c r="QOJ146" s="153" t="n"/>
      <c r="QOK146" s="597" t="n"/>
      <c r="QON146" s="153" t="n"/>
      <c r="QOO146" s="597" t="n"/>
      <c r="QOR146" s="153" t="n"/>
      <c r="QOS146" s="597" t="n"/>
      <c r="QOV146" s="153" t="n"/>
      <c r="QOW146" s="597" t="n"/>
      <c r="QOZ146" s="153" t="n"/>
      <c r="QPA146" s="597" t="n"/>
      <c r="QPD146" s="153" t="n"/>
      <c r="QPE146" s="597" t="n"/>
      <c r="QPH146" s="153" t="n"/>
      <c r="QPI146" s="597" t="n"/>
      <c r="QPL146" s="153" t="n"/>
      <c r="QPM146" s="597" t="n"/>
      <c r="QPP146" s="153" t="n"/>
      <c r="QPQ146" s="597" t="n"/>
      <c r="QPT146" s="153" t="n"/>
      <c r="QPU146" s="597" t="n"/>
      <c r="QPX146" s="153" t="n"/>
      <c r="QPY146" s="597" t="n"/>
      <c r="QQB146" s="153" t="n"/>
      <c r="QQC146" s="597" t="n"/>
      <c r="QQF146" s="153" t="n"/>
      <c r="QQG146" s="597" t="n"/>
      <c r="QQJ146" s="153" t="n"/>
      <c r="QQK146" s="597" t="n"/>
      <c r="QQN146" s="153" t="n"/>
      <c r="QQO146" s="597" t="n"/>
      <c r="QQR146" s="153" t="n"/>
      <c r="QQS146" s="597" t="n"/>
      <c r="QQV146" s="153" t="n"/>
      <c r="QQW146" s="597" t="n"/>
      <c r="QQZ146" s="153" t="n"/>
      <c r="QRA146" s="597" t="n"/>
      <c r="QRD146" s="153" t="n"/>
      <c r="QRE146" s="597" t="n"/>
      <c r="QRH146" s="153" t="n"/>
      <c r="QRI146" s="597" t="n"/>
      <c r="QRL146" s="153" t="n"/>
      <c r="QRM146" s="597" t="n"/>
      <c r="QRP146" s="153" t="n"/>
      <c r="QRQ146" s="597" t="n"/>
      <c r="QRT146" s="153" t="n"/>
      <c r="QRU146" s="597" t="n"/>
      <c r="QRX146" s="153" t="n"/>
      <c r="QRY146" s="597" t="n"/>
      <c r="QSB146" s="153" t="n"/>
      <c r="QSC146" s="597" t="n"/>
      <c r="QSF146" s="153" t="n"/>
      <c r="QSG146" s="597" t="n"/>
      <c r="QSJ146" s="153" t="n"/>
      <c r="QSK146" s="597" t="n"/>
      <c r="QSN146" s="153" t="n"/>
      <c r="QSO146" s="597" t="n"/>
      <c r="QSR146" s="153" t="n"/>
      <c r="QSS146" s="597" t="n"/>
      <c r="QSV146" s="153" t="n"/>
      <c r="QSW146" s="597" t="n"/>
      <c r="QSZ146" s="153" t="n"/>
      <c r="QTA146" s="597" t="n"/>
      <c r="QTD146" s="153" t="n"/>
      <c r="QTE146" s="597" t="n"/>
      <c r="QTH146" s="153" t="n"/>
      <c r="QTI146" s="597" t="n"/>
      <c r="QTL146" s="153" t="n"/>
      <c r="QTM146" s="597" t="n"/>
      <c r="QTP146" s="153" t="n"/>
      <c r="QTQ146" s="597" t="n"/>
      <c r="QTT146" s="153" t="n"/>
      <c r="QTU146" s="597" t="n"/>
      <c r="QTX146" s="153" t="n"/>
      <c r="QTY146" s="597" t="n"/>
      <c r="QUB146" s="153" t="n"/>
      <c r="QUC146" s="597" t="n"/>
      <c r="QUF146" s="153" t="n"/>
      <c r="QUG146" s="597" t="n"/>
      <c r="QUJ146" s="153" t="n"/>
      <c r="QUK146" s="597" t="n"/>
      <c r="QUN146" s="153" t="n"/>
      <c r="QUO146" s="597" t="n"/>
      <c r="QUR146" s="153" t="n"/>
      <c r="QUS146" s="597" t="n"/>
      <c r="QUV146" s="153" t="n"/>
      <c r="QUW146" s="597" t="n"/>
      <c r="QUZ146" s="153" t="n"/>
      <c r="QVA146" s="597" t="n"/>
      <c r="QVD146" s="153" t="n"/>
      <c r="QVE146" s="597" t="n"/>
      <c r="QVH146" s="153" t="n"/>
      <c r="QVI146" s="597" t="n"/>
      <c r="QVL146" s="153" t="n"/>
      <c r="QVM146" s="597" t="n"/>
      <c r="QVP146" s="153" t="n"/>
      <c r="QVQ146" s="597" t="n"/>
      <c r="QVT146" s="153" t="n"/>
      <c r="QVU146" s="597" t="n"/>
      <c r="QVX146" s="153" t="n"/>
      <c r="QVY146" s="597" t="n"/>
      <c r="QWB146" s="153" t="n"/>
      <c r="QWC146" s="597" t="n"/>
      <c r="QWF146" s="153" t="n"/>
      <c r="QWG146" s="597" t="n"/>
      <c r="QWJ146" s="153" t="n"/>
      <c r="QWK146" s="597" t="n"/>
      <c r="QWN146" s="153" t="n"/>
      <c r="QWO146" s="597" t="n"/>
      <c r="QWR146" s="153" t="n"/>
      <c r="QWS146" s="597" t="n"/>
      <c r="QWV146" s="153" t="n"/>
      <c r="QWW146" s="597" t="n"/>
      <c r="QWZ146" s="153" t="n"/>
      <c r="QXA146" s="597" t="n"/>
      <c r="QXD146" s="153" t="n"/>
      <c r="QXE146" s="597" t="n"/>
      <c r="QXH146" s="153" t="n"/>
      <c r="QXI146" s="597" t="n"/>
      <c r="QXL146" s="153" t="n"/>
      <c r="QXM146" s="597" t="n"/>
      <c r="QXP146" s="153" t="n"/>
      <c r="QXQ146" s="597" t="n"/>
      <c r="QXT146" s="153" t="n"/>
      <c r="QXU146" s="597" t="n"/>
      <c r="QXX146" s="153" t="n"/>
      <c r="QXY146" s="597" t="n"/>
      <c r="QYB146" s="153" t="n"/>
      <c r="QYC146" s="597" t="n"/>
      <c r="QYF146" s="153" t="n"/>
      <c r="QYG146" s="597" t="n"/>
      <c r="QYJ146" s="153" t="n"/>
      <c r="QYK146" s="597" t="n"/>
      <c r="QYN146" s="153" t="n"/>
      <c r="QYO146" s="597" t="n"/>
      <c r="QYR146" s="153" t="n"/>
      <c r="QYS146" s="597" t="n"/>
      <c r="QYV146" s="153" t="n"/>
      <c r="QYW146" s="597" t="n"/>
      <c r="QYZ146" s="153" t="n"/>
      <c r="QZA146" s="597" t="n"/>
      <c r="QZD146" s="153" t="n"/>
      <c r="QZE146" s="597" t="n"/>
      <c r="QZH146" s="153" t="n"/>
      <c r="QZI146" s="597" t="n"/>
      <c r="QZL146" s="153" t="n"/>
      <c r="QZM146" s="597" t="n"/>
      <c r="QZP146" s="153" t="n"/>
      <c r="QZQ146" s="597" t="n"/>
      <c r="QZT146" s="153" t="n"/>
      <c r="QZU146" s="597" t="n"/>
      <c r="QZX146" s="153" t="n"/>
      <c r="QZY146" s="597" t="n"/>
      <c r="RAB146" s="153" t="n"/>
      <c r="RAC146" s="597" t="n"/>
      <c r="RAF146" s="153" t="n"/>
      <c r="RAG146" s="597" t="n"/>
      <c r="RAJ146" s="153" t="n"/>
      <c r="RAK146" s="597" t="n"/>
      <c r="RAN146" s="153" t="n"/>
      <c r="RAO146" s="597" t="n"/>
      <c r="RAR146" s="153" t="n"/>
      <c r="RAS146" s="597" t="n"/>
      <c r="RAV146" s="153" t="n"/>
      <c r="RAW146" s="597" t="n"/>
      <c r="RAZ146" s="153" t="n"/>
      <c r="RBA146" s="597" t="n"/>
      <c r="RBD146" s="153" t="n"/>
      <c r="RBE146" s="597" t="n"/>
      <c r="RBH146" s="153" t="n"/>
      <c r="RBI146" s="597" t="n"/>
      <c r="RBL146" s="153" t="n"/>
      <c r="RBM146" s="597" t="n"/>
      <c r="RBP146" s="153" t="n"/>
      <c r="RBQ146" s="597" t="n"/>
      <c r="RBT146" s="153" t="n"/>
      <c r="RBU146" s="597" t="n"/>
      <c r="RBX146" s="153" t="n"/>
      <c r="RBY146" s="597" t="n"/>
      <c r="RCB146" s="153" t="n"/>
      <c r="RCC146" s="597" t="n"/>
      <c r="RCF146" s="153" t="n"/>
      <c r="RCG146" s="597" t="n"/>
      <c r="RCJ146" s="153" t="n"/>
      <c r="RCK146" s="597" t="n"/>
      <c r="RCN146" s="153" t="n"/>
      <c r="RCO146" s="597" t="n"/>
      <c r="RCR146" s="153" t="n"/>
      <c r="RCS146" s="597" t="n"/>
      <c r="RCV146" s="153" t="n"/>
      <c r="RCW146" s="597" t="n"/>
      <c r="RCZ146" s="153" t="n"/>
      <c r="RDA146" s="597" t="n"/>
      <c r="RDD146" s="153" t="n"/>
      <c r="RDE146" s="597" t="n"/>
      <c r="RDH146" s="153" t="n"/>
      <c r="RDI146" s="597" t="n"/>
      <c r="RDL146" s="153" t="n"/>
      <c r="RDM146" s="597" t="n"/>
      <c r="RDP146" s="153" t="n"/>
      <c r="RDQ146" s="597" t="n"/>
      <c r="RDT146" s="153" t="n"/>
      <c r="RDU146" s="597" t="n"/>
      <c r="RDX146" s="153" t="n"/>
      <c r="RDY146" s="597" t="n"/>
      <c r="REB146" s="153" t="n"/>
      <c r="REC146" s="597" t="n"/>
      <c r="REF146" s="153" t="n"/>
      <c r="REG146" s="597" t="n"/>
      <c r="REJ146" s="153" t="n"/>
      <c r="REK146" s="597" t="n"/>
      <c r="REN146" s="153" t="n"/>
      <c r="REO146" s="597" t="n"/>
      <c r="RER146" s="153" t="n"/>
      <c r="RES146" s="597" t="n"/>
      <c r="REV146" s="153" t="n"/>
      <c r="REW146" s="597" t="n"/>
      <c r="REZ146" s="153" t="n"/>
      <c r="RFA146" s="597" t="n"/>
      <c r="RFD146" s="153" t="n"/>
      <c r="RFE146" s="597" t="n"/>
      <c r="RFH146" s="153" t="n"/>
      <c r="RFI146" s="597" t="n"/>
      <c r="RFL146" s="153" t="n"/>
      <c r="RFM146" s="597" t="n"/>
      <c r="RFP146" s="153" t="n"/>
      <c r="RFQ146" s="597" t="n"/>
      <c r="RFT146" s="153" t="n"/>
      <c r="RFU146" s="597" t="n"/>
      <c r="RFX146" s="153" t="n"/>
      <c r="RFY146" s="597" t="n"/>
      <c r="RGB146" s="153" t="n"/>
      <c r="RGC146" s="597" t="n"/>
      <c r="RGF146" s="153" t="n"/>
      <c r="RGG146" s="597" t="n"/>
      <c r="RGJ146" s="153" t="n"/>
      <c r="RGK146" s="597" t="n"/>
      <c r="RGN146" s="153" t="n"/>
      <c r="RGO146" s="597" t="n"/>
      <c r="RGR146" s="153" t="n"/>
      <c r="RGS146" s="597" t="n"/>
      <c r="RGV146" s="153" t="n"/>
      <c r="RGW146" s="597" t="n"/>
      <c r="RGZ146" s="153" t="n"/>
      <c r="RHA146" s="597" t="n"/>
      <c r="RHD146" s="153" t="n"/>
      <c r="RHE146" s="597" t="n"/>
      <c r="RHH146" s="153" t="n"/>
      <c r="RHI146" s="597" t="n"/>
      <c r="RHL146" s="153" t="n"/>
      <c r="RHM146" s="597" t="n"/>
      <c r="RHP146" s="153" t="n"/>
      <c r="RHQ146" s="597" t="n"/>
      <c r="RHT146" s="153" t="n"/>
      <c r="RHU146" s="597" t="n"/>
      <c r="RHX146" s="153" t="n"/>
      <c r="RHY146" s="597" t="n"/>
      <c r="RIB146" s="153" t="n"/>
      <c r="RIC146" s="597" t="n"/>
      <c r="RIF146" s="153" t="n"/>
      <c r="RIG146" s="597" t="n"/>
      <c r="RIJ146" s="153" t="n"/>
      <c r="RIK146" s="597" t="n"/>
      <c r="RIN146" s="153" t="n"/>
      <c r="RIO146" s="597" t="n"/>
      <c r="RIR146" s="153" t="n"/>
      <c r="RIS146" s="597" t="n"/>
      <c r="RIV146" s="153" t="n"/>
      <c r="RIW146" s="597" t="n"/>
      <c r="RIZ146" s="153" t="n"/>
      <c r="RJA146" s="597" t="n"/>
      <c r="RJD146" s="153" t="n"/>
      <c r="RJE146" s="597" t="n"/>
      <c r="RJH146" s="153" t="n"/>
      <c r="RJI146" s="597" t="n"/>
      <c r="RJL146" s="153" t="n"/>
      <c r="RJM146" s="597" t="n"/>
      <c r="RJP146" s="153" t="n"/>
      <c r="RJQ146" s="597" t="n"/>
      <c r="RJT146" s="153" t="n"/>
      <c r="RJU146" s="597" t="n"/>
      <c r="RJX146" s="153" t="n"/>
      <c r="RJY146" s="597" t="n"/>
      <c r="RKB146" s="153" t="n"/>
      <c r="RKC146" s="597" t="n"/>
      <c r="RKF146" s="153" t="n"/>
      <c r="RKG146" s="597" t="n"/>
      <c r="RKJ146" s="153" t="n"/>
      <c r="RKK146" s="597" t="n"/>
      <c r="RKN146" s="153" t="n"/>
      <c r="RKO146" s="597" t="n"/>
      <c r="RKR146" s="153" t="n"/>
      <c r="RKS146" s="597" t="n"/>
      <c r="RKV146" s="153" t="n"/>
      <c r="RKW146" s="597" t="n"/>
      <c r="RKZ146" s="153" t="n"/>
      <c r="RLA146" s="597" t="n"/>
      <c r="RLD146" s="153" t="n"/>
      <c r="RLE146" s="597" t="n"/>
      <c r="RLH146" s="153" t="n"/>
      <c r="RLI146" s="597" t="n"/>
      <c r="RLL146" s="153" t="n"/>
      <c r="RLM146" s="597" t="n"/>
      <c r="RLP146" s="153" t="n"/>
      <c r="RLQ146" s="597" t="n"/>
      <c r="RLT146" s="153" t="n"/>
      <c r="RLU146" s="597" t="n"/>
      <c r="RLX146" s="153" t="n"/>
      <c r="RLY146" s="597" t="n"/>
      <c r="RMB146" s="153" t="n"/>
      <c r="RMC146" s="597" t="n"/>
      <c r="RMF146" s="153" t="n"/>
      <c r="RMG146" s="597" t="n"/>
      <c r="RMJ146" s="153" t="n"/>
      <c r="RMK146" s="597" t="n"/>
      <c r="RMN146" s="153" t="n"/>
      <c r="RMO146" s="597" t="n"/>
      <c r="RMR146" s="153" t="n"/>
      <c r="RMS146" s="597" t="n"/>
      <c r="RMV146" s="153" t="n"/>
      <c r="RMW146" s="597" t="n"/>
      <c r="RMZ146" s="153" t="n"/>
      <c r="RNA146" s="597" t="n"/>
      <c r="RND146" s="153" t="n"/>
      <c r="RNE146" s="597" t="n"/>
      <c r="RNH146" s="153" t="n"/>
      <c r="RNI146" s="597" t="n"/>
      <c r="RNL146" s="153" t="n"/>
      <c r="RNM146" s="597" t="n"/>
      <c r="RNP146" s="153" t="n"/>
      <c r="RNQ146" s="597" t="n"/>
      <c r="RNT146" s="153" t="n"/>
      <c r="RNU146" s="597" t="n"/>
      <c r="RNX146" s="153" t="n"/>
      <c r="RNY146" s="597" t="n"/>
      <c r="ROB146" s="153" t="n"/>
      <c r="ROC146" s="597" t="n"/>
      <c r="ROF146" s="153" t="n"/>
      <c r="ROG146" s="597" t="n"/>
      <c r="ROJ146" s="153" t="n"/>
      <c r="ROK146" s="597" t="n"/>
      <c r="RON146" s="153" t="n"/>
      <c r="ROO146" s="597" t="n"/>
      <c r="ROR146" s="153" t="n"/>
      <c r="ROS146" s="597" t="n"/>
      <c r="ROV146" s="153" t="n"/>
      <c r="ROW146" s="597" t="n"/>
      <c r="ROZ146" s="153" t="n"/>
      <c r="RPA146" s="597" t="n"/>
      <c r="RPD146" s="153" t="n"/>
      <c r="RPE146" s="597" t="n"/>
      <c r="RPH146" s="153" t="n"/>
      <c r="RPI146" s="597" t="n"/>
      <c r="RPL146" s="153" t="n"/>
      <c r="RPM146" s="597" t="n"/>
      <c r="RPP146" s="153" t="n"/>
      <c r="RPQ146" s="597" t="n"/>
      <c r="RPT146" s="153" t="n"/>
      <c r="RPU146" s="597" t="n"/>
      <c r="RPX146" s="153" t="n"/>
      <c r="RPY146" s="597" t="n"/>
      <c r="RQB146" s="153" t="n"/>
      <c r="RQC146" s="597" t="n"/>
      <c r="RQF146" s="153" t="n"/>
      <c r="RQG146" s="597" t="n"/>
      <c r="RQJ146" s="153" t="n"/>
      <c r="RQK146" s="597" t="n"/>
      <c r="RQN146" s="153" t="n"/>
      <c r="RQO146" s="597" t="n"/>
      <c r="RQR146" s="153" t="n"/>
      <c r="RQS146" s="597" t="n"/>
      <c r="RQV146" s="153" t="n"/>
      <c r="RQW146" s="597" t="n"/>
      <c r="RQZ146" s="153" t="n"/>
      <c r="RRA146" s="597" t="n"/>
      <c r="RRD146" s="153" t="n"/>
      <c r="RRE146" s="597" t="n"/>
      <c r="RRH146" s="153" t="n"/>
      <c r="RRI146" s="597" t="n"/>
      <c r="RRL146" s="153" t="n"/>
      <c r="RRM146" s="597" t="n"/>
      <c r="RRP146" s="153" t="n"/>
      <c r="RRQ146" s="597" t="n"/>
      <c r="RRT146" s="153" t="n"/>
      <c r="RRU146" s="597" t="n"/>
      <c r="RRX146" s="153" t="n"/>
      <c r="RRY146" s="597" t="n"/>
      <c r="RSB146" s="153" t="n"/>
      <c r="RSC146" s="597" t="n"/>
      <c r="RSF146" s="153" t="n"/>
      <c r="RSG146" s="597" t="n"/>
      <c r="RSJ146" s="153" t="n"/>
      <c r="RSK146" s="597" t="n"/>
      <c r="RSN146" s="153" t="n"/>
      <c r="RSO146" s="597" t="n"/>
      <c r="RSR146" s="153" t="n"/>
      <c r="RSS146" s="597" t="n"/>
      <c r="RSV146" s="153" t="n"/>
      <c r="RSW146" s="597" t="n"/>
      <c r="RSZ146" s="153" t="n"/>
      <c r="RTA146" s="597" t="n"/>
      <c r="RTD146" s="153" t="n"/>
      <c r="RTE146" s="597" t="n"/>
      <c r="RTH146" s="153" t="n"/>
      <c r="RTI146" s="597" t="n"/>
      <c r="RTL146" s="153" t="n"/>
      <c r="RTM146" s="597" t="n"/>
      <c r="RTP146" s="153" t="n"/>
      <c r="RTQ146" s="597" t="n"/>
      <c r="RTT146" s="153" t="n"/>
      <c r="RTU146" s="597" t="n"/>
      <c r="RTX146" s="153" t="n"/>
      <c r="RTY146" s="597" t="n"/>
      <c r="RUB146" s="153" t="n"/>
      <c r="RUC146" s="597" t="n"/>
      <c r="RUF146" s="153" t="n"/>
      <c r="RUG146" s="597" t="n"/>
      <c r="RUJ146" s="153" t="n"/>
      <c r="RUK146" s="597" t="n"/>
      <c r="RUN146" s="153" t="n"/>
      <c r="RUO146" s="597" t="n"/>
      <c r="RUR146" s="153" t="n"/>
      <c r="RUS146" s="597" t="n"/>
      <c r="RUV146" s="153" t="n"/>
      <c r="RUW146" s="597" t="n"/>
      <c r="RUZ146" s="153" t="n"/>
      <c r="RVA146" s="597" t="n"/>
      <c r="RVD146" s="153" t="n"/>
      <c r="RVE146" s="597" t="n"/>
      <c r="RVH146" s="153" t="n"/>
      <c r="RVI146" s="597" t="n"/>
      <c r="RVL146" s="153" t="n"/>
      <c r="RVM146" s="597" t="n"/>
      <c r="RVP146" s="153" t="n"/>
      <c r="RVQ146" s="597" t="n"/>
      <c r="RVT146" s="153" t="n"/>
      <c r="RVU146" s="597" t="n"/>
      <c r="RVX146" s="153" t="n"/>
      <c r="RVY146" s="597" t="n"/>
      <c r="RWB146" s="153" t="n"/>
      <c r="RWC146" s="597" t="n"/>
      <c r="RWF146" s="153" t="n"/>
      <c r="RWG146" s="597" t="n"/>
      <c r="RWJ146" s="153" t="n"/>
      <c r="RWK146" s="597" t="n"/>
      <c r="RWN146" s="153" t="n"/>
      <c r="RWO146" s="597" t="n"/>
      <c r="RWR146" s="153" t="n"/>
      <c r="RWS146" s="597" t="n"/>
      <c r="RWV146" s="153" t="n"/>
      <c r="RWW146" s="597" t="n"/>
      <c r="RWZ146" s="153" t="n"/>
      <c r="RXA146" s="597" t="n"/>
      <c r="RXD146" s="153" t="n"/>
      <c r="RXE146" s="597" t="n"/>
      <c r="RXH146" s="153" t="n"/>
      <c r="RXI146" s="597" t="n"/>
      <c r="RXL146" s="153" t="n"/>
      <c r="RXM146" s="597" t="n"/>
      <c r="RXP146" s="153" t="n"/>
      <c r="RXQ146" s="597" t="n"/>
      <c r="RXT146" s="153" t="n"/>
      <c r="RXU146" s="597" t="n"/>
      <c r="RXX146" s="153" t="n"/>
      <c r="RXY146" s="597" t="n"/>
      <c r="RYB146" s="153" t="n"/>
      <c r="RYC146" s="597" t="n"/>
      <c r="RYF146" s="153" t="n"/>
      <c r="RYG146" s="597" t="n"/>
      <c r="RYJ146" s="153" t="n"/>
      <c r="RYK146" s="597" t="n"/>
      <c r="RYN146" s="153" t="n"/>
      <c r="RYO146" s="597" t="n"/>
      <c r="RYR146" s="153" t="n"/>
      <c r="RYS146" s="597" t="n"/>
      <c r="RYV146" s="153" t="n"/>
      <c r="RYW146" s="597" t="n"/>
      <c r="RYZ146" s="153" t="n"/>
      <c r="RZA146" s="597" t="n"/>
      <c r="RZD146" s="153" t="n"/>
      <c r="RZE146" s="597" t="n"/>
      <c r="RZH146" s="153" t="n"/>
      <c r="RZI146" s="597" t="n"/>
      <c r="RZL146" s="153" t="n"/>
      <c r="RZM146" s="597" t="n"/>
      <c r="RZP146" s="153" t="n"/>
      <c r="RZQ146" s="597" t="n"/>
      <c r="RZT146" s="153" t="n"/>
      <c r="RZU146" s="597" t="n"/>
      <c r="RZX146" s="153" t="n"/>
      <c r="RZY146" s="597" t="n"/>
      <c r="SAB146" s="153" t="n"/>
      <c r="SAC146" s="597" t="n"/>
      <c r="SAF146" s="153" t="n"/>
      <c r="SAG146" s="597" t="n"/>
      <c r="SAJ146" s="153" t="n"/>
      <c r="SAK146" s="597" t="n"/>
      <c r="SAN146" s="153" t="n"/>
      <c r="SAO146" s="597" t="n"/>
      <c r="SAR146" s="153" t="n"/>
      <c r="SAS146" s="597" t="n"/>
      <c r="SAV146" s="153" t="n"/>
      <c r="SAW146" s="597" t="n"/>
      <c r="SAZ146" s="153" t="n"/>
      <c r="SBA146" s="597" t="n"/>
      <c r="SBD146" s="153" t="n"/>
      <c r="SBE146" s="597" t="n"/>
      <c r="SBH146" s="153" t="n"/>
      <c r="SBI146" s="597" t="n"/>
      <c r="SBL146" s="153" t="n"/>
      <c r="SBM146" s="597" t="n"/>
      <c r="SBP146" s="153" t="n"/>
      <c r="SBQ146" s="597" t="n"/>
      <c r="SBT146" s="153" t="n"/>
      <c r="SBU146" s="597" t="n"/>
      <c r="SBX146" s="153" t="n"/>
      <c r="SBY146" s="597" t="n"/>
      <c r="SCB146" s="153" t="n"/>
      <c r="SCC146" s="597" t="n"/>
      <c r="SCF146" s="153" t="n"/>
      <c r="SCG146" s="597" t="n"/>
      <c r="SCJ146" s="153" t="n"/>
      <c r="SCK146" s="597" t="n"/>
      <c r="SCN146" s="153" t="n"/>
      <c r="SCO146" s="597" t="n"/>
      <c r="SCR146" s="153" t="n"/>
      <c r="SCS146" s="597" t="n"/>
      <c r="SCV146" s="153" t="n"/>
      <c r="SCW146" s="597" t="n"/>
      <c r="SCZ146" s="153" t="n"/>
      <c r="SDA146" s="597" t="n"/>
      <c r="SDD146" s="153" t="n"/>
      <c r="SDE146" s="597" t="n"/>
      <c r="SDH146" s="153" t="n"/>
      <c r="SDI146" s="597" t="n"/>
      <c r="SDL146" s="153" t="n"/>
      <c r="SDM146" s="597" t="n"/>
      <c r="SDP146" s="153" t="n"/>
      <c r="SDQ146" s="597" t="n"/>
      <c r="SDT146" s="153" t="n"/>
      <c r="SDU146" s="597" t="n"/>
      <c r="SDX146" s="153" t="n"/>
      <c r="SDY146" s="597" t="n"/>
      <c r="SEB146" s="153" t="n"/>
      <c r="SEC146" s="597" t="n"/>
      <c r="SEF146" s="153" t="n"/>
      <c r="SEG146" s="597" t="n"/>
      <c r="SEJ146" s="153" t="n"/>
      <c r="SEK146" s="597" t="n"/>
      <c r="SEN146" s="153" t="n"/>
      <c r="SEO146" s="597" t="n"/>
      <c r="SER146" s="153" t="n"/>
      <c r="SES146" s="597" t="n"/>
      <c r="SEV146" s="153" t="n"/>
      <c r="SEW146" s="597" t="n"/>
      <c r="SEZ146" s="153" t="n"/>
      <c r="SFA146" s="597" t="n"/>
      <c r="SFD146" s="153" t="n"/>
      <c r="SFE146" s="597" t="n"/>
      <c r="SFH146" s="153" t="n"/>
      <c r="SFI146" s="597" t="n"/>
      <c r="SFL146" s="153" t="n"/>
      <c r="SFM146" s="597" t="n"/>
      <c r="SFP146" s="153" t="n"/>
      <c r="SFQ146" s="597" t="n"/>
      <c r="SFT146" s="153" t="n"/>
      <c r="SFU146" s="597" t="n"/>
      <c r="SFX146" s="153" t="n"/>
      <c r="SFY146" s="597" t="n"/>
      <c r="SGB146" s="153" t="n"/>
      <c r="SGC146" s="597" t="n"/>
      <c r="SGF146" s="153" t="n"/>
      <c r="SGG146" s="597" t="n"/>
      <c r="SGJ146" s="153" t="n"/>
      <c r="SGK146" s="597" t="n"/>
      <c r="SGN146" s="153" t="n"/>
      <c r="SGO146" s="597" t="n"/>
      <c r="SGR146" s="153" t="n"/>
      <c r="SGS146" s="597" t="n"/>
      <c r="SGV146" s="153" t="n"/>
      <c r="SGW146" s="597" t="n"/>
      <c r="SGZ146" s="153" t="n"/>
      <c r="SHA146" s="597" t="n"/>
      <c r="SHD146" s="153" t="n"/>
      <c r="SHE146" s="597" t="n"/>
      <c r="SHH146" s="153" t="n"/>
      <c r="SHI146" s="597" t="n"/>
      <c r="SHL146" s="153" t="n"/>
      <c r="SHM146" s="597" t="n"/>
      <c r="SHP146" s="153" t="n"/>
      <c r="SHQ146" s="597" t="n"/>
      <c r="SHT146" s="153" t="n"/>
      <c r="SHU146" s="597" t="n"/>
      <c r="SHX146" s="153" t="n"/>
      <c r="SHY146" s="597" t="n"/>
      <c r="SIB146" s="153" t="n"/>
      <c r="SIC146" s="597" t="n"/>
      <c r="SIF146" s="153" t="n"/>
      <c r="SIG146" s="597" t="n"/>
      <c r="SIJ146" s="153" t="n"/>
      <c r="SIK146" s="597" t="n"/>
      <c r="SIN146" s="153" t="n"/>
      <c r="SIO146" s="597" t="n"/>
      <c r="SIR146" s="153" t="n"/>
      <c r="SIS146" s="597" t="n"/>
      <c r="SIV146" s="153" t="n"/>
      <c r="SIW146" s="597" t="n"/>
      <c r="SIZ146" s="153" t="n"/>
      <c r="SJA146" s="597" t="n"/>
      <c r="SJD146" s="153" t="n"/>
      <c r="SJE146" s="597" t="n"/>
      <c r="SJH146" s="153" t="n"/>
      <c r="SJI146" s="597" t="n"/>
      <c r="SJL146" s="153" t="n"/>
      <c r="SJM146" s="597" t="n"/>
      <c r="SJP146" s="153" t="n"/>
      <c r="SJQ146" s="597" t="n"/>
      <c r="SJT146" s="153" t="n"/>
      <c r="SJU146" s="597" t="n"/>
      <c r="SJX146" s="153" t="n"/>
      <c r="SJY146" s="597" t="n"/>
      <c r="SKB146" s="153" t="n"/>
      <c r="SKC146" s="597" t="n"/>
      <c r="SKF146" s="153" t="n"/>
      <c r="SKG146" s="597" t="n"/>
      <c r="SKJ146" s="153" t="n"/>
      <c r="SKK146" s="597" t="n"/>
      <c r="SKN146" s="153" t="n"/>
      <c r="SKO146" s="597" t="n"/>
      <c r="SKR146" s="153" t="n"/>
      <c r="SKS146" s="597" t="n"/>
      <c r="SKV146" s="153" t="n"/>
      <c r="SKW146" s="597" t="n"/>
      <c r="SKZ146" s="153" t="n"/>
      <c r="SLA146" s="597" t="n"/>
      <c r="SLD146" s="153" t="n"/>
      <c r="SLE146" s="597" t="n"/>
      <c r="SLH146" s="153" t="n"/>
      <c r="SLI146" s="597" t="n"/>
      <c r="SLL146" s="153" t="n"/>
      <c r="SLM146" s="597" t="n"/>
      <c r="SLP146" s="153" t="n"/>
      <c r="SLQ146" s="597" t="n"/>
      <c r="SLT146" s="153" t="n"/>
      <c r="SLU146" s="597" t="n"/>
      <c r="SLX146" s="153" t="n"/>
      <c r="SLY146" s="597" t="n"/>
      <c r="SMB146" s="153" t="n"/>
      <c r="SMC146" s="597" t="n"/>
      <c r="SMF146" s="153" t="n"/>
      <c r="SMG146" s="597" t="n"/>
      <c r="SMJ146" s="153" t="n"/>
      <c r="SMK146" s="597" t="n"/>
      <c r="SMN146" s="153" t="n"/>
      <c r="SMO146" s="597" t="n"/>
      <c r="SMR146" s="153" t="n"/>
      <c r="SMS146" s="597" t="n"/>
      <c r="SMV146" s="153" t="n"/>
      <c r="SMW146" s="597" t="n"/>
      <c r="SMZ146" s="153" t="n"/>
      <c r="SNA146" s="597" t="n"/>
      <c r="SND146" s="153" t="n"/>
      <c r="SNE146" s="597" t="n"/>
      <c r="SNH146" s="153" t="n"/>
      <c r="SNI146" s="597" t="n"/>
      <c r="SNL146" s="153" t="n"/>
      <c r="SNM146" s="597" t="n"/>
      <c r="SNP146" s="153" t="n"/>
      <c r="SNQ146" s="597" t="n"/>
      <c r="SNT146" s="153" t="n"/>
      <c r="SNU146" s="597" t="n"/>
      <c r="SNX146" s="153" t="n"/>
      <c r="SNY146" s="597" t="n"/>
      <c r="SOB146" s="153" t="n"/>
      <c r="SOC146" s="597" t="n"/>
      <c r="SOF146" s="153" t="n"/>
      <c r="SOG146" s="597" t="n"/>
      <c r="SOJ146" s="153" t="n"/>
      <c r="SOK146" s="597" t="n"/>
      <c r="SON146" s="153" t="n"/>
      <c r="SOO146" s="597" t="n"/>
      <c r="SOR146" s="153" t="n"/>
      <c r="SOS146" s="597" t="n"/>
      <c r="SOV146" s="153" t="n"/>
      <c r="SOW146" s="597" t="n"/>
      <c r="SOZ146" s="153" t="n"/>
      <c r="SPA146" s="597" t="n"/>
      <c r="SPD146" s="153" t="n"/>
      <c r="SPE146" s="597" t="n"/>
      <c r="SPH146" s="153" t="n"/>
      <c r="SPI146" s="597" t="n"/>
      <c r="SPL146" s="153" t="n"/>
      <c r="SPM146" s="597" t="n"/>
      <c r="SPP146" s="153" t="n"/>
      <c r="SPQ146" s="597" t="n"/>
      <c r="SPT146" s="153" t="n"/>
      <c r="SPU146" s="597" t="n"/>
      <c r="SPX146" s="153" t="n"/>
      <c r="SPY146" s="597" t="n"/>
      <c r="SQB146" s="153" t="n"/>
      <c r="SQC146" s="597" t="n"/>
      <c r="SQF146" s="153" t="n"/>
      <c r="SQG146" s="597" t="n"/>
      <c r="SQJ146" s="153" t="n"/>
      <c r="SQK146" s="597" t="n"/>
      <c r="SQN146" s="153" t="n"/>
      <c r="SQO146" s="597" t="n"/>
      <c r="SQR146" s="153" t="n"/>
      <c r="SQS146" s="597" t="n"/>
      <c r="SQV146" s="153" t="n"/>
      <c r="SQW146" s="597" t="n"/>
      <c r="SQZ146" s="153" t="n"/>
      <c r="SRA146" s="597" t="n"/>
      <c r="SRD146" s="153" t="n"/>
      <c r="SRE146" s="597" t="n"/>
      <c r="SRH146" s="153" t="n"/>
      <c r="SRI146" s="597" t="n"/>
      <c r="SRL146" s="153" t="n"/>
      <c r="SRM146" s="597" t="n"/>
      <c r="SRP146" s="153" t="n"/>
      <c r="SRQ146" s="597" t="n"/>
      <c r="SRT146" s="153" t="n"/>
      <c r="SRU146" s="597" t="n"/>
      <c r="SRX146" s="153" t="n"/>
      <c r="SRY146" s="597" t="n"/>
      <c r="SSB146" s="153" t="n"/>
      <c r="SSC146" s="597" t="n"/>
      <c r="SSF146" s="153" t="n"/>
      <c r="SSG146" s="597" t="n"/>
      <c r="SSJ146" s="153" t="n"/>
      <c r="SSK146" s="597" t="n"/>
      <c r="SSN146" s="153" t="n"/>
      <c r="SSO146" s="597" t="n"/>
      <c r="SSR146" s="153" t="n"/>
      <c r="SSS146" s="597" t="n"/>
      <c r="SSV146" s="153" t="n"/>
      <c r="SSW146" s="597" t="n"/>
      <c r="SSZ146" s="153" t="n"/>
      <c r="STA146" s="597" t="n"/>
      <c r="STD146" s="153" t="n"/>
      <c r="STE146" s="597" t="n"/>
      <c r="STH146" s="153" t="n"/>
      <c r="STI146" s="597" t="n"/>
      <c r="STL146" s="153" t="n"/>
      <c r="STM146" s="597" t="n"/>
      <c r="STP146" s="153" t="n"/>
      <c r="STQ146" s="597" t="n"/>
      <c r="STT146" s="153" t="n"/>
      <c r="STU146" s="597" t="n"/>
      <c r="STX146" s="153" t="n"/>
      <c r="STY146" s="597" t="n"/>
      <c r="SUB146" s="153" t="n"/>
      <c r="SUC146" s="597" t="n"/>
      <c r="SUF146" s="153" t="n"/>
      <c r="SUG146" s="597" t="n"/>
      <c r="SUJ146" s="153" t="n"/>
      <c r="SUK146" s="597" t="n"/>
      <c r="SUN146" s="153" t="n"/>
      <c r="SUO146" s="597" t="n"/>
      <c r="SUR146" s="153" t="n"/>
      <c r="SUS146" s="597" t="n"/>
      <c r="SUV146" s="153" t="n"/>
      <c r="SUW146" s="597" t="n"/>
      <c r="SUZ146" s="153" t="n"/>
      <c r="SVA146" s="597" t="n"/>
      <c r="SVD146" s="153" t="n"/>
      <c r="SVE146" s="597" t="n"/>
      <c r="SVH146" s="153" t="n"/>
      <c r="SVI146" s="597" t="n"/>
      <c r="SVL146" s="153" t="n"/>
      <c r="SVM146" s="597" t="n"/>
      <c r="SVP146" s="153" t="n"/>
      <c r="SVQ146" s="597" t="n"/>
      <c r="SVT146" s="153" t="n"/>
      <c r="SVU146" s="597" t="n"/>
      <c r="SVX146" s="153" t="n"/>
      <c r="SVY146" s="597" t="n"/>
      <c r="SWB146" s="153" t="n"/>
      <c r="SWC146" s="597" t="n"/>
      <c r="SWF146" s="153" t="n"/>
      <c r="SWG146" s="597" t="n"/>
      <c r="SWJ146" s="153" t="n"/>
      <c r="SWK146" s="597" t="n"/>
      <c r="SWN146" s="153" t="n"/>
      <c r="SWO146" s="597" t="n"/>
      <c r="SWR146" s="153" t="n"/>
      <c r="SWS146" s="597" t="n"/>
      <c r="SWV146" s="153" t="n"/>
      <c r="SWW146" s="597" t="n"/>
      <c r="SWZ146" s="153" t="n"/>
      <c r="SXA146" s="597" t="n"/>
      <c r="SXD146" s="153" t="n"/>
      <c r="SXE146" s="597" t="n"/>
      <c r="SXH146" s="153" t="n"/>
      <c r="SXI146" s="597" t="n"/>
      <c r="SXL146" s="153" t="n"/>
      <c r="SXM146" s="597" t="n"/>
      <c r="SXP146" s="153" t="n"/>
      <c r="SXQ146" s="597" t="n"/>
      <c r="SXT146" s="153" t="n"/>
      <c r="SXU146" s="597" t="n"/>
      <c r="SXX146" s="153" t="n"/>
      <c r="SXY146" s="597" t="n"/>
      <c r="SYB146" s="153" t="n"/>
      <c r="SYC146" s="597" t="n"/>
      <c r="SYF146" s="153" t="n"/>
      <c r="SYG146" s="597" t="n"/>
      <c r="SYJ146" s="153" t="n"/>
      <c r="SYK146" s="597" t="n"/>
      <c r="SYN146" s="153" t="n"/>
      <c r="SYO146" s="597" t="n"/>
      <c r="SYR146" s="153" t="n"/>
      <c r="SYS146" s="597" t="n"/>
      <c r="SYV146" s="153" t="n"/>
      <c r="SYW146" s="597" t="n"/>
      <c r="SYZ146" s="153" t="n"/>
      <c r="SZA146" s="597" t="n"/>
      <c r="SZD146" s="153" t="n"/>
      <c r="SZE146" s="597" t="n"/>
      <c r="SZH146" s="153" t="n"/>
      <c r="SZI146" s="597" t="n"/>
      <c r="SZL146" s="153" t="n"/>
      <c r="SZM146" s="597" t="n"/>
      <c r="SZP146" s="153" t="n"/>
      <c r="SZQ146" s="597" t="n"/>
      <c r="SZT146" s="153" t="n"/>
      <c r="SZU146" s="597" t="n"/>
      <c r="SZX146" s="153" t="n"/>
      <c r="SZY146" s="597" t="n"/>
      <c r="TAB146" s="153" t="n"/>
      <c r="TAC146" s="597" t="n"/>
      <c r="TAF146" s="153" t="n"/>
      <c r="TAG146" s="597" t="n"/>
      <c r="TAJ146" s="153" t="n"/>
      <c r="TAK146" s="597" t="n"/>
      <c r="TAN146" s="153" t="n"/>
      <c r="TAO146" s="597" t="n"/>
      <c r="TAR146" s="153" t="n"/>
      <c r="TAS146" s="597" t="n"/>
      <c r="TAV146" s="153" t="n"/>
      <c r="TAW146" s="597" t="n"/>
      <c r="TAZ146" s="153" t="n"/>
      <c r="TBA146" s="597" t="n"/>
      <c r="TBD146" s="153" t="n"/>
      <c r="TBE146" s="597" t="n"/>
      <c r="TBH146" s="153" t="n"/>
      <c r="TBI146" s="597" t="n"/>
      <c r="TBL146" s="153" t="n"/>
      <c r="TBM146" s="597" t="n"/>
      <c r="TBP146" s="153" t="n"/>
      <c r="TBQ146" s="597" t="n"/>
      <c r="TBT146" s="153" t="n"/>
      <c r="TBU146" s="597" t="n"/>
      <c r="TBX146" s="153" t="n"/>
      <c r="TBY146" s="597" t="n"/>
      <c r="TCB146" s="153" t="n"/>
      <c r="TCC146" s="597" t="n"/>
      <c r="TCF146" s="153" t="n"/>
      <c r="TCG146" s="597" t="n"/>
      <c r="TCJ146" s="153" t="n"/>
      <c r="TCK146" s="597" t="n"/>
      <c r="TCN146" s="153" t="n"/>
      <c r="TCO146" s="597" t="n"/>
      <c r="TCR146" s="153" t="n"/>
      <c r="TCS146" s="597" t="n"/>
      <c r="TCV146" s="153" t="n"/>
      <c r="TCW146" s="597" t="n"/>
      <c r="TCZ146" s="153" t="n"/>
      <c r="TDA146" s="597" t="n"/>
      <c r="TDD146" s="153" t="n"/>
      <c r="TDE146" s="597" t="n"/>
      <c r="TDH146" s="153" t="n"/>
      <c r="TDI146" s="597" t="n"/>
      <c r="TDL146" s="153" t="n"/>
      <c r="TDM146" s="597" t="n"/>
      <c r="TDP146" s="153" t="n"/>
      <c r="TDQ146" s="597" t="n"/>
      <c r="TDT146" s="153" t="n"/>
      <c r="TDU146" s="597" t="n"/>
      <c r="TDX146" s="153" t="n"/>
      <c r="TDY146" s="597" t="n"/>
      <c r="TEB146" s="153" t="n"/>
      <c r="TEC146" s="597" t="n"/>
      <c r="TEF146" s="153" t="n"/>
      <c r="TEG146" s="597" t="n"/>
      <c r="TEJ146" s="153" t="n"/>
      <c r="TEK146" s="597" t="n"/>
      <c r="TEN146" s="153" t="n"/>
      <c r="TEO146" s="597" t="n"/>
      <c r="TER146" s="153" t="n"/>
      <c r="TES146" s="597" t="n"/>
      <c r="TEV146" s="153" t="n"/>
      <c r="TEW146" s="597" t="n"/>
      <c r="TEZ146" s="153" t="n"/>
      <c r="TFA146" s="597" t="n"/>
      <c r="TFD146" s="153" t="n"/>
      <c r="TFE146" s="597" t="n"/>
      <c r="TFH146" s="153" t="n"/>
      <c r="TFI146" s="597" t="n"/>
      <c r="TFL146" s="153" t="n"/>
      <c r="TFM146" s="597" t="n"/>
      <c r="TFP146" s="153" t="n"/>
      <c r="TFQ146" s="597" t="n"/>
      <c r="TFT146" s="153" t="n"/>
      <c r="TFU146" s="597" t="n"/>
      <c r="TFX146" s="153" t="n"/>
      <c r="TFY146" s="597" t="n"/>
      <c r="TGB146" s="153" t="n"/>
      <c r="TGC146" s="597" t="n"/>
      <c r="TGF146" s="153" t="n"/>
      <c r="TGG146" s="597" t="n"/>
      <c r="TGJ146" s="153" t="n"/>
      <c r="TGK146" s="597" t="n"/>
      <c r="TGN146" s="153" t="n"/>
      <c r="TGO146" s="597" t="n"/>
      <c r="TGR146" s="153" t="n"/>
      <c r="TGS146" s="597" t="n"/>
      <c r="TGV146" s="153" t="n"/>
      <c r="TGW146" s="597" t="n"/>
      <c r="TGZ146" s="153" t="n"/>
      <c r="THA146" s="597" t="n"/>
      <c r="THD146" s="153" t="n"/>
      <c r="THE146" s="597" t="n"/>
      <c r="THH146" s="153" t="n"/>
      <c r="THI146" s="597" t="n"/>
      <c r="THL146" s="153" t="n"/>
      <c r="THM146" s="597" t="n"/>
      <c r="THP146" s="153" t="n"/>
      <c r="THQ146" s="597" t="n"/>
      <c r="THT146" s="153" t="n"/>
      <c r="THU146" s="597" t="n"/>
      <c r="THX146" s="153" t="n"/>
      <c r="THY146" s="597" t="n"/>
      <c r="TIB146" s="153" t="n"/>
      <c r="TIC146" s="597" t="n"/>
      <c r="TIF146" s="153" t="n"/>
      <c r="TIG146" s="597" t="n"/>
      <c r="TIJ146" s="153" t="n"/>
      <c r="TIK146" s="597" t="n"/>
      <c r="TIN146" s="153" t="n"/>
      <c r="TIO146" s="597" t="n"/>
      <c r="TIR146" s="153" t="n"/>
      <c r="TIS146" s="597" t="n"/>
      <c r="TIV146" s="153" t="n"/>
      <c r="TIW146" s="597" t="n"/>
      <c r="TIZ146" s="153" t="n"/>
      <c r="TJA146" s="597" t="n"/>
      <c r="TJD146" s="153" t="n"/>
      <c r="TJE146" s="597" t="n"/>
      <c r="TJH146" s="153" t="n"/>
      <c r="TJI146" s="597" t="n"/>
      <c r="TJL146" s="153" t="n"/>
      <c r="TJM146" s="597" t="n"/>
      <c r="TJP146" s="153" t="n"/>
      <c r="TJQ146" s="597" t="n"/>
      <c r="TJT146" s="153" t="n"/>
      <c r="TJU146" s="597" t="n"/>
      <c r="TJX146" s="153" t="n"/>
      <c r="TJY146" s="597" t="n"/>
      <c r="TKB146" s="153" t="n"/>
      <c r="TKC146" s="597" t="n"/>
      <c r="TKF146" s="153" t="n"/>
      <c r="TKG146" s="597" t="n"/>
      <c r="TKJ146" s="153" t="n"/>
      <c r="TKK146" s="597" t="n"/>
      <c r="TKN146" s="153" t="n"/>
      <c r="TKO146" s="597" t="n"/>
      <c r="TKR146" s="153" t="n"/>
      <c r="TKS146" s="597" t="n"/>
      <c r="TKV146" s="153" t="n"/>
      <c r="TKW146" s="597" t="n"/>
      <c r="TKZ146" s="153" t="n"/>
      <c r="TLA146" s="597" t="n"/>
      <c r="TLD146" s="153" t="n"/>
      <c r="TLE146" s="597" t="n"/>
      <c r="TLH146" s="153" t="n"/>
      <c r="TLI146" s="597" t="n"/>
      <c r="TLL146" s="153" t="n"/>
      <c r="TLM146" s="597" t="n"/>
      <c r="TLP146" s="153" t="n"/>
      <c r="TLQ146" s="597" t="n"/>
      <c r="TLT146" s="153" t="n"/>
      <c r="TLU146" s="597" t="n"/>
      <c r="TLX146" s="153" t="n"/>
      <c r="TLY146" s="597" t="n"/>
      <c r="TMB146" s="153" t="n"/>
      <c r="TMC146" s="597" t="n"/>
      <c r="TMF146" s="153" t="n"/>
      <c r="TMG146" s="597" t="n"/>
      <c r="TMJ146" s="153" t="n"/>
      <c r="TMK146" s="597" t="n"/>
      <c r="TMN146" s="153" t="n"/>
      <c r="TMO146" s="597" t="n"/>
      <c r="TMR146" s="153" t="n"/>
      <c r="TMS146" s="597" t="n"/>
      <c r="TMV146" s="153" t="n"/>
      <c r="TMW146" s="597" t="n"/>
      <c r="TMZ146" s="153" t="n"/>
      <c r="TNA146" s="597" t="n"/>
      <c r="TND146" s="153" t="n"/>
      <c r="TNE146" s="597" t="n"/>
      <c r="TNH146" s="153" t="n"/>
      <c r="TNI146" s="597" t="n"/>
      <c r="TNL146" s="153" t="n"/>
      <c r="TNM146" s="597" t="n"/>
      <c r="TNP146" s="153" t="n"/>
      <c r="TNQ146" s="597" t="n"/>
      <c r="TNT146" s="153" t="n"/>
      <c r="TNU146" s="597" t="n"/>
      <c r="TNX146" s="153" t="n"/>
      <c r="TNY146" s="597" t="n"/>
      <c r="TOB146" s="153" t="n"/>
      <c r="TOC146" s="597" t="n"/>
      <c r="TOF146" s="153" t="n"/>
      <c r="TOG146" s="597" t="n"/>
      <c r="TOJ146" s="153" t="n"/>
      <c r="TOK146" s="597" t="n"/>
      <c r="TON146" s="153" t="n"/>
      <c r="TOO146" s="597" t="n"/>
      <c r="TOR146" s="153" t="n"/>
      <c r="TOS146" s="597" t="n"/>
      <c r="TOV146" s="153" t="n"/>
      <c r="TOW146" s="597" t="n"/>
      <c r="TOZ146" s="153" t="n"/>
      <c r="TPA146" s="597" t="n"/>
      <c r="TPD146" s="153" t="n"/>
      <c r="TPE146" s="597" t="n"/>
      <c r="TPH146" s="153" t="n"/>
      <c r="TPI146" s="597" t="n"/>
      <c r="TPL146" s="153" t="n"/>
      <c r="TPM146" s="597" t="n"/>
      <c r="TPP146" s="153" t="n"/>
      <c r="TPQ146" s="597" t="n"/>
      <c r="TPT146" s="153" t="n"/>
      <c r="TPU146" s="597" t="n"/>
      <c r="TPX146" s="153" t="n"/>
      <c r="TPY146" s="597" t="n"/>
      <c r="TQB146" s="153" t="n"/>
      <c r="TQC146" s="597" t="n"/>
      <c r="TQF146" s="153" t="n"/>
      <c r="TQG146" s="597" t="n"/>
      <c r="TQJ146" s="153" t="n"/>
      <c r="TQK146" s="597" t="n"/>
      <c r="TQN146" s="153" t="n"/>
      <c r="TQO146" s="597" t="n"/>
      <c r="TQR146" s="153" t="n"/>
      <c r="TQS146" s="597" t="n"/>
      <c r="TQV146" s="153" t="n"/>
      <c r="TQW146" s="597" t="n"/>
      <c r="TQZ146" s="153" t="n"/>
      <c r="TRA146" s="597" t="n"/>
      <c r="TRD146" s="153" t="n"/>
      <c r="TRE146" s="597" t="n"/>
      <c r="TRH146" s="153" t="n"/>
      <c r="TRI146" s="597" t="n"/>
      <c r="TRL146" s="153" t="n"/>
      <c r="TRM146" s="597" t="n"/>
      <c r="TRP146" s="153" t="n"/>
      <c r="TRQ146" s="597" t="n"/>
      <c r="TRT146" s="153" t="n"/>
      <c r="TRU146" s="597" t="n"/>
      <c r="TRX146" s="153" t="n"/>
      <c r="TRY146" s="597" t="n"/>
      <c r="TSB146" s="153" t="n"/>
      <c r="TSC146" s="597" t="n"/>
      <c r="TSF146" s="153" t="n"/>
      <c r="TSG146" s="597" t="n"/>
      <c r="TSJ146" s="153" t="n"/>
      <c r="TSK146" s="597" t="n"/>
      <c r="TSN146" s="153" t="n"/>
      <c r="TSO146" s="597" t="n"/>
      <c r="TSR146" s="153" t="n"/>
      <c r="TSS146" s="597" t="n"/>
      <c r="TSV146" s="153" t="n"/>
      <c r="TSW146" s="597" t="n"/>
      <c r="TSZ146" s="153" t="n"/>
      <c r="TTA146" s="597" t="n"/>
      <c r="TTD146" s="153" t="n"/>
      <c r="TTE146" s="597" t="n"/>
      <c r="TTH146" s="153" t="n"/>
      <c r="TTI146" s="597" t="n"/>
      <c r="TTL146" s="153" t="n"/>
      <c r="TTM146" s="597" t="n"/>
      <c r="TTP146" s="153" t="n"/>
      <c r="TTQ146" s="597" t="n"/>
      <c r="TTT146" s="153" t="n"/>
      <c r="TTU146" s="597" t="n"/>
      <c r="TTX146" s="153" t="n"/>
      <c r="TTY146" s="597" t="n"/>
      <c r="TUB146" s="153" t="n"/>
      <c r="TUC146" s="597" t="n"/>
      <c r="TUF146" s="153" t="n"/>
      <c r="TUG146" s="597" t="n"/>
      <c r="TUJ146" s="153" t="n"/>
      <c r="TUK146" s="597" t="n"/>
      <c r="TUN146" s="153" t="n"/>
      <c r="TUO146" s="597" t="n"/>
      <c r="TUR146" s="153" t="n"/>
      <c r="TUS146" s="597" t="n"/>
      <c r="TUV146" s="153" t="n"/>
      <c r="TUW146" s="597" t="n"/>
      <c r="TUZ146" s="153" t="n"/>
      <c r="TVA146" s="597" t="n"/>
      <c r="TVD146" s="153" t="n"/>
      <c r="TVE146" s="597" t="n"/>
      <c r="TVH146" s="153" t="n"/>
      <c r="TVI146" s="597" t="n"/>
      <c r="TVL146" s="153" t="n"/>
      <c r="TVM146" s="597" t="n"/>
      <c r="TVP146" s="153" t="n"/>
      <c r="TVQ146" s="597" t="n"/>
      <c r="TVT146" s="153" t="n"/>
      <c r="TVU146" s="597" t="n"/>
      <c r="TVX146" s="153" t="n"/>
      <c r="TVY146" s="597" t="n"/>
      <c r="TWB146" s="153" t="n"/>
      <c r="TWC146" s="597" t="n"/>
      <c r="TWF146" s="153" t="n"/>
      <c r="TWG146" s="597" t="n"/>
      <c r="TWJ146" s="153" t="n"/>
      <c r="TWK146" s="597" t="n"/>
      <c r="TWN146" s="153" t="n"/>
      <c r="TWO146" s="597" t="n"/>
      <c r="TWR146" s="153" t="n"/>
      <c r="TWS146" s="597" t="n"/>
      <c r="TWV146" s="153" t="n"/>
      <c r="TWW146" s="597" t="n"/>
      <c r="TWZ146" s="153" t="n"/>
      <c r="TXA146" s="597" t="n"/>
      <c r="TXD146" s="153" t="n"/>
      <c r="TXE146" s="597" t="n"/>
      <c r="TXH146" s="153" t="n"/>
      <c r="TXI146" s="597" t="n"/>
      <c r="TXL146" s="153" t="n"/>
      <c r="TXM146" s="597" t="n"/>
      <c r="TXP146" s="153" t="n"/>
      <c r="TXQ146" s="597" t="n"/>
      <c r="TXT146" s="153" t="n"/>
      <c r="TXU146" s="597" t="n"/>
      <c r="TXX146" s="153" t="n"/>
      <c r="TXY146" s="597" t="n"/>
      <c r="TYB146" s="153" t="n"/>
      <c r="TYC146" s="597" t="n"/>
      <c r="TYF146" s="153" t="n"/>
      <c r="TYG146" s="597" t="n"/>
      <c r="TYJ146" s="153" t="n"/>
      <c r="TYK146" s="597" t="n"/>
      <c r="TYN146" s="153" t="n"/>
      <c r="TYO146" s="597" t="n"/>
      <c r="TYR146" s="153" t="n"/>
      <c r="TYS146" s="597" t="n"/>
      <c r="TYV146" s="153" t="n"/>
      <c r="TYW146" s="597" t="n"/>
      <c r="TYZ146" s="153" t="n"/>
      <c r="TZA146" s="597" t="n"/>
      <c r="TZD146" s="153" t="n"/>
      <c r="TZE146" s="597" t="n"/>
      <c r="TZH146" s="153" t="n"/>
      <c r="TZI146" s="597" t="n"/>
      <c r="TZL146" s="153" t="n"/>
      <c r="TZM146" s="597" t="n"/>
      <c r="TZP146" s="153" t="n"/>
      <c r="TZQ146" s="597" t="n"/>
      <c r="TZT146" s="153" t="n"/>
      <c r="TZU146" s="597" t="n"/>
      <c r="TZX146" s="153" t="n"/>
      <c r="TZY146" s="597" t="n"/>
      <c r="UAB146" s="153" t="n"/>
      <c r="UAC146" s="597" t="n"/>
      <c r="UAF146" s="153" t="n"/>
      <c r="UAG146" s="597" t="n"/>
      <c r="UAJ146" s="153" t="n"/>
      <c r="UAK146" s="597" t="n"/>
      <c r="UAN146" s="153" t="n"/>
      <c r="UAO146" s="597" t="n"/>
      <c r="UAR146" s="153" t="n"/>
      <c r="UAS146" s="597" t="n"/>
      <c r="UAV146" s="153" t="n"/>
      <c r="UAW146" s="597" t="n"/>
      <c r="UAZ146" s="153" t="n"/>
      <c r="UBA146" s="597" t="n"/>
      <c r="UBD146" s="153" t="n"/>
      <c r="UBE146" s="597" t="n"/>
      <c r="UBH146" s="153" t="n"/>
      <c r="UBI146" s="597" t="n"/>
      <c r="UBL146" s="153" t="n"/>
      <c r="UBM146" s="597" t="n"/>
      <c r="UBP146" s="153" t="n"/>
      <c r="UBQ146" s="597" t="n"/>
      <c r="UBT146" s="153" t="n"/>
      <c r="UBU146" s="597" t="n"/>
      <c r="UBX146" s="153" t="n"/>
      <c r="UBY146" s="597" t="n"/>
      <c r="UCB146" s="153" t="n"/>
      <c r="UCC146" s="597" t="n"/>
      <c r="UCF146" s="153" t="n"/>
      <c r="UCG146" s="597" t="n"/>
      <c r="UCJ146" s="153" t="n"/>
      <c r="UCK146" s="597" t="n"/>
      <c r="UCN146" s="153" t="n"/>
      <c r="UCO146" s="597" t="n"/>
      <c r="UCR146" s="153" t="n"/>
      <c r="UCS146" s="597" t="n"/>
      <c r="UCV146" s="153" t="n"/>
      <c r="UCW146" s="597" t="n"/>
      <c r="UCZ146" s="153" t="n"/>
      <c r="UDA146" s="597" t="n"/>
      <c r="UDD146" s="153" t="n"/>
      <c r="UDE146" s="597" t="n"/>
      <c r="UDH146" s="153" t="n"/>
      <c r="UDI146" s="597" t="n"/>
      <c r="UDL146" s="153" t="n"/>
      <c r="UDM146" s="597" t="n"/>
      <c r="UDP146" s="153" t="n"/>
      <c r="UDQ146" s="597" t="n"/>
      <c r="UDT146" s="153" t="n"/>
      <c r="UDU146" s="597" t="n"/>
      <c r="UDX146" s="153" t="n"/>
      <c r="UDY146" s="597" t="n"/>
      <c r="UEB146" s="153" t="n"/>
      <c r="UEC146" s="597" t="n"/>
      <c r="UEF146" s="153" t="n"/>
      <c r="UEG146" s="597" t="n"/>
      <c r="UEJ146" s="153" t="n"/>
      <c r="UEK146" s="597" t="n"/>
      <c r="UEN146" s="153" t="n"/>
      <c r="UEO146" s="597" t="n"/>
      <c r="UER146" s="153" t="n"/>
      <c r="UES146" s="597" t="n"/>
      <c r="UEV146" s="153" t="n"/>
      <c r="UEW146" s="597" t="n"/>
      <c r="UEZ146" s="153" t="n"/>
      <c r="UFA146" s="597" t="n"/>
      <c r="UFD146" s="153" t="n"/>
      <c r="UFE146" s="597" t="n"/>
      <c r="UFH146" s="153" t="n"/>
      <c r="UFI146" s="597" t="n"/>
      <c r="UFL146" s="153" t="n"/>
      <c r="UFM146" s="597" t="n"/>
      <c r="UFP146" s="153" t="n"/>
      <c r="UFQ146" s="597" t="n"/>
      <c r="UFT146" s="153" t="n"/>
      <c r="UFU146" s="597" t="n"/>
      <c r="UFX146" s="153" t="n"/>
      <c r="UFY146" s="597" t="n"/>
      <c r="UGB146" s="153" t="n"/>
      <c r="UGC146" s="597" t="n"/>
      <c r="UGF146" s="153" t="n"/>
      <c r="UGG146" s="597" t="n"/>
      <c r="UGJ146" s="153" t="n"/>
      <c r="UGK146" s="597" t="n"/>
      <c r="UGN146" s="153" t="n"/>
      <c r="UGO146" s="597" t="n"/>
      <c r="UGR146" s="153" t="n"/>
      <c r="UGS146" s="597" t="n"/>
      <c r="UGV146" s="153" t="n"/>
      <c r="UGW146" s="597" t="n"/>
      <c r="UGZ146" s="153" t="n"/>
      <c r="UHA146" s="597" t="n"/>
      <c r="UHD146" s="153" t="n"/>
      <c r="UHE146" s="597" t="n"/>
      <c r="UHH146" s="153" t="n"/>
      <c r="UHI146" s="597" t="n"/>
      <c r="UHL146" s="153" t="n"/>
      <c r="UHM146" s="597" t="n"/>
      <c r="UHP146" s="153" t="n"/>
      <c r="UHQ146" s="597" t="n"/>
      <c r="UHT146" s="153" t="n"/>
      <c r="UHU146" s="597" t="n"/>
      <c r="UHX146" s="153" t="n"/>
      <c r="UHY146" s="597" t="n"/>
      <c r="UIB146" s="153" t="n"/>
      <c r="UIC146" s="597" t="n"/>
      <c r="UIF146" s="153" t="n"/>
      <c r="UIG146" s="597" t="n"/>
      <c r="UIJ146" s="153" t="n"/>
      <c r="UIK146" s="597" t="n"/>
      <c r="UIN146" s="153" t="n"/>
      <c r="UIO146" s="597" t="n"/>
      <c r="UIR146" s="153" t="n"/>
      <c r="UIS146" s="597" t="n"/>
      <c r="UIV146" s="153" t="n"/>
      <c r="UIW146" s="597" t="n"/>
      <c r="UIZ146" s="153" t="n"/>
      <c r="UJA146" s="597" t="n"/>
      <c r="UJD146" s="153" t="n"/>
      <c r="UJE146" s="597" t="n"/>
      <c r="UJH146" s="153" t="n"/>
      <c r="UJI146" s="597" t="n"/>
      <c r="UJL146" s="153" t="n"/>
      <c r="UJM146" s="597" t="n"/>
      <c r="UJP146" s="153" t="n"/>
      <c r="UJQ146" s="597" t="n"/>
      <c r="UJT146" s="153" t="n"/>
      <c r="UJU146" s="597" t="n"/>
      <c r="UJX146" s="153" t="n"/>
      <c r="UJY146" s="597" t="n"/>
      <c r="UKB146" s="153" t="n"/>
      <c r="UKC146" s="597" t="n"/>
      <c r="UKF146" s="153" t="n"/>
      <c r="UKG146" s="597" t="n"/>
      <c r="UKJ146" s="153" t="n"/>
      <c r="UKK146" s="597" t="n"/>
      <c r="UKN146" s="153" t="n"/>
      <c r="UKO146" s="597" t="n"/>
      <c r="UKR146" s="153" t="n"/>
      <c r="UKS146" s="597" t="n"/>
      <c r="UKV146" s="153" t="n"/>
      <c r="UKW146" s="597" t="n"/>
      <c r="UKZ146" s="153" t="n"/>
      <c r="ULA146" s="597" t="n"/>
      <c r="ULD146" s="153" t="n"/>
      <c r="ULE146" s="597" t="n"/>
      <c r="ULH146" s="153" t="n"/>
      <c r="ULI146" s="597" t="n"/>
      <c r="ULL146" s="153" t="n"/>
      <c r="ULM146" s="597" t="n"/>
      <c r="ULP146" s="153" t="n"/>
      <c r="ULQ146" s="597" t="n"/>
      <c r="ULT146" s="153" t="n"/>
      <c r="ULU146" s="597" t="n"/>
      <c r="ULX146" s="153" t="n"/>
      <c r="ULY146" s="597" t="n"/>
      <c r="UMB146" s="153" t="n"/>
      <c r="UMC146" s="597" t="n"/>
      <c r="UMF146" s="153" t="n"/>
      <c r="UMG146" s="597" t="n"/>
      <c r="UMJ146" s="153" t="n"/>
      <c r="UMK146" s="597" t="n"/>
      <c r="UMN146" s="153" t="n"/>
      <c r="UMO146" s="597" t="n"/>
      <c r="UMR146" s="153" t="n"/>
      <c r="UMS146" s="597" t="n"/>
      <c r="UMV146" s="153" t="n"/>
      <c r="UMW146" s="597" t="n"/>
      <c r="UMZ146" s="153" t="n"/>
      <c r="UNA146" s="597" t="n"/>
      <c r="UND146" s="153" t="n"/>
      <c r="UNE146" s="597" t="n"/>
      <c r="UNH146" s="153" t="n"/>
      <c r="UNI146" s="597" t="n"/>
      <c r="UNL146" s="153" t="n"/>
      <c r="UNM146" s="597" t="n"/>
      <c r="UNP146" s="153" t="n"/>
      <c r="UNQ146" s="597" t="n"/>
      <c r="UNT146" s="153" t="n"/>
      <c r="UNU146" s="597" t="n"/>
      <c r="UNX146" s="153" t="n"/>
      <c r="UNY146" s="597" t="n"/>
      <c r="UOB146" s="153" t="n"/>
      <c r="UOC146" s="597" t="n"/>
      <c r="UOF146" s="153" t="n"/>
      <c r="UOG146" s="597" t="n"/>
      <c r="UOJ146" s="153" t="n"/>
      <c r="UOK146" s="597" t="n"/>
      <c r="UON146" s="153" t="n"/>
      <c r="UOO146" s="597" t="n"/>
      <c r="UOR146" s="153" t="n"/>
      <c r="UOS146" s="597" t="n"/>
      <c r="UOV146" s="153" t="n"/>
      <c r="UOW146" s="597" t="n"/>
      <c r="UOZ146" s="153" t="n"/>
      <c r="UPA146" s="597" t="n"/>
      <c r="UPD146" s="153" t="n"/>
      <c r="UPE146" s="597" t="n"/>
      <c r="UPH146" s="153" t="n"/>
      <c r="UPI146" s="597" t="n"/>
      <c r="UPL146" s="153" t="n"/>
      <c r="UPM146" s="597" t="n"/>
      <c r="UPP146" s="153" t="n"/>
      <c r="UPQ146" s="597" t="n"/>
      <c r="UPT146" s="153" t="n"/>
      <c r="UPU146" s="597" t="n"/>
      <c r="UPX146" s="153" t="n"/>
      <c r="UPY146" s="597" t="n"/>
      <c r="UQB146" s="153" t="n"/>
      <c r="UQC146" s="597" t="n"/>
      <c r="UQF146" s="153" t="n"/>
      <c r="UQG146" s="597" t="n"/>
      <c r="UQJ146" s="153" t="n"/>
      <c r="UQK146" s="597" t="n"/>
      <c r="UQN146" s="153" t="n"/>
      <c r="UQO146" s="597" t="n"/>
      <c r="UQR146" s="153" t="n"/>
      <c r="UQS146" s="597" t="n"/>
      <c r="UQV146" s="153" t="n"/>
      <c r="UQW146" s="597" t="n"/>
      <c r="UQZ146" s="153" t="n"/>
      <c r="URA146" s="597" t="n"/>
      <c r="URD146" s="153" t="n"/>
      <c r="URE146" s="597" t="n"/>
      <c r="URH146" s="153" t="n"/>
      <c r="URI146" s="597" t="n"/>
      <c r="URL146" s="153" t="n"/>
      <c r="URM146" s="597" t="n"/>
      <c r="URP146" s="153" t="n"/>
      <c r="URQ146" s="597" t="n"/>
      <c r="URT146" s="153" t="n"/>
      <c r="URU146" s="597" t="n"/>
      <c r="URX146" s="153" t="n"/>
      <c r="URY146" s="597" t="n"/>
      <c r="USB146" s="153" t="n"/>
      <c r="USC146" s="597" t="n"/>
      <c r="USF146" s="153" t="n"/>
      <c r="USG146" s="597" t="n"/>
      <c r="USJ146" s="153" t="n"/>
      <c r="USK146" s="597" t="n"/>
      <c r="USN146" s="153" t="n"/>
      <c r="USO146" s="597" t="n"/>
      <c r="USR146" s="153" t="n"/>
      <c r="USS146" s="597" t="n"/>
      <c r="USV146" s="153" t="n"/>
      <c r="USW146" s="597" t="n"/>
      <c r="USZ146" s="153" t="n"/>
      <c r="UTA146" s="597" t="n"/>
      <c r="UTD146" s="153" t="n"/>
      <c r="UTE146" s="597" t="n"/>
      <c r="UTH146" s="153" t="n"/>
      <c r="UTI146" s="597" t="n"/>
      <c r="UTL146" s="153" t="n"/>
      <c r="UTM146" s="597" t="n"/>
      <c r="UTP146" s="153" t="n"/>
      <c r="UTQ146" s="597" t="n"/>
      <c r="UTT146" s="153" t="n"/>
      <c r="UTU146" s="597" t="n"/>
      <c r="UTX146" s="153" t="n"/>
      <c r="UTY146" s="597" t="n"/>
      <c r="UUB146" s="153" t="n"/>
      <c r="UUC146" s="597" t="n"/>
      <c r="UUF146" s="153" t="n"/>
      <c r="UUG146" s="597" t="n"/>
      <c r="UUJ146" s="153" t="n"/>
      <c r="UUK146" s="597" t="n"/>
      <c r="UUN146" s="153" t="n"/>
      <c r="UUO146" s="597" t="n"/>
      <c r="UUR146" s="153" t="n"/>
      <c r="UUS146" s="597" t="n"/>
      <c r="UUV146" s="153" t="n"/>
      <c r="UUW146" s="597" t="n"/>
      <c r="UUZ146" s="153" t="n"/>
      <c r="UVA146" s="597" t="n"/>
      <c r="UVD146" s="153" t="n"/>
      <c r="UVE146" s="597" t="n"/>
      <c r="UVH146" s="153" t="n"/>
      <c r="UVI146" s="597" t="n"/>
      <c r="UVL146" s="153" t="n"/>
      <c r="UVM146" s="597" t="n"/>
      <c r="UVP146" s="153" t="n"/>
      <c r="UVQ146" s="597" t="n"/>
      <c r="UVT146" s="153" t="n"/>
      <c r="UVU146" s="597" t="n"/>
      <c r="UVX146" s="153" t="n"/>
      <c r="UVY146" s="597" t="n"/>
      <c r="UWB146" s="153" t="n"/>
      <c r="UWC146" s="597" t="n"/>
      <c r="UWF146" s="153" t="n"/>
      <c r="UWG146" s="597" t="n"/>
      <c r="UWJ146" s="153" t="n"/>
      <c r="UWK146" s="597" t="n"/>
      <c r="UWN146" s="153" t="n"/>
      <c r="UWO146" s="597" t="n"/>
      <c r="UWR146" s="153" t="n"/>
      <c r="UWS146" s="597" t="n"/>
      <c r="UWV146" s="153" t="n"/>
      <c r="UWW146" s="597" t="n"/>
      <c r="UWZ146" s="153" t="n"/>
      <c r="UXA146" s="597" t="n"/>
      <c r="UXD146" s="153" t="n"/>
      <c r="UXE146" s="597" t="n"/>
      <c r="UXH146" s="153" t="n"/>
      <c r="UXI146" s="597" t="n"/>
      <c r="UXL146" s="153" t="n"/>
      <c r="UXM146" s="597" t="n"/>
      <c r="UXP146" s="153" t="n"/>
      <c r="UXQ146" s="597" t="n"/>
      <c r="UXT146" s="153" t="n"/>
      <c r="UXU146" s="597" t="n"/>
      <c r="UXX146" s="153" t="n"/>
      <c r="UXY146" s="597" t="n"/>
      <c r="UYB146" s="153" t="n"/>
      <c r="UYC146" s="597" t="n"/>
      <c r="UYF146" s="153" t="n"/>
      <c r="UYG146" s="597" t="n"/>
      <c r="UYJ146" s="153" t="n"/>
      <c r="UYK146" s="597" t="n"/>
      <c r="UYN146" s="153" t="n"/>
      <c r="UYO146" s="597" t="n"/>
      <c r="UYR146" s="153" t="n"/>
      <c r="UYS146" s="597" t="n"/>
      <c r="UYV146" s="153" t="n"/>
      <c r="UYW146" s="597" t="n"/>
      <c r="UYZ146" s="153" t="n"/>
      <c r="UZA146" s="597" t="n"/>
      <c r="UZD146" s="153" t="n"/>
      <c r="UZE146" s="597" t="n"/>
      <c r="UZH146" s="153" t="n"/>
      <c r="UZI146" s="597" t="n"/>
      <c r="UZL146" s="153" t="n"/>
      <c r="UZM146" s="597" t="n"/>
      <c r="UZP146" s="153" t="n"/>
      <c r="UZQ146" s="597" t="n"/>
      <c r="UZT146" s="153" t="n"/>
      <c r="UZU146" s="597" t="n"/>
      <c r="UZX146" s="153" t="n"/>
      <c r="UZY146" s="597" t="n"/>
      <c r="VAB146" s="153" t="n"/>
      <c r="VAC146" s="597" t="n"/>
      <c r="VAF146" s="153" t="n"/>
      <c r="VAG146" s="597" t="n"/>
      <c r="VAJ146" s="153" t="n"/>
      <c r="VAK146" s="597" t="n"/>
      <c r="VAN146" s="153" t="n"/>
      <c r="VAO146" s="597" t="n"/>
      <c r="VAR146" s="153" t="n"/>
      <c r="VAS146" s="597" t="n"/>
      <c r="VAV146" s="153" t="n"/>
      <c r="VAW146" s="597" t="n"/>
      <c r="VAZ146" s="153" t="n"/>
      <c r="VBA146" s="597" t="n"/>
      <c r="VBD146" s="153" t="n"/>
      <c r="VBE146" s="597" t="n"/>
      <c r="VBH146" s="153" t="n"/>
      <c r="VBI146" s="597" t="n"/>
      <c r="VBL146" s="153" t="n"/>
      <c r="VBM146" s="597" t="n"/>
      <c r="VBP146" s="153" t="n"/>
      <c r="VBQ146" s="597" t="n"/>
      <c r="VBT146" s="153" t="n"/>
      <c r="VBU146" s="597" t="n"/>
      <c r="VBX146" s="153" t="n"/>
      <c r="VBY146" s="597" t="n"/>
      <c r="VCB146" s="153" t="n"/>
      <c r="VCC146" s="597" t="n"/>
      <c r="VCF146" s="153" t="n"/>
      <c r="VCG146" s="597" t="n"/>
      <c r="VCJ146" s="153" t="n"/>
      <c r="VCK146" s="597" t="n"/>
      <c r="VCN146" s="153" t="n"/>
      <c r="VCO146" s="597" t="n"/>
      <c r="VCR146" s="153" t="n"/>
      <c r="VCS146" s="597" t="n"/>
      <c r="VCV146" s="153" t="n"/>
      <c r="VCW146" s="597" t="n"/>
      <c r="VCZ146" s="153" t="n"/>
      <c r="VDA146" s="597" t="n"/>
      <c r="VDD146" s="153" t="n"/>
      <c r="VDE146" s="597" t="n"/>
      <c r="VDH146" s="153" t="n"/>
      <c r="VDI146" s="597" t="n"/>
      <c r="VDL146" s="153" t="n"/>
      <c r="VDM146" s="597" t="n"/>
      <c r="VDP146" s="153" t="n"/>
      <c r="VDQ146" s="597" t="n"/>
      <c r="VDT146" s="153" t="n"/>
      <c r="VDU146" s="597" t="n"/>
      <c r="VDX146" s="153" t="n"/>
      <c r="VDY146" s="597" t="n"/>
      <c r="VEB146" s="153" t="n"/>
      <c r="VEC146" s="597" t="n"/>
      <c r="VEF146" s="153" t="n"/>
      <c r="VEG146" s="597" t="n"/>
      <c r="VEJ146" s="153" t="n"/>
      <c r="VEK146" s="597" t="n"/>
      <c r="VEN146" s="153" t="n"/>
      <c r="VEO146" s="597" t="n"/>
      <c r="VER146" s="153" t="n"/>
      <c r="VES146" s="597" t="n"/>
      <c r="VEV146" s="153" t="n"/>
      <c r="VEW146" s="597" t="n"/>
      <c r="VEZ146" s="153" t="n"/>
      <c r="VFA146" s="597" t="n"/>
      <c r="VFD146" s="153" t="n"/>
      <c r="VFE146" s="597" t="n"/>
      <c r="VFH146" s="153" t="n"/>
      <c r="VFI146" s="597" t="n"/>
      <c r="VFL146" s="153" t="n"/>
      <c r="VFM146" s="597" t="n"/>
      <c r="VFP146" s="153" t="n"/>
      <c r="VFQ146" s="597" t="n"/>
      <c r="VFT146" s="153" t="n"/>
      <c r="VFU146" s="597" t="n"/>
      <c r="VFX146" s="153" t="n"/>
      <c r="VFY146" s="597" t="n"/>
      <c r="VGB146" s="153" t="n"/>
      <c r="VGC146" s="597" t="n"/>
      <c r="VGF146" s="153" t="n"/>
      <c r="VGG146" s="597" t="n"/>
      <c r="VGJ146" s="153" t="n"/>
      <c r="VGK146" s="597" t="n"/>
      <c r="VGN146" s="153" t="n"/>
      <c r="VGO146" s="597" t="n"/>
      <c r="VGR146" s="153" t="n"/>
      <c r="VGS146" s="597" t="n"/>
      <c r="VGV146" s="153" t="n"/>
      <c r="VGW146" s="597" t="n"/>
      <c r="VGZ146" s="153" t="n"/>
      <c r="VHA146" s="597" t="n"/>
      <c r="VHD146" s="153" t="n"/>
      <c r="VHE146" s="597" t="n"/>
      <c r="VHH146" s="153" t="n"/>
      <c r="VHI146" s="597" t="n"/>
      <c r="VHL146" s="153" t="n"/>
      <c r="VHM146" s="597" t="n"/>
      <c r="VHP146" s="153" t="n"/>
      <c r="VHQ146" s="597" t="n"/>
      <c r="VHT146" s="153" t="n"/>
      <c r="VHU146" s="597" t="n"/>
      <c r="VHX146" s="153" t="n"/>
      <c r="VHY146" s="597" t="n"/>
      <c r="VIB146" s="153" t="n"/>
      <c r="VIC146" s="597" t="n"/>
      <c r="VIF146" s="153" t="n"/>
      <c r="VIG146" s="597" t="n"/>
      <c r="VIJ146" s="153" t="n"/>
      <c r="VIK146" s="597" t="n"/>
      <c r="VIN146" s="153" t="n"/>
      <c r="VIO146" s="597" t="n"/>
      <c r="VIR146" s="153" t="n"/>
      <c r="VIS146" s="597" t="n"/>
      <c r="VIV146" s="153" t="n"/>
      <c r="VIW146" s="597" t="n"/>
      <c r="VIZ146" s="153" t="n"/>
      <c r="VJA146" s="597" t="n"/>
      <c r="VJD146" s="153" t="n"/>
      <c r="VJE146" s="597" t="n"/>
      <c r="VJH146" s="153" t="n"/>
      <c r="VJI146" s="597" t="n"/>
      <c r="VJL146" s="153" t="n"/>
      <c r="VJM146" s="597" t="n"/>
      <c r="VJP146" s="153" t="n"/>
      <c r="VJQ146" s="597" t="n"/>
      <c r="VJT146" s="153" t="n"/>
      <c r="VJU146" s="597" t="n"/>
      <c r="VJX146" s="153" t="n"/>
      <c r="VJY146" s="597" t="n"/>
      <c r="VKB146" s="153" t="n"/>
      <c r="VKC146" s="597" t="n"/>
      <c r="VKF146" s="153" t="n"/>
      <c r="VKG146" s="597" t="n"/>
      <c r="VKJ146" s="153" t="n"/>
      <c r="VKK146" s="597" t="n"/>
      <c r="VKN146" s="153" t="n"/>
      <c r="VKO146" s="597" t="n"/>
      <c r="VKR146" s="153" t="n"/>
      <c r="VKS146" s="597" t="n"/>
      <c r="VKV146" s="153" t="n"/>
      <c r="VKW146" s="597" t="n"/>
      <c r="VKZ146" s="153" t="n"/>
      <c r="VLA146" s="597" t="n"/>
      <c r="VLD146" s="153" t="n"/>
      <c r="VLE146" s="597" t="n"/>
      <c r="VLH146" s="153" t="n"/>
      <c r="VLI146" s="597" t="n"/>
      <c r="VLL146" s="153" t="n"/>
      <c r="VLM146" s="597" t="n"/>
      <c r="VLP146" s="153" t="n"/>
      <c r="VLQ146" s="597" t="n"/>
      <c r="VLT146" s="153" t="n"/>
      <c r="VLU146" s="597" t="n"/>
      <c r="VLX146" s="153" t="n"/>
      <c r="VLY146" s="597" t="n"/>
      <c r="VMB146" s="153" t="n"/>
      <c r="VMC146" s="597" t="n"/>
      <c r="VMF146" s="153" t="n"/>
      <c r="VMG146" s="597" t="n"/>
      <c r="VMJ146" s="153" t="n"/>
      <c r="VMK146" s="597" t="n"/>
      <c r="VMN146" s="153" t="n"/>
      <c r="VMO146" s="597" t="n"/>
      <c r="VMR146" s="153" t="n"/>
      <c r="VMS146" s="597" t="n"/>
      <c r="VMV146" s="153" t="n"/>
      <c r="VMW146" s="597" t="n"/>
      <c r="VMZ146" s="153" t="n"/>
      <c r="VNA146" s="597" t="n"/>
      <c r="VND146" s="153" t="n"/>
      <c r="VNE146" s="597" t="n"/>
      <c r="VNH146" s="153" t="n"/>
      <c r="VNI146" s="597" t="n"/>
      <c r="VNL146" s="153" t="n"/>
      <c r="VNM146" s="597" t="n"/>
      <c r="VNP146" s="153" t="n"/>
      <c r="VNQ146" s="597" t="n"/>
      <c r="VNT146" s="153" t="n"/>
      <c r="VNU146" s="597" t="n"/>
      <c r="VNX146" s="153" t="n"/>
      <c r="VNY146" s="597" t="n"/>
      <c r="VOB146" s="153" t="n"/>
      <c r="VOC146" s="597" t="n"/>
      <c r="VOF146" s="153" t="n"/>
      <c r="VOG146" s="597" t="n"/>
      <c r="VOJ146" s="153" t="n"/>
      <c r="VOK146" s="597" t="n"/>
      <c r="VON146" s="153" t="n"/>
      <c r="VOO146" s="597" t="n"/>
      <c r="VOR146" s="153" t="n"/>
      <c r="VOS146" s="597" t="n"/>
      <c r="VOV146" s="153" t="n"/>
      <c r="VOW146" s="597" t="n"/>
      <c r="VOZ146" s="153" t="n"/>
      <c r="VPA146" s="597" t="n"/>
      <c r="VPD146" s="153" t="n"/>
      <c r="VPE146" s="597" t="n"/>
      <c r="VPH146" s="153" t="n"/>
      <c r="VPI146" s="597" t="n"/>
      <c r="VPL146" s="153" t="n"/>
      <c r="VPM146" s="597" t="n"/>
      <c r="VPP146" s="153" t="n"/>
      <c r="VPQ146" s="597" t="n"/>
      <c r="VPT146" s="153" t="n"/>
      <c r="VPU146" s="597" t="n"/>
      <c r="VPX146" s="153" t="n"/>
      <c r="VPY146" s="597" t="n"/>
      <c r="VQB146" s="153" t="n"/>
      <c r="VQC146" s="597" t="n"/>
      <c r="VQF146" s="153" t="n"/>
      <c r="VQG146" s="597" t="n"/>
      <c r="VQJ146" s="153" t="n"/>
      <c r="VQK146" s="597" t="n"/>
      <c r="VQN146" s="153" t="n"/>
      <c r="VQO146" s="597" t="n"/>
      <c r="VQR146" s="153" t="n"/>
      <c r="VQS146" s="597" t="n"/>
      <c r="VQV146" s="153" t="n"/>
      <c r="VQW146" s="597" t="n"/>
      <c r="VQZ146" s="153" t="n"/>
      <c r="VRA146" s="597" t="n"/>
      <c r="VRD146" s="153" t="n"/>
      <c r="VRE146" s="597" t="n"/>
      <c r="VRH146" s="153" t="n"/>
      <c r="VRI146" s="597" t="n"/>
      <c r="VRL146" s="153" t="n"/>
      <c r="VRM146" s="597" t="n"/>
      <c r="VRP146" s="153" t="n"/>
      <c r="VRQ146" s="597" t="n"/>
      <c r="VRT146" s="153" t="n"/>
      <c r="VRU146" s="597" t="n"/>
      <c r="VRX146" s="153" t="n"/>
      <c r="VRY146" s="597" t="n"/>
      <c r="VSB146" s="153" t="n"/>
      <c r="VSC146" s="597" t="n"/>
      <c r="VSF146" s="153" t="n"/>
      <c r="VSG146" s="597" t="n"/>
      <c r="VSJ146" s="153" t="n"/>
      <c r="VSK146" s="597" t="n"/>
      <c r="VSN146" s="153" t="n"/>
      <c r="VSO146" s="597" t="n"/>
      <c r="VSR146" s="153" t="n"/>
      <c r="VSS146" s="597" t="n"/>
      <c r="VSV146" s="153" t="n"/>
      <c r="VSW146" s="597" t="n"/>
      <c r="VSZ146" s="153" t="n"/>
      <c r="VTA146" s="597" t="n"/>
      <c r="VTD146" s="153" t="n"/>
      <c r="VTE146" s="597" t="n"/>
      <c r="VTH146" s="153" t="n"/>
      <c r="VTI146" s="597" t="n"/>
      <c r="VTL146" s="153" t="n"/>
      <c r="VTM146" s="597" t="n"/>
      <c r="VTP146" s="153" t="n"/>
      <c r="VTQ146" s="597" t="n"/>
      <c r="VTT146" s="153" t="n"/>
      <c r="VTU146" s="597" t="n"/>
      <c r="VTX146" s="153" t="n"/>
      <c r="VTY146" s="597" t="n"/>
      <c r="VUB146" s="153" t="n"/>
      <c r="VUC146" s="597" t="n"/>
      <c r="VUF146" s="153" t="n"/>
      <c r="VUG146" s="597" t="n"/>
      <c r="VUJ146" s="153" t="n"/>
      <c r="VUK146" s="597" t="n"/>
      <c r="VUN146" s="153" t="n"/>
      <c r="VUO146" s="597" t="n"/>
      <c r="VUR146" s="153" t="n"/>
      <c r="VUS146" s="597" t="n"/>
      <c r="VUV146" s="153" t="n"/>
      <c r="VUW146" s="597" t="n"/>
      <c r="VUZ146" s="153" t="n"/>
      <c r="VVA146" s="597" t="n"/>
      <c r="VVD146" s="153" t="n"/>
      <c r="VVE146" s="597" t="n"/>
      <c r="VVH146" s="153" t="n"/>
      <c r="VVI146" s="597" t="n"/>
      <c r="VVL146" s="153" t="n"/>
      <c r="VVM146" s="597" t="n"/>
      <c r="VVP146" s="153" t="n"/>
      <c r="VVQ146" s="597" t="n"/>
      <c r="VVT146" s="153" t="n"/>
      <c r="VVU146" s="597" t="n"/>
      <c r="VVX146" s="153" t="n"/>
      <c r="VVY146" s="597" t="n"/>
      <c r="VWB146" s="153" t="n"/>
      <c r="VWC146" s="597" t="n"/>
      <c r="VWF146" s="153" t="n"/>
      <c r="VWG146" s="597" t="n"/>
      <c r="VWJ146" s="153" t="n"/>
      <c r="VWK146" s="597" t="n"/>
      <c r="VWN146" s="153" t="n"/>
      <c r="VWO146" s="597" t="n"/>
      <c r="VWR146" s="153" t="n"/>
      <c r="VWS146" s="597" t="n"/>
      <c r="VWV146" s="153" t="n"/>
      <c r="VWW146" s="597" t="n"/>
      <c r="VWZ146" s="153" t="n"/>
      <c r="VXA146" s="597" t="n"/>
      <c r="VXD146" s="153" t="n"/>
      <c r="VXE146" s="597" t="n"/>
      <c r="VXH146" s="153" t="n"/>
      <c r="VXI146" s="597" t="n"/>
      <c r="VXL146" s="153" t="n"/>
      <c r="VXM146" s="597" t="n"/>
      <c r="VXP146" s="153" t="n"/>
      <c r="VXQ146" s="597" t="n"/>
      <c r="VXT146" s="153" t="n"/>
      <c r="VXU146" s="597" t="n"/>
      <c r="VXX146" s="153" t="n"/>
      <c r="VXY146" s="597" t="n"/>
      <c r="VYB146" s="153" t="n"/>
      <c r="VYC146" s="597" t="n"/>
      <c r="VYF146" s="153" t="n"/>
      <c r="VYG146" s="597" t="n"/>
      <c r="VYJ146" s="153" t="n"/>
      <c r="VYK146" s="597" t="n"/>
      <c r="VYN146" s="153" t="n"/>
      <c r="VYO146" s="597" t="n"/>
      <c r="VYR146" s="153" t="n"/>
      <c r="VYS146" s="597" t="n"/>
      <c r="VYV146" s="153" t="n"/>
      <c r="VYW146" s="597" t="n"/>
      <c r="VYZ146" s="153" t="n"/>
      <c r="VZA146" s="597" t="n"/>
      <c r="VZD146" s="153" t="n"/>
      <c r="VZE146" s="597" t="n"/>
      <c r="VZH146" s="153" t="n"/>
      <c r="VZI146" s="597" t="n"/>
      <c r="VZL146" s="153" t="n"/>
      <c r="VZM146" s="597" t="n"/>
      <c r="VZP146" s="153" t="n"/>
      <c r="VZQ146" s="597" t="n"/>
      <c r="VZT146" s="153" t="n"/>
      <c r="VZU146" s="597" t="n"/>
      <c r="VZX146" s="153" t="n"/>
      <c r="VZY146" s="597" t="n"/>
      <c r="WAB146" s="153" t="n"/>
      <c r="WAC146" s="597" t="n"/>
      <c r="WAF146" s="153" t="n"/>
      <c r="WAG146" s="597" t="n"/>
      <c r="WAJ146" s="153" t="n"/>
      <c r="WAK146" s="597" t="n"/>
      <c r="WAN146" s="153" t="n"/>
      <c r="WAO146" s="597" t="n"/>
      <c r="WAR146" s="153" t="n"/>
      <c r="WAS146" s="597" t="n"/>
      <c r="WAV146" s="153" t="n"/>
      <c r="WAW146" s="597" t="n"/>
      <c r="WAZ146" s="153" t="n"/>
      <c r="WBA146" s="597" t="n"/>
      <c r="WBD146" s="153" t="n"/>
      <c r="WBE146" s="597" t="n"/>
      <c r="WBH146" s="153" t="n"/>
      <c r="WBI146" s="597" t="n"/>
      <c r="WBL146" s="153" t="n"/>
      <c r="WBM146" s="597" t="n"/>
      <c r="WBP146" s="153" t="n"/>
      <c r="WBQ146" s="597" t="n"/>
      <c r="WBT146" s="153" t="n"/>
      <c r="WBU146" s="597" t="n"/>
      <c r="WBX146" s="153" t="n"/>
      <c r="WBY146" s="597" t="n"/>
      <c r="WCB146" s="153" t="n"/>
      <c r="WCC146" s="597" t="n"/>
      <c r="WCF146" s="153" t="n"/>
      <c r="WCG146" s="597" t="n"/>
      <c r="WCJ146" s="153" t="n"/>
      <c r="WCK146" s="597" t="n"/>
      <c r="WCN146" s="153" t="n"/>
      <c r="WCO146" s="597" t="n"/>
      <c r="WCR146" s="153" t="n"/>
      <c r="WCS146" s="597" t="n"/>
      <c r="WCV146" s="153" t="n"/>
      <c r="WCW146" s="597" t="n"/>
      <c r="WCZ146" s="153" t="n"/>
      <c r="WDA146" s="597" t="n"/>
      <c r="WDD146" s="153" t="n"/>
      <c r="WDE146" s="597" t="n"/>
      <c r="WDH146" s="153" t="n"/>
      <c r="WDI146" s="597" t="n"/>
      <c r="WDL146" s="153" t="n"/>
      <c r="WDM146" s="597" t="n"/>
      <c r="WDP146" s="153" t="n"/>
      <c r="WDQ146" s="597" t="n"/>
      <c r="WDT146" s="153" t="n"/>
      <c r="WDU146" s="597" t="n"/>
      <c r="WDX146" s="153" t="n"/>
      <c r="WDY146" s="597" t="n"/>
      <c r="WEB146" s="153" t="n"/>
      <c r="WEC146" s="597" t="n"/>
      <c r="WEF146" s="153" t="n"/>
      <c r="WEG146" s="597" t="n"/>
      <c r="WEJ146" s="153" t="n"/>
      <c r="WEK146" s="597" t="n"/>
      <c r="WEN146" s="153" t="n"/>
      <c r="WEO146" s="597" t="n"/>
      <c r="WER146" s="153" t="n"/>
      <c r="WES146" s="597" t="n"/>
      <c r="WEV146" s="153" t="n"/>
      <c r="WEW146" s="597" t="n"/>
      <c r="WEZ146" s="153" t="n"/>
      <c r="WFA146" s="597" t="n"/>
      <c r="WFD146" s="153" t="n"/>
      <c r="WFE146" s="597" t="n"/>
      <c r="WFH146" s="153" t="n"/>
      <c r="WFI146" s="597" t="n"/>
      <c r="WFL146" s="153" t="n"/>
      <c r="WFM146" s="597" t="n"/>
      <c r="WFP146" s="153" t="n"/>
      <c r="WFQ146" s="597" t="n"/>
      <c r="WFT146" s="153" t="n"/>
      <c r="WFU146" s="597" t="n"/>
      <c r="WFX146" s="153" t="n"/>
      <c r="WFY146" s="597" t="n"/>
      <c r="WGB146" s="153" t="n"/>
      <c r="WGC146" s="597" t="n"/>
      <c r="WGF146" s="153" t="n"/>
      <c r="WGG146" s="597" t="n"/>
      <c r="WGJ146" s="153" t="n"/>
      <c r="WGK146" s="597" t="n"/>
      <c r="WGN146" s="153" t="n"/>
      <c r="WGO146" s="597" t="n"/>
      <c r="WGR146" s="153" t="n"/>
      <c r="WGS146" s="597" t="n"/>
      <c r="WGV146" s="153" t="n"/>
      <c r="WGW146" s="597" t="n"/>
      <c r="WGZ146" s="153" t="n"/>
      <c r="WHA146" s="597" t="n"/>
      <c r="WHD146" s="153" t="n"/>
      <c r="WHE146" s="597" t="n"/>
      <c r="WHH146" s="153" t="n"/>
      <c r="WHI146" s="597" t="n"/>
      <c r="WHL146" s="153" t="n"/>
      <c r="WHM146" s="597" t="n"/>
      <c r="WHP146" s="153" t="n"/>
      <c r="WHQ146" s="597" t="n"/>
      <c r="WHT146" s="153" t="n"/>
      <c r="WHU146" s="597" t="n"/>
      <c r="WHX146" s="153" t="n"/>
      <c r="WHY146" s="597" t="n"/>
      <c r="WIB146" s="153" t="n"/>
      <c r="WIC146" s="597" t="n"/>
      <c r="WIF146" s="153" t="n"/>
      <c r="WIG146" s="597" t="n"/>
      <c r="WIJ146" s="153" t="n"/>
      <c r="WIK146" s="597" t="n"/>
      <c r="WIN146" s="153" t="n"/>
      <c r="WIO146" s="597" t="n"/>
      <c r="WIR146" s="153" t="n"/>
      <c r="WIS146" s="597" t="n"/>
      <c r="WIV146" s="153" t="n"/>
      <c r="WIW146" s="597" t="n"/>
      <c r="WIZ146" s="153" t="n"/>
      <c r="WJA146" s="597" t="n"/>
      <c r="WJD146" s="153" t="n"/>
      <c r="WJE146" s="597" t="n"/>
      <c r="WJH146" s="153" t="n"/>
      <c r="WJI146" s="597" t="n"/>
      <c r="WJL146" s="153" t="n"/>
      <c r="WJM146" s="597" t="n"/>
      <c r="WJP146" s="153" t="n"/>
      <c r="WJQ146" s="597" t="n"/>
      <c r="WJT146" s="153" t="n"/>
      <c r="WJU146" s="597" t="n"/>
      <c r="WJX146" s="153" t="n"/>
      <c r="WJY146" s="597" t="n"/>
      <c r="WKB146" s="153" t="n"/>
      <c r="WKC146" s="597" t="n"/>
      <c r="WKF146" s="153" t="n"/>
      <c r="WKG146" s="597" t="n"/>
      <c r="WKJ146" s="153" t="n"/>
      <c r="WKK146" s="597" t="n"/>
      <c r="WKN146" s="153" t="n"/>
      <c r="WKO146" s="597" t="n"/>
      <c r="WKR146" s="153" t="n"/>
      <c r="WKS146" s="597" t="n"/>
      <c r="WKV146" s="153" t="n"/>
      <c r="WKW146" s="597" t="n"/>
      <c r="WKZ146" s="153" t="n"/>
      <c r="WLA146" s="597" t="n"/>
      <c r="WLD146" s="153" t="n"/>
      <c r="WLE146" s="597" t="n"/>
      <c r="WLH146" s="153" t="n"/>
      <c r="WLI146" s="597" t="n"/>
      <c r="WLL146" s="153" t="n"/>
      <c r="WLM146" s="597" t="n"/>
      <c r="WLP146" s="153" t="n"/>
      <c r="WLQ146" s="597" t="n"/>
      <c r="WLT146" s="153" t="n"/>
      <c r="WLU146" s="597" t="n"/>
      <c r="WLX146" s="153" t="n"/>
      <c r="WLY146" s="597" t="n"/>
      <c r="WMB146" s="153" t="n"/>
      <c r="WMC146" s="597" t="n"/>
      <c r="WMF146" s="153" t="n"/>
      <c r="WMG146" s="597" t="n"/>
      <c r="WMJ146" s="153" t="n"/>
      <c r="WMK146" s="597" t="n"/>
      <c r="WMN146" s="153" t="n"/>
      <c r="WMO146" s="597" t="n"/>
      <c r="WMR146" s="153" t="n"/>
      <c r="WMS146" s="597" t="n"/>
      <c r="WMV146" s="153" t="n"/>
      <c r="WMW146" s="597" t="n"/>
      <c r="WMZ146" s="153" t="n"/>
      <c r="WNA146" s="597" t="n"/>
      <c r="WND146" s="153" t="n"/>
      <c r="WNE146" s="597" t="n"/>
      <c r="WNH146" s="153" t="n"/>
      <c r="WNI146" s="597" t="n"/>
      <c r="WNL146" s="153" t="n"/>
      <c r="WNM146" s="597" t="n"/>
      <c r="WNP146" s="153" t="n"/>
      <c r="WNQ146" s="597" t="n"/>
      <c r="WNT146" s="153" t="n"/>
      <c r="WNU146" s="597" t="n"/>
      <c r="WNX146" s="153" t="n"/>
      <c r="WNY146" s="597" t="n"/>
      <c r="WOB146" s="153" t="n"/>
      <c r="WOC146" s="597" t="n"/>
      <c r="WOF146" s="153" t="n"/>
      <c r="WOG146" s="597" t="n"/>
      <c r="WOJ146" s="153" t="n"/>
      <c r="WOK146" s="597" t="n"/>
      <c r="WON146" s="153" t="n"/>
      <c r="WOO146" s="597" t="n"/>
      <c r="WOR146" s="153" t="n"/>
      <c r="WOS146" s="597" t="n"/>
      <c r="WOV146" s="153" t="n"/>
      <c r="WOW146" s="597" t="n"/>
      <c r="WOZ146" s="153" t="n"/>
      <c r="WPA146" s="597" t="n"/>
      <c r="WPD146" s="153" t="n"/>
      <c r="WPE146" s="597" t="n"/>
      <c r="WPH146" s="153" t="n"/>
      <c r="WPI146" s="597" t="n"/>
      <c r="WPL146" s="153" t="n"/>
      <c r="WPM146" s="597" t="n"/>
      <c r="WPP146" s="153" t="n"/>
      <c r="WPQ146" s="597" t="n"/>
      <c r="WPT146" s="153" t="n"/>
      <c r="WPU146" s="597" t="n"/>
      <c r="WPX146" s="153" t="n"/>
      <c r="WPY146" s="597" t="n"/>
      <c r="WQB146" s="153" t="n"/>
      <c r="WQC146" s="597" t="n"/>
      <c r="WQF146" s="153" t="n"/>
      <c r="WQG146" s="597" t="n"/>
      <c r="WQJ146" s="153" t="n"/>
      <c r="WQK146" s="597" t="n"/>
      <c r="WQN146" s="153" t="n"/>
      <c r="WQO146" s="597" t="n"/>
      <c r="WQR146" s="153" t="n"/>
      <c r="WQS146" s="597" t="n"/>
      <c r="WQV146" s="153" t="n"/>
      <c r="WQW146" s="597" t="n"/>
      <c r="WQZ146" s="153" t="n"/>
      <c r="WRA146" s="597" t="n"/>
      <c r="WRD146" s="153" t="n"/>
      <c r="WRE146" s="597" t="n"/>
      <c r="WRH146" s="153" t="n"/>
      <c r="WRI146" s="597" t="n"/>
      <c r="WRL146" s="153" t="n"/>
      <c r="WRM146" s="597" t="n"/>
      <c r="WRP146" s="153" t="n"/>
      <c r="WRQ146" s="597" t="n"/>
      <c r="WRT146" s="153" t="n"/>
      <c r="WRU146" s="597" t="n"/>
      <c r="WRX146" s="153" t="n"/>
      <c r="WRY146" s="597" t="n"/>
      <c r="WSB146" s="153" t="n"/>
      <c r="WSC146" s="597" t="n"/>
      <c r="WSF146" s="153" t="n"/>
      <c r="WSG146" s="597" t="n"/>
      <c r="WSJ146" s="153" t="n"/>
      <c r="WSK146" s="597" t="n"/>
      <c r="WSN146" s="153" t="n"/>
      <c r="WSO146" s="597" t="n"/>
      <c r="WSR146" s="153" t="n"/>
      <c r="WSS146" s="597" t="n"/>
      <c r="WSV146" s="153" t="n"/>
      <c r="WSW146" s="597" t="n"/>
      <c r="WSZ146" s="153" t="n"/>
      <c r="WTA146" s="597" t="n"/>
      <c r="WTD146" s="153" t="n"/>
      <c r="WTE146" s="597" t="n"/>
      <c r="WTH146" s="153" t="n"/>
      <c r="WTI146" s="597" t="n"/>
      <c r="WTL146" s="153" t="n"/>
      <c r="WTM146" s="597" t="n"/>
      <c r="WTP146" s="153" t="n"/>
      <c r="WTQ146" s="597" t="n"/>
      <c r="WTT146" s="153" t="n"/>
      <c r="WTU146" s="597" t="n"/>
      <c r="WTX146" s="153" t="n"/>
      <c r="WTY146" s="597" t="n"/>
      <c r="WUB146" s="153" t="n"/>
      <c r="WUC146" s="597" t="n"/>
      <c r="WUF146" s="153" t="n"/>
      <c r="WUG146" s="597" t="n"/>
      <c r="WUJ146" s="153" t="n"/>
      <c r="WUK146" s="597" t="n"/>
      <c r="WUN146" s="153" t="n"/>
      <c r="WUO146" s="597" t="n"/>
      <c r="WUR146" s="153" t="n"/>
      <c r="WUS146" s="597" t="n"/>
      <c r="WUV146" s="153" t="n"/>
      <c r="WUW146" s="597" t="n"/>
      <c r="WUZ146" s="153" t="n"/>
      <c r="WVA146" s="597" t="n"/>
      <c r="WVD146" s="153" t="n"/>
      <c r="WVE146" s="597" t="n"/>
      <c r="WVH146" s="153" t="n"/>
      <c r="WVI146" s="597" t="n"/>
      <c r="WVL146" s="153" t="n"/>
      <c r="WVM146" s="597" t="n"/>
      <c r="WVP146" s="153" t="n"/>
      <c r="WVQ146" s="597" t="n"/>
      <c r="WVT146" s="153" t="n"/>
      <c r="WVU146" s="597" t="n"/>
      <c r="WVX146" s="153" t="n"/>
      <c r="WVY146" s="597" t="n"/>
      <c r="WWB146" s="153" t="n"/>
      <c r="WWC146" s="597" t="n"/>
      <c r="WWF146" s="153" t="n"/>
      <c r="WWG146" s="597" t="n"/>
      <c r="WWJ146" s="153" t="n"/>
      <c r="WWK146" s="597" t="n"/>
      <c r="WWN146" s="153" t="n"/>
      <c r="WWO146" s="597" t="n"/>
      <c r="WWR146" s="153" t="n"/>
      <c r="WWS146" s="597" t="n"/>
      <c r="WWV146" s="153" t="n"/>
      <c r="WWW146" s="597" t="n"/>
      <c r="WWZ146" s="153" t="n"/>
      <c r="WXA146" s="597" t="n"/>
      <c r="WXD146" s="153" t="n"/>
      <c r="WXE146" s="597" t="n"/>
      <c r="WXH146" s="153" t="n"/>
      <c r="WXI146" s="597" t="n"/>
      <c r="WXL146" s="153" t="n"/>
      <c r="WXM146" s="597" t="n"/>
      <c r="WXP146" s="153" t="n"/>
      <c r="WXQ146" s="597" t="n"/>
      <c r="WXT146" s="153" t="n"/>
      <c r="WXU146" s="597" t="n"/>
      <c r="WXX146" s="153" t="n"/>
      <c r="WXY146" s="597" t="n"/>
      <c r="WYB146" s="153" t="n"/>
      <c r="WYC146" s="597" t="n"/>
      <c r="WYF146" s="153" t="n"/>
      <c r="WYG146" s="597" t="n"/>
      <c r="WYJ146" s="153" t="n"/>
      <c r="WYK146" s="597" t="n"/>
      <c r="WYN146" s="153" t="n"/>
      <c r="WYO146" s="597" t="n"/>
      <c r="WYR146" s="153" t="n"/>
      <c r="WYS146" s="597" t="n"/>
      <c r="WYV146" s="153" t="n"/>
      <c r="WYW146" s="597" t="n"/>
      <c r="WYZ146" s="153" t="n"/>
      <c r="WZA146" s="597" t="n"/>
      <c r="WZD146" s="153" t="n"/>
      <c r="WZE146" s="597" t="n"/>
      <c r="WZH146" s="153" t="n"/>
      <c r="WZI146" s="597" t="n"/>
      <c r="WZL146" s="153" t="n"/>
      <c r="WZM146" s="597" t="n"/>
      <c r="WZP146" s="153" t="n"/>
      <c r="WZQ146" s="597" t="n"/>
      <c r="WZT146" s="153" t="n"/>
      <c r="WZU146" s="597" t="n"/>
      <c r="WZX146" s="153" t="n"/>
      <c r="WZY146" s="597" t="n"/>
      <c r="XAB146" s="153" t="n"/>
      <c r="XAC146" s="597" t="n"/>
      <c r="XAF146" s="153" t="n"/>
      <c r="XAG146" s="597" t="n"/>
      <c r="XAJ146" s="153" t="n"/>
      <c r="XAK146" s="597" t="n"/>
      <c r="XAN146" s="153" t="n"/>
      <c r="XAO146" s="597" t="n"/>
      <c r="XAR146" s="153" t="n"/>
      <c r="XAS146" s="597" t="n"/>
      <c r="XAV146" s="153" t="n"/>
      <c r="XAW146" s="597" t="n"/>
      <c r="XAZ146" s="153" t="n"/>
      <c r="XBA146" s="597" t="n"/>
      <c r="XBD146" s="153" t="n"/>
      <c r="XBE146" s="597" t="n"/>
      <c r="XBH146" s="153" t="n"/>
      <c r="XBI146" s="597" t="n"/>
      <c r="XBL146" s="153" t="n"/>
      <c r="XBM146" s="597" t="n"/>
      <c r="XBP146" s="153" t="n"/>
      <c r="XBQ146" s="597" t="n"/>
      <c r="XBT146" s="153" t="n"/>
      <c r="XBU146" s="597" t="n"/>
      <c r="XBX146" s="153" t="n"/>
      <c r="XBY146" s="597" t="n"/>
      <c r="XCB146" s="153" t="n"/>
      <c r="XCC146" s="597" t="n"/>
      <c r="XCF146" s="153" t="n"/>
      <c r="XCG146" s="597" t="n"/>
      <c r="XCJ146" s="153" t="n"/>
      <c r="XCK146" s="597" t="n"/>
      <c r="XCN146" s="153" t="n"/>
      <c r="XCO146" s="597" t="n"/>
      <c r="XCR146" s="153" t="n"/>
      <c r="XCS146" s="597" t="n"/>
      <c r="XCV146" s="153" t="n"/>
      <c r="XCW146" s="597" t="n"/>
      <c r="XCZ146" s="153" t="n"/>
      <c r="XDA146" s="597" t="n"/>
      <c r="XDD146" s="153" t="n"/>
      <c r="XDE146" s="597" t="n"/>
      <c r="XDH146" s="153" t="n"/>
      <c r="XDI146" s="597" t="n"/>
      <c r="XDL146" s="153" t="n"/>
      <c r="XDM146" s="597" t="n"/>
      <c r="XDP146" s="153" t="n"/>
      <c r="XDQ146" s="597" t="n"/>
      <c r="XDT146" s="153" t="n"/>
      <c r="XDU146" s="597" t="n"/>
      <c r="XDX146" s="153" t="n"/>
      <c r="XDY146" s="597" t="n"/>
      <c r="XEB146" s="153" t="n"/>
      <c r="XEC146" s="597" t="n"/>
      <c r="XEF146" s="153" t="n"/>
      <c r="XEG146" s="597" t="n"/>
      <c r="XEJ146" s="153" t="n"/>
      <c r="XEK146" s="597" t="n"/>
      <c r="XEN146" s="153" t="n"/>
      <c r="XEO146" s="597" t="n"/>
      <c r="XER146" s="153" t="n"/>
      <c r="XES146" s="597" t="n"/>
      <c r="XEV146" s="153" t="n"/>
      <c r="XEW146" s="597" t="n"/>
    </row>
    <row r="147" ht="46.5" customHeight="1">
      <c r="A147" s="586" t="n">
        <v>4</v>
      </c>
      <c r="B147" s="571" t="inlineStr">
        <is>
          <t xml:space="preserve">Pursuant to 42 CFR 438.700(a), each state that contracts with an MCO must, and each state that contracts with a PCCM entity may, establish intermediate sanctions that it may impose. The state may base its determinations on findings from on-site surveys, enrollee or other complaints, financial status, or any other source. This requirement applies to PCCM entities at the state’s option. A response of N/A is appropriate when the state does not impose intermediate sanctions on PCCM entities. </t>
        </is>
      </c>
      <c r="AF147" s="74" t="n"/>
      <c r="AG147" s="74" t="n"/>
      <c r="AH147" s="74" t="n"/>
      <c r="AI147" s="86" t="n"/>
    </row>
    <row r="148" ht="30" customHeight="1">
      <c r="A148" s="586" t="n">
        <v>5</v>
      </c>
      <c r="B148" s="571" t="inlineStr">
        <is>
          <t>Pursuant to 42 CFR 438.700(b)(3), this includes termination of enrollment or refusal to reenroll a beneficiary, except as permitted under the Medicaid program, or any practice that would reasonably be expected to discourage enrollment by beneficiaries whose medical condition or history indicates probable need for substantial future medical services.</t>
        </is>
      </c>
      <c r="AF148" s="74" t="n"/>
      <c r="AG148" s="74" t="n"/>
      <c r="AH148" s="74" t="n"/>
      <c r="AI148" s="86" t="n"/>
    </row>
    <row r="149">
      <c r="A149" s="586" t="n">
        <v>6</v>
      </c>
      <c r="B149" s="571" t="inlineStr">
        <is>
          <t>Physician Incentive Plan requirements are described in the “Providers and Provider Networks” and “Beneficiary Notification” sections of the tool.</t>
        </is>
      </c>
      <c r="AF149" s="74" t="n"/>
      <c r="AG149" s="74" t="n"/>
      <c r="AH149" s="74" t="n"/>
      <c r="AI149" s="86" t="n"/>
    </row>
    <row r="150" ht="30.75" customHeight="1">
      <c r="A150" s="586" t="n">
        <v>7</v>
      </c>
      <c r="B150" s="571" t="inlineStr">
        <is>
          <t>This provision under 42 CFR 438.702(b) applies to HIOs, PIHPs, PAHPs, NEMT PAHPs, or PCCM entities as a state option. States are required to have intermediate sanctions that may be applied for MCOs. This item can be marked as "N/A" if the state does not include additional intermediate sanctions.</t>
        </is>
      </c>
      <c r="AF150" s="74" t="n"/>
      <c r="AG150" s="74" t="n"/>
      <c r="AH150" s="74" t="n"/>
      <c r="AI150" s="86" t="n"/>
    </row>
    <row r="151" ht="20.1" customHeight="1">
      <c r="A151" s="586" t="n">
        <v>8</v>
      </c>
      <c r="B151" s="571" t="inlineStr">
        <is>
          <t>The numbering for this requirement has changed since the State Guide was released.</t>
        </is>
      </c>
      <c r="AF151" s="74" t="n"/>
      <c r="AG151" s="74" t="n"/>
      <c r="AH151" s="74" t="n"/>
      <c r="AI151" s="86" t="n"/>
    </row>
    <row r="152" ht="39.95" customHeight="1">
      <c r="A152" s="586" t="n">
        <v>9</v>
      </c>
      <c r="B152" s="571" t="inlineStr">
        <is>
          <t>Pursuant to 42 CFR 438.700(b)(3), discrimination among enrollees on the basis of their health status or need for health care services includes termination of enrollment or refusal to reenroll a beneficiary, except as permitted under Medicaid or CHIP, or any practice that would reasonably be expected to discourage enrollment by beneficiaries whose medical condition or history indicates probable need for substantial future medical services.</t>
        </is>
      </c>
      <c r="AF152" s="74" t="n"/>
      <c r="AG152" s="74" t="n"/>
      <c r="AH152" s="74" t="n"/>
      <c r="AI152" s="86" t="n"/>
    </row>
    <row r="153" ht="27" customHeight="1">
      <c r="A153" s="586" t="n">
        <v>10</v>
      </c>
      <c r="B153" s="571" t="inlineStr">
        <is>
          <t>An exception to the solvency requirement at 42 CFR 438.116(b) applies when the MCP 1) does not provide inpatient hospital and physician services, 2) is a public entity, 3) is, or is controlled by, a FQHC and meets the state’s FQHC solvency requirements, or 4) has solvency guaranteed by the state.</t>
        </is>
      </c>
      <c r="AF153" s="74" t="n"/>
      <c r="AG153" s="74" t="n"/>
      <c r="AH153" s="74" t="n"/>
      <c r="AI153" s="86" t="n"/>
    </row>
    <row r="154" ht="15" customHeight="1">
      <c r="A154" s="272" t="n"/>
      <c r="B154" s="273" t="n"/>
      <c r="C154" s="274" t="n"/>
      <c r="D154" s="275" t="n"/>
      <c r="E154" s="272" t="n"/>
      <c r="F154" s="335" t="n"/>
      <c r="G154" s="279" t="n"/>
      <c r="H154" s="279" t="n"/>
      <c r="AF154" s="74" t="n"/>
      <c r="AG154" s="74" t="n"/>
      <c r="AH154" s="74" t="n"/>
      <c r="AI154" s="86" t="n"/>
    </row>
    <row r="155" ht="15.75" customHeight="1">
      <c r="A155" s="279" t="n"/>
      <c r="B155" s="273" t="n"/>
      <c r="C155" s="274" t="n"/>
      <c r="D155" s="275" t="n"/>
      <c r="E155" s="272" t="n"/>
      <c r="F155" s="335" t="n"/>
      <c r="G155" s="279" t="n"/>
      <c r="H155" s="279" t="n"/>
      <c r="AF155" s="74" t="n"/>
      <c r="AG155" s="74" t="n"/>
      <c r="AH155" s="74" t="n"/>
      <c r="AI155" s="86" t="n"/>
    </row>
    <row r="156">
      <c r="F156" s="6" t="n"/>
      <c r="AF156" s="74" t="n"/>
      <c r="AG156" s="74" t="n"/>
      <c r="AH156" s="74" t="n"/>
      <c r="AI156" s="86" t="n"/>
    </row>
    <row r="157" ht="15" customHeight="1">
      <c r="F157" s="6" t="n"/>
      <c r="AF157" s="74" t="n"/>
      <c r="AG157" s="74" t="n"/>
      <c r="AH157" s="74" t="n"/>
      <c r="AI157" s="86" t="n"/>
    </row>
    <row r="158">
      <c r="F158" s="6" t="n"/>
      <c r="AF158" s="74" t="n"/>
      <c r="AG158" s="74" t="n"/>
      <c r="AH158" s="74" t="n"/>
      <c r="AI158" s="86" t="n"/>
    </row>
    <row r="159">
      <c r="F159" s="6" t="n"/>
      <c r="AF159" s="74" t="n"/>
      <c r="AG159" s="74" t="n"/>
      <c r="AH159" s="74" t="n"/>
      <c r="AI159" s="86" t="n"/>
    </row>
    <row r="160" ht="15" customHeight="1">
      <c r="F160" s="6" t="n"/>
      <c r="AF160" s="74" t="n"/>
      <c r="AG160" s="74" t="n"/>
      <c r="AH160" s="74" t="n"/>
      <c r="AI160" s="86" t="n"/>
    </row>
    <row r="161" ht="15.75" customHeight="1">
      <c r="F161" s="6" t="n"/>
      <c r="AF161" s="74" t="n"/>
      <c r="AG161" s="74" t="n"/>
      <c r="AH161" s="74" t="n"/>
      <c r="AI161" s="86" t="n"/>
    </row>
    <row r="162">
      <c r="F162" s="6" t="n"/>
      <c r="AF162" s="74" t="n"/>
      <c r="AG162" s="74" t="n"/>
      <c r="AH162" s="74" t="n"/>
      <c r="AI162" s="86" t="n"/>
    </row>
    <row r="163">
      <c r="F163" s="6" t="n"/>
      <c r="AF163" s="74" t="n"/>
      <c r="AG163" s="74" t="n"/>
      <c r="AH163" s="74" t="n"/>
      <c r="AI163" s="86" t="n"/>
    </row>
    <row r="164">
      <c r="F164" s="6" t="n"/>
      <c r="AF164" s="74" t="n"/>
      <c r="AG164" s="74" t="n"/>
      <c r="AH164" s="74" t="n"/>
      <c r="AI164" s="86" t="n"/>
    </row>
    <row r="165">
      <c r="F165" s="6" t="n"/>
      <c r="AF165" s="74" t="n"/>
      <c r="AG165" s="74" t="n"/>
      <c r="AH165" s="74" t="n"/>
      <c r="AI165" s="86" t="n"/>
    </row>
    <row r="166">
      <c r="F166" s="6" t="n"/>
      <c r="AF166" s="74" t="n"/>
      <c r="AG166" s="74" t="n"/>
      <c r="AH166" s="74" t="n"/>
      <c r="AI166" s="86" t="n"/>
    </row>
    <row r="167">
      <c r="F167" s="6" t="n"/>
      <c r="AF167" s="74" t="n"/>
      <c r="AG167" s="74" t="n"/>
      <c r="AH167" s="74" t="n"/>
      <c r="AI167" s="86" t="n"/>
    </row>
    <row r="168">
      <c r="F168" s="6" t="n"/>
      <c r="AF168" s="74" t="n"/>
      <c r="AG168" s="74" t="n"/>
      <c r="AH168" s="74" t="n"/>
      <c r="AI168" s="86" t="n"/>
    </row>
    <row r="169">
      <c r="F169" s="6" t="n"/>
      <c r="AF169" s="74" t="n"/>
      <c r="AG169" s="74" t="n"/>
      <c r="AH169" s="74" t="n"/>
      <c r="AI169" s="86" t="n"/>
    </row>
    <row r="170">
      <c r="F170" s="6" t="n"/>
      <c r="AF170" s="74" t="n"/>
      <c r="AG170" s="74" t="n"/>
      <c r="AH170" s="74" t="n"/>
      <c r="AI170" s="86" t="n"/>
    </row>
    <row r="171">
      <c r="F171" s="6" t="n"/>
      <c r="AF171" s="74" t="n"/>
      <c r="AG171" s="74" t="n"/>
      <c r="AH171" s="74" t="n"/>
      <c r="AI171" s="86" t="n"/>
    </row>
    <row r="172">
      <c r="F172" s="6" t="n"/>
      <c r="AF172" s="74" t="n"/>
      <c r="AG172" s="74" t="n"/>
      <c r="AH172" s="74" t="n"/>
      <c r="AI172" s="86" t="n"/>
    </row>
    <row r="173">
      <c r="F173" s="6" t="n"/>
      <c r="AF173" s="74" t="n"/>
      <c r="AG173" s="74" t="n"/>
      <c r="AH173" s="74" t="n"/>
      <c r="AI173" s="86" t="n"/>
    </row>
    <row r="174">
      <c r="F174" s="6" t="n"/>
      <c r="AF174" s="74" t="n"/>
      <c r="AG174" s="74" t="n"/>
      <c r="AH174" s="74" t="n"/>
      <c r="AI174" s="86" t="n"/>
    </row>
    <row r="175">
      <c r="F175" s="6" t="n"/>
      <c r="AF175" s="74" t="n"/>
      <c r="AG175" s="74" t="n"/>
      <c r="AH175" s="74" t="n"/>
      <c r="AI175" s="86" t="n"/>
    </row>
    <row r="176">
      <c r="F176" s="6" t="n"/>
      <c r="AF176" s="74" t="n"/>
      <c r="AG176" s="74" t="n"/>
      <c r="AH176" s="74" t="n"/>
      <c r="AI176" s="86" t="n"/>
    </row>
    <row r="177">
      <c r="F177" s="6" t="n"/>
      <c r="AF177" s="74" t="n"/>
      <c r="AG177" s="74" t="n"/>
      <c r="AH177" s="74" t="n"/>
      <c r="AI177" s="86" t="n"/>
    </row>
    <row r="178">
      <c r="F178" s="6" t="n"/>
      <c r="AF178" s="74" t="n"/>
      <c r="AG178" s="74" t="n"/>
      <c r="AH178" s="74" t="n"/>
      <c r="AI178" s="86" t="n"/>
    </row>
    <row r="179">
      <c r="F179" s="6" t="n"/>
      <c r="AF179" s="74" t="n"/>
      <c r="AG179" s="74" t="n"/>
      <c r="AH179" s="74" t="n"/>
      <c r="AI179" s="86" t="n"/>
    </row>
    <row r="180">
      <c r="F180" s="6" t="n"/>
      <c r="AF180" s="74" t="n"/>
      <c r="AG180" s="74" t="n"/>
      <c r="AH180" s="74" t="n"/>
      <c r="AI180" s="86" t="n"/>
    </row>
    <row r="181">
      <c r="F181" s="6" t="n"/>
      <c r="AF181" s="74" t="n"/>
      <c r="AG181" s="74" t="n"/>
      <c r="AH181" s="74" t="n"/>
      <c r="AI181" s="86" t="n"/>
    </row>
    <row r="182">
      <c r="F182" s="6" t="n"/>
      <c r="AF182" s="74" t="n"/>
      <c r="AG182" s="74" t="n"/>
      <c r="AH182" s="74" t="n"/>
      <c r="AI182" s="86" t="n"/>
    </row>
    <row r="183">
      <c r="F183" s="6" t="n"/>
      <c r="AF183" s="74" t="n"/>
      <c r="AG183" s="74" t="n"/>
      <c r="AH183" s="74" t="n"/>
      <c r="AI183" s="86" t="n"/>
    </row>
    <row r="184">
      <c r="F184" s="6" t="n"/>
      <c r="AF184" s="74" t="n"/>
      <c r="AG184" s="74" t="n"/>
      <c r="AH184" s="74" t="n"/>
      <c r="AI184" s="86" t="n"/>
    </row>
    <row r="185">
      <c r="F185" s="6" t="n"/>
      <c r="AF185" s="74" t="n"/>
      <c r="AG185" s="74" t="n"/>
      <c r="AH185" s="74" t="n"/>
      <c r="AI185" s="86" t="n"/>
    </row>
    <row r="186">
      <c r="F186" s="6" t="n"/>
      <c r="AF186" s="74" t="n"/>
      <c r="AG186" s="74" t="n"/>
      <c r="AH186" s="74" t="n"/>
      <c r="AI186" s="86" t="n"/>
    </row>
    <row r="187">
      <c r="F187" s="6" t="n"/>
      <c r="AF187" s="74" t="n"/>
      <c r="AG187" s="74" t="n"/>
      <c r="AH187" s="74" t="n"/>
      <c r="AI187" s="86" t="n"/>
    </row>
    <row r="188">
      <c r="F188" s="6" t="n"/>
      <c r="AF188" s="74" t="n"/>
      <c r="AG188" s="74" t="n"/>
      <c r="AH188" s="74" t="n"/>
      <c r="AI188" s="86" t="n"/>
    </row>
    <row r="189">
      <c r="F189" s="6" t="n"/>
      <c r="AF189" s="74" t="n"/>
      <c r="AG189" s="74" t="n"/>
      <c r="AH189" s="74" t="n"/>
      <c r="AI189" s="86" t="n"/>
    </row>
    <row r="190">
      <c r="F190" s="6" t="n"/>
      <c r="AF190" s="74" t="n"/>
      <c r="AG190" s="74" t="n"/>
      <c r="AH190" s="74" t="n"/>
      <c r="AI190" s="86" t="n"/>
    </row>
    <row r="191">
      <c r="F191" s="6" t="n"/>
      <c r="AF191" s="74" t="n"/>
      <c r="AG191" s="74" t="n"/>
      <c r="AH191" s="74" t="n"/>
      <c r="AI191" s="86" t="n"/>
    </row>
    <row r="192">
      <c r="F192" s="6" t="n"/>
      <c r="AF192" s="74" t="n"/>
      <c r="AG192" s="74" t="n"/>
      <c r="AH192" s="74" t="n"/>
      <c r="AI192" s="86" t="n"/>
    </row>
    <row r="193">
      <c r="F193" s="6" t="n"/>
      <c r="AF193" s="74" t="n"/>
      <c r="AG193" s="74" t="n"/>
      <c r="AH193" s="74" t="n"/>
      <c r="AI193" s="86" t="n"/>
    </row>
    <row r="194">
      <c r="F194" s="6" t="n"/>
      <c r="AF194" s="74" t="n"/>
      <c r="AG194" s="74" t="n"/>
      <c r="AH194" s="74" t="n"/>
      <c r="AI194" s="86" t="n"/>
    </row>
    <row r="195">
      <c r="F195" s="6" t="n"/>
      <c r="AF195" s="74" t="n"/>
      <c r="AG195" s="74" t="n"/>
      <c r="AH195" s="74" t="n"/>
      <c r="AI195" s="86" t="n"/>
    </row>
    <row r="196">
      <c r="F196" s="6" t="n"/>
      <c r="AF196" s="74" t="n"/>
      <c r="AG196" s="74" t="n"/>
      <c r="AH196" s="74" t="n"/>
      <c r="AI196" s="86" t="n"/>
    </row>
    <row r="197">
      <c r="F197" s="6" t="n"/>
      <c r="AF197" s="74" t="n"/>
      <c r="AG197" s="74" t="n"/>
      <c r="AH197" s="74" t="n"/>
      <c r="AI197" s="86" t="n"/>
    </row>
    <row r="198">
      <c r="F198" s="6" t="n"/>
      <c r="AF198" s="74" t="n"/>
      <c r="AG198" s="74" t="n"/>
      <c r="AH198" s="74" t="n"/>
      <c r="AI198" s="86" t="n"/>
    </row>
    <row r="199">
      <c r="F199" s="6" t="n"/>
      <c r="AF199" s="74" t="n"/>
      <c r="AG199" s="74" t="n"/>
      <c r="AH199" s="74" t="n"/>
      <c r="AI199" s="86" t="n"/>
    </row>
    <row r="200">
      <c r="F200" s="6" t="n"/>
      <c r="AF200" s="74" t="n"/>
      <c r="AG200" s="74" t="n"/>
      <c r="AH200" s="74" t="n"/>
      <c r="AI200" s="86" t="n"/>
    </row>
    <row r="201">
      <c r="F201" s="6" t="n"/>
      <c r="AF201" s="74" t="n"/>
      <c r="AG201" s="74" t="n"/>
      <c r="AH201" s="74" t="n"/>
      <c r="AI201" s="86" t="n"/>
    </row>
    <row r="202">
      <c r="F202" s="6" t="n"/>
      <c r="AF202" s="74" t="n"/>
      <c r="AG202" s="74" t="n"/>
      <c r="AH202" s="74" t="n"/>
      <c r="AI202" s="86" t="n"/>
    </row>
    <row r="203">
      <c r="F203" s="6" t="n"/>
      <c r="AF203" s="74" t="n"/>
      <c r="AG203" s="74" t="n"/>
      <c r="AH203" s="74" t="n"/>
      <c r="AI203" s="86" t="n"/>
    </row>
    <row r="204">
      <c r="F204" s="6" t="n"/>
      <c r="AF204" s="74" t="n"/>
      <c r="AG204" s="74" t="n"/>
      <c r="AH204" s="74" t="n"/>
      <c r="AI204" s="86" t="n"/>
    </row>
    <row r="205">
      <c r="F205" s="6" t="n"/>
      <c r="AF205" s="74" t="n"/>
      <c r="AG205" s="74" t="n"/>
      <c r="AH205" s="74" t="n"/>
      <c r="AI205" s="86" t="n"/>
    </row>
    <row r="206">
      <c r="F206" s="6" t="n"/>
      <c r="AF206" s="74" t="n"/>
      <c r="AG206" s="74" t="n"/>
      <c r="AH206" s="74" t="n"/>
      <c r="AI206" s="86" t="n"/>
    </row>
    <row r="207">
      <c r="F207" s="6" t="n"/>
      <c r="AF207" s="74" t="n"/>
      <c r="AG207" s="74" t="n"/>
      <c r="AH207" s="74" t="n"/>
      <c r="AI207" s="86" t="n"/>
    </row>
    <row r="208">
      <c r="F208" s="6" t="n"/>
      <c r="AF208" s="74" t="n"/>
      <c r="AG208" s="74" t="n"/>
      <c r="AH208" s="74" t="n"/>
      <c r="AI208" s="86" t="n"/>
    </row>
    <row r="209">
      <c r="F209" s="6" t="n"/>
      <c r="AF209" s="74" t="n"/>
      <c r="AG209" s="74" t="n"/>
      <c r="AH209" s="74" t="n"/>
      <c r="AI209" s="86" t="n"/>
    </row>
    <row r="210">
      <c r="F210" s="6" t="n"/>
      <c r="AF210" s="74" t="n"/>
      <c r="AG210" s="74" t="n"/>
      <c r="AH210" s="74" t="n"/>
      <c r="AI210" s="86" t="n"/>
    </row>
    <row r="211">
      <c r="F211" s="6" t="n"/>
      <c r="AF211" s="74" t="n"/>
      <c r="AG211" s="74" t="n"/>
      <c r="AH211" s="74" t="n"/>
      <c r="AI211" s="86" t="n"/>
    </row>
    <row r="212">
      <c r="F212" s="6" t="n"/>
      <c r="AF212" s="74" t="n"/>
      <c r="AG212" s="74" t="n"/>
      <c r="AH212" s="74" t="n"/>
      <c r="AI212" s="86" t="n"/>
    </row>
    <row r="213">
      <c r="F213" s="6" t="n"/>
      <c r="AF213" s="74" t="n"/>
      <c r="AG213" s="74" t="n"/>
      <c r="AH213" s="74" t="n"/>
      <c r="AI213" s="86" t="n"/>
    </row>
    <row r="214">
      <c r="F214" s="6" t="n"/>
      <c r="AF214" s="74" t="n"/>
      <c r="AG214" s="74" t="n"/>
      <c r="AH214" s="74" t="n"/>
      <c r="AI214" s="86" t="n"/>
    </row>
    <row r="215">
      <c r="F215" s="6" t="n"/>
      <c r="AF215" s="74" t="n"/>
      <c r="AG215" s="74" t="n"/>
      <c r="AH215" s="74" t="n"/>
      <c r="AI215" s="86" t="n"/>
    </row>
    <row r="216">
      <c r="F216" s="6" t="n"/>
      <c r="AF216" s="74" t="n"/>
      <c r="AG216" s="74" t="n"/>
      <c r="AH216" s="74" t="n"/>
      <c r="AI216" s="86" t="n"/>
    </row>
    <row r="217">
      <c r="F217" s="6" t="n"/>
      <c r="AF217" s="74" t="n"/>
      <c r="AG217" s="74" t="n"/>
      <c r="AH217" s="74" t="n"/>
      <c r="AI217" s="86" t="n"/>
    </row>
    <row r="218">
      <c r="F218" s="6" t="n"/>
      <c r="AF218" s="74" t="n"/>
      <c r="AG218" s="74" t="n"/>
      <c r="AH218" s="74" t="n"/>
      <c r="AI218" s="86" t="n"/>
    </row>
    <row r="219">
      <c r="F219" s="6" t="n"/>
      <c r="AF219" s="74" t="n"/>
      <c r="AG219" s="74" t="n"/>
      <c r="AH219" s="74" t="n"/>
      <c r="AI219" s="86" t="n"/>
    </row>
    <row r="220">
      <c r="F220" s="6" t="n"/>
      <c r="AF220" s="74" t="n"/>
      <c r="AG220" s="74" t="n"/>
      <c r="AH220" s="74" t="n"/>
      <c r="AI220" s="86" t="n"/>
    </row>
    <row r="221">
      <c r="F221" s="6" t="n"/>
      <c r="AF221" s="74" t="n"/>
      <c r="AG221" s="74" t="n"/>
      <c r="AH221" s="74" t="n"/>
      <c r="AI221" s="86" t="n"/>
    </row>
    <row r="222">
      <c r="F222" s="6" t="n"/>
      <c r="AF222" s="74" t="n"/>
      <c r="AG222" s="74" t="n"/>
      <c r="AH222" s="74" t="n"/>
      <c r="AI222" s="86" t="n"/>
    </row>
    <row r="223">
      <c r="F223" s="6" t="n"/>
      <c r="AF223" s="74" t="n"/>
      <c r="AG223" s="74" t="n"/>
      <c r="AH223" s="74" t="n"/>
      <c r="AI223" s="86" t="n"/>
    </row>
    <row r="224">
      <c r="F224" s="6" t="n"/>
      <c r="AF224" s="74" t="n"/>
      <c r="AG224" s="74" t="n"/>
      <c r="AH224" s="74" t="n"/>
      <c r="AI224" s="86" t="n"/>
    </row>
    <row r="225">
      <c r="F225" s="6" t="n"/>
      <c r="AF225" s="74" t="n"/>
      <c r="AG225" s="74" t="n"/>
      <c r="AH225" s="74" t="n"/>
      <c r="AI225" s="86" t="n"/>
    </row>
    <row r="226">
      <c r="F226" s="6" t="n"/>
      <c r="AF226" s="74" t="n"/>
      <c r="AG226" s="74" t="n"/>
      <c r="AH226" s="74" t="n"/>
      <c r="AI226" s="86" t="n"/>
    </row>
    <row r="227">
      <c r="AF227" s="74" t="n"/>
      <c r="AG227" s="74" t="n"/>
      <c r="AH227" s="74" t="n"/>
      <c r="AI227" s="86" t="n"/>
    </row>
    <row r="228">
      <c r="AF228" s="74" t="n"/>
      <c r="AG228" s="74" t="n"/>
      <c r="AH228" s="74" t="n"/>
      <c r="AI228" s="86" t="n"/>
    </row>
    <row r="229">
      <c r="AF229" s="74" t="n"/>
      <c r="AG229" s="74" t="n"/>
      <c r="AH229" s="74" t="n"/>
      <c r="AI229" s="86" t="n"/>
    </row>
    <row r="230">
      <c r="AF230" s="74" t="n"/>
      <c r="AG230" s="74" t="n"/>
      <c r="AH230" s="74" t="n"/>
      <c r="AI230" s="86" t="n"/>
    </row>
    <row r="231">
      <c r="AF231" s="74" t="n"/>
      <c r="AG231" s="74" t="n"/>
      <c r="AH231" s="74" t="n"/>
      <c r="AI231" s="86" t="n"/>
    </row>
    <row r="232">
      <c r="AF232" s="74" t="n"/>
      <c r="AG232" s="74" t="n"/>
      <c r="AH232" s="74" t="n"/>
      <c r="AI232" s="86" t="n"/>
    </row>
    <row r="233">
      <c r="AF233" s="74" t="n"/>
      <c r="AG233" s="74" t="n"/>
      <c r="AH233" s="74" t="n"/>
      <c r="AI233" s="86" t="n"/>
    </row>
    <row r="234">
      <c r="AF234" s="74" t="n"/>
      <c r="AG234" s="74" t="n"/>
      <c r="AH234" s="74" t="n"/>
      <c r="AI234" s="86" t="n"/>
    </row>
    <row r="235">
      <c r="AF235" s="74" t="n"/>
      <c r="AG235" s="74" t="n"/>
      <c r="AH235" s="74" t="n"/>
      <c r="AI235" s="86" t="n"/>
    </row>
    <row r="236">
      <c r="AF236" s="74" t="n"/>
      <c r="AG236" s="74" t="n"/>
      <c r="AH236" s="74" t="n"/>
      <c r="AI236" s="86" t="n"/>
    </row>
    <row r="237">
      <c r="AF237" s="74" t="n"/>
      <c r="AG237" s="74" t="n"/>
      <c r="AH237" s="74" t="n"/>
      <c r="AI237" s="86" t="n"/>
    </row>
    <row r="238">
      <c r="AF238" s="74" t="n"/>
      <c r="AG238" s="74" t="n"/>
      <c r="AH238" s="74" t="n"/>
      <c r="AI238" s="86" t="n"/>
    </row>
    <row r="239">
      <c r="AF239" s="74" t="n"/>
      <c r="AG239" s="74" t="n"/>
      <c r="AH239" s="74" t="n"/>
      <c r="AI239" s="86" t="n"/>
    </row>
    <row r="240">
      <c r="AF240" s="74" t="n"/>
      <c r="AG240" s="74" t="n"/>
      <c r="AH240" s="74" t="n"/>
      <c r="AI240" s="86" t="n"/>
    </row>
    <row r="241">
      <c r="AF241" s="74" t="n"/>
      <c r="AG241" s="74" t="n"/>
      <c r="AH241" s="74" t="n"/>
      <c r="AI241" s="86" t="n"/>
    </row>
    <row r="242">
      <c r="AF242" s="74" t="n"/>
      <c r="AG242" s="74" t="n"/>
      <c r="AH242" s="74" t="n"/>
      <c r="AI242" s="86" t="n"/>
    </row>
    <row r="243">
      <c r="AF243" s="74" t="n"/>
      <c r="AG243" s="74" t="n"/>
      <c r="AH243" s="74" t="n"/>
      <c r="AI243" s="86" t="n"/>
    </row>
    <row r="244">
      <c r="AF244" s="74" t="n"/>
      <c r="AG244" s="74" t="n"/>
      <c r="AH244" s="74" t="n"/>
      <c r="AI244" s="86" t="n"/>
    </row>
    <row r="245">
      <c r="AF245" s="74" t="n"/>
      <c r="AG245" s="74" t="n"/>
      <c r="AH245" s="74" t="n"/>
      <c r="AI245" s="86" t="n"/>
    </row>
    <row r="246">
      <c r="AF246" s="74" t="n"/>
      <c r="AG246" s="74" t="n"/>
      <c r="AH246" s="74" t="n"/>
      <c r="AI246" s="86" t="n"/>
    </row>
    <row r="247">
      <c r="AF247" s="74" t="n"/>
      <c r="AG247" s="74" t="n"/>
      <c r="AH247" s="74" t="n"/>
      <c r="AI247" s="86" t="n"/>
    </row>
    <row r="248">
      <c r="AF248" s="74" t="n"/>
      <c r="AG248" s="74" t="n"/>
      <c r="AH248" s="74" t="n"/>
      <c r="AI248" s="86" t="n"/>
    </row>
    <row r="249">
      <c r="AF249" s="74" t="n"/>
      <c r="AG249" s="74" t="n"/>
      <c r="AH249" s="74" t="n"/>
      <c r="AI249" s="86" t="n"/>
    </row>
    <row r="250">
      <c r="AF250" s="74" t="n"/>
      <c r="AG250" s="74" t="n"/>
      <c r="AH250" s="74" t="n"/>
      <c r="AI250" s="86" t="n"/>
    </row>
    <row r="251">
      <c r="AF251" s="74" t="n"/>
      <c r="AG251" s="74" t="n"/>
      <c r="AH251" s="74" t="n"/>
      <c r="AI251" s="86" t="n"/>
    </row>
    <row r="252">
      <c r="AF252" s="74" t="n"/>
      <c r="AG252" s="74" t="n"/>
      <c r="AH252" s="74" t="n"/>
      <c r="AI252" s="86" t="n"/>
    </row>
    <row r="253">
      <c r="AF253" s="74" t="n"/>
      <c r="AG253" s="74" t="n"/>
      <c r="AH253" s="74" t="n"/>
      <c r="AI253" s="86" t="n"/>
    </row>
    <row r="254">
      <c r="AF254" s="74" t="n"/>
      <c r="AG254" s="74" t="n"/>
      <c r="AH254" s="74" t="n"/>
      <c r="AI254" s="86" t="n"/>
    </row>
    <row r="255">
      <c r="AF255" s="74" t="n"/>
      <c r="AG255" s="74" t="n"/>
      <c r="AH255" s="74" t="n"/>
      <c r="AI255" s="86" t="n"/>
    </row>
    <row r="256">
      <c r="AF256" s="74" t="n"/>
      <c r="AG256" s="74" t="n"/>
      <c r="AH256" s="74" t="n"/>
      <c r="AI256" s="86" t="n"/>
    </row>
    <row r="257">
      <c r="AF257" s="74" t="n"/>
      <c r="AG257" s="74" t="n"/>
      <c r="AH257" s="74" t="n"/>
      <c r="AI257" s="86" t="n"/>
    </row>
    <row r="258">
      <c r="AF258" s="74" t="n"/>
      <c r="AG258" s="74" t="n"/>
      <c r="AH258" s="74" t="n"/>
      <c r="AI258" s="86" t="n"/>
    </row>
    <row r="259">
      <c r="AF259" s="74" t="n"/>
      <c r="AG259" s="74" t="n"/>
      <c r="AH259" s="74" t="n"/>
      <c r="AI259" s="86" t="n"/>
    </row>
    <row r="260">
      <c r="AF260" s="74" t="n"/>
      <c r="AG260" s="74" t="n"/>
      <c r="AH260" s="74" t="n"/>
      <c r="AI260" s="86" t="n"/>
    </row>
    <row r="261">
      <c r="AF261" s="74" t="n"/>
      <c r="AG261" s="74" t="n"/>
      <c r="AH261" s="74" t="n"/>
      <c r="AI261" s="86" t="n"/>
    </row>
    <row r="262">
      <c r="AF262" s="74" t="n"/>
      <c r="AG262" s="74" t="n"/>
      <c r="AH262" s="74" t="n"/>
      <c r="AI262" s="86" t="n"/>
      <c r="AJ262" s="87" t="n"/>
      <c r="AK262" s="74" t="n"/>
    </row>
    <row r="263">
      <c r="AF263" s="74" t="n"/>
      <c r="AG263" s="74" t="n"/>
      <c r="AH263" s="74" t="n"/>
      <c r="AI263" s="86" t="n"/>
      <c r="AJ263" s="87" t="n"/>
      <c r="AK263" s="74" t="n"/>
    </row>
    <row r="264">
      <c r="AF264" s="74" t="n"/>
      <c r="AG264" s="74" t="n"/>
      <c r="AH264" s="74" t="n"/>
      <c r="AI264" s="86" t="n"/>
      <c r="AJ264" s="87" t="n"/>
      <c r="AK264" s="74" t="n"/>
    </row>
    <row r="265">
      <c r="AF265" s="74" t="n"/>
      <c r="AG265" s="74" t="n"/>
      <c r="AH265" s="74" t="n"/>
      <c r="AI265" s="86" t="n"/>
      <c r="AJ265" s="87" t="n"/>
      <c r="AK265" s="74" t="n"/>
    </row>
    <row r="266">
      <c r="AF266" s="74" t="n"/>
      <c r="AG266" s="74" t="n"/>
      <c r="AH266" s="74" t="n"/>
      <c r="AI266" s="86" t="n"/>
      <c r="AJ266" s="87" t="n"/>
      <c r="AK266" s="74" t="n"/>
    </row>
    <row r="267">
      <c r="AF267" s="74" t="n"/>
      <c r="AG267" s="74" t="n"/>
      <c r="AH267" s="74" t="n"/>
      <c r="AI267" s="86" t="n"/>
      <c r="AJ267" s="87" t="n"/>
      <c r="AK267" s="74" t="n"/>
    </row>
    <row r="268">
      <c r="AF268" s="74" t="n"/>
      <c r="AG268" s="74" t="n"/>
      <c r="AH268" s="74" t="n"/>
      <c r="AI268" s="86" t="n"/>
      <c r="AJ268" s="87" t="n"/>
      <c r="AK268" s="74" t="n"/>
    </row>
    <row r="269">
      <c r="AF269" s="74" t="n"/>
      <c r="AG269" s="74" t="n"/>
      <c r="AH269" s="74" t="n"/>
      <c r="AI269" s="86" t="n"/>
      <c r="AJ269" s="87" t="n"/>
      <c r="AK269" s="74" t="n"/>
    </row>
    <row r="270">
      <c r="AF270" s="74" t="n"/>
      <c r="AG270" s="74" t="n"/>
      <c r="AH270" s="74" t="n"/>
      <c r="AI270" s="86" t="n"/>
      <c r="AJ270" s="87" t="n"/>
      <c r="AK270" s="74" t="n"/>
    </row>
    <row r="271">
      <c r="AF271" s="74" t="n"/>
      <c r="AG271" s="74" t="n"/>
      <c r="AH271" s="74" t="n"/>
      <c r="AI271" s="86" t="n"/>
      <c r="AJ271" s="87" t="n"/>
      <c r="AK271" s="74" t="n"/>
    </row>
    <row r="272">
      <c r="AF272" s="74" t="n"/>
      <c r="AG272" s="74" t="n"/>
      <c r="AH272" s="74" t="n"/>
      <c r="AI272" s="86" t="n"/>
      <c r="AJ272" s="87" t="n"/>
      <c r="AK272" s="74" t="n"/>
    </row>
    <row r="273">
      <c r="AF273" s="74" t="n"/>
      <c r="AG273" s="74" t="n"/>
      <c r="AH273" s="74" t="n"/>
      <c r="AI273" s="86" t="n"/>
      <c r="AJ273" s="87" t="n"/>
      <c r="AK273" s="74" t="n"/>
    </row>
    <row r="274">
      <c r="AF274" s="74" t="n"/>
      <c r="AG274" s="74" t="n"/>
      <c r="AH274" s="74" t="n"/>
      <c r="AI274" s="86" t="n"/>
      <c r="AJ274" s="87" t="n"/>
      <c r="AK274" s="74" t="n"/>
    </row>
    <row r="275">
      <c r="AF275" s="74" t="n"/>
      <c r="AG275" s="74" t="n"/>
      <c r="AH275" s="74" t="n"/>
      <c r="AI275" s="86" t="n"/>
      <c r="AJ275" s="87" t="n"/>
      <c r="AK275" s="74" t="n"/>
    </row>
    <row r="276">
      <c r="AF276" s="74" t="n"/>
      <c r="AG276" s="74" t="n"/>
      <c r="AH276" s="74" t="n"/>
      <c r="AI276" s="86" t="n"/>
      <c r="AJ276" s="87" t="n"/>
      <c r="AK276" s="74" t="n"/>
    </row>
    <row r="277">
      <c r="AF277" s="74" t="n"/>
      <c r="AG277" s="74" t="n"/>
      <c r="AH277" s="74" t="n"/>
      <c r="AI277" s="86" t="n"/>
      <c r="AJ277" s="87" t="n"/>
      <c r="AK277" s="74" t="n"/>
    </row>
    <row r="278">
      <c r="AF278" s="74" t="n"/>
      <c r="AG278" s="74" t="n"/>
      <c r="AH278" s="74" t="n"/>
      <c r="AI278" s="86" t="n"/>
      <c r="AJ278" s="87" t="n"/>
      <c r="AK278" s="74" t="n"/>
    </row>
    <row r="279">
      <c r="AF279" s="74" t="n"/>
      <c r="AG279" s="74" t="n"/>
      <c r="AH279" s="74" t="n"/>
      <c r="AI279" s="86" t="n"/>
      <c r="AJ279" s="87" t="n"/>
      <c r="AK279" s="74" t="n"/>
    </row>
    <row r="280">
      <c r="AF280" s="74" t="n"/>
      <c r="AG280" s="74" t="n"/>
      <c r="AH280" s="74" t="n"/>
      <c r="AI280" s="86" t="n"/>
      <c r="AJ280" s="87" t="n"/>
      <c r="AK280" s="74" t="n"/>
    </row>
    <row r="281">
      <c r="AF281" s="74" t="n"/>
      <c r="AG281" s="74" t="n"/>
      <c r="AH281" s="74" t="n"/>
      <c r="AI281" s="86" t="n"/>
      <c r="AJ281" s="87" t="n"/>
      <c r="AK281" s="74" t="n"/>
    </row>
    <row r="282">
      <c r="AF282" s="74" t="n"/>
      <c r="AG282" s="74" t="n"/>
      <c r="AH282" s="74" t="n"/>
      <c r="AI282" s="86" t="n"/>
      <c r="AJ282" s="87" t="n"/>
      <c r="AK282" s="74" t="n"/>
    </row>
    <row r="283">
      <c r="AF283" s="74" t="n"/>
      <c r="AG283" s="74" t="n"/>
      <c r="AH283" s="74" t="n"/>
      <c r="AI283" s="86" t="n"/>
      <c r="AJ283" s="87" t="n"/>
      <c r="AK283" s="74" t="n"/>
    </row>
    <row r="284">
      <c r="AF284" s="74" t="n"/>
      <c r="AG284" s="74" t="n"/>
      <c r="AH284" s="74" t="n"/>
      <c r="AI284" s="86" t="n"/>
      <c r="AJ284" s="87" t="n"/>
      <c r="AK284" s="74" t="n"/>
    </row>
    <row r="285">
      <c r="AF285" s="74" t="n"/>
      <c r="AG285" s="74" t="n"/>
      <c r="AH285" s="74" t="n"/>
      <c r="AI285" s="86" t="n"/>
      <c r="AJ285" s="87" t="n"/>
      <c r="AK285" s="74" t="n"/>
    </row>
    <row r="286">
      <c r="AF286" s="74" t="n"/>
      <c r="AG286" s="74" t="n"/>
      <c r="AH286" s="74" t="n"/>
      <c r="AI286" s="86" t="n"/>
      <c r="AJ286" s="87" t="n"/>
      <c r="AK286" s="74" t="n"/>
    </row>
    <row r="287">
      <c r="AF287" s="74" t="n"/>
      <c r="AG287" s="74" t="n"/>
      <c r="AH287" s="74" t="n"/>
      <c r="AI287" s="86" t="n"/>
      <c r="AJ287" s="87" t="n"/>
      <c r="AK287" s="74" t="n"/>
    </row>
    <row r="288">
      <c r="AF288" s="74" t="n"/>
      <c r="AG288" s="74" t="n"/>
      <c r="AH288" s="74" t="n"/>
      <c r="AI288" s="86" t="n"/>
      <c r="AJ288" s="87" t="n"/>
      <c r="AK288" s="74" t="n"/>
    </row>
    <row r="289">
      <c r="AF289" s="74" t="n"/>
      <c r="AG289" s="74" t="n"/>
      <c r="AH289" s="74" t="n"/>
      <c r="AI289" s="86" t="n"/>
      <c r="AJ289" s="87" t="n"/>
      <c r="AK289" s="74" t="n"/>
    </row>
    <row r="290">
      <c r="AF290" s="74" t="n"/>
      <c r="AG290" s="74" t="n"/>
      <c r="AH290" s="74" t="n"/>
      <c r="AI290" s="86" t="n"/>
      <c r="AJ290" s="87" t="n"/>
      <c r="AK290" s="74" t="n"/>
    </row>
    <row r="291">
      <c r="AF291" s="74" t="n"/>
      <c r="AG291" s="74" t="n"/>
      <c r="AH291" s="74" t="n"/>
      <c r="AI291" s="86" t="n"/>
      <c r="AJ291" s="87" t="n"/>
      <c r="AK291" s="74" t="n"/>
    </row>
    <row r="292">
      <c r="AF292" s="74" t="n"/>
      <c r="AG292" s="74" t="n"/>
      <c r="AH292" s="74" t="n"/>
      <c r="AI292" s="86" t="n"/>
      <c r="AJ292" s="87" t="n"/>
      <c r="AK292" s="74" t="n"/>
    </row>
    <row r="293">
      <c r="AF293" s="74" t="n"/>
      <c r="AG293" s="74" t="n"/>
      <c r="AH293" s="74" t="n"/>
      <c r="AI293" s="86" t="n"/>
      <c r="AJ293" s="87" t="n"/>
      <c r="AK293" s="74" t="n"/>
    </row>
    <row r="294">
      <c r="AF294" s="74" t="n"/>
      <c r="AG294" s="74" t="n"/>
      <c r="AH294" s="74" t="n"/>
      <c r="AI294" s="86" t="n"/>
      <c r="AJ294" s="87" t="n"/>
      <c r="AK294" s="74" t="n"/>
    </row>
    <row r="295">
      <c r="AF295" s="74" t="n"/>
      <c r="AG295" s="74" t="n"/>
      <c r="AH295" s="74" t="n"/>
      <c r="AI295" s="86" t="n"/>
      <c r="AJ295" s="87" t="n"/>
      <c r="AK295" s="74" t="n"/>
    </row>
    <row r="296">
      <c r="AF296" s="74" t="n"/>
      <c r="AG296" s="74" t="n"/>
      <c r="AH296" s="74" t="n"/>
      <c r="AI296" s="86" t="n"/>
      <c r="AJ296" s="87" t="n"/>
      <c r="AK296" s="74" t="n"/>
    </row>
    <row r="297">
      <c r="AF297" s="74" t="n"/>
      <c r="AG297" s="74" t="n"/>
      <c r="AH297" s="74" t="n"/>
      <c r="AI297" s="86" t="n"/>
      <c r="AJ297" s="87" t="n"/>
      <c r="AK297" s="74" t="n"/>
    </row>
    <row r="298">
      <c r="AF298" s="74" t="n"/>
      <c r="AG298" s="74" t="n"/>
      <c r="AH298" s="74" t="n"/>
      <c r="AI298" s="86" t="n"/>
      <c r="AJ298" s="87" t="n"/>
      <c r="AK298" s="74" t="n"/>
    </row>
    <row r="299">
      <c r="AF299" s="74" t="n"/>
      <c r="AG299" s="74" t="n"/>
      <c r="AH299" s="74" t="n"/>
      <c r="AI299" s="86" t="n"/>
      <c r="AJ299" s="87" t="n"/>
      <c r="AK299" s="74" t="n"/>
    </row>
    <row r="300">
      <c r="AF300" s="74" t="n"/>
      <c r="AG300" s="74" t="n"/>
      <c r="AH300" s="74" t="n"/>
      <c r="AI300" s="86" t="n"/>
      <c r="AJ300" s="87" t="n"/>
      <c r="AK300" s="74" t="n"/>
    </row>
    <row r="301">
      <c r="AF301" s="74" t="n"/>
      <c r="AG301" s="74" t="n"/>
      <c r="AH301" s="74" t="n"/>
      <c r="AI301" s="86" t="n"/>
      <c r="AJ301" s="87" t="n"/>
      <c r="AK301" s="74" t="n"/>
    </row>
    <row r="302">
      <c r="AF302" s="74" t="n"/>
      <c r="AG302" s="74" t="n"/>
      <c r="AH302" s="74" t="n"/>
      <c r="AI302" s="86" t="n"/>
      <c r="AJ302" s="87" t="n"/>
      <c r="AK302" s="74" t="n"/>
    </row>
    <row r="303">
      <c r="AF303" s="74" t="n"/>
      <c r="AG303" s="74" t="n"/>
      <c r="AH303" s="74" t="n"/>
      <c r="AI303" s="86" t="n"/>
      <c r="AJ303" s="87" t="n"/>
      <c r="AK303" s="74" t="n"/>
    </row>
    <row r="304">
      <c r="AF304" s="74" t="n"/>
      <c r="AG304" s="74" t="n"/>
      <c r="AH304" s="74" t="n"/>
      <c r="AI304" s="86" t="n"/>
      <c r="AJ304" s="87" t="n"/>
      <c r="AK304" s="74" t="n"/>
    </row>
    <row r="305">
      <c r="AF305" s="74" t="n"/>
      <c r="AG305" s="74" t="n"/>
      <c r="AH305" s="74" t="n"/>
      <c r="AI305" s="86" t="n"/>
      <c r="AJ305" s="87" t="n"/>
      <c r="AK305" s="74" t="n"/>
    </row>
    <row r="306">
      <c r="AF306" s="74" t="n"/>
      <c r="AG306" s="74" t="n"/>
      <c r="AH306" s="74" t="n"/>
      <c r="AI306" s="86" t="n"/>
      <c r="AJ306" s="87" t="n"/>
      <c r="AK306" s="74" t="n"/>
    </row>
    <row r="307">
      <c r="AF307" s="74" t="n"/>
      <c r="AG307" s="74" t="n"/>
      <c r="AH307" s="74" t="n"/>
      <c r="AI307" s="86" t="n"/>
      <c r="AJ307" s="87" t="n"/>
      <c r="AK307" s="74" t="n"/>
    </row>
    <row r="308">
      <c r="AF308" s="74" t="n"/>
      <c r="AG308" s="74" t="n"/>
      <c r="AH308" s="74" t="n"/>
      <c r="AI308" s="86" t="n"/>
      <c r="AJ308" s="87" t="n"/>
      <c r="AK308" s="74" t="n"/>
    </row>
    <row r="309">
      <c r="AF309" s="74" t="n"/>
      <c r="AG309" s="74" t="n"/>
      <c r="AH309" s="74" t="n"/>
      <c r="AI309" s="86" t="n"/>
      <c r="AJ309" s="87" t="n"/>
      <c r="AK309" s="74" t="n"/>
    </row>
    <row r="310">
      <c r="AF310" s="74" t="n"/>
      <c r="AG310" s="74" t="n"/>
      <c r="AH310" s="74" t="n"/>
      <c r="AI310" s="86" t="n"/>
      <c r="AJ310" s="87" t="n"/>
      <c r="AK310" s="74" t="n"/>
    </row>
    <row r="311">
      <c r="AF311" s="74" t="n"/>
      <c r="AG311" s="74" t="n"/>
      <c r="AH311" s="74" t="n"/>
      <c r="AI311" s="86" t="n"/>
      <c r="AJ311" s="87" t="n"/>
      <c r="AK311" s="74" t="n"/>
    </row>
    <row r="312">
      <c r="AF312" s="74" t="n"/>
      <c r="AG312" s="74" t="n"/>
      <c r="AH312" s="74" t="n"/>
      <c r="AI312" s="86" t="n"/>
      <c r="AJ312" s="87" t="n"/>
      <c r="AK312" s="74" t="n"/>
    </row>
    <row r="313">
      <c r="AF313" s="74" t="n"/>
      <c r="AG313" s="74" t="n"/>
      <c r="AH313" s="74" t="n"/>
      <c r="AI313" s="86" t="n"/>
      <c r="AJ313" s="87" t="n"/>
      <c r="AK313" s="74" t="n"/>
    </row>
    <row r="314">
      <c r="AF314" s="74" t="n"/>
      <c r="AG314" s="74" t="n"/>
      <c r="AH314" s="74" t="n"/>
      <c r="AI314" s="86" t="n"/>
      <c r="AJ314" s="87" t="n"/>
      <c r="AK314" s="74" t="n"/>
    </row>
    <row r="315">
      <c r="AF315" s="74" t="n"/>
      <c r="AG315" s="74" t="n"/>
      <c r="AH315" s="74" t="n"/>
      <c r="AI315" s="86" t="n"/>
      <c r="AJ315" s="87" t="n"/>
      <c r="AK315" s="74" t="n"/>
    </row>
    <row r="316">
      <c r="AF316" s="74" t="n"/>
      <c r="AG316" s="74" t="n"/>
      <c r="AH316" s="74" t="n"/>
      <c r="AI316" s="86" t="n"/>
      <c r="AJ316" s="87" t="n"/>
      <c r="AK316" s="74" t="n"/>
    </row>
    <row r="317">
      <c r="AF317" s="74" t="n"/>
      <c r="AG317" s="74" t="n"/>
      <c r="AH317" s="74" t="n"/>
      <c r="AI317" s="86" t="n"/>
      <c r="AJ317" s="87" t="n"/>
      <c r="AK317" s="74" t="n"/>
    </row>
    <row r="318">
      <c r="AF318" s="74" t="n"/>
      <c r="AG318" s="74" t="n"/>
      <c r="AH318" s="74" t="n"/>
      <c r="AI318" s="86" t="n"/>
      <c r="AJ318" s="87" t="n"/>
      <c r="AK318" s="74" t="n"/>
    </row>
    <row r="319">
      <c r="AF319" s="74" t="n"/>
      <c r="AG319" s="74" t="n"/>
      <c r="AH319" s="74" t="n"/>
      <c r="AI319" s="86" t="n"/>
      <c r="AJ319" s="87" t="n"/>
      <c r="AK319" s="74" t="n"/>
    </row>
    <row r="320">
      <c r="AF320" s="74" t="n"/>
      <c r="AG320" s="74" t="n"/>
      <c r="AH320" s="74" t="n"/>
      <c r="AI320" s="86" t="n"/>
      <c r="AJ320" s="87" t="n"/>
      <c r="AK320" s="74" t="n"/>
    </row>
    <row r="321">
      <c r="AF321" s="74" t="n"/>
      <c r="AG321" s="74" t="n"/>
      <c r="AH321" s="74" t="n"/>
      <c r="AI321" s="86" t="n"/>
      <c r="AJ321" s="87" t="n"/>
      <c r="AK321" s="74" t="n"/>
    </row>
    <row r="322">
      <c r="AF322" s="74" t="n"/>
      <c r="AG322" s="74" t="n"/>
      <c r="AH322" s="74" t="n"/>
      <c r="AI322" s="86" t="n"/>
      <c r="AJ322" s="87" t="n"/>
      <c r="AK322" s="74" t="n"/>
    </row>
    <row r="323">
      <c r="AF323" s="74" t="n"/>
      <c r="AG323" s="74" t="n"/>
      <c r="AH323" s="74" t="n"/>
      <c r="AI323" s="86" t="n"/>
      <c r="AJ323" s="87" t="n"/>
      <c r="AK323" s="74" t="n"/>
    </row>
    <row r="324">
      <c r="AF324" s="74" t="n"/>
      <c r="AG324" s="74" t="n"/>
      <c r="AH324" s="74" t="n"/>
      <c r="AI324" s="86" t="n"/>
      <c r="AJ324" s="87" t="n"/>
      <c r="AK324" s="74" t="n"/>
    </row>
    <row r="325">
      <c r="AF325" s="74" t="n"/>
      <c r="AG325" s="74" t="n"/>
      <c r="AH325" s="74" t="n"/>
      <c r="AI325" s="86" t="n"/>
      <c r="AJ325" s="87" t="n"/>
      <c r="AK325" s="74" t="n"/>
    </row>
    <row r="326">
      <c r="AF326" s="74" t="n"/>
      <c r="AG326" s="74" t="n"/>
      <c r="AH326" s="74" t="n"/>
      <c r="AI326" s="86" t="n"/>
      <c r="AJ326" s="87" t="n"/>
      <c r="AK326" s="74" t="n"/>
    </row>
    <row r="327">
      <c r="AF327" s="74" t="n"/>
      <c r="AG327" s="74" t="n"/>
      <c r="AH327" s="74" t="n"/>
      <c r="AI327" s="86" t="n"/>
      <c r="AJ327" s="87" t="n"/>
      <c r="AK327" s="74" t="n"/>
    </row>
    <row r="328">
      <c r="AF328" s="74" t="n"/>
      <c r="AG328" s="74" t="n"/>
      <c r="AH328" s="74" t="n"/>
      <c r="AI328" s="86" t="n"/>
      <c r="AJ328" s="87" t="n"/>
      <c r="AK328" s="74" t="n"/>
    </row>
    <row r="329">
      <c r="AF329" s="74" t="n"/>
      <c r="AG329" s="74" t="n"/>
      <c r="AH329" s="74" t="n"/>
      <c r="AI329" s="86" t="n"/>
      <c r="AJ329" s="87" t="n"/>
      <c r="AK329" s="74" t="n"/>
    </row>
    <row r="330">
      <c r="AF330" s="74" t="n"/>
      <c r="AG330" s="74" t="n"/>
      <c r="AH330" s="74" t="n"/>
      <c r="AI330" s="86" t="n"/>
      <c r="AJ330" s="87" t="n"/>
      <c r="AK330" s="74" t="n"/>
    </row>
    <row r="331">
      <c r="AF331" s="74" t="n"/>
      <c r="AG331" s="74" t="n"/>
      <c r="AH331" s="74" t="n"/>
      <c r="AI331" s="86" t="n"/>
      <c r="AJ331" s="87" t="n"/>
      <c r="AK331" s="74" t="n"/>
    </row>
    <row r="332">
      <c r="AF332" s="74" t="n"/>
      <c r="AG332" s="74" t="n"/>
      <c r="AH332" s="74" t="n"/>
      <c r="AI332" s="86" t="n"/>
      <c r="AJ332" s="87" t="n"/>
      <c r="AK332" s="74" t="n"/>
    </row>
    <row r="333">
      <c r="AF333" s="74" t="n"/>
      <c r="AG333" s="74" t="n"/>
      <c r="AH333" s="74" t="n"/>
      <c r="AI333" s="86" t="n"/>
      <c r="AJ333" s="87" t="n"/>
      <c r="AK333" s="74" t="n"/>
    </row>
    <row r="334">
      <c r="AF334" s="74" t="n"/>
      <c r="AG334" s="74" t="n"/>
      <c r="AH334" s="74" t="n"/>
      <c r="AI334" s="86" t="n"/>
      <c r="AJ334" s="87" t="n"/>
      <c r="AK334" s="74" t="n"/>
    </row>
    <row r="335">
      <c r="AF335" s="74" t="n"/>
      <c r="AG335" s="74" t="n"/>
      <c r="AH335" s="74" t="n"/>
      <c r="AI335" s="86" t="n"/>
      <c r="AJ335" s="87" t="n"/>
      <c r="AK335" s="74" t="n"/>
    </row>
    <row r="336">
      <c r="AF336" s="74" t="n"/>
      <c r="AG336" s="74" t="n"/>
      <c r="AH336" s="74" t="n"/>
      <c r="AI336" s="86" t="n"/>
      <c r="AJ336" s="87" t="n"/>
      <c r="AK336" s="74" t="n"/>
    </row>
    <row r="337">
      <c r="AF337" s="74" t="n"/>
      <c r="AG337" s="74" t="n"/>
      <c r="AH337" s="74" t="n"/>
      <c r="AI337" s="86" t="n"/>
      <c r="AJ337" s="87" t="n"/>
      <c r="AK337" s="74" t="n"/>
    </row>
    <row r="338">
      <c r="AF338" s="74" t="n"/>
      <c r="AG338" s="74" t="n"/>
      <c r="AH338" s="74" t="n"/>
      <c r="AI338" s="86" t="n"/>
      <c r="AJ338" s="87" t="n"/>
      <c r="AK338" s="74" t="n"/>
    </row>
    <row r="339">
      <c r="AF339" s="74" t="n"/>
      <c r="AG339" s="74" t="n"/>
      <c r="AH339" s="74" t="n"/>
      <c r="AI339" s="86" t="n"/>
      <c r="AJ339" s="87" t="n"/>
      <c r="AK339" s="74" t="n"/>
    </row>
    <row r="340">
      <c r="AF340" s="74" t="n"/>
      <c r="AG340" s="74" t="n"/>
      <c r="AH340" s="74" t="n"/>
      <c r="AI340" s="86" t="n"/>
      <c r="AJ340" s="87" t="n"/>
      <c r="AK340" s="74" t="n"/>
    </row>
    <row r="341">
      <c r="AF341" s="74" t="n"/>
      <c r="AG341" s="74" t="n"/>
      <c r="AH341" s="74" t="n"/>
      <c r="AI341" s="86" t="n"/>
      <c r="AJ341" s="87" t="n"/>
      <c r="AK341" s="74" t="n"/>
    </row>
    <row r="342">
      <c r="AF342" s="74" t="n"/>
      <c r="AG342" s="74" t="n"/>
      <c r="AH342" s="74" t="n"/>
      <c r="AI342" s="86" t="n"/>
      <c r="AJ342" s="87" t="n"/>
      <c r="AK342" s="74" t="n"/>
    </row>
    <row r="343">
      <c r="AF343" s="74" t="n"/>
      <c r="AG343" s="74" t="n"/>
      <c r="AH343" s="74" t="n"/>
      <c r="AI343" s="86" t="n"/>
      <c r="AJ343" s="87" t="n"/>
      <c r="AK343" s="74" t="n"/>
    </row>
    <row r="344">
      <c r="AF344" s="74" t="n"/>
      <c r="AG344" s="74" t="n"/>
      <c r="AH344" s="74" t="n"/>
      <c r="AI344" s="86" t="n"/>
      <c r="AJ344" s="87" t="n"/>
      <c r="AK344" s="74" t="n"/>
    </row>
    <row r="345">
      <c r="AF345" s="74" t="n"/>
      <c r="AG345" s="74" t="n"/>
      <c r="AH345" s="74" t="n"/>
      <c r="AI345" s="86" t="n"/>
      <c r="AJ345" s="87" t="n"/>
      <c r="AK345" s="74" t="n"/>
    </row>
    <row r="346">
      <c r="AF346" s="74" t="n"/>
      <c r="AG346" s="74" t="n"/>
      <c r="AH346" s="74" t="n"/>
      <c r="AI346" s="86" t="n"/>
      <c r="AJ346" s="87" t="n"/>
      <c r="AK346" s="74" t="n"/>
    </row>
    <row r="347">
      <c r="AF347" s="74" t="n"/>
      <c r="AG347" s="74" t="n"/>
      <c r="AH347" s="74" t="n"/>
      <c r="AI347" s="86" t="n"/>
      <c r="AJ347" s="87" t="n"/>
      <c r="AK347" s="74" t="n"/>
    </row>
    <row r="348">
      <c r="AF348" s="74" t="n"/>
      <c r="AG348" s="74" t="n"/>
      <c r="AH348" s="74" t="n"/>
      <c r="AI348" s="86" t="n"/>
      <c r="AJ348" s="87" t="n"/>
      <c r="AK348" s="74" t="n"/>
    </row>
    <row r="349">
      <c r="AF349" s="74" t="n"/>
      <c r="AG349" s="74" t="n"/>
      <c r="AH349" s="74" t="n"/>
      <c r="AI349" s="86" t="n"/>
      <c r="AJ349" s="87" t="n"/>
      <c r="AK349" s="74" t="n"/>
    </row>
    <row r="350">
      <c r="AF350" s="74" t="n"/>
      <c r="AG350" s="74" t="n"/>
      <c r="AH350" s="74" t="n"/>
      <c r="AI350" s="86" t="n"/>
      <c r="AJ350" s="87" t="n"/>
      <c r="AK350" s="74" t="n"/>
    </row>
    <row r="351">
      <c r="AF351" s="74" t="n"/>
      <c r="AG351" s="74" t="n"/>
      <c r="AH351" s="74" t="n"/>
      <c r="AI351" s="86" t="n"/>
      <c r="AJ351" s="87" t="n"/>
      <c r="AK351" s="74" t="n"/>
    </row>
    <row r="352">
      <c r="AF352" s="74" t="n"/>
      <c r="AG352" s="74" t="n"/>
      <c r="AH352" s="74" t="n"/>
      <c r="AI352" s="86" t="n"/>
      <c r="AJ352" s="87" t="n"/>
      <c r="AK352" s="74" t="n"/>
    </row>
    <row r="353">
      <c r="AF353" s="74" t="n"/>
      <c r="AG353" s="74" t="n"/>
      <c r="AH353" s="74" t="n"/>
      <c r="AI353" s="86" t="n"/>
      <c r="AJ353" s="87" t="n"/>
      <c r="AK353" s="74" t="n"/>
    </row>
    <row r="354">
      <c r="AF354" s="74" t="n"/>
      <c r="AG354" s="74" t="n"/>
      <c r="AH354" s="74" t="n"/>
      <c r="AI354" s="86" t="n"/>
      <c r="AJ354" s="87" t="n"/>
      <c r="AK354" s="74" t="n"/>
    </row>
    <row r="355">
      <c r="AF355" s="74" t="n"/>
      <c r="AG355" s="74" t="n"/>
      <c r="AH355" s="74" t="n"/>
      <c r="AI355" s="86" t="n"/>
      <c r="AJ355" s="87" t="n"/>
      <c r="AK355" s="74" t="n"/>
    </row>
    <row r="356">
      <c r="AF356" s="74" t="n"/>
      <c r="AG356" s="74" t="n"/>
      <c r="AH356" s="74" t="n"/>
      <c r="AI356" s="86" t="n"/>
      <c r="AJ356" s="87" t="n"/>
      <c r="AK356" s="74" t="n"/>
    </row>
    <row r="357">
      <c r="AF357" s="74" t="n"/>
      <c r="AG357" s="74" t="n"/>
      <c r="AH357" s="74" t="n"/>
      <c r="AI357" s="86" t="n"/>
      <c r="AJ357" s="87" t="n"/>
      <c r="AK357" s="74" t="n"/>
    </row>
    <row r="358">
      <c r="AF358" s="74" t="n"/>
      <c r="AG358" s="74" t="n"/>
      <c r="AH358" s="74" t="n"/>
      <c r="AI358" s="86" t="n"/>
      <c r="AJ358" s="87" t="n"/>
      <c r="AK358" s="74" t="n"/>
    </row>
    <row r="359">
      <c r="AF359" s="74" t="n"/>
      <c r="AG359" s="74" t="n"/>
      <c r="AH359" s="74" t="n"/>
      <c r="AI359" s="86" t="n"/>
      <c r="AJ359" s="87" t="n"/>
      <c r="AK359" s="74" t="n"/>
    </row>
    <row r="360">
      <c r="AF360" s="74" t="n"/>
      <c r="AG360" s="74" t="n"/>
      <c r="AH360" s="74" t="n"/>
      <c r="AI360" s="86" t="n"/>
      <c r="AJ360" s="87" t="n"/>
      <c r="AK360" s="74" t="n"/>
    </row>
    <row r="361">
      <c r="AF361" s="74" t="n"/>
      <c r="AG361" s="74" t="n"/>
      <c r="AH361" s="74" t="n"/>
      <c r="AI361" s="86" t="n"/>
      <c r="AJ361" s="87" t="n"/>
      <c r="AK361" s="74" t="n"/>
    </row>
    <row r="362">
      <c r="AF362" s="74" t="n"/>
      <c r="AG362" s="74" t="n"/>
      <c r="AH362" s="74" t="n"/>
      <c r="AI362" s="86" t="n"/>
      <c r="AJ362" s="87" t="n"/>
      <c r="AK362" s="74" t="n"/>
    </row>
    <row r="363">
      <c r="AF363" s="74" t="n"/>
      <c r="AG363" s="74" t="n"/>
      <c r="AH363" s="74" t="n"/>
      <c r="AI363" s="86" t="n"/>
      <c r="AJ363" s="87" t="n"/>
      <c r="AK363" s="74" t="n"/>
    </row>
    <row r="364">
      <c r="AF364" s="74" t="n"/>
      <c r="AG364" s="74" t="n"/>
      <c r="AH364" s="74" t="n"/>
      <c r="AI364" s="86" t="n"/>
      <c r="AJ364" s="87" t="n"/>
      <c r="AK364" s="74" t="n"/>
    </row>
    <row r="365">
      <c r="AF365" s="74" t="n"/>
      <c r="AG365" s="74" t="n"/>
      <c r="AH365" s="74" t="n"/>
      <c r="AI365" s="86" t="n"/>
      <c r="AJ365" s="87" t="n"/>
      <c r="AK365" s="74" t="n"/>
    </row>
    <row r="366">
      <c r="AF366" s="74" t="n"/>
      <c r="AG366" s="74" t="n"/>
      <c r="AH366" s="74" t="n"/>
      <c r="AI366" s="86" t="n"/>
      <c r="AJ366" s="87" t="n"/>
      <c r="AK366" s="74" t="n"/>
    </row>
    <row r="367">
      <c r="AF367" s="74" t="n"/>
      <c r="AG367" s="74" t="n"/>
      <c r="AH367" s="74" t="n"/>
      <c r="AI367" s="86" t="n"/>
      <c r="AJ367" s="87" t="n"/>
      <c r="AK367" s="74" t="n"/>
    </row>
    <row r="368">
      <c r="AF368" s="74" t="n"/>
      <c r="AG368" s="74" t="n"/>
      <c r="AH368" s="74" t="n"/>
      <c r="AI368" s="86" t="n"/>
      <c r="AJ368" s="87" t="n"/>
      <c r="AK368" s="74" t="n"/>
    </row>
    <row r="369">
      <c r="AF369" s="74" t="n"/>
      <c r="AG369" s="74" t="n"/>
      <c r="AH369" s="74" t="n"/>
      <c r="AI369" s="86" t="n"/>
      <c r="AJ369" s="87" t="n"/>
      <c r="AK369" s="74" t="n"/>
    </row>
    <row r="370">
      <c r="AF370" s="74" t="n"/>
      <c r="AG370" s="74" t="n"/>
      <c r="AH370" s="74" t="n"/>
      <c r="AI370" s="86" t="n"/>
      <c r="AJ370" s="87" t="n"/>
      <c r="AK370" s="74" t="n"/>
    </row>
    <row r="371">
      <c r="AF371" s="74" t="n"/>
      <c r="AG371" s="74" t="n"/>
      <c r="AH371" s="74" t="n"/>
      <c r="AI371" s="86" t="n"/>
      <c r="AJ371" s="87" t="n"/>
      <c r="AK371" s="74" t="n"/>
    </row>
    <row r="372">
      <c r="AF372" s="74" t="n"/>
      <c r="AG372" s="74" t="n"/>
      <c r="AH372" s="74" t="n"/>
      <c r="AI372" s="86" t="n"/>
      <c r="AJ372" s="87" t="n"/>
      <c r="AK372" s="74" t="n"/>
    </row>
    <row r="373">
      <c r="AF373" s="74" t="n"/>
      <c r="AG373" s="74" t="n"/>
      <c r="AH373" s="74" t="n"/>
      <c r="AI373" s="86" t="n"/>
      <c r="AJ373" s="87" t="n"/>
      <c r="AK373" s="74" t="n"/>
    </row>
    <row r="374">
      <c r="AF374" s="74" t="n"/>
      <c r="AG374" s="74" t="n"/>
      <c r="AH374" s="74" t="n"/>
      <c r="AI374" s="86" t="n"/>
      <c r="AJ374" s="87" t="n"/>
      <c r="AK374" s="74" t="n"/>
    </row>
    <row r="375">
      <c r="AF375" s="74" t="n"/>
      <c r="AG375" s="74" t="n"/>
      <c r="AH375" s="74" t="n"/>
      <c r="AI375" s="86" t="n"/>
      <c r="AJ375" s="87" t="n"/>
      <c r="AK375" s="74" t="n"/>
    </row>
    <row r="376">
      <c r="AF376" s="74" t="n"/>
      <c r="AG376" s="74" t="n"/>
      <c r="AH376" s="74" t="n"/>
      <c r="AI376" s="86" t="n"/>
      <c r="AJ376" s="87" t="n"/>
      <c r="AK376" s="74" t="n"/>
    </row>
    <row r="377">
      <c r="AF377" s="74" t="n"/>
      <c r="AG377" s="74" t="n"/>
      <c r="AH377" s="74" t="n"/>
      <c r="AI377" s="86" t="n"/>
      <c r="AJ377" s="87" t="n"/>
      <c r="AK377" s="74" t="n"/>
    </row>
    <row r="378">
      <c r="AF378" s="74" t="n"/>
      <c r="AG378" s="74" t="n"/>
      <c r="AH378" s="74" t="n"/>
      <c r="AI378" s="86" t="n"/>
      <c r="AJ378" s="87" t="n"/>
      <c r="AK378" s="74" t="n"/>
    </row>
    <row r="379">
      <c r="AF379" s="74" t="n"/>
      <c r="AG379" s="74" t="n"/>
      <c r="AH379" s="74" t="n"/>
      <c r="AI379" s="86" t="n"/>
      <c r="AJ379" s="87" t="n"/>
      <c r="AK379" s="74" t="n"/>
    </row>
    <row r="380">
      <c r="AF380" s="74" t="n"/>
      <c r="AG380" s="74" t="n"/>
      <c r="AH380" s="74" t="n"/>
      <c r="AI380" s="86" t="n"/>
      <c r="AJ380" s="87" t="n"/>
      <c r="AK380" s="74" t="n"/>
    </row>
    <row r="381">
      <c r="AF381" s="74" t="n"/>
      <c r="AG381" s="74" t="n"/>
      <c r="AH381" s="74" t="n"/>
      <c r="AI381" s="86" t="n"/>
      <c r="AJ381" s="87" t="n"/>
      <c r="AK381" s="74" t="n"/>
    </row>
    <row r="382">
      <c r="AF382" s="74" t="n"/>
      <c r="AG382" s="74" t="n"/>
      <c r="AH382" s="74" t="n"/>
      <c r="AI382" s="86" t="n"/>
      <c r="AJ382" s="87" t="n"/>
      <c r="AK382" s="74" t="n"/>
    </row>
    <row r="383">
      <c r="AF383" s="74" t="n"/>
      <c r="AG383" s="74" t="n"/>
      <c r="AH383" s="74" t="n"/>
      <c r="AI383" s="86" t="n"/>
      <c r="AJ383" s="87" t="n"/>
      <c r="AK383" s="74" t="n"/>
    </row>
    <row r="384">
      <c r="AF384" s="74" t="n"/>
      <c r="AG384" s="74" t="n"/>
      <c r="AH384" s="74" t="n"/>
      <c r="AI384" s="86" t="n"/>
      <c r="AJ384" s="87" t="n"/>
      <c r="AK384" s="74" t="n"/>
    </row>
    <row r="385">
      <c r="AF385" s="74" t="n"/>
      <c r="AG385" s="74" t="n"/>
      <c r="AH385" s="74" t="n"/>
      <c r="AI385" s="86" t="n"/>
      <c r="AJ385" s="87" t="n"/>
      <c r="AK385" s="74" t="n"/>
    </row>
    <row r="386">
      <c r="AF386" s="74" t="n"/>
      <c r="AG386" s="74" t="n"/>
      <c r="AH386" s="74" t="n"/>
      <c r="AI386" s="86" t="n"/>
      <c r="AJ386" s="87" t="n"/>
      <c r="AK386" s="74" t="n"/>
    </row>
    <row r="387">
      <c r="AF387" s="74" t="n"/>
      <c r="AG387" s="74" t="n"/>
      <c r="AH387" s="74" t="n"/>
      <c r="AI387" s="86" t="n"/>
      <c r="AJ387" s="87" t="n"/>
      <c r="AK387" s="74" t="n"/>
    </row>
    <row r="388">
      <c r="AF388" s="74" t="n"/>
      <c r="AG388" s="74" t="n"/>
      <c r="AH388" s="74" t="n"/>
      <c r="AI388" s="86" t="n"/>
      <c r="AJ388" s="87" t="n"/>
      <c r="AK388" s="74" t="n"/>
    </row>
    <row r="389">
      <c r="AF389" s="74" t="n"/>
      <c r="AG389" s="74" t="n"/>
      <c r="AH389" s="74" t="n"/>
      <c r="AI389" s="86" t="n"/>
      <c r="AJ389" s="87" t="n"/>
      <c r="AK389" s="74" t="n"/>
    </row>
    <row r="390">
      <c r="AF390" s="74" t="n"/>
      <c r="AG390" s="74" t="n"/>
      <c r="AH390" s="74" t="n"/>
      <c r="AI390" s="86" t="n"/>
      <c r="AJ390" s="87" t="n"/>
      <c r="AK390" s="74" t="n"/>
    </row>
    <row r="391">
      <c r="AF391" s="74" t="n"/>
      <c r="AG391" s="74" t="n"/>
      <c r="AH391" s="74" t="n"/>
      <c r="AI391" s="86" t="n"/>
      <c r="AJ391" s="87" t="n"/>
      <c r="AK391" s="74" t="n"/>
    </row>
    <row r="392">
      <c r="AF392" s="74" t="n"/>
      <c r="AG392" s="74" t="n"/>
      <c r="AH392" s="74" t="n"/>
      <c r="AI392" s="86" t="n"/>
      <c r="AJ392" s="87" t="n"/>
      <c r="AK392" s="74" t="n"/>
    </row>
    <row r="393">
      <c r="AF393" s="74" t="n"/>
      <c r="AG393" s="74" t="n"/>
      <c r="AH393" s="74" t="n"/>
      <c r="AI393" s="86" t="n"/>
      <c r="AJ393" s="87" t="n"/>
      <c r="AK393" s="74" t="n"/>
    </row>
    <row r="394">
      <c r="AF394" s="74" t="n"/>
      <c r="AG394" s="74" t="n"/>
      <c r="AH394" s="74" t="n"/>
      <c r="AI394" s="86" t="n"/>
      <c r="AJ394" s="87" t="n"/>
      <c r="AK394" s="74" t="n"/>
    </row>
    <row r="395">
      <c r="AF395" s="74" t="n"/>
      <c r="AG395" s="74" t="n"/>
      <c r="AH395" s="74" t="n"/>
      <c r="AI395" s="86" t="n"/>
      <c r="AJ395" s="87" t="n"/>
      <c r="AK395" s="74" t="n"/>
    </row>
    <row r="396">
      <c r="AF396" s="74" t="n"/>
      <c r="AG396" s="74" t="n"/>
      <c r="AH396" s="74" t="n"/>
      <c r="AI396" s="86" t="n"/>
      <c r="AJ396" s="87" t="n"/>
      <c r="AK396" s="74" t="n"/>
    </row>
    <row r="397">
      <c r="AF397" s="74" t="n"/>
      <c r="AG397" s="74" t="n"/>
      <c r="AH397" s="74" t="n"/>
      <c r="AI397" s="86" t="n"/>
      <c r="AJ397" s="87" t="n"/>
      <c r="AK397" s="74" t="n"/>
    </row>
    <row r="398">
      <c r="AF398" s="74" t="n"/>
      <c r="AG398" s="74" t="n"/>
      <c r="AH398" s="74" t="n"/>
      <c r="AI398" s="86" t="n"/>
      <c r="AJ398" s="87" t="n"/>
      <c r="AK398" s="74" t="n"/>
    </row>
    <row r="399">
      <c r="AF399" s="74" t="n"/>
      <c r="AG399" s="74" t="n"/>
      <c r="AH399" s="74" t="n"/>
      <c r="AI399" s="86" t="n"/>
      <c r="AJ399" s="87" t="n"/>
      <c r="AK399" s="74" t="n"/>
    </row>
    <row r="400">
      <c r="AF400" s="74" t="n"/>
      <c r="AG400" s="74" t="n"/>
      <c r="AH400" s="74" t="n"/>
      <c r="AI400" s="86" t="n"/>
      <c r="AJ400" s="87" t="n"/>
      <c r="AK400" s="74" t="n"/>
    </row>
    <row r="401">
      <c r="AF401" s="74" t="n"/>
      <c r="AG401" s="74" t="n"/>
      <c r="AH401" s="74" t="n"/>
      <c r="AI401" s="86" t="n"/>
      <c r="AJ401" s="87" t="n"/>
      <c r="AK401" s="74" t="n"/>
    </row>
    <row r="402">
      <c r="AF402" s="74" t="n"/>
      <c r="AG402" s="74" t="n"/>
      <c r="AH402" s="74" t="n"/>
      <c r="AI402" s="86" t="n"/>
      <c r="AJ402" s="87" t="n"/>
      <c r="AK402" s="74" t="n"/>
    </row>
    <row r="403">
      <c r="AF403" s="74" t="n"/>
      <c r="AG403" s="74" t="n"/>
      <c r="AH403" s="74" t="n"/>
      <c r="AI403" s="86" t="n"/>
      <c r="AJ403" s="87" t="n"/>
      <c r="AK403" s="74" t="n"/>
    </row>
    <row r="404">
      <c r="AF404" s="74" t="n"/>
      <c r="AG404" s="74" t="n"/>
      <c r="AH404" s="74" t="n"/>
      <c r="AI404" s="86" t="n"/>
      <c r="AJ404" s="87" t="n"/>
      <c r="AK404" s="74" t="n"/>
    </row>
    <row r="405">
      <c r="AF405" s="74" t="n"/>
      <c r="AG405" s="74" t="n"/>
      <c r="AH405" s="74" t="n"/>
      <c r="AI405" s="86" t="n"/>
      <c r="AJ405" s="87" t="n"/>
      <c r="AK405" s="74" t="n"/>
    </row>
    <row r="406">
      <c r="AF406" s="74" t="n"/>
      <c r="AG406" s="74" t="n"/>
      <c r="AH406" s="74" t="n"/>
      <c r="AI406" s="86" t="n"/>
      <c r="AJ406" s="87" t="n"/>
      <c r="AK406" s="74" t="n"/>
    </row>
    <row r="407">
      <c r="AF407" s="74" t="n"/>
      <c r="AG407" s="74" t="n"/>
      <c r="AH407" s="74" t="n"/>
      <c r="AI407" s="86" t="n"/>
      <c r="AJ407" s="87" t="n"/>
      <c r="AK407" s="74" t="n"/>
    </row>
    <row r="408">
      <c r="AF408" s="74" t="n"/>
      <c r="AG408" s="74" t="n"/>
      <c r="AH408" s="74" t="n"/>
      <c r="AI408" s="86" t="n"/>
      <c r="AJ408" s="87" t="n"/>
      <c r="AK408" s="74" t="n"/>
    </row>
    <row r="409">
      <c r="AF409" s="74" t="n"/>
      <c r="AG409" s="74" t="n"/>
      <c r="AH409" s="74" t="n"/>
      <c r="AI409" s="86" t="n"/>
      <c r="AJ409" s="87" t="n"/>
      <c r="AK409" s="74" t="n"/>
    </row>
    <row r="410">
      <c r="AF410" s="74" t="n"/>
      <c r="AG410" s="74" t="n"/>
      <c r="AH410" s="74" t="n"/>
      <c r="AI410" s="86" t="n"/>
      <c r="AJ410" s="87" t="n"/>
      <c r="AK410" s="74" t="n"/>
    </row>
    <row r="411">
      <c r="AF411" s="74" t="n"/>
      <c r="AG411" s="74" t="n"/>
      <c r="AH411" s="74" t="n"/>
      <c r="AI411" s="86" t="n"/>
      <c r="AJ411" s="87" t="n"/>
      <c r="AK411" s="74" t="n"/>
    </row>
    <row r="412">
      <c r="AF412" s="74" t="n"/>
      <c r="AG412" s="74" t="n"/>
      <c r="AH412" s="74" t="n"/>
      <c r="AI412" s="86" t="n"/>
      <c r="AJ412" s="87" t="n"/>
      <c r="AK412" s="74" t="n"/>
    </row>
    <row r="413">
      <c r="AF413" s="74" t="n"/>
      <c r="AG413" s="74" t="n"/>
      <c r="AH413" s="74" t="n"/>
      <c r="AI413" s="86" t="n"/>
      <c r="AJ413" s="87" t="n"/>
      <c r="AK413" s="74" t="n"/>
    </row>
    <row r="414">
      <c r="AF414" s="74" t="n"/>
      <c r="AG414" s="74" t="n"/>
      <c r="AH414" s="74" t="n"/>
      <c r="AI414" s="86" t="n"/>
      <c r="AJ414" s="87" t="n"/>
      <c r="AK414" s="74" t="n"/>
    </row>
    <row r="415">
      <c r="AF415" s="74" t="n"/>
      <c r="AG415" s="74" t="n"/>
      <c r="AH415" s="74" t="n"/>
      <c r="AI415" s="86" t="n"/>
      <c r="AJ415" s="87" t="n"/>
      <c r="AK415" s="74" t="n"/>
    </row>
    <row r="416">
      <c r="AF416" s="74" t="n"/>
      <c r="AG416" s="74" t="n"/>
      <c r="AH416" s="74" t="n"/>
      <c r="AI416" s="86" t="n"/>
      <c r="AJ416" s="87" t="n"/>
      <c r="AK416" s="74" t="n"/>
    </row>
    <row r="417">
      <c r="AF417" s="74" t="n"/>
      <c r="AG417" s="74" t="n"/>
      <c r="AH417" s="74" t="n"/>
      <c r="AI417" s="86" t="n"/>
      <c r="AJ417" s="87" t="n"/>
      <c r="AK417" s="74" t="n"/>
    </row>
    <row r="418">
      <c r="AF418" s="74" t="n"/>
      <c r="AG418" s="74" t="n"/>
      <c r="AH418" s="74" t="n"/>
      <c r="AI418" s="86" t="n"/>
      <c r="AJ418" s="87" t="n"/>
      <c r="AK418" s="74" t="n"/>
    </row>
    <row r="419">
      <c r="AF419" s="74" t="n"/>
      <c r="AG419" s="74" t="n"/>
      <c r="AH419" s="74" t="n"/>
      <c r="AI419" s="86" t="n"/>
      <c r="AJ419" s="87" t="n"/>
      <c r="AK419" s="74" t="n"/>
    </row>
    <row r="420">
      <c r="AF420" s="74" t="n"/>
      <c r="AG420" s="74" t="n"/>
      <c r="AH420" s="74" t="n"/>
      <c r="AI420" s="86" t="n"/>
      <c r="AJ420" s="87" t="n"/>
      <c r="AK420" s="74" t="n"/>
    </row>
    <row r="421">
      <c r="AF421" s="74" t="n"/>
      <c r="AG421" s="74" t="n"/>
      <c r="AH421" s="74" t="n"/>
      <c r="AI421" s="86" t="n"/>
      <c r="AJ421" s="87" t="n"/>
      <c r="AK421" s="74" t="n"/>
    </row>
    <row r="422">
      <c r="AF422" s="74" t="n"/>
      <c r="AG422" s="74" t="n"/>
      <c r="AH422" s="74" t="n"/>
      <c r="AI422" s="86" t="n"/>
      <c r="AJ422" s="87" t="n"/>
      <c r="AK422" s="74" t="n"/>
    </row>
    <row r="423">
      <c r="AF423" s="74" t="n"/>
      <c r="AG423" s="74" t="n"/>
      <c r="AH423" s="74" t="n"/>
      <c r="AI423" s="86" t="n"/>
      <c r="AJ423" s="87" t="n"/>
      <c r="AK423" s="74" t="n"/>
    </row>
    <row r="424">
      <c r="AF424" s="74" t="n"/>
      <c r="AG424" s="74" t="n"/>
      <c r="AH424" s="74" t="n"/>
      <c r="AI424" s="86" t="n"/>
      <c r="AJ424" s="87" t="n"/>
      <c r="AK424" s="74" t="n"/>
    </row>
    <row r="425">
      <c r="AF425" s="74" t="n"/>
      <c r="AG425" s="74" t="n"/>
      <c r="AH425" s="74" t="n"/>
      <c r="AI425" s="86" t="n"/>
      <c r="AJ425" s="87" t="n"/>
      <c r="AK425" s="74" t="n"/>
    </row>
    <row r="426">
      <c r="AF426" s="74" t="n"/>
      <c r="AG426" s="74" t="n"/>
      <c r="AH426" s="74" t="n"/>
      <c r="AI426" s="86" t="n"/>
      <c r="AJ426" s="87" t="n"/>
      <c r="AK426" s="74" t="n"/>
    </row>
    <row r="427">
      <c r="AF427" s="74" t="n"/>
      <c r="AG427" s="74" t="n"/>
      <c r="AH427" s="74" t="n"/>
      <c r="AI427" s="86" t="n"/>
      <c r="AJ427" s="87" t="n"/>
      <c r="AK427" s="74" t="n"/>
    </row>
    <row r="428">
      <c r="AF428" s="74" t="n"/>
      <c r="AG428" s="74" t="n"/>
      <c r="AH428" s="74" t="n"/>
      <c r="AI428" s="86" t="n"/>
      <c r="AJ428" s="87" t="n"/>
      <c r="AK428" s="74" t="n"/>
    </row>
    <row r="429">
      <c r="AF429" s="74" t="n"/>
      <c r="AG429" s="74" t="n"/>
      <c r="AH429" s="74" t="n"/>
      <c r="AI429" s="86" t="n"/>
      <c r="AJ429" s="87" t="n"/>
      <c r="AK429" s="74" t="n"/>
    </row>
    <row r="430">
      <c r="AF430" s="74" t="n"/>
      <c r="AG430" s="74" t="n"/>
      <c r="AH430" s="74" t="n"/>
      <c r="AI430" s="86" t="n"/>
      <c r="AJ430" s="87" t="n"/>
      <c r="AK430" s="74" t="n"/>
    </row>
    <row r="431">
      <c r="AF431" s="74" t="n"/>
      <c r="AG431" s="74" t="n"/>
      <c r="AH431" s="74" t="n"/>
      <c r="AI431" s="86" t="n"/>
      <c r="AJ431" s="87" t="n"/>
      <c r="AK431" s="74" t="n"/>
    </row>
    <row r="432">
      <c r="AF432" s="74" t="n"/>
      <c r="AG432" s="74" t="n"/>
      <c r="AH432" s="74" t="n"/>
      <c r="AI432" s="86" t="n"/>
      <c r="AJ432" s="87" t="n"/>
      <c r="AK432" s="74" t="n"/>
    </row>
    <row r="433">
      <c r="AF433" s="74" t="n"/>
      <c r="AG433" s="74" t="n"/>
      <c r="AH433" s="74" t="n"/>
      <c r="AI433" s="86" t="n"/>
      <c r="AJ433" s="87" t="n"/>
      <c r="AK433" s="74" t="n"/>
    </row>
    <row r="434">
      <c r="AF434" s="74" t="n"/>
      <c r="AG434" s="74" t="n"/>
      <c r="AH434" s="74" t="n"/>
      <c r="AI434" s="86" t="n"/>
      <c r="AJ434" s="87" t="n"/>
      <c r="AK434" s="74" t="n"/>
    </row>
    <row r="435">
      <c r="AF435" s="74" t="n"/>
      <c r="AG435" s="74" t="n"/>
      <c r="AH435" s="74" t="n"/>
      <c r="AI435" s="86" t="n"/>
      <c r="AJ435" s="87" t="n"/>
      <c r="AK435" s="74" t="n"/>
    </row>
    <row r="436">
      <c r="AF436" s="74" t="n"/>
      <c r="AG436" s="74" t="n"/>
      <c r="AH436" s="74" t="n"/>
      <c r="AI436" s="86" t="n"/>
      <c r="AJ436" s="87" t="n"/>
      <c r="AK436" s="74" t="n"/>
    </row>
    <row r="437">
      <c r="AF437" s="74" t="n"/>
      <c r="AG437" s="74" t="n"/>
      <c r="AH437" s="74" t="n"/>
      <c r="AI437" s="86" t="n"/>
      <c r="AJ437" s="87" t="n"/>
      <c r="AK437" s="74" t="n"/>
    </row>
    <row r="438">
      <c r="AF438" s="74" t="n"/>
      <c r="AG438" s="74" t="n"/>
      <c r="AH438" s="74" t="n"/>
      <c r="AI438" s="86" t="n"/>
      <c r="AJ438" s="87" t="n"/>
      <c r="AK438" s="74" t="n"/>
    </row>
    <row r="439">
      <c r="AF439" s="74" t="n"/>
      <c r="AG439" s="74" t="n"/>
      <c r="AH439" s="74" t="n"/>
      <c r="AI439" s="86" t="n"/>
      <c r="AJ439" s="87" t="n"/>
      <c r="AK439" s="74" t="n"/>
    </row>
    <row r="440">
      <c r="AF440" s="74" t="n"/>
      <c r="AG440" s="74" t="n"/>
      <c r="AH440" s="74" t="n"/>
      <c r="AI440" s="86" t="n"/>
      <c r="AJ440" s="87" t="n"/>
      <c r="AK440" s="74" t="n"/>
    </row>
    <row r="441">
      <c r="AF441" s="74" t="n"/>
      <c r="AG441" s="74" t="n"/>
      <c r="AH441" s="74" t="n"/>
      <c r="AI441" s="86" t="n"/>
      <c r="AJ441" s="87" t="n"/>
      <c r="AK441" s="74" t="n"/>
    </row>
    <row r="442">
      <c r="AF442" s="74" t="n"/>
      <c r="AG442" s="74" t="n"/>
      <c r="AH442" s="74" t="n"/>
      <c r="AI442" s="86" t="n"/>
      <c r="AJ442" s="87" t="n"/>
      <c r="AK442" s="74" t="n"/>
    </row>
    <row r="443">
      <c r="AF443" s="74" t="n"/>
      <c r="AG443" s="74" t="n"/>
      <c r="AH443" s="74" t="n"/>
      <c r="AI443" s="86" t="n"/>
      <c r="AJ443" s="87" t="n"/>
      <c r="AK443" s="74" t="n"/>
    </row>
    <row r="444">
      <c r="AF444" s="74" t="n"/>
      <c r="AG444" s="74" t="n"/>
      <c r="AH444" s="74" t="n"/>
      <c r="AI444" s="86" t="n"/>
      <c r="AJ444" s="87" t="n"/>
      <c r="AK444" s="74" t="n"/>
    </row>
    <row r="445">
      <c r="AF445" s="74" t="n"/>
      <c r="AG445" s="74" t="n"/>
      <c r="AH445" s="74" t="n"/>
      <c r="AI445" s="86" t="n"/>
      <c r="AJ445" s="87" t="n"/>
      <c r="AK445" s="74" t="n"/>
    </row>
    <row r="446">
      <c r="AF446" s="74" t="n"/>
      <c r="AG446" s="74" t="n"/>
      <c r="AH446" s="74" t="n"/>
      <c r="AI446" s="86" t="n"/>
      <c r="AJ446" s="87" t="n"/>
      <c r="AK446" s="74" t="n"/>
    </row>
    <row r="447">
      <c r="AF447" s="74" t="n"/>
      <c r="AG447" s="74" t="n"/>
      <c r="AH447" s="74" t="n"/>
      <c r="AI447" s="86" t="n"/>
      <c r="AJ447" s="87" t="n"/>
      <c r="AK447" s="74" t="n"/>
    </row>
    <row r="448">
      <c r="AF448" s="74" t="n"/>
      <c r="AG448" s="74" t="n"/>
      <c r="AH448" s="74" t="n"/>
      <c r="AI448" s="86" t="n"/>
      <c r="AJ448" s="87" t="n"/>
      <c r="AK448" s="74" t="n"/>
    </row>
    <row r="449">
      <c r="AF449" s="74" t="n"/>
      <c r="AG449" s="74" t="n"/>
      <c r="AH449" s="74" t="n"/>
      <c r="AI449" s="86" t="n"/>
      <c r="AJ449" s="87" t="n"/>
      <c r="AK449" s="74" t="n"/>
    </row>
    <row r="450">
      <c r="AF450" s="74" t="n"/>
      <c r="AG450" s="74" t="n"/>
      <c r="AH450" s="74" t="n"/>
      <c r="AI450" s="86" t="n"/>
      <c r="AJ450" s="87" t="n"/>
      <c r="AK450" s="74" t="n"/>
    </row>
    <row r="451">
      <c r="AF451" s="74" t="n"/>
      <c r="AG451" s="74" t="n"/>
      <c r="AH451" s="74" t="n"/>
      <c r="AI451" s="86" t="n"/>
      <c r="AJ451" s="87" t="n"/>
      <c r="AK451" s="74" t="n"/>
    </row>
    <row r="452">
      <c r="AF452" s="74" t="n"/>
      <c r="AG452" s="74" t="n"/>
      <c r="AH452" s="74" t="n"/>
      <c r="AI452" s="86" t="n"/>
      <c r="AJ452" s="87" t="n"/>
      <c r="AK452" s="74" t="n"/>
    </row>
    <row r="453">
      <c r="AF453" s="74" t="n"/>
      <c r="AG453" s="74" t="n"/>
      <c r="AH453" s="74" t="n"/>
      <c r="AI453" s="86" t="n"/>
      <c r="AJ453" s="87" t="n"/>
      <c r="AK453" s="74" t="n"/>
    </row>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c r="E1048574" s="523" t="n"/>
    </row>
  </sheetData>
  <sheetProtection selectLockedCells="0" selectUnlockedCells="0" algorithmName="SHA-512" sheet="1" objects="0" insertRows="1" insertHyperlinks="1" autoFilter="1" scenarios="0" formatColumns="0" deleteColumns="1" insertColumns="1" pivotTables="1" deleteRows="1" formatCells="1" saltValue="UcQuvzqASmXkb0ud7ooNfw==" formatRows="0" sort="1" spinCount="100000" hashValue="qhNHl9y/D4aqlPatmluX0KtY6kwQBkGuX6ENdcvdTScJRyFw+JwpjRrnJfqkOATw/I5NZEeWj4lqy6kiMOUXnw=="/>
  <mergeCells count="4103">
    <mergeCell ref="AWK146:AWM146"/>
    <mergeCell ref="NFQ146:NFS146"/>
    <mergeCell ref="BHA146:BHC146"/>
    <mergeCell ref="FAG146:FAI146"/>
    <mergeCell ref="LZE146:LZG146"/>
    <mergeCell ref="GFU146:GFW146"/>
    <mergeCell ref="GQK146:GQM146"/>
    <mergeCell ref="OAK146:OAM146"/>
    <mergeCell ref="DSC146:DSE146"/>
    <mergeCell ref="ECS146:ECU146"/>
    <mergeCell ref="LMS146:LMU146"/>
    <mergeCell ref="LXI146:LXK146"/>
    <mergeCell ref="WPM146:WPO146"/>
    <mergeCell ref="KGG146:KGI146"/>
    <mergeCell ref="QWC146:QWE146"/>
    <mergeCell ref="RGS146:RGU146"/>
    <mergeCell ref="PPQ146:PPS146"/>
    <mergeCell ref="IZA146:IZC146"/>
    <mergeCell ref="JJQ146:JJS146"/>
    <mergeCell ref="DQG146:DQI146"/>
    <mergeCell ref="KEO146:KEQ146"/>
    <mergeCell ref="BZE146:BZG146"/>
    <mergeCell ref="CJU146:CJW146"/>
    <mergeCell ref="JIS146:JIU146"/>
    <mergeCell ref="KPE146:KPG146"/>
    <mergeCell ref="OIK146:OIM146"/>
    <mergeCell ref="VHI146:VHK146"/>
    <mergeCell ref="VRY146:VSA146"/>
    <mergeCell ref="HQW146:HQY146"/>
    <mergeCell ref="IBM146:IBO146"/>
    <mergeCell ref="PDE146:PDG146"/>
    <mergeCell ref="PNU146:PNW146"/>
    <mergeCell ref="BBQ146:BBS146"/>
    <mergeCell ref="UUW146:UUY146"/>
    <mergeCell ref="IWG146:IWI146"/>
    <mergeCell ref="MPM146:MPO146"/>
    <mergeCell ref="NAC146:NAE146"/>
    <mergeCell ref="TOK146:TOM146"/>
    <mergeCell ref="NVA146:NVC146"/>
    <mergeCell ref="OFQ146:OFS146"/>
    <mergeCell ref="GIO146:GIQ146"/>
    <mergeCell ref="KBU146:KBW146"/>
    <mergeCell ref="APE146:APG146"/>
    <mergeCell ref="LHI146:LHK146"/>
    <mergeCell ref="LRY146:LSA146"/>
    <mergeCell ref="TBY146:TCA146"/>
    <mergeCell ref="TMO146:TMQ146"/>
    <mergeCell ref="ITQ146:ITS146"/>
    <mergeCell ref="JEG146:JEI146"/>
    <mergeCell ref="QOG146:QOI146"/>
    <mergeCell ref="QYW146:QYY146"/>
    <mergeCell ref="RTU146:RTW146"/>
    <mergeCell ref="JOK146:JOM146"/>
    <mergeCell ref="JZA146:JZC146"/>
    <mergeCell ref="VXQ146:VXS146"/>
    <mergeCell ref="WIG146:WII146"/>
    <mergeCell ref="IHE146:IHG146"/>
    <mergeCell ref="PGC146:PGE146"/>
    <mergeCell ref="PQS146:PQU146"/>
    <mergeCell ref="HAS146:HAU146"/>
    <mergeCell ref="BHI146:BHK146"/>
    <mergeCell ref="IQW146:IQY146"/>
    <mergeCell ref="VLE146:VLG146"/>
    <mergeCell ref="JBY146:JCA146"/>
    <mergeCell ref="UES146:UEU146"/>
    <mergeCell ref="UPI146:UPK146"/>
    <mergeCell ref="HJQ146:HJS146"/>
    <mergeCell ref="GDE146:GDG146"/>
    <mergeCell ref="GOG146:GOI146"/>
    <mergeCell ref="NXU146:NXW146"/>
    <mergeCell ref="RRA146:RRC146"/>
    <mergeCell ref="IEK146:IEM146"/>
    <mergeCell ref="ZA146:ZC146"/>
    <mergeCell ref="SWO146:SWQ146"/>
    <mergeCell ref="THE146:THG146"/>
    <mergeCell ref="EAO146:EAQ146"/>
    <mergeCell ref="FGC146:FGE146"/>
    <mergeCell ref="FQS146:FQU146"/>
    <mergeCell ref="QIW146:QIY146"/>
    <mergeCell ref="EKG146:EKI146"/>
    <mergeCell ref="QTM146:QTO146"/>
    <mergeCell ref="R146:S146"/>
    <mergeCell ref="CSK146:CSM146"/>
    <mergeCell ref="DDA146:DDC146"/>
    <mergeCell ref="VPU146:VPW146"/>
    <mergeCell ref="DNE146:DNG146"/>
    <mergeCell ref="DXU146:DXW146"/>
    <mergeCell ref="PWK146:PWM146"/>
    <mergeCell ref="OPY146:OQA146"/>
    <mergeCell ref="QHA146:QHC146"/>
    <mergeCell ref="IWO146:IWQ146"/>
    <mergeCell ref="B144:H144"/>
    <mergeCell ref="WVI146:WVK146"/>
    <mergeCell ref="AZM146:AZO146"/>
    <mergeCell ref="BKC146:BKE146"/>
    <mergeCell ref="UHQ146:UHS146"/>
    <mergeCell ref="USG146:USI146"/>
    <mergeCell ref="CPQ146:CPS146"/>
    <mergeCell ref="GIW146:GIY146"/>
    <mergeCell ref="ODM146:ODO146"/>
    <mergeCell ref="VNA146:VNC146"/>
    <mergeCell ref="RI146:RK146"/>
    <mergeCell ref="ABY146:ACA146"/>
    <mergeCell ref="LPU146:LPW146"/>
    <mergeCell ref="GHA146:GHC146"/>
    <mergeCell ref="MVI146:MVK146"/>
    <mergeCell ref="NFY146:NGA146"/>
    <mergeCell ref="FAO146:FAQ146"/>
    <mergeCell ref="PM146:PO146"/>
    <mergeCell ref="KHQ146:KHS146"/>
    <mergeCell ref="KSG146:KSI146"/>
    <mergeCell ref="VKK146:VKM146"/>
    <mergeCell ref="DHU146:DHW146"/>
    <mergeCell ref="DSK146:DSM146"/>
    <mergeCell ref="WFE146:WFG146"/>
    <mergeCell ref="BES146:BEU146"/>
    <mergeCell ref="KFU146:KFW146"/>
    <mergeCell ref="IOS146:IOU146"/>
    <mergeCell ref="IZI146:IZK146"/>
    <mergeCell ref="UXY146:UYA146"/>
    <mergeCell ref="DFY146:DGA146"/>
    <mergeCell ref="NYC146:NYE146"/>
    <mergeCell ref="VSS146:VSU146"/>
    <mergeCell ref="WDI146:WDK146"/>
    <mergeCell ref="AHQ146:AHS146"/>
    <mergeCell ref="ASG146:ASI146"/>
    <mergeCell ref="HRE146:HRG146"/>
    <mergeCell ref="LKK146:LKM146"/>
    <mergeCell ref="LU146:LW146"/>
    <mergeCell ref="UAK146:UAM146"/>
    <mergeCell ref="TFA146:TFC146"/>
    <mergeCell ref="TPQ146:TPS146"/>
    <mergeCell ref="NWG146:NWI146"/>
    <mergeCell ref="FDM146:FDO146"/>
    <mergeCell ref="UKO146:UKQ146"/>
    <mergeCell ref="MPU146:MPW146"/>
    <mergeCell ref="UVE146:UVG146"/>
    <mergeCell ref="QRI146:QRK146"/>
    <mergeCell ref="HES146:HEU146"/>
    <mergeCell ref="KXY146:KYA146"/>
    <mergeCell ref="LIO146:LIQ146"/>
    <mergeCell ref="RWW146:RWY146"/>
    <mergeCell ref="SHM146:SHO146"/>
    <mergeCell ref="LHQ146:LHS146"/>
    <mergeCell ref="EGK146:EGM146"/>
    <mergeCell ref="ERA146:ERC146"/>
    <mergeCell ref="PJE146:PJG146"/>
    <mergeCell ref="PTU146:PTW146"/>
    <mergeCell ref="KAK146:KAM146"/>
    <mergeCell ref="ITY146:IUA146"/>
    <mergeCell ref="QDY146:QEA146"/>
    <mergeCell ref="QOO146:QOQ146"/>
    <mergeCell ref="KVE146:KVG146"/>
    <mergeCell ref="VNI146:VNK146"/>
    <mergeCell ref="OWS146:OWU146"/>
    <mergeCell ref="NQG146:NQI146"/>
    <mergeCell ref="HWW146:HWY146"/>
    <mergeCell ref="IHM146:IHO146"/>
    <mergeCell ref="PGK146:PGM146"/>
    <mergeCell ref="SZQ146:SZS146"/>
    <mergeCell ref="HBA146:HBC146"/>
    <mergeCell ref="PRM146:PRO146"/>
    <mergeCell ref="NZE146:NZG146"/>
    <mergeCell ref="FJE146:FJG146"/>
    <mergeCell ref="FTU146:FTW146"/>
    <mergeCell ref="MSS146:MSU146"/>
    <mergeCell ref="VLM146:VLO146"/>
    <mergeCell ref="OTY146:OUA146"/>
    <mergeCell ref="GDY146:GEA146"/>
    <mergeCell ref="GOO146:GOQ146"/>
    <mergeCell ref="SNE146:SNG146"/>
    <mergeCell ref="SXU146:SXW146"/>
    <mergeCell ref="LVQ146:LVS146"/>
    <mergeCell ref="MGG146:MGI146"/>
    <mergeCell ref="EAW146:EAY146"/>
    <mergeCell ref="KZU146:KZW146"/>
    <mergeCell ref="WYK146:WYM146"/>
    <mergeCell ref="FGK146:FGM146"/>
    <mergeCell ref="RPQ146:RPS146"/>
    <mergeCell ref="PYO146:PYQ146"/>
    <mergeCell ref="QJE146:QJG146"/>
    <mergeCell ref="JHY146:JIA146"/>
    <mergeCell ref="CIC146:CIE146"/>
    <mergeCell ref="CSS146:CSU146"/>
    <mergeCell ref="WLY146:WMA146"/>
    <mergeCell ref="WWO146:WWQ146"/>
    <mergeCell ref="VFM146:VFO146"/>
    <mergeCell ref="A1:F1"/>
    <mergeCell ref="AFA146:AFC146"/>
    <mergeCell ref="PMC146:PME146"/>
    <mergeCell ref="PWS146:PWU146"/>
    <mergeCell ref="CGG146:CGI146"/>
    <mergeCell ref="MYK146:MYM146"/>
    <mergeCell ref="AZU146:AZW146"/>
    <mergeCell ref="NJA146:NJC146"/>
    <mergeCell ref="HY146:IA146"/>
    <mergeCell ref="SO146:SQ146"/>
    <mergeCell ref="ACS146:ACU146"/>
    <mergeCell ref="ANI146:ANK146"/>
    <mergeCell ref="MWO146:MWQ146"/>
    <mergeCell ref="LFM146:LFO146"/>
    <mergeCell ref="LQC146:LQE146"/>
    <mergeCell ref="TKW146:TKY146"/>
    <mergeCell ref="FWS146:FWU146"/>
    <mergeCell ref="TVM146:TVO146"/>
    <mergeCell ref="QXE146:QXG146"/>
    <mergeCell ref="RHU146:RHW146"/>
    <mergeCell ref="FE146:FG146"/>
    <mergeCell ref="CYK146:CYM146"/>
    <mergeCell ref="DJA146:DJC146"/>
    <mergeCell ref="JXI146:JXK146"/>
    <mergeCell ref="KHY146:KIA146"/>
    <mergeCell ref="CCO146:CCQ146"/>
    <mergeCell ref="WGO146:WGQ146"/>
    <mergeCell ref="WRE146:WRG146"/>
    <mergeCell ref="HUG146:HUI146"/>
    <mergeCell ref="CAW146:CAY146"/>
    <mergeCell ref="AUK146:AUM146"/>
    <mergeCell ref="JVM146:JVO146"/>
    <mergeCell ref="NOS146:NOU146"/>
    <mergeCell ref="UNQ146:UNS146"/>
    <mergeCell ref="UYG146:UYI146"/>
    <mergeCell ref="CO146:CQ146"/>
    <mergeCell ref="NE146:NG146"/>
    <mergeCell ref="GXE146:GXG146"/>
    <mergeCell ref="HHU146:HHW146"/>
    <mergeCell ref="RZY146:SAA146"/>
    <mergeCell ref="SKO146:SKQ146"/>
    <mergeCell ref="AHY146:AIA146"/>
    <mergeCell ref="ULU146:ULW146"/>
    <mergeCell ref="TFI146:TFK146"/>
    <mergeCell ref="FEG146:FEI146"/>
    <mergeCell ref="FOW146:FOY146"/>
    <mergeCell ref="RNM146:RNO146"/>
    <mergeCell ref="RYC146:RYE146"/>
    <mergeCell ref="KNQ146:KNS146"/>
    <mergeCell ref="KYG146:KYI146"/>
    <mergeCell ref="RXE146:RXG146"/>
    <mergeCell ref="DBE146:DBG146"/>
    <mergeCell ref="VYS146:VYU146"/>
    <mergeCell ref="DWC146:DWE146"/>
    <mergeCell ref="EGS146:EGU146"/>
    <mergeCell ref="QPY146:QQA146"/>
    <mergeCell ref="IKO146:IKQ146"/>
    <mergeCell ref="OYW146:OYY146"/>
    <mergeCell ref="PJM146:PJO146"/>
    <mergeCell ref="JQC146:JQE146"/>
    <mergeCell ref="BTA146:BTC146"/>
    <mergeCell ref="RKS146:RKU146"/>
    <mergeCell ref="VDY146:VEA146"/>
    <mergeCell ref="GRU146:GRW146"/>
    <mergeCell ref="HCK146:HCM146"/>
    <mergeCell ref="OMK146:OMM146"/>
    <mergeCell ref="OXA146:OXC146"/>
    <mergeCell ref="SQG146:SQI146"/>
    <mergeCell ref="LYS146:LYU146"/>
    <mergeCell ref="MJI146:MJK146"/>
    <mergeCell ref="GPY146:GQA146"/>
    <mergeCell ref="FJM146:FJO146"/>
    <mergeCell ref="FUC146:FUE146"/>
    <mergeCell ref="MTM146:MTO146"/>
    <mergeCell ref="NEC146:NEE146"/>
    <mergeCell ref="SCW146:SCY146"/>
    <mergeCell ref="CVU146:CVW146"/>
    <mergeCell ref="SNM146:SNO146"/>
    <mergeCell ref="LMG146:LMI146"/>
    <mergeCell ref="KQK146:KQM146"/>
    <mergeCell ref="EXA146:EXC146"/>
    <mergeCell ref="LVY146:LWA146"/>
    <mergeCell ref="PPE146:PPG146"/>
    <mergeCell ref="PZU146:PZW146"/>
    <mergeCell ref="WOC146:WOE146"/>
    <mergeCell ref="WYS146:WYU146"/>
    <mergeCell ref="RFI146:RFK146"/>
    <mergeCell ref="KOS146:KOU146"/>
    <mergeCell ref="BYS146:BYU146"/>
    <mergeCell ref="IXQ146:IXS146"/>
    <mergeCell ref="CJI146:CJK146"/>
    <mergeCell ref="JIG146:JII146"/>
    <mergeCell ref="ORQ146:ORS146"/>
    <mergeCell ref="WBQ146:WBS146"/>
    <mergeCell ref="GUO146:GUQ146"/>
    <mergeCell ref="WMG146:WMI146"/>
    <mergeCell ref="BBE146:BBG146"/>
    <mergeCell ref="US146:UU146"/>
    <mergeCell ref="MDY146:MEA146"/>
    <mergeCell ref="TNY146:TOA146"/>
    <mergeCell ref="TYO146:TYQ146"/>
    <mergeCell ref="MYS146:MYU146"/>
    <mergeCell ref="IG146:II146"/>
    <mergeCell ref="LRM146:LRO146"/>
    <mergeCell ref="KLA146:KLC146"/>
    <mergeCell ref="TBM146:TBO146"/>
    <mergeCell ref="TMC146:TME146"/>
    <mergeCell ref="RVA146:RVC146"/>
    <mergeCell ref="EZY146:FAA146"/>
    <mergeCell ref="SFQ146:SFS146"/>
    <mergeCell ref="MMG146:MMI146"/>
    <mergeCell ref="XEK146:XEM146"/>
    <mergeCell ref="SDY146:SEA146"/>
    <mergeCell ref="JNY146:JOA146"/>
    <mergeCell ref="JYO146:JYQ146"/>
    <mergeCell ref="QMW146:QMY146"/>
    <mergeCell ref="QXM146:QXO146"/>
    <mergeCell ref="VBI146:VBK146"/>
    <mergeCell ref="CYS146:CYU146"/>
    <mergeCell ref="WGW146:WGY146"/>
    <mergeCell ref="OJU146:OJW146"/>
    <mergeCell ref="BRM146:BRO146"/>
    <mergeCell ref="IQK146:IQM146"/>
    <mergeCell ref="ALA146:ALC146"/>
    <mergeCell ref="HJY146:HKA146"/>
    <mergeCell ref="TTE146:TTG146"/>
    <mergeCell ref="UEG146:UEI146"/>
    <mergeCell ref="FSC146:FSE146"/>
    <mergeCell ref="GCS146:GCU146"/>
    <mergeCell ref="GMW146:GMY146"/>
    <mergeCell ref="GXM146:GXO146"/>
    <mergeCell ref="TGS146:TGU146"/>
    <mergeCell ref="SAG146:SAI146"/>
    <mergeCell ref="EJU146:EJW146"/>
    <mergeCell ref="EUK146:EUM146"/>
    <mergeCell ref="RDE146:RDG146"/>
    <mergeCell ref="BWC146:BWE146"/>
    <mergeCell ref="RNU146:RNW146"/>
    <mergeCell ref="DXI146:DXK146"/>
    <mergeCell ref="WUW146:WUY146"/>
    <mergeCell ref="OPM146:OPO146"/>
    <mergeCell ref="CQW146:CQY146"/>
    <mergeCell ref="PAC146:PAE146"/>
    <mergeCell ref="JGS146:JGU146"/>
    <mergeCell ref="QFQ146:QFS146"/>
    <mergeCell ref="VOK146:VOM146"/>
    <mergeCell ref="IAG146:IAI146"/>
    <mergeCell ref="VZA146:VZC146"/>
    <mergeCell ref="NHI146:NHK146"/>
    <mergeCell ref="BIS146:BIU146"/>
    <mergeCell ref="BTI146:BTK146"/>
    <mergeCell ref="FMO146:FMQ146"/>
    <mergeCell ref="NRY146:NSA146"/>
    <mergeCell ref="ABM146:ABO146"/>
    <mergeCell ref="HNU146:HNW146"/>
    <mergeCell ref="AWG146:AWI146"/>
    <mergeCell ref="NFM146:NFO146"/>
    <mergeCell ref="FAC146:FAE146"/>
    <mergeCell ref="LZA146:LZC146"/>
    <mergeCell ref="JLI146:JLK146"/>
    <mergeCell ref="DRY146:DSA146"/>
    <mergeCell ref="CLM146:CLO146"/>
    <mergeCell ref="LMO146:LMQ146"/>
    <mergeCell ref="WES146:WEU146"/>
    <mergeCell ref="WPI146:WPK146"/>
    <mergeCell ref="QVY146:QWA146"/>
    <mergeCell ref="PPM146:PPO146"/>
    <mergeCell ref="IOG146:IOI146"/>
    <mergeCell ref="IYW146:IYY146"/>
    <mergeCell ref="NXQ146:NXS146"/>
    <mergeCell ref="BZA146:BZC146"/>
    <mergeCell ref="CJQ146:CJS146"/>
    <mergeCell ref="OIG146:OII146"/>
    <mergeCell ref="NBU146:NBW146"/>
    <mergeCell ref="VHE146:VHG146"/>
    <mergeCell ref="HQS146:HQU146"/>
    <mergeCell ref="LI146:LK146"/>
    <mergeCell ref="VY146:WA146"/>
    <mergeCell ref="GKG146:GKI146"/>
    <mergeCell ref="AQW146:AQY146"/>
    <mergeCell ref="BBM146:BBO146"/>
    <mergeCell ref="PDA146:PDC146"/>
    <mergeCell ref="STM146:STO146"/>
    <mergeCell ref="UUS146:UUU146"/>
    <mergeCell ref="MPI146:MPK146"/>
    <mergeCell ref="TDQ146:TDS146"/>
    <mergeCell ref="TOG146:TOI146"/>
    <mergeCell ref="RWK146:RWM146"/>
    <mergeCell ref="FXU146:FXW146"/>
    <mergeCell ref="SHA146:SHC146"/>
    <mergeCell ref="KBQ146:KBS146"/>
    <mergeCell ref="RAO146:RAQ146"/>
    <mergeCell ref="LHE146:LHG146"/>
    <mergeCell ref="KAS146:KAU146"/>
    <mergeCell ref="DKC146:DKE146"/>
    <mergeCell ref="DUS146:DUU146"/>
    <mergeCell ref="TBU146:TBW146"/>
    <mergeCell ref="ITM146:ITO146"/>
    <mergeCell ref="JEC146:JEE146"/>
    <mergeCell ref="QDM146:QDO146"/>
    <mergeCell ref="QOC146:QOE146"/>
    <mergeCell ref="VMW146:VMY146"/>
    <mergeCell ref="JOG146:JOI146"/>
    <mergeCell ref="JYW146:JYY146"/>
    <mergeCell ref="VXM146:VXO146"/>
    <mergeCell ref="URA146:URC146"/>
    <mergeCell ref="IHA146:IHC146"/>
    <mergeCell ref="PFY146:PGA146"/>
    <mergeCell ref="HAO146:HAQ146"/>
    <mergeCell ref="HLE146:HLG146"/>
    <mergeCell ref="NZM146:NZO146"/>
    <mergeCell ref="MHQ146:MHS146"/>
    <mergeCell ref="MSG146:MSI146"/>
    <mergeCell ref="TTY146:TUA146"/>
    <mergeCell ref="EMW146:EMY146"/>
    <mergeCell ref="UEO146:UEQ146"/>
    <mergeCell ref="GDA146:GDC146"/>
    <mergeCell ref="NNA146:NNC146"/>
    <mergeCell ref="FHQ146:FHS146"/>
    <mergeCell ref="RQW146:RQY146"/>
    <mergeCell ref="SWK146:SWM146"/>
    <mergeCell ref="DPI146:DPK146"/>
    <mergeCell ref="KZI146:KZK146"/>
    <mergeCell ref="LJY146:LKA146"/>
    <mergeCell ref="DZM146:DZO146"/>
    <mergeCell ref="EKC146:EKE146"/>
    <mergeCell ref="QIS146:QIU146"/>
    <mergeCell ref="ILQ146:ILS146"/>
    <mergeCell ref="CSG146:CSI146"/>
    <mergeCell ref="BLU146:BLW146"/>
    <mergeCell ref="VFA146:VFC146"/>
    <mergeCell ref="VPQ146:VPS146"/>
    <mergeCell ref="DNA146:DNC146"/>
    <mergeCell ref="PWG146:PWI146"/>
    <mergeCell ref="WVE146:WVG146"/>
    <mergeCell ref="OPU146:OPW146"/>
    <mergeCell ref="PAK146:PAM146"/>
    <mergeCell ref="AZI146:AZK146"/>
    <mergeCell ref="BJY146:BKA146"/>
    <mergeCell ref="TWW146:TWY146"/>
    <mergeCell ref="SW146:SY146"/>
    <mergeCell ref="MCC146:MCE146"/>
    <mergeCell ref="UHM146:UHO146"/>
    <mergeCell ref="NSG146:NSI146"/>
    <mergeCell ref="FCG146:FCI146"/>
    <mergeCell ref="ODI146:ODK146"/>
    <mergeCell ref="RE146:RG146"/>
    <mergeCell ref="ABU146:ABW146"/>
    <mergeCell ref="DVA146:DVC146"/>
    <mergeCell ref="LEO146:LEQ146"/>
    <mergeCell ref="TVA146:TVC146"/>
    <mergeCell ref="LPQ146:LPS146"/>
    <mergeCell ref="SOO146:SOQ146"/>
    <mergeCell ref="EPU146:EPW146"/>
    <mergeCell ref="FAK146:FAM146"/>
    <mergeCell ref="QAW146:QAY146"/>
    <mergeCell ref="KHM146:KHO146"/>
    <mergeCell ref="CCC146:CCE146"/>
    <mergeCell ref="CMS146:CMU146"/>
    <mergeCell ref="JBA146:JBC146"/>
    <mergeCell ref="DHQ146:DHS146"/>
    <mergeCell ref="DSG146:DSI146"/>
    <mergeCell ref="VKG146:VKI146"/>
    <mergeCell ref="OK146:OM146"/>
    <mergeCell ref="WFA146:WFC146"/>
    <mergeCell ref="WPQ146:WPS146"/>
    <mergeCell ref="ATY146:AUA146"/>
    <mergeCell ref="BEO146:BEQ146"/>
    <mergeCell ref="UNE146:UNG146"/>
    <mergeCell ref="IOO146:IOQ146"/>
    <mergeCell ref="IZE146:IZG146"/>
    <mergeCell ref="UXU146:UXW146"/>
    <mergeCell ref="TRI146:TRK146"/>
    <mergeCell ref="GAW146:GAY146"/>
    <mergeCell ref="GLM146:GLO146"/>
    <mergeCell ref="VSO146:VSQ146"/>
    <mergeCell ref="ASC146:ASE146"/>
    <mergeCell ref="HGK146:HGM146"/>
    <mergeCell ref="BA146:BC146"/>
    <mergeCell ref="LQ146:LS146"/>
    <mergeCell ref="LKG146:LKI146"/>
    <mergeCell ref="TEW146:TEY146"/>
    <mergeCell ref="ESS146:ESU146"/>
    <mergeCell ref="FDI146:FDK146"/>
    <mergeCell ref="EHY146:EIA146"/>
    <mergeCell ref="QRE146:QRG146"/>
    <mergeCell ref="KXU146:KXW146"/>
    <mergeCell ref="RWS146:RWU146"/>
    <mergeCell ref="JRI146:JRK146"/>
    <mergeCell ref="KBY146:KCA146"/>
    <mergeCell ref="QQG146:QQI146"/>
    <mergeCell ref="EGG146:EGI146"/>
    <mergeCell ref="CZU146:CZW146"/>
    <mergeCell ref="DKK146:DKM146"/>
    <mergeCell ref="HDQ146:HDS146"/>
    <mergeCell ref="PJA146:PJC146"/>
    <mergeCell ref="IJE146:IJG146"/>
    <mergeCell ref="ITU146:ITW146"/>
    <mergeCell ref="AMC146:AME146"/>
    <mergeCell ref="QDU146:QDW146"/>
    <mergeCell ref="FVM146:FVO146"/>
    <mergeCell ref="GGC146:GGE146"/>
    <mergeCell ref="OWO146:OWQ146"/>
    <mergeCell ref="NQC146:NQE146"/>
    <mergeCell ref="OAS146:OAU146"/>
    <mergeCell ref="SZM146:SZO146"/>
    <mergeCell ref="LCK146:LCM146"/>
    <mergeCell ref="FJA146:FJC146"/>
    <mergeCell ref="FTQ146:FTS146"/>
    <mergeCell ref="MSO146:MSQ146"/>
    <mergeCell ref="ECO146:ECQ146"/>
    <mergeCell ref="QLU146:QLW146"/>
    <mergeCell ref="LXE146:LXG146"/>
    <mergeCell ref="CC146:CE146"/>
    <mergeCell ref="SNA146:SNC146"/>
    <mergeCell ref="KEW146:KEY146"/>
    <mergeCell ref="RGO146:RGQ146"/>
    <mergeCell ref="RRE146:RRG146"/>
    <mergeCell ref="DQC146:DQE146"/>
    <mergeCell ref="EAS146:EAU146"/>
    <mergeCell ref="KPA146:KPC146"/>
    <mergeCell ref="KZQ146:KZS146"/>
    <mergeCell ref="OSW146:OSY146"/>
    <mergeCell ref="WNQ146:WNS146"/>
    <mergeCell ref="PYK146:PYM146"/>
    <mergeCell ref="QJA146:QJC146"/>
    <mergeCell ref="WYG146:WYI146"/>
    <mergeCell ref="JHU146:JHW146"/>
    <mergeCell ref="BCK146:BCM146"/>
    <mergeCell ref="IBI146:IBK146"/>
    <mergeCell ref="CHY146:CIA146"/>
    <mergeCell ref="CSO146:CSQ146"/>
    <mergeCell ref="ORE146:ORG146"/>
    <mergeCell ref="NKS146:NKU146"/>
    <mergeCell ref="NVI146:NVK146"/>
    <mergeCell ref="WLU146:WLW146"/>
    <mergeCell ref="VFI146:VFK146"/>
    <mergeCell ref="VPY146:VQA146"/>
    <mergeCell ref="UG146:UI146"/>
    <mergeCell ref="AEW146:AEY146"/>
    <mergeCell ref="KXA146:KXC146"/>
    <mergeCell ref="SRQ146:SRS146"/>
    <mergeCell ref="MYG146:MYI146"/>
    <mergeCell ref="NIW146:NIY146"/>
    <mergeCell ref="ESW146:ESY146"/>
    <mergeCell ref="LRU146:LRW146"/>
    <mergeCell ref="USW146:USY146"/>
    <mergeCell ref="HU146:HW146"/>
    <mergeCell ref="SK146:SM146"/>
    <mergeCell ref="GRI146:GRK146"/>
    <mergeCell ref="KKO146:KKQ146"/>
    <mergeCell ref="RUC146:RUE146"/>
    <mergeCell ref="SFE146:SFG146"/>
    <mergeCell ref="EDQ146:EDS146"/>
    <mergeCell ref="LFI146:LFK146"/>
    <mergeCell ref="LPY146:LQA146"/>
    <mergeCell ref="XDY146:XEA146"/>
    <mergeCell ref="WIC146:WIE146"/>
    <mergeCell ref="QXA146:QXC146"/>
    <mergeCell ref="IRQ146:IRS146"/>
    <mergeCell ref="PQO146:PQQ146"/>
    <mergeCell ref="DIW146:DIY146"/>
    <mergeCell ref="JXE146:JXG146"/>
    <mergeCell ref="BRU146:BRW146"/>
    <mergeCell ref="CCK146:CCM146"/>
    <mergeCell ref="KHU146:KHW146"/>
    <mergeCell ref="UZY146:VAA146"/>
    <mergeCell ref="VKO146:VKQ146"/>
    <mergeCell ref="WGK146:WGM146"/>
    <mergeCell ref="AKO146:AKQ146"/>
    <mergeCell ref="AVE146:AVG146"/>
    <mergeCell ref="HJM146:HJO146"/>
    <mergeCell ref="HUC146:HUE146"/>
    <mergeCell ref="SMG146:SMI146"/>
    <mergeCell ref="AUG146:AUI146"/>
    <mergeCell ref="EVU146:EVW146"/>
    <mergeCell ref="UNM146:UNO146"/>
    <mergeCell ref="MIC146:MIE146"/>
    <mergeCell ref="NA146:NC146"/>
    <mergeCell ref="GXA146:GXC146"/>
    <mergeCell ref="FQO146:FQQ146"/>
    <mergeCell ref="GBE146:GBG146"/>
    <mergeCell ref="JUK146:JUM146"/>
    <mergeCell ref="AHU146:AHW146"/>
    <mergeCell ref="RZU146:RZW146"/>
    <mergeCell ref="SKK146:SKM146"/>
    <mergeCell ref="EJI146:EJK146"/>
    <mergeCell ref="LSW146:LSY146"/>
    <mergeCell ref="DCW146:DCY146"/>
    <mergeCell ref="FEC146:FEE146"/>
    <mergeCell ref="FOS146:FOU146"/>
    <mergeCell ref="RNI146:RNK146"/>
    <mergeCell ref="QGW146:QGY146"/>
    <mergeCell ref="KYC146:KYE146"/>
    <mergeCell ref="CQK146:CQM146"/>
    <mergeCell ref="DBA146:DBC146"/>
    <mergeCell ref="VYO146:VYQ146"/>
    <mergeCell ref="EGO146:EGQ146"/>
    <mergeCell ref="HZU146:HZW146"/>
    <mergeCell ref="IKK146:IKM146"/>
    <mergeCell ref="OYS146:OYU146"/>
    <mergeCell ref="PJI146:PJK146"/>
    <mergeCell ref="BIG146:BII146"/>
    <mergeCell ref="BSW146:BSY146"/>
    <mergeCell ref="MLA146:MLC146"/>
    <mergeCell ref="MVQ146:MVS146"/>
    <mergeCell ref="TXI146:TXK146"/>
    <mergeCell ref="HCG146:HCI146"/>
    <mergeCell ref="FVU146:FVW146"/>
    <mergeCell ref="OMG146:OMI146"/>
    <mergeCell ref="SQC146:SQE146"/>
    <mergeCell ref="RJQ146:RJS146"/>
    <mergeCell ref="LYO146:LYQ146"/>
    <mergeCell ref="ZY146:AAA146"/>
    <mergeCell ref="MJE146:MJG146"/>
    <mergeCell ref="KSC146:KSE146"/>
    <mergeCell ref="TIC146:TIE146"/>
    <mergeCell ref="EYS146:EYU146"/>
    <mergeCell ref="FJI146:FJK146"/>
    <mergeCell ref="XBI146:XBK146"/>
    <mergeCell ref="Z1:AE1"/>
    <mergeCell ref="NDY146:NEA146"/>
    <mergeCell ref="CLA146:CLC146"/>
    <mergeCell ref="CVQ146:CVS146"/>
    <mergeCell ref="WEG146:WEI146"/>
    <mergeCell ref="KFQ146:KFS146"/>
    <mergeCell ref="AP146:AR146"/>
    <mergeCell ref="KQG146:KQI146"/>
    <mergeCell ref="EWW146:EWY146"/>
    <mergeCell ref="VIK146:VIM146"/>
    <mergeCell ref="PPA146:PPC146"/>
    <mergeCell ref="PZQ146:PZS146"/>
    <mergeCell ref="WNY146:WOA146"/>
    <mergeCell ref="OIO146:OIQ146"/>
    <mergeCell ref="WYO146:WYQ146"/>
    <mergeCell ref="HRY146:HSA146"/>
    <mergeCell ref="BYO146:BYQ146"/>
    <mergeCell ref="CJE146:CJG146"/>
    <mergeCell ref="IXM146:IXO146"/>
    <mergeCell ref="JIC146:JIE146"/>
    <mergeCell ref="BCS146:BCU146"/>
    <mergeCell ref="NBI146:NBK146"/>
    <mergeCell ref="NLY146:NMA146"/>
    <mergeCell ref="ORM146:ORO146"/>
    <mergeCell ref="UAG146:UAI146"/>
    <mergeCell ref="UKW146:UKY146"/>
    <mergeCell ref="VGS146:VGU146"/>
    <mergeCell ref="B148:H148"/>
    <mergeCell ref="GJU146:GJW146"/>
    <mergeCell ref="GUK146:GUM146"/>
    <mergeCell ref="NWC146:NWE146"/>
    <mergeCell ref="BBA146:BBC146"/>
    <mergeCell ref="RMO146:RMQ146"/>
    <mergeCell ref="JY146:KA146"/>
    <mergeCell ref="UO146:UQ146"/>
    <mergeCell ref="LTE146:LTG146"/>
    <mergeCell ref="MDU146:MDW146"/>
    <mergeCell ref="TNU146:TNW146"/>
    <mergeCell ref="LIK146:LIM146"/>
    <mergeCell ref="SHI146:SHK146"/>
    <mergeCell ref="MNY146:MOA146"/>
    <mergeCell ref="MYO146:MYQ146"/>
    <mergeCell ref="GHY146:GIA146"/>
    <mergeCell ref="RAC146:RAE146"/>
    <mergeCell ref="FBM146:FBO146"/>
    <mergeCell ref="IC146:IE146"/>
    <mergeCell ref="KAG146:KAI146"/>
    <mergeCell ref="KKW146:KKY146"/>
    <mergeCell ref="RUW146:RUY146"/>
    <mergeCell ref="SFM146:SFO146"/>
    <mergeCell ref="HMO146:HMQ146"/>
    <mergeCell ref="XEG146:XEI146"/>
    <mergeCell ref="PHE146:PHG146"/>
    <mergeCell ref="JNU146:JNW146"/>
    <mergeCell ref="JYK146:JYM146"/>
    <mergeCell ref="QMS146:QMU146"/>
    <mergeCell ref="IHI146:IHK146"/>
    <mergeCell ref="IRY146:ISA146"/>
    <mergeCell ref="QXI146:QXK146"/>
    <mergeCell ref="UQO146:UQQ146"/>
    <mergeCell ref="VBE146:VBG146"/>
    <mergeCell ref="HAC146:HAE146"/>
    <mergeCell ref="HKS146:HKU146"/>
    <mergeCell ref="NZA146:NZC146"/>
    <mergeCell ref="OJQ146:OJS146"/>
    <mergeCell ref="IQG146:IQI146"/>
    <mergeCell ref="AAG146:AAI146"/>
    <mergeCell ref="AKW146:AKY146"/>
    <mergeCell ref="HJU146:HJW146"/>
    <mergeCell ref="TTA146:TTC146"/>
    <mergeCell ref="LLI146:LLK146"/>
    <mergeCell ref="FRY146:FSA146"/>
    <mergeCell ref="GCO146:GCQ146"/>
    <mergeCell ref="SXQ146:SXS146"/>
    <mergeCell ref="EWC146:EWE146"/>
    <mergeCell ref="MQS146:MQU146"/>
    <mergeCell ref="GXI146:GXK146"/>
    <mergeCell ref="RPM146:RPO146"/>
    <mergeCell ref="SAC146:SAE146"/>
    <mergeCell ref="AT146:AU146"/>
    <mergeCell ref="DZA146:DZC146"/>
    <mergeCell ref="EJQ146:EJS146"/>
    <mergeCell ref="PBU146:PBW146"/>
    <mergeCell ref="WWK146:WWM146"/>
    <mergeCell ref="BLI146:BLK146"/>
    <mergeCell ref="BVY146:BWA146"/>
    <mergeCell ref="RDA146:RDC146"/>
    <mergeCell ref="RNQ146:RNS146"/>
    <mergeCell ref="DXE146:DXG146"/>
    <mergeCell ref="CGC146:CGE146"/>
    <mergeCell ref="CQS146:CQU146"/>
    <mergeCell ref="OPI146:OPK146"/>
    <mergeCell ref="OZY146:PAA146"/>
    <mergeCell ref="VOG146:VOI146"/>
    <mergeCell ref="HPM146:HPO146"/>
    <mergeCell ref="IAC146:IAE146"/>
    <mergeCell ref="VYW146:VYY146"/>
    <mergeCell ref="AYW146:AYY146"/>
    <mergeCell ref="BJM146:BJO146"/>
    <mergeCell ref="ADA146:ADC146"/>
    <mergeCell ref="TAO146:TAQ146"/>
    <mergeCell ref="NHE146:NHG146"/>
    <mergeCell ref="BIO146:BIQ146"/>
    <mergeCell ref="FBU146:FBW146"/>
    <mergeCell ref="FMK146:FMM146"/>
    <mergeCell ref="MLI146:MLK146"/>
    <mergeCell ref="NRU146:NRW146"/>
    <mergeCell ref="ABI146:ABK146"/>
    <mergeCell ref="SYS146:SYU146"/>
    <mergeCell ref="EPI146:EPK146"/>
    <mergeCell ref="LOG146:LOI146"/>
    <mergeCell ref="LYW146:LYY146"/>
    <mergeCell ref="DTM146:DTO146"/>
    <mergeCell ref="WRA146:WRC146"/>
    <mergeCell ref="CBQ146:CBS146"/>
    <mergeCell ref="JAO146:JAQ146"/>
    <mergeCell ref="JLE146:JLG146"/>
    <mergeCell ref="DRU146:DRW146"/>
    <mergeCell ref="CLI146:CLK146"/>
    <mergeCell ref="WEO146:WEQ146"/>
    <mergeCell ref="WPE146:WPG146"/>
    <mergeCell ref="ATM146:ATO146"/>
    <mergeCell ref="UYC146:UYE146"/>
    <mergeCell ref="XQ146:XS146"/>
    <mergeCell ref="IOC146:IOE146"/>
    <mergeCell ref="IYS146:IYU146"/>
    <mergeCell ref="HHQ146:HHS146"/>
    <mergeCell ref="HSG146:HSI146"/>
    <mergeCell ref="TQW146:TQY146"/>
    <mergeCell ref="BYW146:BYY146"/>
    <mergeCell ref="OIC146:OIE146"/>
    <mergeCell ref="MRA146:MRC146"/>
    <mergeCell ref="NBQ146:NBS146"/>
    <mergeCell ref="UBM146:UBO146"/>
    <mergeCell ref="UWK146:UWM146"/>
    <mergeCell ref="VHA146:VHC146"/>
    <mergeCell ref="ULQ146:ULS146"/>
    <mergeCell ref="HQO146:HQQ146"/>
    <mergeCell ref="LE146:LG146"/>
    <mergeCell ref="FZM146:FZO146"/>
    <mergeCell ref="GKC146:GKE146"/>
    <mergeCell ref="SIS146:SIU146"/>
    <mergeCell ref="STI146:STK146"/>
    <mergeCell ref="RXY146:RYA146"/>
    <mergeCell ref="MEO146:MEQ146"/>
    <mergeCell ref="MPE146:MPG146"/>
    <mergeCell ref="DWK146:DWM146"/>
    <mergeCell ref="TDM146:TDO146"/>
    <mergeCell ref="TOC146:TOE146"/>
    <mergeCell ref="FXQ146:FXS146"/>
    <mergeCell ref="JQW146:JQY146"/>
    <mergeCell ref="KBM146:KBO146"/>
    <mergeCell ref="QPU146:QPW146"/>
    <mergeCell ref="RAK146:RAM146"/>
    <mergeCell ref="LHA146:LHC146"/>
    <mergeCell ref="CZI146:CZK146"/>
    <mergeCell ref="DJY146:DKA146"/>
    <mergeCell ref="OCC146:OCE146"/>
    <mergeCell ref="IIS146:IIU146"/>
    <mergeCell ref="ITI146:ITK146"/>
    <mergeCell ref="HMW146:HMY146"/>
    <mergeCell ref="QDI146:QDK146"/>
    <mergeCell ref="QNY146:QOA146"/>
    <mergeCell ref="OWW146:OWY146"/>
    <mergeCell ref="PHM146:PHO146"/>
    <mergeCell ref="UGG146:UGI146"/>
    <mergeCell ref="UQW146:UQY146"/>
    <mergeCell ref="NPQ146:NPS146"/>
    <mergeCell ref="OAG146:OAI146"/>
    <mergeCell ref="GPU146:GPW146"/>
    <mergeCell ref="HAK146:HAM146"/>
    <mergeCell ref="NZI146:NZK146"/>
    <mergeCell ref="RSO146:RSQ146"/>
    <mergeCell ref="SZA146:SZC146"/>
    <mergeCell ref="MHM146:MHO146"/>
    <mergeCell ref="MSC146:MSE146"/>
    <mergeCell ref="TTU146:TTW146"/>
    <mergeCell ref="EMS146:EMU146"/>
    <mergeCell ref="LLQ146:LLS146"/>
    <mergeCell ref="UEK146:UEM146"/>
    <mergeCell ref="FSG146:FSI146"/>
    <mergeCell ref="NMW146:NMY146"/>
    <mergeCell ref="RGC146:RGE146"/>
    <mergeCell ref="RQS146:RQU146"/>
    <mergeCell ref="DEO146:DEQ146"/>
    <mergeCell ref="SWG146:SWI146"/>
    <mergeCell ref="DPQ146:DPS146"/>
    <mergeCell ref="KOO146:KOQ146"/>
    <mergeCell ref="KZE146:KZG146"/>
    <mergeCell ref="OSK146:OSM146"/>
    <mergeCell ref="CTU146:CTW146"/>
    <mergeCell ref="VRI146:VRK146"/>
    <mergeCell ref="PXY146:PYA146"/>
    <mergeCell ref="QIO146:QIQ146"/>
    <mergeCell ref="PCC146:PCE146"/>
    <mergeCell ref="ILM146:ILO146"/>
    <mergeCell ref="CSC146:CSE146"/>
    <mergeCell ref="NKG146:NKI146"/>
    <mergeCell ref="BLQ146:BLS146"/>
    <mergeCell ref="BWG146:BWI146"/>
    <mergeCell ref="VEW146:VEY146"/>
    <mergeCell ref="VPM146:VPO146"/>
    <mergeCell ref="TYK146:TYM146"/>
    <mergeCell ref="OFA146:OFC146"/>
    <mergeCell ref="OPQ146:OPS146"/>
    <mergeCell ref="AZE146:AZG146"/>
    <mergeCell ref="TWS146:TWU146"/>
    <mergeCell ref="LRI146:LRK146"/>
    <mergeCell ref="MBY146:MCA146"/>
    <mergeCell ref="TAW146:TAY146"/>
    <mergeCell ref="UHI146:UHK146"/>
    <mergeCell ref="DKG146:DKI146"/>
    <mergeCell ref="LEW146:LEY146"/>
    <mergeCell ref="SDU146:SDW146"/>
    <mergeCell ref="SOK146:SOM146"/>
    <mergeCell ref="WHQ146:WHS146"/>
    <mergeCell ref="KJA146:KJC146"/>
    <mergeCell ref="WSG146:WSI146"/>
    <mergeCell ref="EPQ146:EPS146"/>
    <mergeCell ref="QAS146:QAU146"/>
    <mergeCell ref="KHI146:KHK146"/>
    <mergeCell ref="CBY146:CCA146"/>
    <mergeCell ref="JAW146:JAY146"/>
    <mergeCell ref="UZM146:UZO146"/>
    <mergeCell ref="VKC146:VKE146"/>
    <mergeCell ref="HJA146:HJC146"/>
    <mergeCell ref="OG146:OI146"/>
    <mergeCell ref="GNE146:GNG146"/>
    <mergeCell ref="ATU146:ATW146"/>
    <mergeCell ref="NI146:NK146"/>
    <mergeCell ref="IOK146:IOM146"/>
    <mergeCell ref="UXQ146:UXS146"/>
    <mergeCell ref="TGO146:TGQ146"/>
    <mergeCell ref="TRE146:TRG146"/>
    <mergeCell ref="FQC146:FQE146"/>
    <mergeCell ref="GAS146:GAU146"/>
    <mergeCell ref="VSK146:VSM146"/>
    <mergeCell ref="KZM146:KZO146"/>
    <mergeCell ref="AW146:AY146"/>
    <mergeCell ref="LM146:LO146"/>
    <mergeCell ref="SUC146:SUE146"/>
    <mergeCell ref="TES146:TEU146"/>
    <mergeCell ref="ESO146:ESQ146"/>
    <mergeCell ref="QGK146:QGM146"/>
    <mergeCell ref="QRA146:QRC146"/>
    <mergeCell ref="CEW146:CEY146"/>
    <mergeCell ref="JGO146:JGQ146"/>
    <mergeCell ref="JRE146:JRG146"/>
    <mergeCell ref="RWO146:RWQ146"/>
    <mergeCell ref="CPA146:CPC146"/>
    <mergeCell ref="CZQ146:CZS146"/>
    <mergeCell ref="OYG146:OYI146"/>
    <mergeCell ref="HDM146:HDO146"/>
    <mergeCell ref="OCK146:OCM146"/>
    <mergeCell ref="PIW146:PIY146"/>
    <mergeCell ref="IJA146:IJC146"/>
    <mergeCell ref="ALY146:AMA146"/>
    <mergeCell ref="FVI146:FVK146"/>
    <mergeCell ref="NFI146:NFK146"/>
    <mergeCell ref="NPY146:NQA146"/>
    <mergeCell ref="SOS146:SOU146"/>
    <mergeCell ref="KRQ146:KRS146"/>
    <mergeCell ref="LCG146:LCI146"/>
    <mergeCell ref="FIW146:FIY146"/>
    <mergeCell ref="MHU146:MHW146"/>
    <mergeCell ref="QBA146:QBC146"/>
    <mergeCell ref="ECK146:ECM146"/>
    <mergeCell ref="ENA146:ENC146"/>
    <mergeCell ref="JUC146:JUE146"/>
    <mergeCell ref="QVU146:QVW146"/>
    <mergeCell ref="BOS146:BOU146"/>
    <mergeCell ref="RGK146:RGM146"/>
    <mergeCell ref="DPY146:DQA146"/>
    <mergeCell ref="PZE146:PZG146"/>
    <mergeCell ref="WNM146:WNO146"/>
    <mergeCell ref="OSS146:OSU146"/>
    <mergeCell ref="VRQ146:VRS146"/>
    <mergeCell ref="WYC146:WYE146"/>
    <mergeCell ref="PYG146:PYI146"/>
    <mergeCell ref="JHQ146:JHS146"/>
    <mergeCell ref="BCG146:BCI146"/>
    <mergeCell ref="BMW146:BMY146"/>
    <mergeCell ref="IBE146:IBG146"/>
    <mergeCell ref="TZU146:TZW146"/>
    <mergeCell ref="MZY146:NAA146"/>
    <mergeCell ref="NKO146:NKQ146"/>
    <mergeCell ref="UUO146:UUQ146"/>
    <mergeCell ref="VFE146:VFG146"/>
    <mergeCell ref="UC146:UE146"/>
    <mergeCell ref="KWW146:KWY146"/>
    <mergeCell ref="SGW146:SGY146"/>
    <mergeCell ref="SRM146:SRO146"/>
    <mergeCell ref="MYC146:MYE146"/>
    <mergeCell ref="LRQ146:LRS146"/>
    <mergeCell ref="MCG146:MCI146"/>
    <mergeCell ref="GGO146:GGQ146"/>
    <mergeCell ref="JZU146:JZW146"/>
    <mergeCell ref="KKK146:KKM146"/>
    <mergeCell ref="JDY146:JEA146"/>
    <mergeCell ref="RUK146:RUM146"/>
    <mergeCell ref="LFE146:LFG146"/>
    <mergeCell ref="VXI146:VXK146"/>
    <mergeCell ref="WHY146:WIA146"/>
    <mergeCell ref="JXY146:JYA146"/>
    <mergeCell ref="QWW146:QWY146"/>
    <mergeCell ref="IRM146:IRO146"/>
    <mergeCell ref="PFU146:PFW146"/>
    <mergeCell ref="PQK146:PQM146"/>
    <mergeCell ref="CCG146:CCI146"/>
    <mergeCell ref="UZU146:UZW146"/>
    <mergeCell ref="NYO146:NYQ146"/>
    <mergeCell ref="GDU146:GDW146"/>
    <mergeCell ref="AKK146:AKM146"/>
    <mergeCell ref="HJI146:HJK146"/>
    <mergeCell ref="DY146:EA146"/>
    <mergeCell ref="GCW146:GCY146"/>
    <mergeCell ref="SMC146:SME146"/>
    <mergeCell ref="EVQ146:EVS146"/>
    <mergeCell ref="FGG146:FGI146"/>
    <mergeCell ref="UNI146:UNK146"/>
    <mergeCell ref="NVU146:NVW146"/>
    <mergeCell ref="RPA146:RPC146"/>
    <mergeCell ref="FQK146:FQM146"/>
    <mergeCell ref="GBA146:GBC146"/>
    <mergeCell ref="RZQ146:RZS146"/>
    <mergeCell ref="QTE146:QTG146"/>
    <mergeCell ref="EJE146:EJG146"/>
    <mergeCell ref="DCS146:DCU146"/>
    <mergeCell ref="FDY146:FEA146"/>
    <mergeCell ref="RNE146:RNG146"/>
    <mergeCell ref="PWC146:PWE146"/>
    <mergeCell ref="QGS146:QGU146"/>
    <mergeCell ref="CFQ146:CFS146"/>
    <mergeCell ref="CQG146:CQI146"/>
    <mergeCell ref="VNU146:VNW146"/>
    <mergeCell ref="VYK146:VYM146"/>
    <mergeCell ref="BJU146:BJW146"/>
    <mergeCell ref="NTA146:NTC146"/>
    <mergeCell ref="HZQ146:HZS146"/>
    <mergeCell ref="OYO146:OYQ146"/>
    <mergeCell ref="GTE146:GTG146"/>
    <mergeCell ref="HDU146:HDW146"/>
    <mergeCell ref="ACO146:ACQ146"/>
    <mergeCell ref="BIC146:BIE146"/>
    <mergeCell ref="ABQ146:ABS146"/>
    <mergeCell ref="AMG146:AMI146"/>
    <mergeCell ref="MKW146:MKY146"/>
    <mergeCell ref="EDU146:EDW146"/>
    <mergeCell ref="PE146:PG146"/>
    <mergeCell ref="LYK146:LYM146"/>
    <mergeCell ref="WQO146:WQQ146"/>
    <mergeCell ref="KRY146:KSA146"/>
    <mergeCell ref="XBE146:XBG146"/>
    <mergeCell ref="EYO146:EYQ146"/>
    <mergeCell ref="CKW146:CKY146"/>
    <mergeCell ref="CVM146:CVO146"/>
    <mergeCell ref="BEK146:BEM146"/>
    <mergeCell ref="JUW146:JUY146"/>
    <mergeCell ref="KFM146:KFO146"/>
    <mergeCell ref="WOS146:WOU146"/>
    <mergeCell ref="VIG146:VII146"/>
    <mergeCell ref="POW146:POY146"/>
    <mergeCell ref="WNU146:WNW146"/>
    <mergeCell ref="OTA146:OTC146"/>
    <mergeCell ref="HRU146:HRW146"/>
    <mergeCell ref="IXI146:IXK146"/>
    <mergeCell ref="MQO146:MQQ146"/>
    <mergeCell ref="ARY146:ASA146"/>
    <mergeCell ref="BCO146:BCQ146"/>
    <mergeCell ref="NBE146:NBG146"/>
    <mergeCell ref="LUS146:LUU146"/>
    <mergeCell ref="TPM146:TPO146"/>
    <mergeCell ref="UAC146:UAE146"/>
    <mergeCell ref="FZA146:FZC146"/>
    <mergeCell ref="GJQ146:GJS146"/>
    <mergeCell ref="FDE146:FDG146"/>
    <mergeCell ref="RMK146:RMM146"/>
    <mergeCell ref="JU146:JW146"/>
    <mergeCell ref="UK146:UM146"/>
    <mergeCell ref="LTA146:LTC146"/>
    <mergeCell ref="TNQ146:TNS146"/>
    <mergeCell ref="SHE146:SHG146"/>
    <mergeCell ref="QPI146:QPK146"/>
    <mergeCell ref="QZY146:RAA146"/>
    <mergeCell ref="FBI146:FBK146"/>
    <mergeCell ref="KAC146:KAE146"/>
    <mergeCell ref="RKC146:RKE146"/>
    <mergeCell ref="RUS146:RUU146"/>
    <mergeCell ref="HMK146:HMM146"/>
    <mergeCell ref="HXA146:HXC146"/>
    <mergeCell ref="XEC146:XEE146"/>
    <mergeCell ref="QNM146:QNO146"/>
    <mergeCell ref="OWK146:OWM146"/>
    <mergeCell ref="PHA146:PHC146"/>
    <mergeCell ref="QMO146:QMQ146"/>
    <mergeCell ref="BFM146:BFO146"/>
    <mergeCell ref="UFU146:UFW146"/>
    <mergeCell ref="IRU146:IRW146"/>
    <mergeCell ref="UQK146:UQM146"/>
    <mergeCell ref="TJY146:TKA146"/>
    <mergeCell ref="MTI146:MTK146"/>
    <mergeCell ref="GZY146:HAA146"/>
    <mergeCell ref="NOG146:NOI146"/>
    <mergeCell ref="NYW146:NYY146"/>
    <mergeCell ref="FTM146:FTO146"/>
    <mergeCell ref="MSK146:MSM146"/>
    <mergeCell ref="AAC146:AAE146"/>
    <mergeCell ref="TIG146:TII146"/>
    <mergeCell ref="LLE146:LLG146"/>
    <mergeCell ref="SXM146:SXO146"/>
    <mergeCell ref="ELI146:ELK146"/>
    <mergeCell ref="EVY146:EWA146"/>
    <mergeCell ref="QUO146:QUQ146"/>
    <mergeCell ref="RFQ146:RFS146"/>
    <mergeCell ref="QJU146:QJW146"/>
    <mergeCell ref="RPI146:RPK146"/>
    <mergeCell ref="BXQ146:BXS146"/>
    <mergeCell ref="DYW146:DYY146"/>
    <mergeCell ref="PBQ146:PBS146"/>
    <mergeCell ref="PMG146:PMI146"/>
    <mergeCell ref="WLQ146:WLS146"/>
    <mergeCell ref="WWG146:WWI146"/>
    <mergeCell ref="BLE146:BLG146"/>
    <mergeCell ref="BVU146:BVW146"/>
    <mergeCell ref="AES146:AEU146"/>
    <mergeCell ref="UIO146:UIQ146"/>
    <mergeCell ref="OPE146:OPG146"/>
    <mergeCell ref="CQO146:CQQ146"/>
    <mergeCell ref="VDM146:VDO146"/>
    <mergeCell ref="NIS146:NIU146"/>
    <mergeCell ref="VOC146:VOE146"/>
    <mergeCell ref="HPI146:HPK146"/>
    <mergeCell ref="SPU146:SPW146"/>
    <mergeCell ref="ACW146:ACY146"/>
    <mergeCell ref="TAK146:TAM146"/>
    <mergeCell ref="SG146:SI146"/>
    <mergeCell ref="FBQ146:FBS146"/>
    <mergeCell ref="MLE146:MLG146"/>
    <mergeCell ref="KTI146:KTK146"/>
    <mergeCell ref="CNY146:COA146"/>
    <mergeCell ref="LOC146:LOE146"/>
    <mergeCell ref="DIS146:DIU146"/>
    <mergeCell ref="DTI146:DTK146"/>
    <mergeCell ref="WQW146:WQY146"/>
    <mergeCell ref="CBM146:CBO146"/>
    <mergeCell ref="JAK146:JAM146"/>
    <mergeCell ref="JLA146:JLC146"/>
    <mergeCell ref="AVA146:AVC146"/>
    <mergeCell ref="HTY146:HUA146"/>
    <mergeCell ref="UDE146:UDG146"/>
    <mergeCell ref="CAO146:CAQ146"/>
    <mergeCell ref="CLE146:CLG146"/>
    <mergeCell ref="WEK146:WEM146"/>
    <mergeCell ref="MW146:MY146"/>
    <mergeCell ref="XM146:XO146"/>
    <mergeCell ref="TGC146:TGE146"/>
    <mergeCell ref="HHM146:HHO146"/>
    <mergeCell ref="HSC146:HSE146"/>
    <mergeCell ref="TQS146:TQU146"/>
    <mergeCell ref="MQW146:MQY146"/>
    <mergeCell ref="ETU146:ETW146"/>
    <mergeCell ref="LA146:LC146"/>
    <mergeCell ref="FZI146:FZK146"/>
    <mergeCell ref="GJY146:GKA146"/>
    <mergeCell ref="KDE146:KDG146"/>
    <mergeCell ref="SIO146:SIQ146"/>
    <mergeCell ref="DLQ146:DLS146"/>
    <mergeCell ref="DWG146:DWI146"/>
    <mergeCell ref="JQS146:JQU146"/>
    <mergeCell ref="AXY146:AYA146"/>
    <mergeCell ref="QPQ146:QPS146"/>
    <mergeCell ref="IKG146:IKI146"/>
    <mergeCell ref="CZE146:CZG146"/>
    <mergeCell ref="BSS146:BSU146"/>
    <mergeCell ref="CDI146:CDK146"/>
    <mergeCell ref="OBY146:OCA146"/>
    <mergeCell ref="OMO146:OMQ146"/>
    <mergeCell ref="HCC146:HCE146"/>
    <mergeCell ref="HMS146:HMU146"/>
    <mergeCell ref="FA146:FC146"/>
    <mergeCell ref="PHI146:PHK146"/>
    <mergeCell ref="EOK146:EOM146"/>
    <mergeCell ref="UGC146:UGE146"/>
    <mergeCell ref="NPM146:NPO146"/>
    <mergeCell ref="MJA146:MJC146"/>
    <mergeCell ref="GPQ146:GPS146"/>
    <mergeCell ref="HAG146:HAI146"/>
    <mergeCell ref="SYW146:SYY146"/>
    <mergeCell ref="RSK146:RSM146"/>
    <mergeCell ref="EBY146:ECA146"/>
    <mergeCell ref="EMO146:EMQ146"/>
    <mergeCell ref="LAW146:LAY146"/>
    <mergeCell ref="LLM146:LLO146"/>
    <mergeCell ref="PES146:PEU146"/>
    <mergeCell ref="WZI146:WZK146"/>
    <mergeCell ref="RFY146:RGA146"/>
    <mergeCell ref="INE146:ING146"/>
    <mergeCell ref="PZM146:PZO146"/>
    <mergeCell ref="DEK146:DEM146"/>
    <mergeCell ref="KOK146:KOM146"/>
    <mergeCell ref="CJA146:CJC146"/>
    <mergeCell ref="OSG146:OSI146"/>
    <mergeCell ref="JSO146:JSQ146"/>
    <mergeCell ref="PCW146:PCY146"/>
    <mergeCell ref="VRE146:VRG146"/>
    <mergeCell ref="WBU146:WBW146"/>
    <mergeCell ref="ORI146:ORK146"/>
    <mergeCell ref="PBY146:PCA146"/>
    <mergeCell ref="IAS146:IAU146"/>
    <mergeCell ref="ILI146:ILK146"/>
    <mergeCell ref="VI146:VK146"/>
    <mergeCell ref="GUG146:GUI146"/>
    <mergeCell ref="BAW146:BAY146"/>
    <mergeCell ref="BLM146:BLO146"/>
    <mergeCell ref="NKC146:NKE146"/>
    <mergeCell ref="MDQ146:MDS146"/>
    <mergeCell ref="VES146:VEU146"/>
    <mergeCell ref="TYG146:TYI146"/>
    <mergeCell ref="OEW146:OEY146"/>
    <mergeCell ref="SGK146:SGM146"/>
    <mergeCell ref="AZA146:AZC146"/>
    <mergeCell ref="LRE146:LRG146"/>
    <mergeCell ref="MBU146:MBW146"/>
    <mergeCell ref="TAS146:TAU146"/>
    <mergeCell ref="KKS146:KKU146"/>
    <mergeCell ref="WTY146:WUA146"/>
    <mergeCell ref="JDM146:JDO146"/>
    <mergeCell ref="JOC146:JOE146"/>
    <mergeCell ref="KTQ146:KTS146"/>
    <mergeCell ref="SDQ146:SDS146"/>
    <mergeCell ref="JYG146:JYI146"/>
    <mergeCell ref="WSC146:WSE146"/>
    <mergeCell ref="WHM146:WHO146"/>
    <mergeCell ref="EPM146:EPO146"/>
    <mergeCell ref="IFY146:IGA146"/>
    <mergeCell ref="KIW146:KIY146"/>
    <mergeCell ref="IRA146:IRC146"/>
    <mergeCell ref="PPY146:PQA146"/>
    <mergeCell ref="HKO146:HKQ146"/>
    <mergeCell ref="OJM146:OJO146"/>
    <mergeCell ref="BRE146:BRG146"/>
    <mergeCell ref="CBU146:CBW146"/>
    <mergeCell ref="JAS146:JAU146"/>
    <mergeCell ref="IQC146:IQE146"/>
    <mergeCell ref="AVI146:AVK146"/>
    <mergeCell ref="UZI146:UZK146"/>
    <mergeCell ref="TSW146:TSY146"/>
    <mergeCell ref="DM146:DO146"/>
    <mergeCell ref="OC146:OE146"/>
    <mergeCell ref="GCK146:GCM146"/>
    <mergeCell ref="GNA146:GNC146"/>
    <mergeCell ref="ATQ146:ATS146"/>
    <mergeCell ref="DOS146:DOU146"/>
    <mergeCell ref="TGK146:TGM146"/>
    <mergeCell ref="LBA146:LBC146"/>
    <mergeCell ref="TRA146:TRC146"/>
    <mergeCell ref="FPY146:FQA146"/>
    <mergeCell ref="GAO146:GAQ146"/>
    <mergeCell ref="EJM146:EJO146"/>
    <mergeCell ref="EUC146:EUE146"/>
    <mergeCell ref="QSS146:QSU146"/>
    <mergeCell ref="RDI146:RDK146"/>
    <mergeCell ref="DCG146:DCI146"/>
    <mergeCell ref="DMW146:DMY146"/>
    <mergeCell ref="ESK146:ESM146"/>
    <mergeCell ref="DXA146:DXC146"/>
    <mergeCell ref="QGG146:QGI146"/>
    <mergeCell ref="BUC146:BUE146"/>
    <mergeCell ref="CES146:CEU146"/>
    <mergeCell ref="JGK146:JGM146"/>
    <mergeCell ref="JRA146:JRC146"/>
    <mergeCell ref="OZU146:OZW146"/>
    <mergeCell ref="BJI146:BJK146"/>
    <mergeCell ref="URM146:URO146"/>
    <mergeCell ref="VCC146:VCE146"/>
    <mergeCell ref="COW146:COY146"/>
    <mergeCell ref="CZM146:CZO146"/>
    <mergeCell ref="GSS146:GSU146"/>
    <mergeCell ref="HDI146:HDK146"/>
    <mergeCell ref="OCG146:OCI146"/>
    <mergeCell ref="NRQ146:NRS146"/>
    <mergeCell ref="IIW146:IIY146"/>
    <mergeCell ref="ABE146:ABG146"/>
    <mergeCell ref="ALU146:ALW146"/>
    <mergeCell ref="LDY146:LEA146"/>
    <mergeCell ref="FKO146:FKQ146"/>
    <mergeCell ref="FVE146:FVG146"/>
    <mergeCell ref="EOS146:EOU146"/>
    <mergeCell ref="NFE146:NFG146"/>
    <mergeCell ref="NPU146:NPW146"/>
    <mergeCell ref="CWW146:CWY146"/>
    <mergeCell ref="KRM146:KRO146"/>
    <mergeCell ref="LCC146:LCE146"/>
    <mergeCell ref="VUG146:VUI146"/>
    <mergeCell ref="DRQ146:DRS146"/>
    <mergeCell ref="ECG146:ECI146"/>
    <mergeCell ref="OUK146:OUM146"/>
    <mergeCell ref="WPA146:WPC146"/>
    <mergeCell ref="JTY146:JUA146"/>
    <mergeCell ref="BDY146:BEA146"/>
    <mergeCell ref="BOO146:BOQ146"/>
    <mergeCell ref="RGG146:RGI146"/>
    <mergeCell ref="IYO146:IYQ146"/>
    <mergeCell ref="VHU146:VHW146"/>
    <mergeCell ref="DPU146:DPW146"/>
    <mergeCell ref="OHY146:OIA146"/>
    <mergeCell ref="OSO146:OSQ146"/>
    <mergeCell ref="VRM146:VRO146"/>
    <mergeCell ref="VGW146:VGY146"/>
    <mergeCell ref="GKW146:GKY146"/>
    <mergeCell ref="ARM146:ARO146"/>
    <mergeCell ref="HQK146:HQM146"/>
    <mergeCell ref="TZQ146:TZS146"/>
    <mergeCell ref="LUG146:LUI146"/>
    <mergeCell ref="MEW146:MEY146"/>
    <mergeCell ref="STE146:STG146"/>
    <mergeCell ref="MZU146:MZW146"/>
    <mergeCell ref="NKK146:NKM146"/>
    <mergeCell ref="BCC146:BCE146"/>
    <mergeCell ref="IBA146:IBC146"/>
    <mergeCell ref="FCS146:FCU146"/>
    <mergeCell ref="FNI146:FNK146"/>
    <mergeCell ref="UUK146:UUM146"/>
    <mergeCell ref="TY146:UA146"/>
    <mergeCell ref="KMC146:KME146"/>
    <mergeCell ref="KWS146:KWU146"/>
    <mergeCell ref="SGS146:SGU146"/>
    <mergeCell ref="SRI146:SRK146"/>
    <mergeCell ref="RAG146:RAI146"/>
    <mergeCell ref="WJQ146:WJS146"/>
    <mergeCell ref="PTA146:PTC146"/>
    <mergeCell ref="KKG146:KKI146"/>
    <mergeCell ref="RJE146:RJG146"/>
    <mergeCell ref="ITE146:ITG146"/>
    <mergeCell ref="JDU146:JDW146"/>
    <mergeCell ref="VCK146:VCM146"/>
    <mergeCell ref="RUG146:RUI146"/>
    <mergeCell ref="QNU146:QNW146"/>
    <mergeCell ref="DSS146:DSU146"/>
    <mergeCell ref="QYK146:QYM146"/>
    <mergeCell ref="LFA146:LFC146"/>
    <mergeCell ref="CMG146:CMI146"/>
    <mergeCell ref="OVM146:OVO146"/>
    <mergeCell ref="VXE146:VXG146"/>
    <mergeCell ref="WHU146:WHW146"/>
    <mergeCell ref="PGO146:PGQ146"/>
    <mergeCell ref="OAC146:OAE146"/>
    <mergeCell ref="IGS146:IGU146"/>
    <mergeCell ref="IRI146:IRK146"/>
    <mergeCell ref="PFQ146:PFS146"/>
    <mergeCell ref="PQG146:PQI146"/>
    <mergeCell ref="TJM146:TJO146"/>
    <mergeCell ref="TUC146:TUE146"/>
    <mergeCell ref="UPA146:UPC146"/>
    <mergeCell ref="UZQ146:UZS146"/>
    <mergeCell ref="NYK146:NYM146"/>
    <mergeCell ref="FTA146:FTC146"/>
    <mergeCell ref="GDQ146:GDS146"/>
    <mergeCell ref="MRY146:MSA146"/>
    <mergeCell ref="AKG146:AKI146"/>
    <mergeCell ref="HJE146:HJG146"/>
    <mergeCell ref="NCO146:NCQ146"/>
    <mergeCell ref="DU146:DW146"/>
    <mergeCell ref="SBI146:SBK146"/>
    <mergeCell ref="SLY146:SMA146"/>
    <mergeCell ref="KEG146:KEI146"/>
    <mergeCell ref="EKW146:EKY146"/>
    <mergeCell ref="EVM146:EVO146"/>
    <mergeCell ref="RQO146:RQQ146"/>
    <mergeCell ref="PNQ146:PNS146"/>
    <mergeCell ref="FQG146:FQI146"/>
    <mergeCell ref="QIK146:QIM146"/>
    <mergeCell ref="QTA146:QTC146"/>
    <mergeCell ref="EJA146:EJC146"/>
    <mergeCell ref="CRY146:CSA146"/>
    <mergeCell ref="DCO146:DCQ146"/>
    <mergeCell ref="NUS146:NUU146"/>
    <mergeCell ref="WVU146:WVW146"/>
    <mergeCell ref="VPI146:VPK146"/>
    <mergeCell ref="IUG146:IUI146"/>
    <mergeCell ref="PVY146:PWA146"/>
    <mergeCell ref="AOW146:AOY146"/>
    <mergeCell ref="QGO146:QGQ146"/>
    <mergeCell ref="CQC146:CQE146"/>
    <mergeCell ref="VNQ146:VNS146"/>
    <mergeCell ref="NIG146:NII146"/>
    <mergeCell ref="BJQ146:BJS146"/>
    <mergeCell ref="NSW146:NSY146"/>
    <mergeCell ref="UHE146:UHG146"/>
    <mergeCell ref="OYK146:OYM146"/>
    <mergeCell ref="GIK146:GIM146"/>
    <mergeCell ref="GTA146:GTC146"/>
    <mergeCell ref="URU146:URW146"/>
    <mergeCell ref="RU146:RW146"/>
    <mergeCell ref="ACK146:ACM146"/>
    <mergeCell ref="RTM146:RTO146"/>
    <mergeCell ref="FBE146:FBG146"/>
    <mergeCell ref="FLU146:FLW146"/>
    <mergeCell ref="MAC146:MAE146"/>
    <mergeCell ref="MKS146:MKU146"/>
    <mergeCell ref="EFI146:EFK146"/>
    <mergeCell ref="LEG146:LEI146"/>
    <mergeCell ref="JMK146:JMM146"/>
    <mergeCell ref="CXE146:CXG146"/>
    <mergeCell ref="PA146:PC146"/>
    <mergeCell ref="KHE146:KHG146"/>
    <mergeCell ref="KRU146:KRW146"/>
    <mergeCell ref="OLA146:OLC146"/>
    <mergeCell ref="VJY146:VKA146"/>
    <mergeCell ref="WQK146:WQM146"/>
    <mergeCell ref="XBA146:XBC146"/>
    <mergeCell ref="AJM146:AJO146"/>
    <mergeCell ref="QJM146:QJO146"/>
    <mergeCell ref="HTM146:HTO146"/>
    <mergeCell ref="IEC146:IEE146"/>
    <mergeCell ref="CKS146:CKU146"/>
    <mergeCell ref="BEG146:BEI146"/>
    <mergeCell ref="KFI146:KFK146"/>
    <mergeCell ref="UXM146:UXO146"/>
    <mergeCell ref="VIC146:VIE146"/>
    <mergeCell ref="MK146:MM146"/>
    <mergeCell ref="XA146:XC146"/>
    <mergeCell ref="HHA146:HHC146"/>
    <mergeCell ref="HRQ146:HRS146"/>
    <mergeCell ref="SJU146:SJW146"/>
    <mergeCell ref="AHE146:AHG146"/>
    <mergeCell ref="ARU146:ARW146"/>
    <mergeCell ref="NBA146:NBC146"/>
    <mergeCell ref="TPI146:TPK146"/>
    <mergeCell ref="LUO146:LUQ146"/>
    <mergeCell ref="TZY146:UAA146"/>
    <mergeCell ref="KO146:KQ146"/>
    <mergeCell ref="GJM146:GJO146"/>
    <mergeCell ref="RBQ146:RBS146"/>
    <mergeCell ref="FDA146:FDC146"/>
    <mergeCell ref="RMG146:RMI146"/>
    <mergeCell ref="JQ146:JS146"/>
    <mergeCell ref="DLE146:DLG146"/>
    <mergeCell ref="KXM146:KXO146"/>
    <mergeCell ref="WAG146:WAI146"/>
    <mergeCell ref="QPE146:QPG146"/>
    <mergeCell ref="EQO146:EQQ146"/>
    <mergeCell ref="IJU146:IJW146"/>
    <mergeCell ref="PIS146:PIU146"/>
    <mergeCell ref="PTI146:PTK146"/>
    <mergeCell ref="QZU146:QZW146"/>
    <mergeCell ref="JZY146:KAA146"/>
    <mergeCell ref="CCW146:CCY146"/>
    <mergeCell ref="RUO146:RUQ146"/>
    <mergeCell ref="VLA146:VLC146"/>
    <mergeCell ref="HBQ146:HBS146"/>
    <mergeCell ref="HMG146:HMI146"/>
    <mergeCell ref="OWG146:OWI146"/>
    <mergeCell ref="PGW146:PGY146"/>
    <mergeCell ref="UQG146:UQI146"/>
    <mergeCell ref="SZE146:SZG146"/>
    <mergeCell ref="TJU146:TJW146"/>
    <mergeCell ref="MIO146:MIQ146"/>
    <mergeCell ref="MTE146:MTG146"/>
    <mergeCell ref="GZU146:GZW146"/>
    <mergeCell ref="NYS146:NYU146"/>
    <mergeCell ref="FIS146:FIU146"/>
    <mergeCell ref="FTI146:FTK146"/>
    <mergeCell ref="RRY146:RSA146"/>
    <mergeCell ref="SCO146:SCQ146"/>
    <mergeCell ref="LAK146:LAM146"/>
    <mergeCell ref="LLA146:LLC146"/>
    <mergeCell ref="SMS146:SMU146"/>
    <mergeCell ref="DFQ146:DFS146"/>
    <mergeCell ref="WDE146:WDG146"/>
    <mergeCell ref="N146:P146"/>
    <mergeCell ref="ELE146:ELG146"/>
    <mergeCell ref="QUK146:QUM146"/>
    <mergeCell ref="MFU146:MFW146"/>
    <mergeCell ref="PZA146:PZC146"/>
    <mergeCell ref="WXY146:WYA146"/>
    <mergeCell ref="BXM146:BXO146"/>
    <mergeCell ref="RPE146:RPG146"/>
    <mergeCell ref="JSC146:JSE146"/>
    <mergeCell ref="UKG146:UKI146"/>
    <mergeCell ref="OQW146:OQY146"/>
    <mergeCell ref="PBM146:PBO146"/>
    <mergeCell ref="WLM146:WLO146"/>
    <mergeCell ref="HEK146:HEM146"/>
    <mergeCell ref="WWC146:WWE146"/>
    <mergeCell ref="BLA146:BLC146"/>
    <mergeCell ref="MDE146:MDG146"/>
    <mergeCell ref="AEO146:AEQ146"/>
    <mergeCell ref="MNU146:MNW146"/>
    <mergeCell ref="TXU146:TXW146"/>
    <mergeCell ref="UIK146:UIM146"/>
    <mergeCell ref="OPA146:OPC146"/>
    <mergeCell ref="VNY146:VOA146"/>
    <mergeCell ref="MXY146:MYA146"/>
    <mergeCell ref="NIO146:NIQ146"/>
    <mergeCell ref="HM146:HO146"/>
    <mergeCell ref="SC146:SE146"/>
    <mergeCell ref="LQS146:LQU146"/>
    <mergeCell ref="MBI146:MBK146"/>
    <mergeCell ref="KUW146:KUY146"/>
    <mergeCell ref="SPQ146:SPS146"/>
    <mergeCell ref="TAG146:TAI146"/>
    <mergeCell ref="MAK146:MAM146"/>
    <mergeCell ref="QBY146:QCA146"/>
    <mergeCell ref="KTE146:KTG146"/>
    <mergeCell ref="CNU146:CNW146"/>
    <mergeCell ref="JMS146:JMU146"/>
    <mergeCell ref="JXU146:JXW146"/>
    <mergeCell ref="RHI146:RHK146"/>
    <mergeCell ref="VAO146:VAQ146"/>
    <mergeCell ref="DIO146:DIQ146"/>
    <mergeCell ref="GZA146:GZC146"/>
    <mergeCell ref="WGC146:WGE146"/>
    <mergeCell ref="WQS146:WQU146"/>
    <mergeCell ref="HKC146:HKE146"/>
    <mergeCell ref="OTQ146:OTS146"/>
    <mergeCell ref="JAG146:JAI146"/>
    <mergeCell ref="AUW146:AUY146"/>
    <mergeCell ref="HTU146:HTW146"/>
    <mergeCell ref="TSK146:TSM146"/>
    <mergeCell ref="UDA146:UDC146"/>
    <mergeCell ref="GBY146:GCA146"/>
    <mergeCell ref="GMO146:GMQ146"/>
    <mergeCell ref="MS146:MU146"/>
    <mergeCell ref="XI146:XK146"/>
    <mergeCell ref="GWS146:GWU146"/>
    <mergeCell ref="HHI146:HHK146"/>
    <mergeCell ref="TFY146:TGA146"/>
    <mergeCell ref="RZM146:RZO146"/>
    <mergeCell ref="SKC146:SKE146"/>
    <mergeCell ref="TQO146:TQQ146"/>
    <mergeCell ref="GAC146:GAE146"/>
    <mergeCell ref="ETQ146:ETS146"/>
    <mergeCell ref="FZE146:FZG146"/>
    <mergeCell ref="JSK146:JSM146"/>
    <mergeCell ref="KDA146:KDC146"/>
    <mergeCell ref="SIK146:SIM146"/>
    <mergeCell ref="RNA146:RNC146"/>
    <mergeCell ref="CFY146:CGA146"/>
    <mergeCell ref="DAW146:DAY146"/>
    <mergeCell ref="DLM146:DLO146"/>
    <mergeCell ref="CFA146:CFC146"/>
    <mergeCell ref="OZI146:OZK146"/>
    <mergeCell ref="WIW146:WIY146"/>
    <mergeCell ref="JQO146:JQQ146"/>
    <mergeCell ref="AXU146:AXW146"/>
    <mergeCell ref="BIK146:BIM146"/>
    <mergeCell ref="IKC146:IKE146"/>
    <mergeCell ref="IUS146:IUU146"/>
    <mergeCell ref="QPM146:QPO146"/>
    <mergeCell ref="NRE146:NRG146"/>
    <mergeCell ref="BSO146:BSQ146"/>
    <mergeCell ref="CDE146:CDG146"/>
    <mergeCell ref="FWK146:FWM146"/>
    <mergeCell ref="OBU146:OBW146"/>
    <mergeCell ref="HBY146:HCA146"/>
    <mergeCell ref="ALI146:ALK146"/>
    <mergeCell ref="EW146:EY146"/>
    <mergeCell ref="EOG146:EOI146"/>
    <mergeCell ref="EYW146:EYY146"/>
    <mergeCell ref="NPI146:NPK146"/>
    <mergeCell ref="LYG146:LYI146"/>
    <mergeCell ref="MIW146:MIY146"/>
    <mergeCell ref="RHQ146:RHS146"/>
    <mergeCell ref="RSG146:RSI146"/>
    <mergeCell ref="JVE146:JVG146"/>
    <mergeCell ref="EBU146:EBW146"/>
    <mergeCell ref="LAS146:LAU146"/>
    <mergeCell ref="CVI146:CVK146"/>
    <mergeCell ref="PEO146:PEQ146"/>
    <mergeCell ref="WOO146:WOQ146"/>
    <mergeCell ref="RFU146:RFW146"/>
    <mergeCell ref="INA146:INC146"/>
    <mergeCell ref="PZI146:PZK146"/>
    <mergeCell ref="UAW146:UAY146"/>
    <mergeCell ref="OHM146:OHO146"/>
    <mergeCell ref="CIW146:CIY146"/>
    <mergeCell ref="OSC146:OSE146"/>
    <mergeCell ref="VGK146:VGM146"/>
    <mergeCell ref="NLQ146:NLS146"/>
    <mergeCell ref="VRA146:VRC146"/>
    <mergeCell ref="IAO146:IAQ146"/>
    <mergeCell ref="VE146:VG146"/>
    <mergeCell ref="GUC146:GUE146"/>
    <mergeCell ref="SSS146:SSU146"/>
    <mergeCell ref="BAS146:BAU146"/>
    <mergeCell ref="NJY146:NKA146"/>
    <mergeCell ref="TDI146:TDK146"/>
    <mergeCell ref="MDM146:MDO146"/>
    <mergeCell ref="MOC146:MOE146"/>
    <mergeCell ref="VEO146:VEQ146"/>
    <mergeCell ref="TNM146:TNO146"/>
    <mergeCell ref="TYC146:TYE146"/>
    <mergeCell ref="JPU146:JPW146"/>
    <mergeCell ref="SGG146:SGI146"/>
    <mergeCell ref="SQW146:SQY146"/>
    <mergeCell ref="RKK146:RKM146"/>
    <mergeCell ref="LRA146:LRC146"/>
    <mergeCell ref="SPY146:SQA146"/>
    <mergeCell ref="WJE146:WJG146"/>
    <mergeCell ref="WTU146:WTW146"/>
    <mergeCell ref="RIS146:RIU146"/>
    <mergeCell ref="ISS146:ISU146"/>
    <mergeCell ref="JDI146:JDK146"/>
    <mergeCell ref="QCG146:QCI146"/>
    <mergeCell ref="VWS146:VWU146"/>
    <mergeCell ref="JYC146:JYE146"/>
    <mergeCell ref="NOO146:NOQ146"/>
    <mergeCell ref="WHI146:WHK146"/>
    <mergeCell ref="VAW146:VAY146"/>
    <mergeCell ref="PPU146:PPW146"/>
    <mergeCell ref="HKK146:HKM146"/>
    <mergeCell ref="OJI146:OJK146"/>
    <mergeCell ref="UZE146:UZG146"/>
    <mergeCell ref="TSS146:TSU146"/>
    <mergeCell ref="NCC146:NCE146"/>
    <mergeCell ref="EWS146:EWU146"/>
    <mergeCell ref="DI146:DK146"/>
    <mergeCell ref="NY146:OA146"/>
    <mergeCell ref="GCG146:GCI146"/>
    <mergeCell ref="SAW146:SAY146"/>
    <mergeCell ref="RFA146:RFC146"/>
    <mergeCell ref="DOO146:DOQ146"/>
    <mergeCell ref="DZE146:DZG146"/>
    <mergeCell ref="TGG146:TGI146"/>
    <mergeCell ref="QHY146:QIA146"/>
    <mergeCell ref="QSO146:QSQ146"/>
    <mergeCell ref="ETY146:EUA146"/>
    <mergeCell ref="CRM146:CRO146"/>
    <mergeCell ref="DCC146:DCE146"/>
    <mergeCell ref="BVQ146:BVS146"/>
    <mergeCell ref="DLU146:DLW146"/>
    <mergeCell ref="DWW146:DWY146"/>
    <mergeCell ref="QGC146:QGE146"/>
    <mergeCell ref="OZQ146:OZS146"/>
    <mergeCell ref="PKG146:PKI146"/>
    <mergeCell ref="AYC146:AYE146"/>
    <mergeCell ref="BJE146:BJG146"/>
    <mergeCell ref="URI146:URK146"/>
    <mergeCell ref="MLY146:MMA146"/>
    <mergeCell ref="GSO146:GSQ146"/>
    <mergeCell ref="NGW146:NGY146"/>
    <mergeCell ref="NRM146:NRO146"/>
    <mergeCell ref="FMC146:FME146"/>
    <mergeCell ref="ABA146:ABC146"/>
    <mergeCell ref="EEW146:EEY146"/>
    <mergeCell ref="LDU146:LDW146"/>
    <mergeCell ref="LOK146:LOM146"/>
    <mergeCell ref="EDY146:EEA146"/>
    <mergeCell ref="EOO146:EOQ146"/>
    <mergeCell ref="QYG146:QYI146"/>
    <mergeCell ref="CWS146:CWU146"/>
    <mergeCell ref="DHI146:DHK146"/>
    <mergeCell ref="QCK146:QCM146"/>
    <mergeCell ref="BQG146:BQI146"/>
    <mergeCell ref="KRI146:KRK146"/>
    <mergeCell ref="VJM146:VJO146"/>
    <mergeCell ref="JKW146:JKY146"/>
    <mergeCell ref="VUC146:VUE146"/>
    <mergeCell ref="DRM146:DRO146"/>
    <mergeCell ref="ECC146:ECE146"/>
    <mergeCell ref="WOW146:WOY146"/>
    <mergeCell ref="BDU146:BDW146"/>
    <mergeCell ref="BOK146:BOM146"/>
    <mergeCell ref="UXA146:UXC146"/>
    <mergeCell ref="IYK146:IYM146"/>
    <mergeCell ref="VHQ146:VHS146"/>
    <mergeCell ref="UBE146:UBG146"/>
    <mergeCell ref="OHU146:OHW146"/>
    <mergeCell ref="GKS146:GKU146"/>
    <mergeCell ref="ARI146:ARK146"/>
    <mergeCell ref="HQG146:HQI146"/>
    <mergeCell ref="TZM146:TZO146"/>
    <mergeCell ref="KW146:KY146"/>
    <mergeCell ref="VM146:VO146"/>
    <mergeCell ref="LUC146:LUE146"/>
    <mergeCell ref="MES146:MEU146"/>
    <mergeCell ref="STA146:STC146"/>
    <mergeCell ref="FCO146:FCQ146"/>
    <mergeCell ref="FNE146:FNG146"/>
    <mergeCell ref="QFI146:QFK146"/>
    <mergeCell ref="KLY146:KMA146"/>
    <mergeCell ref="JFM146:JFO146"/>
    <mergeCell ref="SGO146:SGQ146"/>
    <mergeCell ref="VZU146:VZW146"/>
    <mergeCell ref="PIG146:PII146"/>
    <mergeCell ref="PSW146:PSY146"/>
    <mergeCell ref="DUG146:DUI146"/>
    <mergeCell ref="URQ146:URS146"/>
    <mergeCell ref="ITA146:ITC146"/>
    <mergeCell ref="JDQ146:JDS146"/>
    <mergeCell ref="QNQ146:QNS146"/>
    <mergeCell ref="CMC146:CME146"/>
    <mergeCell ref="GFI146:GFK146"/>
    <mergeCell ref="VXA146:VXC146"/>
    <mergeCell ref="NZY146:OAA146"/>
    <mergeCell ref="IGO146:IGQ146"/>
    <mergeCell ref="YK146:YM146"/>
    <mergeCell ref="TJI146:TJK146"/>
    <mergeCell ref="FSW146:FSY146"/>
    <mergeCell ref="MRU146:MRW146"/>
    <mergeCell ref="EMK146:EMM146"/>
    <mergeCell ref="QVQ146:QVS146"/>
    <mergeCell ref="DQ146:DS146"/>
    <mergeCell ref="SBE146:SBG146"/>
    <mergeCell ref="KEC146:KEE146"/>
    <mergeCell ref="EKS146:EKU146"/>
    <mergeCell ref="DEG146:DEI146"/>
    <mergeCell ref="DOW146:DOY146"/>
    <mergeCell ref="PNM146:PNO146"/>
    <mergeCell ref="PYC146:PYE146"/>
    <mergeCell ref="B153:H153"/>
    <mergeCell ref="WXM146:WXO146"/>
    <mergeCell ref="LJM146:LJO146"/>
    <mergeCell ref="AQO146:AQQ146"/>
    <mergeCell ref="QIG146:QII146"/>
    <mergeCell ref="QSW146:QSY146"/>
    <mergeCell ref="CRU146:CRW146"/>
    <mergeCell ref="DCK146:DCM146"/>
    <mergeCell ref="KBI146:KBK146"/>
    <mergeCell ref="NUO146:NUQ146"/>
    <mergeCell ref="OFE146:OFG146"/>
    <mergeCell ref="PBA146:PBC146"/>
    <mergeCell ref="WVQ146:WVS146"/>
    <mergeCell ref="VPE146:VPG146"/>
    <mergeCell ref="AEC146:AEE146"/>
    <mergeCell ref="AOS146:AOU146"/>
    <mergeCell ref="HNQ146:HNS146"/>
    <mergeCell ref="LGW146:LGY146"/>
    <mergeCell ref="PVU146:PVW146"/>
    <mergeCell ref="MXM146:MXO146"/>
    <mergeCell ref="NIC146:NIE146"/>
    <mergeCell ref="TWK146:TWM146"/>
    <mergeCell ref="UHA146:UHC146"/>
    <mergeCell ref="MBQ146:MBS146"/>
    <mergeCell ref="GSW146:GSY146"/>
    <mergeCell ref="RQ146:RS146"/>
    <mergeCell ref="KUK146:KUM146"/>
    <mergeCell ref="RTI146:RTK146"/>
    <mergeCell ref="DUO146:DUQ146"/>
    <mergeCell ref="EFE146:EFG146"/>
    <mergeCell ref="KTM146:KTO146"/>
    <mergeCell ref="LEC146:LEE146"/>
    <mergeCell ref="XCS146:XCU146"/>
    <mergeCell ref="JMG146:JMI146"/>
    <mergeCell ref="WRY146:WSA146"/>
    <mergeCell ref="BGW146:BGY146"/>
    <mergeCell ref="IFU146:IFW146"/>
    <mergeCell ref="KHA146:KHC146"/>
    <mergeCell ref="WQG146:WQI146"/>
    <mergeCell ref="VJU146:VJW146"/>
    <mergeCell ref="VUK146:VUM146"/>
    <mergeCell ref="HTI146:HTK146"/>
    <mergeCell ref="IDY146:IEA146"/>
    <mergeCell ref="SWC146:SWE146"/>
    <mergeCell ref="BEC146:BEE146"/>
    <mergeCell ref="FFQ146:FFS146"/>
    <mergeCell ref="UXI146:UXK146"/>
    <mergeCell ref="MG146:MI146"/>
    <mergeCell ref="WW146:WY146"/>
    <mergeCell ref="HGW146:HGY146"/>
    <mergeCell ref="GAK146:GAM146"/>
    <mergeCell ref="GLA146:GLC146"/>
    <mergeCell ref="SJQ146:SJS146"/>
    <mergeCell ref="ARQ146:ARS146"/>
    <mergeCell ref="SUG146:SUI146"/>
    <mergeCell ref="LJU146:LJW146"/>
    <mergeCell ref="LUK146:LUM146"/>
    <mergeCell ref="ETE146:ETG146"/>
    <mergeCell ref="DMS146:DMU146"/>
    <mergeCell ref="ESG146:ESI146"/>
    <mergeCell ref="FCW146:FCY146"/>
    <mergeCell ref="IWC146:IWE146"/>
    <mergeCell ref="PVA146:PVC146"/>
    <mergeCell ref="RBM146:RBO146"/>
    <mergeCell ref="DLA146:DLC146"/>
    <mergeCell ref="KXI146:KXK146"/>
    <mergeCell ref="CEO146:CEQ146"/>
    <mergeCell ref="CPE146:CPG146"/>
    <mergeCell ref="IJQ146:IJS146"/>
    <mergeCell ref="QW146:QY146"/>
    <mergeCell ref="PIO146:PIQ146"/>
    <mergeCell ref="HDE146:HDG146"/>
    <mergeCell ref="PTE146:PTG146"/>
    <mergeCell ref="CCS146:CCU146"/>
    <mergeCell ref="MUW146:MUY146"/>
    <mergeCell ref="HBM146:HBO146"/>
    <mergeCell ref="HMC146:HME146"/>
    <mergeCell ref="FVA146:FVC146"/>
    <mergeCell ref="GFQ146:GFS146"/>
    <mergeCell ref="OWC146:OWE146"/>
    <mergeCell ref="TJQ146:TJS146"/>
    <mergeCell ref="MIK146:MIM146"/>
    <mergeCell ref="LBY146:LCA146"/>
    <mergeCell ref="FIO146:FIQ146"/>
    <mergeCell ref="FTE146:FTG146"/>
    <mergeCell ref="RRU146:RRW146"/>
    <mergeCell ref="QLI146:QLK146"/>
    <mergeCell ref="LAG146:LAI146"/>
    <mergeCell ref="CUW146:CUY146"/>
    <mergeCell ref="DFM146:DFO146"/>
    <mergeCell ref="JTU146:JTW146"/>
    <mergeCell ref="J146:L146"/>
    <mergeCell ref="ELA146:ELC146"/>
    <mergeCell ref="KEK146:KEM146"/>
    <mergeCell ref="SMO146:SMQ146"/>
    <mergeCell ref="WDA146:WDC146"/>
    <mergeCell ref="PYW146:PYY146"/>
    <mergeCell ref="HGC146:HGE146"/>
    <mergeCell ref="WXU146:WXW146"/>
    <mergeCell ref="BMS146:BMU146"/>
    <mergeCell ref="BXI146:BXK146"/>
    <mergeCell ref="VQO146:VQQ146"/>
    <mergeCell ref="JRY146:JSA146"/>
    <mergeCell ref="BBY146:BCA146"/>
    <mergeCell ref="NLE146:NLG146"/>
    <mergeCell ref="UKC146:UKE146"/>
    <mergeCell ref="OQS146:OQU146"/>
    <mergeCell ref="NUW146:NUY146"/>
    <mergeCell ref="WLI146:WLK146"/>
    <mergeCell ref="HEG146:HEI146"/>
    <mergeCell ref="TU146:TW146"/>
    <mergeCell ref="AEK146:AEM146"/>
    <mergeCell ref="MDA146:MDC146"/>
    <mergeCell ref="KWO146:KWQ146"/>
    <mergeCell ref="MNQ146:MNS146"/>
    <mergeCell ref="TNA146:TNC146"/>
    <mergeCell ref="TXQ146:TXS146"/>
    <mergeCell ref="SRE146:SRG146"/>
    <mergeCell ref="NIK146:NIM146"/>
    <mergeCell ref="RJY146:RKA146"/>
    <mergeCell ref="RY146:SA146"/>
    <mergeCell ref="SPM146:SPO146"/>
    <mergeCell ref="KKC146:KKE146"/>
    <mergeCell ref="KUS146:KUU146"/>
    <mergeCell ref="RJA146:RJC146"/>
    <mergeCell ref="RTQ146:RTS146"/>
    <mergeCell ref="MAG146:MAI146"/>
    <mergeCell ref="QBU146:QBW146"/>
    <mergeCell ref="HWK146:HWM146"/>
    <mergeCell ref="OVI146:OVK146"/>
    <mergeCell ref="CDA146:CDC146"/>
    <mergeCell ref="JMO146:JMQ146"/>
    <mergeCell ref="IRE146:IRG146"/>
    <mergeCell ref="VAK146:VAM146"/>
    <mergeCell ref="WFY146:WGA146"/>
    <mergeCell ref="GYW146:GYY146"/>
    <mergeCell ref="B149:H149"/>
    <mergeCell ref="OTM146:OTO146"/>
    <mergeCell ref="GDM146:GDO146"/>
    <mergeCell ref="AKC146:AKE146"/>
    <mergeCell ref="AUS146:AUU146"/>
    <mergeCell ref="HTQ146:HTS146"/>
    <mergeCell ref="TSG146:TSI146"/>
    <mergeCell ref="SLU146:SLW146"/>
    <mergeCell ref="UCW146:UCY146"/>
    <mergeCell ref="GBU146:GBW146"/>
    <mergeCell ref="GMK146:GMM146"/>
    <mergeCell ref="EVI146:EVK146"/>
    <mergeCell ref="FFY146:FGA146"/>
    <mergeCell ref="MO146:MQ146"/>
    <mergeCell ref="B151:H151"/>
    <mergeCell ref="HHE146:HHG146"/>
    <mergeCell ref="RZI146:RZK146"/>
    <mergeCell ref="SJY146:SKA146"/>
    <mergeCell ref="EIW146:EIY146"/>
    <mergeCell ref="ETM146:ETO146"/>
    <mergeCell ref="PLQ146:PLS146"/>
    <mergeCell ref="WKO146:WKQ146"/>
    <mergeCell ref="JSG146:JSI146"/>
    <mergeCell ref="RBU146:RBW146"/>
    <mergeCell ref="ILU146:ILW146"/>
    <mergeCell ref="BVE146:BVG146"/>
    <mergeCell ref="CFU146:CFW146"/>
    <mergeCell ref="RMW146:RMY146"/>
    <mergeCell ref="DLI146:DLK146"/>
    <mergeCell ref="HEO146:HEQ146"/>
    <mergeCell ref="OOC146:OOE146"/>
    <mergeCell ref="OZE146:OZG146"/>
    <mergeCell ref="WIS146:WIU146"/>
    <mergeCell ref="ANA146:ANC146"/>
    <mergeCell ref="AXQ146:AXS146"/>
    <mergeCell ref="HZI146:HZK146"/>
    <mergeCell ref="IJY146:IKA146"/>
    <mergeCell ref="NSS146:NSU146"/>
    <mergeCell ref="NRA146:NRC146"/>
    <mergeCell ref="BSK146:BSM146"/>
    <mergeCell ref="FLQ146:FLS146"/>
    <mergeCell ref="FWG146:FWI146"/>
    <mergeCell ref="MKO146:MKQ146"/>
    <mergeCell ref="MVE146:MVG146"/>
    <mergeCell ref="HBU146:HBW146"/>
    <mergeCell ref="ALE146:ALG146"/>
    <mergeCell ref="ES146:EU146"/>
    <mergeCell ref="JWW146:JWY146"/>
    <mergeCell ref="EDM146:EDO146"/>
    <mergeCell ref="EOC146:EOE146"/>
    <mergeCell ref="LYC146:LYE146"/>
    <mergeCell ref="MIS146:MIU146"/>
    <mergeCell ref="XAW146:XAY146"/>
    <mergeCell ref="BPU146:BPW146"/>
    <mergeCell ref="CAK146:CAM146"/>
    <mergeCell ref="RHM146:RHO146"/>
    <mergeCell ref="JKK146:JKM146"/>
    <mergeCell ref="JVA146:JVC146"/>
    <mergeCell ref="EBQ146:EBS146"/>
    <mergeCell ref="LAO146:LAQ146"/>
    <mergeCell ref="CKO146:CKQ146"/>
    <mergeCell ref="CVE146:CVG146"/>
    <mergeCell ref="OTU146:OTW146"/>
    <mergeCell ref="WOK146:WOM146"/>
    <mergeCell ref="BDI146:BDK146"/>
    <mergeCell ref="BNY146:BOA146"/>
    <mergeCell ref="ICG146:ICI146"/>
    <mergeCell ref="IMW146:IMY146"/>
    <mergeCell ref="AHM146:AHO146"/>
    <mergeCell ref="VHY146:VIA146"/>
    <mergeCell ref="UAS146:UAU146"/>
    <mergeCell ref="CIS146:CIU146"/>
    <mergeCell ref="VGG146:VGI146"/>
    <mergeCell ref="NAW146:NAY146"/>
    <mergeCell ref="AFU146:AFW146"/>
    <mergeCell ref="NLM146:NLO146"/>
    <mergeCell ref="UKK146:UKM146"/>
    <mergeCell ref="KK146:KM146"/>
    <mergeCell ref="VA146:VC146"/>
    <mergeCell ref="GJI146:GJK146"/>
    <mergeCell ref="GTY146:GUA146"/>
    <mergeCell ref="KNE146:KNG146"/>
    <mergeCell ref="RMC146:RME146"/>
    <mergeCell ref="LSS146:LSU146"/>
    <mergeCell ref="MDI146:MDK146"/>
    <mergeCell ref="SSO146:SSQ146"/>
    <mergeCell ref="TDE146:TDG146"/>
    <mergeCell ref="DVQ146:DVS146"/>
    <mergeCell ref="TXY146:TYA146"/>
    <mergeCell ref="JFA146:JFC146"/>
    <mergeCell ref="JPQ146:JPS146"/>
    <mergeCell ref="QZQ146:QZS146"/>
    <mergeCell ref="RKG146:RKI146"/>
    <mergeCell ref="LQW146:LQY146"/>
    <mergeCell ref="WJA146:WJC146"/>
    <mergeCell ref="VCO146:VCQ146"/>
    <mergeCell ref="OLY146:OMA146"/>
    <mergeCell ref="ISO146:ISQ146"/>
    <mergeCell ref="JDE146:JDG146"/>
    <mergeCell ref="QCC146:QCE146"/>
    <mergeCell ref="TVI146:TVK146"/>
    <mergeCell ref="HWS146:HWU146"/>
    <mergeCell ref="NOK146:NOM146"/>
    <mergeCell ref="UQC146:UQE146"/>
    <mergeCell ref="HVA146:HVC146"/>
    <mergeCell ref="VAS146:VAU146"/>
    <mergeCell ref="GZQ146:GZS146"/>
    <mergeCell ref="HKG146:HKI146"/>
    <mergeCell ref="OJE146:OJG146"/>
    <mergeCell ref="SCK146:SCM146"/>
    <mergeCell ref="TIW146:TIY146"/>
    <mergeCell ref="THY146:TIA146"/>
    <mergeCell ref="TSO146:TSQ146"/>
    <mergeCell ref="MRI146:MRK146"/>
    <mergeCell ref="NBY146:NCA146"/>
    <mergeCell ref="ELY146:EMA146"/>
    <mergeCell ref="EWO146:EWQ146"/>
    <mergeCell ref="LKW146:LKY146"/>
    <mergeCell ref="DE146:DG146"/>
    <mergeCell ref="GCC146:GCE146"/>
    <mergeCell ref="LVM146:LVO146"/>
    <mergeCell ref="QUG146:QUI146"/>
    <mergeCell ref="REW146:REY146"/>
    <mergeCell ref="DDU146:DDW146"/>
    <mergeCell ref="DOK146:DOM146"/>
    <mergeCell ref="OGO146:OGQ146"/>
    <mergeCell ref="WBE146:WBG146"/>
    <mergeCell ref="QHU146:QHW146"/>
    <mergeCell ref="QSK146:QSM146"/>
    <mergeCell ref="ICK146:ICM146"/>
    <mergeCell ref="PBI146:PBK146"/>
    <mergeCell ref="PLY146:PMA146"/>
    <mergeCell ref="DBY146:DCA146"/>
    <mergeCell ref="BKW146:BKY146"/>
    <mergeCell ref="BVM146:BVO146"/>
    <mergeCell ref="NUC146:NUE146"/>
    <mergeCell ref="OES146:OEU146"/>
    <mergeCell ref="VDQ146:VDS146"/>
    <mergeCell ref="OOW146:OOY146"/>
    <mergeCell ref="OZM146:OZO146"/>
    <mergeCell ref="AYK146:AYM146"/>
    <mergeCell ref="UGO146:UGQ146"/>
    <mergeCell ref="MBE146:MBG146"/>
    <mergeCell ref="MLU146:MLW146"/>
    <mergeCell ref="TAC146:TAE146"/>
    <mergeCell ref="GSK146:GSM146"/>
    <mergeCell ref="NRI146:NRK146"/>
    <mergeCell ref="TKS146:TKU146"/>
    <mergeCell ref="FLY146:FMA146"/>
    <mergeCell ref="JNM146:JNO146"/>
    <mergeCell ref="AAW146:AAY146"/>
    <mergeCell ref="DUC146:DUE146"/>
    <mergeCell ref="EES146:EEU146"/>
    <mergeCell ref="KTA146:KTC146"/>
    <mergeCell ref="LDQ146:LDS146"/>
    <mergeCell ref="CYG146:CYI146"/>
    <mergeCell ref="QMK146:QMM146"/>
    <mergeCell ref="VVU146:VVW146"/>
    <mergeCell ref="IFI146:IFK146"/>
    <mergeCell ref="IPY146:IQA146"/>
    <mergeCell ref="PRQ146:PRS146"/>
    <mergeCell ref="CWO146:CWQ146"/>
    <mergeCell ref="BQC146:BQE146"/>
    <mergeCell ref="KRE146:KRG146"/>
    <mergeCell ref="JAC146:JAE146"/>
    <mergeCell ref="JKS146:JKU146"/>
    <mergeCell ref="VJI146:VJK146"/>
    <mergeCell ref="VTY146:VUA146"/>
    <mergeCell ref="CK146:CM146"/>
    <mergeCell ref="HSW146:HSY146"/>
    <mergeCell ref="BDQ146:BDS146"/>
    <mergeCell ref="XE146:XG146"/>
    <mergeCell ref="INQ146:INS146"/>
    <mergeCell ref="IYG146:IYI146"/>
    <mergeCell ref="TQK146:TQM146"/>
    <mergeCell ref="GVI146:GVK146"/>
    <mergeCell ref="UBA146:UBC146"/>
    <mergeCell ref="OHQ146:OHS146"/>
    <mergeCell ref="FZY146:GAA146"/>
    <mergeCell ref="GKO146:GKQ146"/>
    <mergeCell ref="RCS146:RCU146"/>
    <mergeCell ref="HQC146:HQE146"/>
    <mergeCell ref="LJI146:LJK146"/>
    <mergeCell ref="KS146:KU146"/>
    <mergeCell ref="LTY146:LUA146"/>
    <mergeCell ref="SIG146:SII146"/>
    <mergeCell ref="KNM146:KNO146"/>
    <mergeCell ref="SSW146:SSY146"/>
    <mergeCell ref="DMG146:DMI146"/>
    <mergeCell ref="ERU146:ERW146"/>
    <mergeCell ref="FCK146:FCM146"/>
    <mergeCell ref="PUO146:PUQ146"/>
    <mergeCell ref="DVY146:DWA146"/>
    <mergeCell ref="QFE146:QFG146"/>
    <mergeCell ref="KLU146:KLW146"/>
    <mergeCell ref="JFI146:JFK146"/>
    <mergeCell ref="CEC146:CEE146"/>
    <mergeCell ref="COS146:COU146"/>
    <mergeCell ref="VZQ146:VZS146"/>
    <mergeCell ref="HNM146:HNO146"/>
    <mergeCell ref="GRQ146:GRS146"/>
    <mergeCell ref="PIC146:PIE146"/>
    <mergeCell ref="PSS146:PSU146"/>
    <mergeCell ref="OBQ146:OBS146"/>
    <mergeCell ref="ISW146:ISY146"/>
    <mergeCell ref="CBI146:CBK146"/>
    <mergeCell ref="FUO146:FUQ146"/>
    <mergeCell ref="GFE146:GFG146"/>
    <mergeCell ref="OKO146:OKQ146"/>
    <mergeCell ref="VWW146:VWY146"/>
    <mergeCell ref="NPE146:NPG146"/>
    <mergeCell ref="NZU146:NZW146"/>
    <mergeCell ref="NQ146:NS146"/>
    <mergeCell ref="SYO146:SYQ146"/>
    <mergeCell ref="TJE146:TJG146"/>
    <mergeCell ref="SCS146:SCU146"/>
    <mergeCell ref="LBM146:LBO146"/>
    <mergeCell ref="LMC146:LME146"/>
    <mergeCell ref="FSS146:FSU146"/>
    <mergeCell ref="MHA146:MHC146"/>
    <mergeCell ref="MRQ146:MRS146"/>
    <mergeCell ref="EMG146:EMI146"/>
    <mergeCell ref="QKW146:QKY146"/>
    <mergeCell ref="QVM146:QVO146"/>
    <mergeCell ref="SBA146:SBC146"/>
    <mergeCell ref="JTI146:JTK146"/>
    <mergeCell ref="KDY146:KEA146"/>
    <mergeCell ref="UWC146:UWE146"/>
    <mergeCell ref="CTM146:CTO146"/>
    <mergeCell ref="DEC146:DEE146"/>
    <mergeCell ref="PCS146:PCU146"/>
    <mergeCell ref="PNI146:PNK146"/>
    <mergeCell ref="OGW146:OGY146"/>
    <mergeCell ref="WXI146:WXK146"/>
    <mergeCell ref="ORY146:OSA146"/>
    <mergeCell ref="VQW146:VQY146"/>
    <mergeCell ref="WBM146:WBO146"/>
    <mergeCell ref="AQK146:AQM146"/>
    <mergeCell ref="QIC146:QIE146"/>
    <mergeCell ref="UJQ146:UJS146"/>
    <mergeCell ref="CRQ146:CRS146"/>
    <mergeCell ref="NJU146:NJW146"/>
    <mergeCell ref="NUK146:NUM146"/>
    <mergeCell ref="VEK146:VEM146"/>
    <mergeCell ref="VPA146:VPC146"/>
    <mergeCell ref="TI146:TK146"/>
    <mergeCell ref="ADY146:AEA146"/>
    <mergeCell ref="LGS146:LGU146"/>
    <mergeCell ref="TXE146:TXG146"/>
    <mergeCell ref="SQS146:SQU146"/>
    <mergeCell ref="TBI146:TBK146"/>
    <mergeCell ref="NHY146:NIA146"/>
    <mergeCell ref="TWG146:TWI146"/>
    <mergeCell ref="UGW146:UGY146"/>
    <mergeCell ref="MBM146:MBO146"/>
    <mergeCell ref="QDA146:QDC146"/>
    <mergeCell ref="KJQ146:KJS146"/>
    <mergeCell ref="KUG146:KUI146"/>
    <mergeCell ref="RIO146:RIQ146"/>
    <mergeCell ref="RTE146:RTG146"/>
    <mergeCell ref="DJU146:DJW146"/>
    <mergeCell ref="DUK146:DUM146"/>
    <mergeCell ref="XCO146:XCQ146"/>
    <mergeCell ref="OUW146:OUY146"/>
    <mergeCell ref="PFM146:PFO146"/>
    <mergeCell ref="WHE146:WHG146"/>
    <mergeCell ref="JMC146:JME146"/>
    <mergeCell ref="BGS146:BGU146"/>
    <mergeCell ref="IFQ146:IFS146"/>
    <mergeCell ref="KGW146:KGY146"/>
    <mergeCell ref="UZA146:UZC146"/>
    <mergeCell ref="VJQ146:VJS146"/>
    <mergeCell ref="HIO146:HIQ146"/>
    <mergeCell ref="HTE146:HTG146"/>
    <mergeCell ref="NU146:NW146"/>
    <mergeCell ref="GMS146:GMU146"/>
    <mergeCell ref="SLI146:SLK146"/>
    <mergeCell ref="SVY146:SWA146"/>
    <mergeCell ref="NKW146:NKY146"/>
    <mergeCell ref="EUW146:EUY146"/>
    <mergeCell ref="FFM146:FFO146"/>
    <mergeCell ref="UXE146:UXG146"/>
    <mergeCell ref="RYW146:RYY146"/>
    <mergeCell ref="GAG146:GAI146"/>
    <mergeCell ref="SJM146:SJO146"/>
    <mergeCell ref="LJQ146:LJS146"/>
    <mergeCell ref="ETA146:ETC146"/>
    <mergeCell ref="DMO146:DMQ146"/>
    <mergeCell ref="WKC146:WKE146"/>
    <mergeCell ref="KCK146:KCM146"/>
    <mergeCell ref="ESC146:ESE146"/>
    <mergeCell ref="RBI146:RBK146"/>
    <mergeCell ref="IVY146:IWA146"/>
    <mergeCell ref="PUW146:PUY146"/>
    <mergeCell ref="WUS146:WUU146"/>
    <mergeCell ref="CEK146:CEM146"/>
    <mergeCell ref="GIG146:GII146"/>
    <mergeCell ref="OXU146:OXW146"/>
    <mergeCell ref="QS146:QU146"/>
    <mergeCell ref="PIK146:PIM146"/>
    <mergeCell ref="HDA146:HDC146"/>
    <mergeCell ref="BRY146:BSA146"/>
    <mergeCell ref="FLE146:FLG146"/>
    <mergeCell ref="MKC146:MKE146"/>
    <mergeCell ref="ALM146:ALO146"/>
    <mergeCell ref="AWC146:AWE146"/>
    <mergeCell ref="MUS146:MUU146"/>
    <mergeCell ref="FUW146:FUY146"/>
    <mergeCell ref="GFM146:GFO146"/>
    <mergeCell ref="EG146:EI146"/>
    <mergeCell ref="ENQ146:ENS146"/>
    <mergeCell ref="DHE146:DHG146"/>
    <mergeCell ref="MIG146:MII146"/>
    <mergeCell ref="XAK146:XAM146"/>
    <mergeCell ref="LBU146:LBW146"/>
    <mergeCell ref="FIK146:FIM146"/>
    <mergeCell ref="RRQ146:RRS146"/>
    <mergeCell ref="QAO146:QAQ146"/>
    <mergeCell ref="QLE146:QLG146"/>
    <mergeCell ref="CUS146:CUU146"/>
    <mergeCell ref="JJA146:JJC146"/>
    <mergeCell ref="JTQ146:JTS146"/>
    <mergeCell ref="BOG146:BOI146"/>
    <mergeCell ref="NXM146:NXO146"/>
    <mergeCell ref="VSG146:VSI146"/>
    <mergeCell ref="WCW146:WCY146"/>
    <mergeCell ref="VHM146:VHO146"/>
    <mergeCell ref="AHA146:AHC146"/>
    <mergeCell ref="HFY146:HGA146"/>
    <mergeCell ref="PYS146:PYU146"/>
    <mergeCell ref="BMO146:BMQ146"/>
    <mergeCell ref="WXQ146:WXS146"/>
    <mergeCell ref="AQS146:AQU146"/>
    <mergeCell ref="JHE146:JHG146"/>
    <mergeCell ref="NAK146:NAM146"/>
    <mergeCell ref="NLA146:NLC146"/>
    <mergeCell ref="TZI146:TZK146"/>
    <mergeCell ref="UJY146:UKA146"/>
    <mergeCell ref="GTM146:GTO146"/>
    <mergeCell ref="RLQ146:RLS146"/>
    <mergeCell ref="FNA146:FNC146"/>
    <mergeCell ref="RWG146:RWI146"/>
    <mergeCell ref="TQ146:TS146"/>
    <mergeCell ref="AEG146:AEI146"/>
    <mergeCell ref="MCW146:MCY146"/>
    <mergeCell ref="KWK146:KWM146"/>
    <mergeCell ref="TXM146:TXO146"/>
    <mergeCell ref="SRA146:SRC146"/>
    <mergeCell ref="QZE146:QZG146"/>
    <mergeCell ref="RJU146:RJW146"/>
    <mergeCell ref="JZI146:JZK146"/>
    <mergeCell ref="KJY146:KKA146"/>
    <mergeCell ref="RIW146:RIY146"/>
    <mergeCell ref="WIO146:WIQ146"/>
    <mergeCell ref="VMS146:VMU146"/>
    <mergeCell ref="WTE146:WTG146"/>
    <mergeCell ref="AI146:AK146"/>
    <mergeCell ref="QBQ146:QBS146"/>
    <mergeCell ref="HWG146:HWI146"/>
    <mergeCell ref="IGW146:IGY146"/>
    <mergeCell ref="OVE146:OVG146"/>
    <mergeCell ref="JBU146:JBW146"/>
    <mergeCell ref="QWK146:QWM146"/>
    <mergeCell ref="UPQ146:UPS146"/>
    <mergeCell ref="VAG146:VAI146"/>
    <mergeCell ref="GOC146:GOE146"/>
    <mergeCell ref="OIS146:OIU146"/>
    <mergeCell ref="SBY146:SCA146"/>
    <mergeCell ref="GDI146:GDK146"/>
    <mergeCell ref="NCG146:NCI146"/>
    <mergeCell ref="AJY146:AKA146"/>
    <mergeCell ref="TSC146:TSE146"/>
    <mergeCell ref="SLQ146:SLS146"/>
    <mergeCell ref="LVA146:LVC146"/>
    <mergeCell ref="QTU146:QTW146"/>
    <mergeCell ref="EVE146:EVG146"/>
    <mergeCell ref="FFU146:FFW146"/>
    <mergeCell ref="REK146:REM146"/>
    <mergeCell ref="ROO146:ROQ146"/>
    <mergeCell ref="CHM146:CHO146"/>
    <mergeCell ref="RZE146:RZG146"/>
    <mergeCell ref="EIS146:EIU146"/>
    <mergeCell ref="QRY146:QSA146"/>
    <mergeCell ref="PLM146:PLO146"/>
    <mergeCell ref="WKK146:WKM146"/>
    <mergeCell ref="BVA146:BVC146"/>
    <mergeCell ref="AOO146:AOQ146"/>
    <mergeCell ref="MXU146:MXW146"/>
    <mergeCell ref="FXY146:FYA146"/>
    <mergeCell ref="VXY146:VYA146"/>
    <mergeCell ref="AMW146:AMY146"/>
    <mergeCell ref="NSO146:NSQ146"/>
    <mergeCell ref="HZE146:HZG146"/>
    <mergeCell ref="GK146:GM146"/>
    <mergeCell ref="RA146:RC146"/>
    <mergeCell ref="MAS146:MAU146"/>
    <mergeCell ref="TKG146:TKI146"/>
    <mergeCell ref="FLM146:FLO146"/>
    <mergeCell ref="FWC146:FWE146"/>
    <mergeCell ref="MKK146:MKM146"/>
    <mergeCell ref="EFA146:EFC146"/>
    <mergeCell ref="MVA146:MVC146"/>
    <mergeCell ref="LDE146:LDG146"/>
    <mergeCell ref="EO146:EQ146"/>
    <mergeCell ref="CXU146:CXW146"/>
    <mergeCell ref="DIK146:DIM146"/>
    <mergeCell ref="JWS146:JWU146"/>
    <mergeCell ref="EDI146:EDK146"/>
    <mergeCell ref="AM146:AN146"/>
    <mergeCell ref="DHM146:DHO146"/>
    <mergeCell ref="LXY146:LYA146"/>
    <mergeCell ref="WQC146:WQE146"/>
    <mergeCell ref="XAS146:XAU146"/>
    <mergeCell ref="BPQ146:BPS146"/>
    <mergeCell ref="CAG146:CAI146"/>
    <mergeCell ref="AJE146:AJG146"/>
    <mergeCell ref="IZQ146:IZS146"/>
    <mergeCell ref="JKG146:JKI146"/>
    <mergeCell ref="IDU146:IDW146"/>
    <mergeCell ref="UNA146:UNC146"/>
    <mergeCell ref="CKK146:CKM146"/>
    <mergeCell ref="CVA146:CVC146"/>
    <mergeCell ref="NNE146:NNG146"/>
    <mergeCell ref="GWO146:GWQ146"/>
    <mergeCell ref="WOG146:WOI146"/>
    <mergeCell ref="ICC146:ICE146"/>
    <mergeCell ref="WS146:WU146"/>
    <mergeCell ref="AHI146:AHK146"/>
    <mergeCell ref="HGG146:HGI146"/>
    <mergeCell ref="TPY146:TQA146"/>
    <mergeCell ref="UAO146:UAQ146"/>
    <mergeCell ref="FOK146:FOM146"/>
    <mergeCell ref="NAS146:NAU146"/>
    <mergeCell ref="NLI146:NLK146"/>
    <mergeCell ref="KG146:KI146"/>
    <mergeCell ref="GJE146:GJG146"/>
    <mergeCell ref="SSK146:SSM146"/>
    <mergeCell ref="KNA146:KNC146"/>
    <mergeCell ref="KXQ146:KXS146"/>
    <mergeCell ref="RLY146:RMA146"/>
    <mergeCell ref="LSO146:LSQ146"/>
    <mergeCell ref="FBY146:FCA146"/>
    <mergeCell ref="DVM146:DVO146"/>
    <mergeCell ref="EGC146:EGE146"/>
    <mergeCell ref="JEW146:JEY146"/>
    <mergeCell ref="JPM146:JPO146"/>
    <mergeCell ref="HYK146:HYM146"/>
    <mergeCell ref="QOW146:QOY146"/>
    <mergeCell ref="BHU146:BHW146"/>
    <mergeCell ref="QZM146:QZO146"/>
    <mergeCell ref="OLU146:OLW146"/>
    <mergeCell ref="PRI146:PRK146"/>
    <mergeCell ref="TKO146:TKQ146"/>
    <mergeCell ref="HLY146:HMA146"/>
    <mergeCell ref="HWO146:HWQ146"/>
    <mergeCell ref="TVE146:TVG146"/>
    <mergeCell ref="NDQ146:NDS146"/>
    <mergeCell ref="BFA146:BFC146"/>
    <mergeCell ref="EYG146:EYI146"/>
    <mergeCell ref="UPY146:UQA146"/>
    <mergeCell ref="MSW146:MSY146"/>
    <mergeCell ref="GZM146:GZO146"/>
    <mergeCell ref="TIS146:TIU146"/>
    <mergeCell ref="SCG146:SCI146"/>
    <mergeCell ref="SMW146:SMY146"/>
    <mergeCell ref="ELU146:ELW146"/>
    <mergeCell ref="EWK146:EWM146"/>
    <mergeCell ref="LKS146:LKU146"/>
    <mergeCell ref="DFI146:DFK146"/>
    <mergeCell ref="LVI146:LVK146"/>
    <mergeCell ref="POO146:POQ146"/>
    <mergeCell ref="QUC146:QUE146"/>
    <mergeCell ref="IXA146:IXC146"/>
    <mergeCell ref="DDQ146:DDS146"/>
    <mergeCell ref="DOG146:DOI146"/>
    <mergeCell ref="BXE146:BXG146"/>
    <mergeCell ref="CHU146:CHW146"/>
    <mergeCell ref="OGK146:OGM146"/>
    <mergeCell ref="ORA146:ORC146"/>
    <mergeCell ref="VQK146:VQM146"/>
    <mergeCell ref="WBA146:WBC146"/>
    <mergeCell ref="PBE146:PBG146"/>
    <mergeCell ref="PLU146:PLW146"/>
    <mergeCell ref="TNI146:TNK146"/>
    <mergeCell ref="BKS146:BKU146"/>
    <mergeCell ref="BVI146:BVK146"/>
    <mergeCell ref="NTY146:NUA146"/>
    <mergeCell ref="MNM146:MNO146"/>
    <mergeCell ref="UIC146:UIE146"/>
    <mergeCell ref="OOS146:OOU146"/>
    <mergeCell ref="HQ146:HS146"/>
    <mergeCell ref="ANE146:ANG146"/>
    <mergeCell ref="MBA146:MBC146"/>
    <mergeCell ref="MLQ146:MLS146"/>
    <mergeCell ref="SZY146:TAA146"/>
    <mergeCell ref="KUO146:KUQ146"/>
    <mergeCell ref="XDU146:XDW146"/>
    <mergeCell ref="RSS146:RSU146"/>
    <mergeCell ref="JNI146:JNK146"/>
    <mergeCell ref="QMG146:QMI146"/>
    <mergeCell ref="KSW146:KSY146"/>
    <mergeCell ref="CNM146:CNO146"/>
    <mergeCell ref="CYC146:CYE146"/>
    <mergeCell ref="JXA146:JXC146"/>
    <mergeCell ref="VVQ146:VVS146"/>
    <mergeCell ref="WGG146:WGI146"/>
    <mergeCell ref="IFE146:IFG146"/>
    <mergeCell ref="IPU146:IPW146"/>
    <mergeCell ref="ZU146:ZW146"/>
    <mergeCell ref="GYS146:GYU146"/>
    <mergeCell ref="BFI146:BFK146"/>
    <mergeCell ref="BPY146:BQA146"/>
    <mergeCell ref="IZY146:JAA146"/>
    <mergeCell ref="JKO146:JKQ146"/>
    <mergeCell ref="NDU146:NDW146"/>
    <mergeCell ref="UCS146:UCU146"/>
    <mergeCell ref="VJE146:VJG146"/>
    <mergeCell ref="CG146:CI146"/>
    <mergeCell ref="HSS146:HSU146"/>
    <mergeCell ref="GMG146:GMI146"/>
    <mergeCell ref="GWW146:GWY146"/>
    <mergeCell ref="KQC146:KQE146"/>
    <mergeCell ref="BDM146:BDO146"/>
    <mergeCell ref="DYO146:DYQ146"/>
    <mergeCell ref="TQG146:TQI146"/>
    <mergeCell ref="FZU146:FZW146"/>
    <mergeCell ref="ETI146:ETK146"/>
    <mergeCell ref="RCO146:RCQ146"/>
    <mergeCell ref="SIC146:SIE146"/>
    <mergeCell ref="KCS146:KCU146"/>
    <mergeCell ref="KNI146:KNK146"/>
    <mergeCell ref="DMC146:DME146"/>
    <mergeCell ref="IVM146:IVO146"/>
    <mergeCell ref="PUK146:PUM146"/>
    <mergeCell ref="DVU146:DVW146"/>
    <mergeCell ref="HPA146:HPC146"/>
    <mergeCell ref="ONY146:OOA146"/>
    <mergeCell ref="QFA146:QFC146"/>
    <mergeCell ref="IUO146:IUQ146"/>
    <mergeCell ref="JFE146:JFG146"/>
    <mergeCell ref="CDY146:CEA146"/>
    <mergeCell ref="COO146:COQ146"/>
    <mergeCell ref="AXM146:AXO146"/>
    <mergeCell ref="UTA146:UTC146"/>
    <mergeCell ref="GGW146:GGY146"/>
    <mergeCell ref="GRM146:GRO146"/>
    <mergeCell ref="PHY146:PIA146"/>
    <mergeCell ref="DJI146:DJK146"/>
    <mergeCell ref="OBM146:OBO146"/>
    <mergeCell ref="OMC146:OME146"/>
    <mergeCell ref="SFI146:SFK146"/>
    <mergeCell ref="DTE146:DTG146"/>
    <mergeCell ref="AVQ146:AVS146"/>
    <mergeCell ref="LNU146:LNW146"/>
    <mergeCell ref="FUK146:FUM146"/>
    <mergeCell ref="GFA146:GFC146"/>
    <mergeCell ref="ENY146:EOA146"/>
    <mergeCell ref="NPA146:NPC146"/>
    <mergeCell ref="NM146:NO146"/>
    <mergeCell ref="DGS146:DGU146"/>
    <mergeCell ref="LBI146:LBK146"/>
    <mergeCell ref="LLY146:LMA146"/>
    <mergeCell ref="WEC146:WEE146"/>
    <mergeCell ref="EBM146:EBO146"/>
    <mergeCell ref="EMC146:EME146"/>
    <mergeCell ref="QKS146:QKU146"/>
    <mergeCell ref="PEG146:PEI146"/>
    <mergeCell ref="CUG146:CUI146"/>
    <mergeCell ref="JTE146:JTG146"/>
    <mergeCell ref="BNU146:BNW146"/>
    <mergeCell ref="BYK146:BYM146"/>
    <mergeCell ref="IMS146:IMU146"/>
    <mergeCell ref="CTI146:CTK146"/>
    <mergeCell ref="DDY146:DEA146"/>
    <mergeCell ref="UVY146:UWA146"/>
    <mergeCell ref="VGO146:VGQ146"/>
    <mergeCell ref="OGS146:OGU146"/>
    <mergeCell ref="VQS146:VQU146"/>
    <mergeCell ref="WBI146:WBK146"/>
    <mergeCell ref="AFQ146:AFS146"/>
    <mergeCell ref="AQG146:AQI146"/>
    <mergeCell ref="TYW146:TYY146"/>
    <mergeCell ref="UJM146:UJO146"/>
    <mergeCell ref="IKW146:IKY146"/>
    <mergeCell ref="TDA146:TDC146"/>
    <mergeCell ref="NJQ146:NJS146"/>
    <mergeCell ref="NUG146:NUI146"/>
    <mergeCell ref="VEG146:VEI146"/>
    <mergeCell ref="ADU146:ADW146"/>
    <mergeCell ref="HCS146:HCU146"/>
    <mergeCell ref="KVY146:KWA146"/>
    <mergeCell ref="LGO146:LGQ146"/>
    <mergeCell ref="SQO146:SQQ146"/>
    <mergeCell ref="TBE146:TBG146"/>
    <mergeCell ref="EPA146:EPC146"/>
    <mergeCell ref="WTM146:WTO146"/>
    <mergeCell ref="QCW146:QCY146"/>
    <mergeCell ref="KJM146:KJO146"/>
    <mergeCell ref="RIK146:RIM146"/>
    <mergeCell ref="JDA146:JDC146"/>
    <mergeCell ref="JNQ146:JNS146"/>
    <mergeCell ref="VMG146:VMI146"/>
    <mergeCell ref="VVY146:VWA146"/>
    <mergeCell ref="OUS146:OUU146"/>
    <mergeCell ref="PFI146:PFK146"/>
    <mergeCell ref="GPI146:GPK146"/>
    <mergeCell ref="WHA146:WHC146"/>
    <mergeCell ref="AVY146:AWA146"/>
    <mergeCell ref="BGO146:BGQ146"/>
    <mergeCell ref="HUW146:HUY146"/>
    <mergeCell ref="IFM146:IFO146"/>
    <mergeCell ref="UEC146:UEE146"/>
    <mergeCell ref="QAC146:QAE146"/>
    <mergeCell ref="TTI146:TTK146"/>
    <mergeCell ref="FHE146:FHG146"/>
    <mergeCell ref="FRU146:FRW146"/>
    <mergeCell ref="UYW146:UYY146"/>
    <mergeCell ref="HTA146:HTC146"/>
    <mergeCell ref="DA146:DC146"/>
    <mergeCell ref="SLE146:SLG146"/>
    <mergeCell ref="SVU146:SVW146"/>
    <mergeCell ref="RES146:REU146"/>
    <mergeCell ref="EUS146:EUU146"/>
    <mergeCell ref="FFI146:FFK146"/>
    <mergeCell ref="PXM146:PXO146"/>
    <mergeCell ref="RYS146:RYU146"/>
    <mergeCell ref="QSG146:QSI146"/>
    <mergeCell ref="RCW146:RCY146"/>
    <mergeCell ref="DBU146:DBW146"/>
    <mergeCell ref="DMK146:DMM146"/>
    <mergeCell ref="PLA146:PLC146"/>
    <mergeCell ref="OEO146:OEQ146"/>
    <mergeCell ref="WJY146:WKA146"/>
    <mergeCell ref="ILE146:ILG146"/>
    <mergeCell ref="IVU146:IVW146"/>
    <mergeCell ref="PKC146:PKE146"/>
    <mergeCell ref="PUS146:PUU146"/>
    <mergeCell ref="AOC146:AOE146"/>
    <mergeCell ref="AYS146:AYU146"/>
    <mergeCell ref="BTQ146:BTS146"/>
    <mergeCell ref="CEG146:CEI146"/>
    <mergeCell ref="FXM146:FXO146"/>
    <mergeCell ref="GIC146:GIE146"/>
    <mergeCell ref="MWK146:MWM146"/>
    <mergeCell ref="NHA146:NHC146"/>
    <mergeCell ref="OCW146:OCY146"/>
    <mergeCell ref="VBQ146:VBS146"/>
    <mergeCell ref="FY146:GA146"/>
    <mergeCell ref="QO146:QQ146"/>
    <mergeCell ref="GSG146:GSI146"/>
    <mergeCell ref="HCW146:HCY146"/>
    <mergeCell ref="KIS146:KIU146"/>
    <mergeCell ref="FLA146:FLC146"/>
    <mergeCell ref="MJY146:MKA146"/>
    <mergeCell ref="MUO146:MUQ146"/>
    <mergeCell ref="EEO146:EEQ146"/>
    <mergeCell ref="EPE146:EPG146"/>
    <mergeCell ref="LDM146:LDO146"/>
    <mergeCell ref="FUS146:FUU146"/>
    <mergeCell ref="EC146:EE146"/>
    <mergeCell ref="JWG146:JWI146"/>
    <mergeCell ref="ENM146:ENO146"/>
    <mergeCell ref="CWK146:CWM146"/>
    <mergeCell ref="DHA146:DHC146"/>
    <mergeCell ref="KRA146:KRC146"/>
    <mergeCell ref="LBQ146:LBS146"/>
    <mergeCell ref="XAG146:XAI146"/>
    <mergeCell ref="VTU146:VTW146"/>
    <mergeCell ref="QAK146:QAM146"/>
    <mergeCell ref="ATI146:ATK146"/>
    <mergeCell ref="QLA146:QLC146"/>
    <mergeCell ref="JJU146:JJW146"/>
    <mergeCell ref="IDI146:IDK146"/>
    <mergeCell ref="INY146:IOA146"/>
    <mergeCell ref="CUO146:CUQ146"/>
    <mergeCell ref="JIW146:JIY146"/>
    <mergeCell ref="JTM146:JTO146"/>
    <mergeCell ref="BOC146:BOE146"/>
    <mergeCell ref="NMS146:NMU146"/>
    <mergeCell ref="NXI146:NXK146"/>
    <mergeCell ref="UWG146:UWI146"/>
    <mergeCell ref="VSC146:VSE146"/>
    <mergeCell ref="FPQ146:FPS146"/>
    <mergeCell ref="WG146:WI146"/>
    <mergeCell ref="AGW146:AGY146"/>
    <mergeCell ref="GVE146:GVG146"/>
    <mergeCell ref="HFU146:HFW146"/>
    <mergeCell ref="AFY146:AGA146"/>
    <mergeCell ref="ARA146:ARC146"/>
    <mergeCell ref="EHM146:EHO146"/>
    <mergeCell ref="NAG146:NAI146"/>
    <mergeCell ref="LTU146:LTW146"/>
    <mergeCell ref="MEK146:MEM146"/>
    <mergeCell ref="TZE146:TZG146"/>
    <mergeCell ref="UJU146:UJW146"/>
    <mergeCell ref="GTI146:GTK146"/>
    <mergeCell ref="RLM146:RLO146"/>
    <mergeCell ref="FMW146:FMY146"/>
    <mergeCell ref="RWC146:RWE146"/>
    <mergeCell ref="TM146:TO146"/>
    <mergeCell ref="KLQ146:KLS146"/>
    <mergeCell ref="KWG146:KWI146"/>
    <mergeCell ref="HXY146:HYA146"/>
    <mergeCell ref="IIO146:IIQ146"/>
    <mergeCell ref="QZA146:QZC146"/>
    <mergeCell ref="PSO146:PSQ146"/>
    <mergeCell ref="QDE146:QDG146"/>
    <mergeCell ref="KJU146:KJW146"/>
    <mergeCell ref="VBY146:VCA146"/>
    <mergeCell ref="VMO146:VMQ146"/>
    <mergeCell ref="NEW146:NEY146"/>
    <mergeCell ref="HLM146:HLO146"/>
    <mergeCell ref="HWC146:HWE146"/>
    <mergeCell ref="OKK146:OKM146"/>
    <mergeCell ref="OVA146:OVC146"/>
    <mergeCell ref="SOG146:SOI146"/>
    <mergeCell ref="ALQ146:ALS146"/>
    <mergeCell ref="UPM146:UPO146"/>
    <mergeCell ref="LWS146:LWU146"/>
    <mergeCell ref="MHI146:MHK146"/>
    <mergeCell ref="TJA146:TJC146"/>
    <mergeCell ref="GNY146:GOA146"/>
    <mergeCell ref="TTQ146:TTS146"/>
    <mergeCell ref="VAC146:VAE146"/>
    <mergeCell ref="FSO146:FSQ146"/>
    <mergeCell ref="SBU146:SBW146"/>
    <mergeCell ref="SMK146:SMM146"/>
    <mergeCell ref="QVI146:QVK146"/>
    <mergeCell ref="SLM146:SLO146"/>
    <mergeCell ref="LUW146:LUY146"/>
    <mergeCell ref="WNA146:WNC146"/>
    <mergeCell ref="EKK146:EKM146"/>
    <mergeCell ref="EVA146:EVC146"/>
    <mergeCell ref="QTQ146:QTS146"/>
    <mergeCell ref="PNE146:PNG146"/>
    <mergeCell ref="PXU146:PXW146"/>
    <mergeCell ref="REG146:REI146"/>
    <mergeCell ref="BWS146:BWU146"/>
    <mergeCell ref="CHI146:CHK146"/>
    <mergeCell ref="RZA146:RZC146"/>
    <mergeCell ref="WAO146:WAQ146"/>
    <mergeCell ref="UUC146:UUE146"/>
    <mergeCell ref="PAS146:PAU146"/>
    <mergeCell ref="PLI146:PLK146"/>
    <mergeCell ref="WKG146:WKI146"/>
    <mergeCell ref="BUW146:BUY146"/>
    <mergeCell ref="USK146:USM146"/>
    <mergeCell ref="MNA146:MNC146"/>
    <mergeCell ref="AOK146:AOM146"/>
    <mergeCell ref="MXQ146:MXS146"/>
    <mergeCell ref="TWO146:TWQ146"/>
    <mergeCell ref="ODE146:ODG146"/>
    <mergeCell ref="NHU146:NHW146"/>
    <mergeCell ref="NSK146:NSM146"/>
    <mergeCell ref="GG146:GI146"/>
    <mergeCell ref="LPM146:LPO146"/>
    <mergeCell ref="MAO146:MAQ146"/>
    <mergeCell ref="TKC146:TKE146"/>
    <mergeCell ref="KUC146:KUE146"/>
    <mergeCell ref="LES146:LEU146"/>
    <mergeCell ref="FLI146:FLK146"/>
    <mergeCell ref="MKG146:MKI146"/>
    <mergeCell ref="XCK146:XCM146"/>
    <mergeCell ref="LDA146:LDC146"/>
    <mergeCell ref="CNA146:CNC146"/>
    <mergeCell ref="CXQ146:CXS146"/>
    <mergeCell ref="JLY146:JMA146"/>
    <mergeCell ref="JWO146:JWQ146"/>
    <mergeCell ref="UOS146:UOU146"/>
    <mergeCell ref="WPY146:WQA146"/>
    <mergeCell ref="HIW146:HIY146"/>
    <mergeCell ref="XAO146:XAQ146"/>
    <mergeCell ref="BPM146:BPO146"/>
    <mergeCell ref="AJA146:AJC146"/>
    <mergeCell ref="JKC146:JKE146"/>
    <mergeCell ref="UCG146:UCI146"/>
    <mergeCell ref="IDQ146:IDS146"/>
    <mergeCell ref="UMW146:UMY146"/>
    <mergeCell ref="NCK146:NCM146"/>
    <mergeCell ref="GLU146:GLW146"/>
    <mergeCell ref="GWK146:GWM146"/>
    <mergeCell ref="LY146:MA146"/>
    <mergeCell ref="WO146:WQ146"/>
    <mergeCell ref="GVM146:GVO146"/>
    <mergeCell ref="LVE146:LVG146"/>
    <mergeCell ref="HGO146:HGQ146"/>
    <mergeCell ref="TPU146:TPW146"/>
    <mergeCell ref="SJI146:SJK146"/>
    <mergeCell ref="FOG146:FOI146"/>
    <mergeCell ref="STY146:SUA146"/>
    <mergeCell ref="NAO146:NAQ146"/>
    <mergeCell ref="EHU146:EHW146"/>
    <mergeCell ref="KC146:KE146"/>
    <mergeCell ref="GJA146:GJC146"/>
    <mergeCell ref="KCG146:KCI146"/>
    <mergeCell ref="KMW146:KMY146"/>
    <mergeCell ref="RBE146:RBG146"/>
    <mergeCell ref="RLU146:RLW146"/>
    <mergeCell ref="DKS146:DKU146"/>
    <mergeCell ref="DVI146:DVK146"/>
    <mergeCell ref="HOO146:HOQ146"/>
    <mergeCell ref="ONM146:ONO146"/>
    <mergeCell ref="OYC146:OYE146"/>
    <mergeCell ref="JES146:JEU146"/>
    <mergeCell ref="HYG146:HYI146"/>
    <mergeCell ref="AXA146:AXC146"/>
    <mergeCell ref="BHQ146:BHS146"/>
    <mergeCell ref="QZI146:QZK146"/>
    <mergeCell ref="GGK146:GGM146"/>
    <mergeCell ref="GRA146:GRC146"/>
    <mergeCell ref="OBA146:OBC146"/>
    <mergeCell ref="OLQ146:OLS146"/>
    <mergeCell ref="HBE146:HBG146"/>
    <mergeCell ref="HLU146:HLW146"/>
    <mergeCell ref="TKK146:TKM146"/>
    <mergeCell ref="NDM146:NDO146"/>
    <mergeCell ref="EYC146:EYE146"/>
    <mergeCell ref="RRM146:RRO146"/>
    <mergeCell ref="SCC146:SCE146"/>
    <mergeCell ref="ELQ146:ELS146"/>
    <mergeCell ref="KZY146:LAA146"/>
    <mergeCell ref="LKO146:LKQ146"/>
    <mergeCell ref="DFE146:DFG146"/>
    <mergeCell ref="PDU146:PDW146"/>
    <mergeCell ref="POK146:POM146"/>
    <mergeCell ref="QTY146:QUA146"/>
    <mergeCell ref="WCS146:WCU146"/>
    <mergeCell ref="WNI146:WNK146"/>
    <mergeCell ref="BNI146:BNK146"/>
    <mergeCell ref="IMG146:IMI146"/>
    <mergeCell ref="IWW146:IWY146"/>
    <mergeCell ref="NVQ146:NVS146"/>
    <mergeCell ref="BXA146:BXC146"/>
    <mergeCell ref="CHQ146:CHS146"/>
    <mergeCell ref="OGG146:OGI146"/>
    <mergeCell ref="VQG146:VQI146"/>
    <mergeCell ref="WAW146:WAY146"/>
    <mergeCell ref="APU146:APW146"/>
    <mergeCell ref="JI146:JK146"/>
    <mergeCell ref="TCO146:TCQ146"/>
    <mergeCell ref="TNE146:TNG146"/>
    <mergeCell ref="BKO146:BKQ146"/>
    <mergeCell ref="NTU146:NTW146"/>
    <mergeCell ref="MCS146:MCU146"/>
    <mergeCell ref="MNI146:MNK146"/>
    <mergeCell ref="USS146:USU146"/>
    <mergeCell ref="UHY146:UIA146"/>
    <mergeCell ref="SFA146:SFC146"/>
    <mergeCell ref="JZQ146:JZS146"/>
    <mergeCell ref="MAW146:MAY146"/>
    <mergeCell ref="SZU146:SZW146"/>
    <mergeCell ref="WTA146:WTC146"/>
    <mergeCell ref="XDQ146:XDS146"/>
    <mergeCell ref="JCO146:JCQ146"/>
    <mergeCell ref="JNE146:JNG146"/>
    <mergeCell ref="QBM146:QBO146"/>
    <mergeCell ref="QMC146:QME146"/>
    <mergeCell ref="UFI146:UFK146"/>
    <mergeCell ref="CNI146:CNK146"/>
    <mergeCell ref="CXY146:CYA146"/>
    <mergeCell ref="VKW146:VKY146"/>
    <mergeCell ref="VVM146:VVO146"/>
    <mergeCell ref="NNU146:NNW146"/>
    <mergeCell ref="IFA146:IFC146"/>
    <mergeCell ref="ZQ146:ZS146"/>
    <mergeCell ref="GYO146:GYQ146"/>
    <mergeCell ref="SXE146:SXG146"/>
    <mergeCell ref="BFE146:BFG146"/>
    <mergeCell ref="THU146:THW146"/>
    <mergeCell ref="VJA146:VJC146"/>
    <mergeCell ref="MTA146:MTC146"/>
    <mergeCell ref="TRY146:TSA146"/>
    <mergeCell ref="UCO146:UCQ146"/>
    <mergeCell ref="GBM146:GBO146"/>
    <mergeCell ref="GMC146:GME146"/>
    <mergeCell ref="SKS146:SKU146"/>
    <mergeCell ref="ROW146:ROY146"/>
    <mergeCell ref="DYK146:DYM146"/>
    <mergeCell ref="TQC146:TQE146"/>
    <mergeCell ref="FZQ146:FZS146"/>
    <mergeCell ref="QRU146:QRW146"/>
    <mergeCell ref="RCK146:RCM146"/>
    <mergeCell ref="FDU146:FDW146"/>
    <mergeCell ref="KCO146:KCQ146"/>
    <mergeCell ref="DBI146:DBK146"/>
    <mergeCell ref="DLY146:DMA146"/>
    <mergeCell ref="OEC146:OEE146"/>
    <mergeCell ref="CFM146:CFO146"/>
    <mergeCell ref="VDA146:VDC146"/>
    <mergeCell ref="IVI146:IVK146"/>
    <mergeCell ref="PUG146:PUI146"/>
    <mergeCell ref="HOW146:HOY146"/>
    <mergeCell ref="HZM146:HZO146"/>
    <mergeCell ref="ONU146:ONW146"/>
    <mergeCell ref="IUK146:IUM146"/>
    <mergeCell ref="CDU146:CDW146"/>
    <mergeCell ref="MVY146:MWA146"/>
    <mergeCell ref="AXI146:AXK146"/>
    <mergeCell ref="BHY146:BIA146"/>
    <mergeCell ref="NGO146:NGQ146"/>
    <mergeCell ref="UIG146:UII146"/>
    <mergeCell ref="GGS146:GGU146"/>
    <mergeCell ref="NQS146:NQU146"/>
    <mergeCell ref="OBI146:OBK146"/>
    <mergeCell ref="FVY146:FWA146"/>
    <mergeCell ref="DTA146:DTC146"/>
    <mergeCell ref="LNQ146:LNS146"/>
    <mergeCell ref="FUG146:FUI146"/>
    <mergeCell ref="ENU146:ENW146"/>
    <mergeCell ref="EYK146:EYM146"/>
    <mergeCell ref="NOW146:NOY146"/>
    <mergeCell ref="CVY146:CWA146"/>
    <mergeCell ref="DGO146:DGQ146"/>
    <mergeCell ref="CAC146:CAE146"/>
    <mergeCell ref="KQO146:KQQ146"/>
    <mergeCell ref="LBE146:LBG146"/>
    <mergeCell ref="VTI146:VTK146"/>
    <mergeCell ref="JUS146:JUU146"/>
    <mergeCell ref="WDY146:WEA146"/>
    <mergeCell ref="EBI146:EBK146"/>
    <mergeCell ref="QKO146:QKQ146"/>
    <mergeCell ref="PEC146:PEE146"/>
    <mergeCell ref="POS146:POU146"/>
    <mergeCell ref="ICW146:ICY146"/>
    <mergeCell ref="JTA146:JTC146"/>
    <mergeCell ref="BNQ146:BNS146"/>
    <mergeCell ref="BYG146:BYI146"/>
    <mergeCell ref="IMO146:IMQ146"/>
    <mergeCell ref="IXE146:IXG146"/>
    <mergeCell ref="MQK146:MQM146"/>
    <mergeCell ref="ULE146:ULG146"/>
    <mergeCell ref="NVY146:NWA146"/>
    <mergeCell ref="UVU146:UVW146"/>
    <mergeCell ref="GUS146:GUU146"/>
    <mergeCell ref="OHA146:OHC146"/>
    <mergeCell ref="FYW146:FYY146"/>
    <mergeCell ref="AFM146:AFO146"/>
    <mergeCell ref="LIG146:LII146"/>
    <mergeCell ref="UJI146:UJK146"/>
    <mergeCell ref="SSG146:SSI146"/>
    <mergeCell ref="TCW146:TCY146"/>
    <mergeCell ref="B146:H146"/>
    <mergeCell ref="KVU146:KVW146"/>
    <mergeCell ref="JPI146:JPK146"/>
    <mergeCell ref="SFU146:SFW146"/>
    <mergeCell ref="SQK146:SQM146"/>
    <mergeCell ref="WTI146:WTK146"/>
    <mergeCell ref="PSC146:PSE146"/>
    <mergeCell ref="QCS146:QCU146"/>
    <mergeCell ref="RIG146:RII146"/>
    <mergeCell ref="VBM146:VBO146"/>
    <mergeCell ref="JCW146:JCY146"/>
    <mergeCell ref="VMC146:VME146"/>
    <mergeCell ref="UFQ146:UFS146"/>
    <mergeCell ref="OJY146:OKA146"/>
    <mergeCell ref="OUO146:OUQ146"/>
    <mergeCell ref="GPE146:GPG146"/>
    <mergeCell ref="NOC146:NOE146"/>
    <mergeCell ref="AVU146:AVW146"/>
    <mergeCell ref="HUS146:HUU146"/>
    <mergeCell ref="UDY146:UEA146"/>
    <mergeCell ref="PI146:PK146"/>
    <mergeCell ref="TIO146:TIQ146"/>
    <mergeCell ref="FHA146:FHC146"/>
    <mergeCell ref="FRQ146:FRS146"/>
    <mergeCell ref="CW146:CY146"/>
    <mergeCell ref="SLA146:SLC146"/>
    <mergeCell ref="REO146:REQ146"/>
    <mergeCell ref="EUO146:EUQ146"/>
    <mergeCell ref="PMS146:PMU146"/>
    <mergeCell ref="DOC146:DOE146"/>
    <mergeCell ref="DYS146:DYU146"/>
    <mergeCell ref="PXI146:PXK146"/>
    <mergeCell ref="BAK146:BAM146"/>
    <mergeCell ref="QSC146:QSE146"/>
    <mergeCell ref="UTQ146:UTS146"/>
    <mergeCell ref="DBQ146:DBS146"/>
    <mergeCell ref="PKW146:PKY146"/>
    <mergeCell ref="VZE146:VZG146"/>
    <mergeCell ref="OEK146:OEM146"/>
    <mergeCell ref="VDI146:VDK146"/>
    <mergeCell ref="ILA146:ILC146"/>
    <mergeCell ref="PJY146:PKA146"/>
    <mergeCell ref="WJU146:WJW146"/>
    <mergeCell ref="ANY146:AOA146"/>
    <mergeCell ref="AYO146:AYQ146"/>
    <mergeCell ref="TLM146:TLO146"/>
    <mergeCell ref="FXI146:FXK146"/>
    <mergeCell ref="MWG146:MWI146"/>
    <mergeCell ref="EQW146:EQY146"/>
    <mergeCell ref="FU146:FW146"/>
    <mergeCell ref="QK146:QM146"/>
    <mergeCell ref="MLM146:MLO146"/>
    <mergeCell ref="KIO146:KIQ146"/>
    <mergeCell ref="MJU146:MJW146"/>
    <mergeCell ref="EEK146:EEM146"/>
    <mergeCell ref="LDI146:LDK146"/>
    <mergeCell ref="LNY146:LOA146"/>
    <mergeCell ref="XBY146:XCA146"/>
    <mergeCell ref="JLM146:JLO146"/>
    <mergeCell ref="JWC146:JWE146"/>
    <mergeCell ref="BQS146:BQU146"/>
    <mergeCell ref="IPQ146:IPS146"/>
    <mergeCell ref="CWG146:CWI146"/>
    <mergeCell ref="DGW146:DGY146"/>
    <mergeCell ref="KQW146:KQY146"/>
    <mergeCell ref="XAC146:XAE146"/>
    <mergeCell ref="VTQ146:VTS146"/>
    <mergeCell ref="AIO146:AIQ146"/>
    <mergeCell ref="ATE146:ATG146"/>
    <mergeCell ref="QAG146:QAI146"/>
    <mergeCell ref="IDE146:IDG146"/>
    <mergeCell ref="INU146:INW146"/>
    <mergeCell ref="NMO146:NMQ146"/>
    <mergeCell ref="ULM146:ULO146"/>
    <mergeCell ref="MGC146:MGE146"/>
    <mergeCell ref="UWO146:UWQ146"/>
    <mergeCell ref="FPM146:FPO146"/>
    <mergeCell ref="WC146:WE146"/>
    <mergeCell ref="GVA146:GVC146"/>
    <mergeCell ref="KYW146:KYY146"/>
    <mergeCell ref="FOO146:FOQ146"/>
    <mergeCell ref="RXU146:RXW146"/>
    <mergeCell ref="SIW146:SIY146"/>
    <mergeCell ref="EHI146:EHK146"/>
    <mergeCell ref="ERY146:ESA146"/>
    <mergeCell ref="LTQ146:LTS146"/>
    <mergeCell ref="MEG146:MEI146"/>
    <mergeCell ref="TZA146:TZC146"/>
    <mergeCell ref="RAS146:RAU146"/>
    <mergeCell ref="FCC146:FCE146"/>
    <mergeCell ref="FMS146:FMU146"/>
    <mergeCell ref="JFY146:JGA146"/>
    <mergeCell ref="QEW146:QEY146"/>
    <mergeCell ref="RLI146:RLK146"/>
    <mergeCell ref="KLM146:KLO146"/>
    <mergeCell ref="KWC146:KWE146"/>
    <mergeCell ref="DUW146:DUY146"/>
    <mergeCell ref="COK146:COM146"/>
    <mergeCell ref="CZA146:CZC146"/>
    <mergeCell ref="HXU146:HXW146"/>
    <mergeCell ref="IIK146:IIM146"/>
    <mergeCell ref="AAS146:AAU146"/>
    <mergeCell ref="PSK146:PSM146"/>
    <mergeCell ref="URE146:URG146"/>
    <mergeCell ref="FKC146:FKE146"/>
    <mergeCell ref="VBU146:VBW146"/>
    <mergeCell ref="NES146:NEU146"/>
    <mergeCell ref="HLI146:HLK146"/>
    <mergeCell ref="OKG146:OKI146"/>
    <mergeCell ref="GEW146:GEY146"/>
    <mergeCell ref="GPM146:GPO146"/>
    <mergeCell ref="SOC146:SOE146"/>
    <mergeCell ref="LWO146:LWQ146"/>
    <mergeCell ref="MHE146:MHG146"/>
    <mergeCell ref="DRE146:DRG146"/>
    <mergeCell ref="TTM146:TTO146"/>
    <mergeCell ref="FHI146:FHK146"/>
    <mergeCell ref="FSK146:FSM146"/>
    <mergeCell ref="SBQ146:SBS146"/>
    <mergeCell ref="DPM146:DPO146"/>
    <mergeCell ref="QVE146:QVG146"/>
    <mergeCell ref="CTQ146:CTS146"/>
    <mergeCell ref="LKC146:LKE146"/>
    <mergeCell ref="DES146:DEU146"/>
    <mergeCell ref="KDQ146:KDS146"/>
    <mergeCell ref="KOG146:KOI146"/>
    <mergeCell ref="WCG146:WCI146"/>
    <mergeCell ref="WMW146:WMY146"/>
    <mergeCell ref="PNA146:PNC146"/>
    <mergeCell ref="PXQ146:PXS146"/>
    <mergeCell ref="WXA146:WXC146"/>
    <mergeCell ref="HPY146:HQA146"/>
    <mergeCell ref="BWO146:BWQ146"/>
    <mergeCell ref="CHE146:CHG146"/>
    <mergeCell ref="AQC146:AQE146"/>
    <mergeCell ref="MZI146:MZK146"/>
    <mergeCell ref="WAK146:WAM146"/>
    <mergeCell ref="UTY146:UUA146"/>
    <mergeCell ref="IW146:IY146"/>
    <mergeCell ref="PAO146:PAQ146"/>
    <mergeCell ref="VZM146:VZO146"/>
    <mergeCell ref="ADQ146:ADS146"/>
    <mergeCell ref="AOG146:AOI146"/>
    <mergeCell ref="MMW146:MMY146"/>
    <mergeCell ref="LGK146:LGM146"/>
    <mergeCell ref="TLU146:TLW146"/>
    <mergeCell ref="QYC146:QYE146"/>
    <mergeCell ref="GC146:GE146"/>
    <mergeCell ref="SZI146:SZK146"/>
    <mergeCell ref="WSO146:WSQ146"/>
    <mergeCell ref="KTY146:KUA146"/>
    <mergeCell ref="RSW146:RSY146"/>
    <mergeCell ref="SDM146:SDO146"/>
    <mergeCell ref="XCG146:XCI146"/>
    <mergeCell ref="QLQ146:QLS146"/>
    <mergeCell ref="IGG146:IGI146"/>
    <mergeCell ref="PFE146:PFG146"/>
    <mergeCell ref="CMW146:CMY146"/>
    <mergeCell ref="CXM146:CXO146"/>
    <mergeCell ref="JLU146:JLW146"/>
    <mergeCell ref="BGK146:BGM146"/>
    <mergeCell ref="BRA146:BRC146"/>
    <mergeCell ref="JWK146:JWM146"/>
    <mergeCell ref="UOO146:UOQ146"/>
    <mergeCell ref="VVA146:VVC146"/>
    <mergeCell ref="GYC146:GYE146"/>
    <mergeCell ref="HIS146:HIU146"/>
    <mergeCell ref="WPU146:WPW146"/>
    <mergeCell ref="BPI146:BPK146"/>
    <mergeCell ref="YG146:YI146"/>
    <mergeCell ref="AIW146:AIY146"/>
    <mergeCell ref="TRM146:TRO146"/>
    <mergeCell ref="UCC146:UCE146"/>
    <mergeCell ref="IDM146:IDO146"/>
    <mergeCell ref="SVQ146:SVS146"/>
    <mergeCell ref="GLQ146:GLS146"/>
    <mergeCell ref="FFE146:FFG146"/>
    <mergeCell ref="FPU146:FPW146"/>
    <mergeCell ref="WK146:WM146"/>
    <mergeCell ref="SJE146:SJG146"/>
    <mergeCell ref="STU146:STW146"/>
    <mergeCell ref="EHQ146:EHS146"/>
    <mergeCell ref="IAW146:IAY146"/>
    <mergeCell ref="PVM146:PVO146"/>
    <mergeCell ref="WUK146:WUM146"/>
    <mergeCell ref="KCC146:KCE146"/>
    <mergeCell ref="KMS146:KMU146"/>
    <mergeCell ref="BTY146:BUA146"/>
    <mergeCell ref="IVQ146:IVS146"/>
    <mergeCell ref="JGG146:JGI146"/>
    <mergeCell ref="RBA146:RBC146"/>
    <mergeCell ref="DKO146:DKQ146"/>
    <mergeCell ref="DVE146:DVG146"/>
    <mergeCell ref="HOK146:HOM146"/>
    <mergeCell ref="HZA146:HZC146"/>
    <mergeCell ref="ONI146:ONK146"/>
    <mergeCell ref="OXY146:OYA146"/>
    <mergeCell ref="HYC146:HYE146"/>
    <mergeCell ref="AWW146:AWY146"/>
    <mergeCell ref="BHM146:BHO146"/>
    <mergeCell ref="LZQ146:LZS146"/>
    <mergeCell ref="GGG146:GGI146"/>
    <mergeCell ref="GQW146:GQY146"/>
    <mergeCell ref="TLY146:TMA146"/>
    <mergeCell ref="EZU146:EZW146"/>
    <mergeCell ref="FKK146:FKM146"/>
    <mergeCell ref="OAW146:OAY146"/>
    <mergeCell ref="MUK146:MUM146"/>
    <mergeCell ref="NFA146:NFC146"/>
    <mergeCell ref="HLQ146:HLS146"/>
    <mergeCell ref="KGS146:KGU146"/>
    <mergeCell ref="ENI146:ENK146"/>
    <mergeCell ref="EXY146:EYA146"/>
    <mergeCell ref="LWW146:LWY146"/>
    <mergeCell ref="PQC146:PQE146"/>
    <mergeCell ref="MHY146:MIA146"/>
    <mergeCell ref="KFA146:KFC146"/>
    <mergeCell ref="BZQ146:BZS146"/>
    <mergeCell ref="CKG146:CKI146"/>
    <mergeCell ref="JJE146:JJG146"/>
    <mergeCell ref="RRI146:RRK146"/>
    <mergeCell ref="JUG146:JUI146"/>
    <mergeCell ref="CUK146:CUM146"/>
    <mergeCell ref="DFA146:DFC146"/>
    <mergeCell ref="PDQ146:PDS146"/>
    <mergeCell ref="NXE146:NXG146"/>
    <mergeCell ref="POG146:POI146"/>
    <mergeCell ref="WCO146:WCQ146"/>
    <mergeCell ref="WNE146:WNG146"/>
    <mergeCell ref="BNE146:BNG146"/>
    <mergeCell ref="BXU146:BXW146"/>
    <mergeCell ref="IMC146:IME146"/>
    <mergeCell ref="AGS146:AGU146"/>
    <mergeCell ref="HFQ146:HFS146"/>
    <mergeCell ref="IWS146:IWU146"/>
    <mergeCell ref="BMG146:BMI146"/>
    <mergeCell ref="BWW146:BWY146"/>
    <mergeCell ref="NVM146:NVO146"/>
    <mergeCell ref="MPA146:MPC146"/>
    <mergeCell ref="MZQ146:MZS146"/>
    <mergeCell ref="OGC146:OGE146"/>
    <mergeCell ref="FYK146:FYM146"/>
    <mergeCell ref="TOW146:TOY146"/>
    <mergeCell ref="VQC146:VQE146"/>
    <mergeCell ref="APQ146:APS146"/>
    <mergeCell ref="UUG146:UUI146"/>
    <mergeCell ref="JE146:JG146"/>
    <mergeCell ref="TCK146:TCM146"/>
    <mergeCell ref="BKK146:BKM146"/>
    <mergeCell ref="RVY146:RWA146"/>
    <mergeCell ref="MCO146:MCQ146"/>
    <mergeCell ref="MNE146:MNG146"/>
    <mergeCell ref="FVQ146:FVS146"/>
    <mergeCell ref="JOW146:JOY146"/>
    <mergeCell ref="JZM146:JZO146"/>
    <mergeCell ref="RJM146:RJO146"/>
    <mergeCell ref="DHY146:DIA146"/>
    <mergeCell ref="WSW146:WSY146"/>
    <mergeCell ref="XDM146:XDO146"/>
    <mergeCell ref="VMK146:VMM146"/>
    <mergeCell ref="OVU146:OVW146"/>
    <mergeCell ref="JCK146:JCM146"/>
    <mergeCell ref="JNA146:JNC146"/>
    <mergeCell ref="QBI146:QBK146"/>
    <mergeCell ref="HVY146:HWA146"/>
    <mergeCell ref="QLY146:QMA146"/>
    <mergeCell ref="UFE146:UFG146"/>
    <mergeCell ref="CNE146:CNG146"/>
    <mergeCell ref="UPU146:UPW146"/>
    <mergeCell ref="VKS146:VKU146"/>
    <mergeCell ref="UOW146:UOY146"/>
    <mergeCell ref="NNQ146:NNS146"/>
    <mergeCell ref="NYG146:NYI146"/>
    <mergeCell ref="OW146:OY146"/>
    <mergeCell ref="ZM146:ZO146"/>
    <mergeCell ref="GNU146:GNW146"/>
    <mergeCell ref="GYK146:GYM146"/>
    <mergeCell ref="SXA146:SXC146"/>
    <mergeCell ref="THQ146:THS146"/>
    <mergeCell ref="EAC146:EAE146"/>
    <mergeCell ref="TRU146:TRW146"/>
    <mergeCell ref="UCK146:UCM146"/>
    <mergeCell ref="GBI146:GBK146"/>
    <mergeCell ref="GLY146:GMA146"/>
    <mergeCell ref="KFE146:KFG146"/>
    <mergeCell ref="REC146:REE146"/>
    <mergeCell ref="ROS146:ROU146"/>
    <mergeCell ref="DNQ146:DNS146"/>
    <mergeCell ref="DYG146:DYI146"/>
    <mergeCell ref="KXE146:KXG146"/>
    <mergeCell ref="OQK146:OQM146"/>
    <mergeCell ref="WLA146:WLC146"/>
    <mergeCell ref="QRQ146:QRS146"/>
    <mergeCell ref="RCG146:RCI146"/>
    <mergeCell ref="PLE146:PLG146"/>
    <mergeCell ref="BUS146:BUU146"/>
    <mergeCell ref="CFI146:CFK146"/>
    <mergeCell ref="ODY146:OEA146"/>
    <mergeCell ref="OOO146:OOQ146"/>
    <mergeCell ref="VCW146:VCY146"/>
    <mergeCell ref="HEC146:HEE146"/>
    <mergeCell ref="HOS146:HOU146"/>
    <mergeCell ref="ODA146:ODC146"/>
    <mergeCell ref="ONQ146:ONS146"/>
    <mergeCell ref="VNM146:VNO146"/>
    <mergeCell ref="SPE146:SPG146"/>
    <mergeCell ref="AMO146:AMQ146"/>
    <mergeCell ref="AXE146:AXG146"/>
    <mergeCell ref="EQK146:EQM146"/>
    <mergeCell ref="FBA146:FBC146"/>
    <mergeCell ref="LPI146:LPK146"/>
    <mergeCell ref="LZY146:MAA146"/>
    <mergeCell ref="MVU146:MVW146"/>
    <mergeCell ref="NGK146:NGM146"/>
    <mergeCell ref="NQO146:NQQ146"/>
    <mergeCell ref="OBE146:OBG146"/>
    <mergeCell ref="DIG146:DII146"/>
    <mergeCell ref="DSW146:DSY146"/>
    <mergeCell ref="AKS146:AKU146"/>
    <mergeCell ref="LCW146:LCY146"/>
    <mergeCell ref="LNM146:LNO146"/>
    <mergeCell ref="WFQ146:WFS146"/>
    <mergeCell ref="IPE146:IPG146"/>
    <mergeCell ref="IZU146:IZW146"/>
    <mergeCell ref="DGK146:DGM146"/>
    <mergeCell ref="BZY146:CAA146"/>
    <mergeCell ref="JJY146:JKA146"/>
    <mergeCell ref="JUO146:JUQ146"/>
    <mergeCell ref="VTE146:VTG146"/>
    <mergeCell ref="UMS146:UMU146"/>
    <mergeCell ref="WDU146:WDW146"/>
    <mergeCell ref="OTI146:OTK146"/>
    <mergeCell ref="PDY146:PEA146"/>
    <mergeCell ref="ICS146:ICU146"/>
    <mergeCell ref="INI146:INK146"/>
    <mergeCell ref="GWG146:GWI146"/>
    <mergeCell ref="BCW146:BCY146"/>
    <mergeCell ref="BNM146:BNO146"/>
    <mergeCell ref="IBU146:IBW146"/>
    <mergeCell ref="IMK146:IMM146"/>
    <mergeCell ref="MFQ146:MFS146"/>
    <mergeCell ref="MQG146:MQI146"/>
    <mergeCell ref="TEO146:TEQ146"/>
    <mergeCell ref="TPE146:TPG146"/>
    <mergeCell ref="ULA146:ULC146"/>
    <mergeCell ref="HFE146:HFG146"/>
    <mergeCell ref="FOC146:FOE146"/>
    <mergeCell ref="FYS146:FYU146"/>
    <mergeCell ref="AFI146:AFK146"/>
    <mergeCell ref="QQW146:QQY146"/>
    <mergeCell ref="LIC146:LIE146"/>
    <mergeCell ref="JM146:JO146"/>
    <mergeCell ref="HZY146:IAA146"/>
    <mergeCell ref="SSC146:SSE146"/>
    <mergeCell ref="TCS146:TCU146"/>
    <mergeCell ref="WVY146:WWA146"/>
    <mergeCell ref="FMG146:FMI146"/>
    <mergeCell ref="QEK146:QEM146"/>
    <mergeCell ref="EFU146:EFW146"/>
    <mergeCell ref="QPA146:QPC146"/>
    <mergeCell ref="KVQ146:KVS146"/>
    <mergeCell ref="A2:B2"/>
    <mergeCell ref="JEO146:JEQ146"/>
    <mergeCell ref="JPE146:JPG146"/>
    <mergeCell ref="CYO146:CYQ146"/>
    <mergeCell ref="EEC146:EEE146"/>
    <mergeCell ref="HXI146:HXK146"/>
    <mergeCell ref="PRY146:PSA146"/>
    <mergeCell ref="QCO146:QCQ146"/>
    <mergeCell ref="OLM146:OLO146"/>
    <mergeCell ref="BQK146:BQM146"/>
    <mergeCell ref="ISC146:ISE146"/>
    <mergeCell ref="JCS146:JCU146"/>
    <mergeCell ref="TUW146:TUY146"/>
    <mergeCell ref="UFM146:UFO146"/>
    <mergeCell ref="GEK146:GEM146"/>
    <mergeCell ref="GPA146:GPC146"/>
    <mergeCell ref="NDI146:NDK146"/>
    <mergeCell ref="NNY146:NOA146"/>
    <mergeCell ref="HUO146:HUQ146"/>
    <mergeCell ref="RHE146:RHG146"/>
    <mergeCell ref="SXI146:SXK146"/>
    <mergeCell ref="DQS146:DQU146"/>
    <mergeCell ref="KPQ146:KPS146"/>
    <mergeCell ref="TIK146:TIM146"/>
    <mergeCell ref="EWG146:EWI146"/>
    <mergeCell ref="FGW146:FGY146"/>
    <mergeCell ref="EAK146:EAM146"/>
    <mergeCell ref="QJQ146:QJS146"/>
    <mergeCell ref="NBM146:NBO146"/>
    <mergeCell ref="ELM146:ELO146"/>
    <mergeCell ref="QUS146:QUU146"/>
    <mergeCell ref="CIO146:CIQ146"/>
    <mergeCell ref="SKW146:SKY146"/>
    <mergeCell ref="KNU146:KNW146"/>
    <mergeCell ref="VFY146:VGA146"/>
    <mergeCell ref="DDI146:DDK146"/>
    <mergeCell ref="DNY146:DOA146"/>
    <mergeCell ref="PMO146:PMQ146"/>
    <mergeCell ref="PXE146:PXG146"/>
    <mergeCell ref="WAS146:WAU146"/>
    <mergeCell ref="BAG146:BAI146"/>
    <mergeCell ref="UTM146:UTO146"/>
    <mergeCell ref="VEC146:VEE146"/>
    <mergeCell ref="DBM146:DBO146"/>
    <mergeCell ref="NTQ146:NTS146"/>
    <mergeCell ref="OEG146:OEI146"/>
    <mergeCell ref="USO146:USQ146"/>
    <mergeCell ref="VDE146:VDG146"/>
    <mergeCell ref="ADE146:ADG146"/>
    <mergeCell ref="ANU146:ANW146"/>
    <mergeCell ref="TLI146:TLK146"/>
    <mergeCell ref="LFY146:LGA146"/>
    <mergeCell ref="HI146:HK146"/>
    <mergeCell ref="LQO146:LQQ146"/>
    <mergeCell ref="FXE146:FXG146"/>
    <mergeCell ref="MWC146:MWE146"/>
    <mergeCell ref="SEW146:SEY146"/>
    <mergeCell ref="EQS146:EQU146"/>
    <mergeCell ref="TVY146:TWA146"/>
    <mergeCell ref="UQS146:UQU146"/>
    <mergeCell ref="FQ146:FS146"/>
    <mergeCell ref="KIK146:KIM146"/>
    <mergeCell ref="SDA146:SDC146"/>
    <mergeCell ref="DTQ146:DTS146"/>
    <mergeCell ref="EEG146:EEI146"/>
    <mergeCell ref="XBU146:XBW146"/>
    <mergeCell ref="VVI146:VVK146"/>
    <mergeCell ref="JVY146:JWA146"/>
    <mergeCell ref="BQO146:BQQ146"/>
    <mergeCell ref="IEW146:IEY146"/>
    <mergeCell ref="IPM146:IPO146"/>
    <mergeCell ref="CWC146:CWE146"/>
    <mergeCell ref="UOC146:UOE146"/>
    <mergeCell ref="KQS146:KQU146"/>
    <mergeCell ref="VIW146:VIY146"/>
    <mergeCell ref="VTM146:VTO146"/>
    <mergeCell ref="XU146:XW146"/>
    <mergeCell ref="AIK146:AIM146"/>
    <mergeCell ref="BY146:CA146"/>
    <mergeCell ref="HSK146:HSM146"/>
    <mergeCell ref="IDA146:IDC146"/>
    <mergeCell ref="SVE146:SVG146"/>
    <mergeCell ref="TFU146:TFW146"/>
    <mergeCell ref="NMK146:NMM146"/>
    <mergeCell ref="ULI146:ULK146"/>
    <mergeCell ref="MFY146:MGA146"/>
    <mergeCell ref="FES146:FEU146"/>
    <mergeCell ref="FPI146:FPK146"/>
    <mergeCell ref="QHM146:QHO146"/>
    <mergeCell ref="GUW146:GUY146"/>
    <mergeCell ref="KOC146:KOE146"/>
    <mergeCell ref="KYS146:KYU146"/>
    <mergeCell ref="RXQ146:RXS146"/>
    <mergeCell ref="DWO146:DWQ146"/>
    <mergeCell ref="EHE146:EHG146"/>
    <mergeCell ref="LIW146:LIY146"/>
    <mergeCell ref="LTM146:LTO146"/>
    <mergeCell ref="DAS146:DAU146"/>
    <mergeCell ref="RLE146:RLG146"/>
    <mergeCell ref="IVE146:IVG146"/>
    <mergeCell ref="JFU146:JFW146"/>
    <mergeCell ref="PUC146:PUE146"/>
    <mergeCell ref="QES146:QEU146"/>
    <mergeCell ref="KLI146:KLK146"/>
    <mergeCell ref="CDQ146:CDS146"/>
    <mergeCell ref="COG146:COI146"/>
    <mergeCell ref="OMW146:OMY146"/>
    <mergeCell ref="GSC146:GSE146"/>
    <mergeCell ref="HNA146:HNC146"/>
    <mergeCell ref="HXQ146:HXS146"/>
    <mergeCell ref="GRE146:GRG146"/>
    <mergeCell ref="PHQ146:PHS146"/>
    <mergeCell ref="AAO146:AAQ146"/>
    <mergeCell ref="PSG146:PSI146"/>
    <mergeCell ref="FJY146:FKA146"/>
    <mergeCell ref="MTY146:MUA146"/>
    <mergeCell ref="NEO146:NEQ146"/>
    <mergeCell ref="OKC146:OKE146"/>
    <mergeCell ref="SDI146:SDK146"/>
    <mergeCell ref="GES146:GEU146"/>
    <mergeCell ref="SNY146:SOA146"/>
    <mergeCell ref="EXM146:EXO146"/>
    <mergeCell ref="LLU146:LLW146"/>
    <mergeCell ref="LWK146:LWM146"/>
    <mergeCell ref="DRA146:DRC146"/>
    <mergeCell ref="KPY146:KQA146"/>
    <mergeCell ref="WZE146:WZG146"/>
    <mergeCell ref="IYC146:IYE146"/>
    <mergeCell ref="SBM146:SBO146"/>
    <mergeCell ref="QKK146:QKM146"/>
    <mergeCell ref="QVA146:QVC146"/>
    <mergeCell ref="CTY146:CUA146"/>
    <mergeCell ref="JSW146:JSY146"/>
    <mergeCell ref="KDM146:KDO146"/>
    <mergeCell ref="WCC146:WCE146"/>
    <mergeCell ref="BYC146:BYE146"/>
    <mergeCell ref="OHI146:OHK146"/>
    <mergeCell ref="PCG146:PCI146"/>
    <mergeCell ref="PMW146:PMY146"/>
    <mergeCell ref="UVQ146:UVS146"/>
    <mergeCell ref="WMS146:WMU146"/>
    <mergeCell ref="HPU146:HPW146"/>
    <mergeCell ref="BWK146:BWM146"/>
    <mergeCell ref="MOO146:MOQ146"/>
    <mergeCell ref="APY146:AQA146"/>
    <mergeCell ref="BAO146:BAQ146"/>
    <mergeCell ref="MZE146:MZG146"/>
    <mergeCell ref="UJE146:UJG146"/>
    <mergeCell ref="UTU146:UTW146"/>
    <mergeCell ref="IS146:IU146"/>
    <mergeCell ref="RVM146:RVO146"/>
    <mergeCell ref="SGC146:SGE146"/>
    <mergeCell ref="ADM146:ADO146"/>
    <mergeCell ref="MMS146:MMU146"/>
    <mergeCell ref="TLQ146:TLS146"/>
    <mergeCell ref="LGG146:LGI146"/>
    <mergeCell ref="XEW146:XEY146"/>
    <mergeCell ref="QXY146:QYA146"/>
    <mergeCell ref="KJE146:KJG146"/>
    <mergeCell ref="KTU146:KTW146"/>
    <mergeCell ref="WSK146:WSM146"/>
    <mergeCell ref="VLY146:VMA146"/>
    <mergeCell ref="VWO146:VWQ146"/>
    <mergeCell ref="XDA146:XDC146"/>
    <mergeCell ref="XCC146:XCE146"/>
    <mergeCell ref="QLM146:QLO146"/>
    <mergeCell ref="HVM146:HVO146"/>
    <mergeCell ref="IGC146:IGE146"/>
    <mergeCell ref="PFA146:PFC146"/>
    <mergeCell ref="JLQ146:JLS146"/>
    <mergeCell ref="VUW146:VUY146"/>
    <mergeCell ref="BGG146:BGI146"/>
    <mergeCell ref="BQW146:BQY146"/>
    <mergeCell ref="UDU146:UDW146"/>
    <mergeCell ref="UOK146:UOM146"/>
    <mergeCell ref="GNI146:GNK146"/>
    <mergeCell ref="GXY146:GYA146"/>
    <mergeCell ref="FRM146:FRO146"/>
    <mergeCell ref="SAS146:SAU146"/>
    <mergeCell ref="YC146:YE146"/>
    <mergeCell ref="AIS146:AIU146"/>
    <mergeCell ref="UBY146:UCA146"/>
    <mergeCell ref="SVM146:SVO146"/>
    <mergeCell ref="RDQ146:RDS146"/>
    <mergeCell ref="FFA146:FFC146"/>
    <mergeCell ref="ROG146:ROI146"/>
    <mergeCell ref="KDU146:KDW146"/>
    <mergeCell ref="B150:H150"/>
    <mergeCell ref="CRI146:CRK146"/>
    <mergeCell ref="RYK146:RYM146"/>
    <mergeCell ref="SJA146:SJC146"/>
    <mergeCell ref="PKS146:PKU146"/>
    <mergeCell ref="PVI146:PVK146"/>
    <mergeCell ref="WUG146:WUI146"/>
    <mergeCell ref="RAW146:RAY146"/>
    <mergeCell ref="BTU146:BTW146"/>
    <mergeCell ref="JGC146:JGE146"/>
    <mergeCell ref="BUG146:BUI146"/>
    <mergeCell ref="B152:H152"/>
    <mergeCell ref="NHQ146:NHS146"/>
    <mergeCell ref="HOG146:HOI146"/>
    <mergeCell ref="OCO146:OCQ146"/>
    <mergeCell ref="ONE146:ONG146"/>
    <mergeCell ref="GHU146:GHW146"/>
    <mergeCell ref="NGS146:NGU146"/>
    <mergeCell ref="AWS146:AWU146"/>
    <mergeCell ref="B145:H145"/>
    <mergeCell ref="QG146:QI146"/>
    <mergeCell ref="LOW146:LOY146"/>
    <mergeCell ref="LZM146:LZO146"/>
    <mergeCell ref="EZQ146:EZS146"/>
    <mergeCell ref="FKG146:FKI146"/>
    <mergeCell ref="MJQ146:MJS146"/>
    <mergeCell ref="MUG146:MUI146"/>
    <mergeCell ref="RTA146:RTC146"/>
    <mergeCell ref="CLY146:CMA146"/>
    <mergeCell ref="B147:H147"/>
    <mergeCell ref="LNA146:LNC146"/>
    <mergeCell ref="KGO146:KGQ146"/>
    <mergeCell ref="ENE146:ENG146"/>
    <mergeCell ref="DRI146:DRK146"/>
    <mergeCell ref="WZY146:XAA146"/>
    <mergeCell ref="BZM146:BZO146"/>
    <mergeCell ref="CKC146:CKE146"/>
    <mergeCell ref="ATA146:ATC146"/>
    <mergeCell ref="JJM146:JJO146"/>
    <mergeCell ref="UMG146:UMI146"/>
    <mergeCell ref="UWW146:UWY146"/>
    <mergeCell ref="PDM146:PDO146"/>
    <mergeCell ref="DEW146:DEY146"/>
    <mergeCell ref="VRU146:VRW146"/>
    <mergeCell ref="NXA146:NXC146"/>
    <mergeCell ref="WCK146:WCM146"/>
    <mergeCell ref="BNA146:BNC146"/>
    <mergeCell ref="ILY146:IMA146"/>
    <mergeCell ref="MFE146:MFG146"/>
    <mergeCell ref="AGO146:AGQ146"/>
    <mergeCell ref="ARE146:ARG146"/>
    <mergeCell ref="HFM146:HFO146"/>
    <mergeCell ref="TEC146:TEE146"/>
    <mergeCell ref="TOS146:TOU146"/>
    <mergeCell ref="MOW146:MOY146"/>
    <mergeCell ref="MZM146:MZO146"/>
    <mergeCell ref="FNQ146:FNS146"/>
    <mergeCell ref="FYG146:FYI146"/>
    <mergeCell ref="JA146:JC146"/>
    <mergeCell ref="KBE146:KBG146"/>
    <mergeCell ref="TCG146:TCI146"/>
    <mergeCell ref="RVU146:RVW146"/>
    <mergeCell ref="MCK146:MCM146"/>
    <mergeCell ref="WUO146:WUQ146"/>
    <mergeCell ref="FKW146:FKY146"/>
    <mergeCell ref="JOS146:JOU146"/>
    <mergeCell ref="IIG146:III146"/>
    <mergeCell ref="QYS146:QYU146"/>
    <mergeCell ref="RJI146:RJK146"/>
    <mergeCell ref="WSS146:WSU146"/>
    <mergeCell ref="OVQ146:OVS146"/>
    <mergeCell ref="JCG146:JCI146"/>
    <mergeCell ref="QBE146:QBG146"/>
    <mergeCell ref="AUC146:AUE146"/>
    <mergeCell ref="HVU146:HVW146"/>
    <mergeCell ref="IGK146:IGM146"/>
    <mergeCell ref="TUK146:TUM146"/>
    <mergeCell ref="UFA146:UFC146"/>
    <mergeCell ref="NCW146:NCY146"/>
    <mergeCell ref="NNM146:NNO146"/>
    <mergeCell ref="FIC146:FIE146"/>
    <mergeCell ref="OS146:OU146"/>
    <mergeCell ref="ZI146:ZK146"/>
    <mergeCell ref="GNQ146:GNS146"/>
    <mergeCell ref="GYG146:GYI146"/>
    <mergeCell ref="RQK146:RQM146"/>
    <mergeCell ref="SWW146:SWY146"/>
    <mergeCell ref="DZY146:EAA146"/>
    <mergeCell ref="EKO146:EKQ146"/>
    <mergeCell ref="QTI146:QTK146"/>
    <mergeCell ref="RDY146:REA146"/>
    <mergeCell ref="DNM146:DNO146"/>
    <mergeCell ref="CHA146:CHC146"/>
    <mergeCell ref="OQG146:OQI146"/>
    <mergeCell ref="PAW146:PAY146"/>
    <mergeCell ref="WKW146:WKY146"/>
    <mergeCell ref="QRM146:QRO146"/>
    <mergeCell ref="IJI146:IJK146"/>
    <mergeCell ref="PVQ146:PVS146"/>
    <mergeCell ref="NTE146:NTG146"/>
    <mergeCell ref="BUO146:BUQ146"/>
    <mergeCell ref="CFE146:CFG146"/>
    <mergeCell ref="ODU146:ODW146"/>
    <mergeCell ref="MXI146:MXK146"/>
    <mergeCell ref="USC146:USE146"/>
    <mergeCell ref="HDY146:HEA146"/>
    <mergeCell ref="VCS146:VCU146"/>
    <mergeCell ref="GW146:GY146"/>
    <mergeCell ref="RM146:RO146"/>
    <mergeCell ref="SEK146:SEM146"/>
    <mergeCell ref="AMK146:AMM146"/>
    <mergeCell ref="SPA146:SPC146"/>
    <mergeCell ref="EQG146:EQI146"/>
    <mergeCell ref="FAW146:FAY146"/>
    <mergeCell ref="LPE146:LPG146"/>
    <mergeCell ref="LZU146:LZW146"/>
    <mergeCell ref="JBM146:JBO146"/>
    <mergeCell ref="DIC146:DIE146"/>
    <mergeCell ref="LCS146:LCU146"/>
    <mergeCell ref="CXI146:CXK146"/>
    <mergeCell ref="WFM146:WFO146"/>
    <mergeCell ref="IPA146:IPC146"/>
    <mergeCell ref="AJQ146:AJS146"/>
    <mergeCell ref="BPE146:BPG146"/>
    <mergeCell ref="BZU146:BZW146"/>
    <mergeCell ref="VTA146:VTC146"/>
    <mergeCell ref="UMO146:UMQ146"/>
    <mergeCell ref="BM146:BO146"/>
    <mergeCell ref="MC146:ME146"/>
    <mergeCell ref="OTE146:OTG146"/>
    <mergeCell ref="ICO146:ICQ146"/>
    <mergeCell ref="SUS146:SUU146"/>
    <mergeCell ref="GWC146:GWE146"/>
    <mergeCell ref="HGS146:HGU146"/>
    <mergeCell ref="MFM146:MFO146"/>
    <mergeCell ref="MQC146:MQE146"/>
    <mergeCell ref="TEK146:TEM146"/>
    <mergeCell ref="KZA146:KZC146"/>
    <mergeCell ref="TPA146:TPC146"/>
    <mergeCell ref="EIK146:EIM146"/>
    <mergeCell ref="FNY146:FOA146"/>
    <mergeCell ref="FYO146:FYQ146"/>
    <mergeCell ref="JRU146:JRW146"/>
    <mergeCell ref="QQS146:QQU146"/>
    <mergeCell ref="DAG146:DAI146"/>
    <mergeCell ref="DKW146:DKY146"/>
    <mergeCell ref="KMO146:KMQ146"/>
    <mergeCell ref="SRY146:SSA146"/>
    <mergeCell ref="PTQ146:PTS146"/>
    <mergeCell ref="QEG146:QEI146"/>
    <mergeCell ref="EFQ146:EFS146"/>
    <mergeCell ref="HYW146:HYY146"/>
    <mergeCell ref="JEK146:JEM146"/>
    <mergeCell ref="JPA146:JPC146"/>
    <mergeCell ref="HXE146:HXG146"/>
    <mergeCell ref="GQS146:GQU146"/>
    <mergeCell ref="HBI146:HBK146"/>
    <mergeCell ref="PRU146:PRW146"/>
    <mergeCell ref="OLI146:OLK146"/>
    <mergeCell ref="OVY146:OWA146"/>
    <mergeCell ref="EDA146:EDC146"/>
    <mergeCell ref="TUS146:TUU146"/>
    <mergeCell ref="LXQ146:LXS146"/>
    <mergeCell ref="GEG146:GEI146"/>
    <mergeCell ref="GOW146:GOY146"/>
    <mergeCell ref="NDE146:NDG146"/>
    <mergeCell ref="EXU146:EXW146"/>
    <mergeCell ref="RHA146:RHC146"/>
    <mergeCell ref="DQO146:DQQ146"/>
    <mergeCell ref="EBE146:EBG146"/>
    <mergeCell ref="KPM146:KPO146"/>
    <mergeCell ref="LAC146:LAE146"/>
    <mergeCell ref="EAG146:EAI146"/>
    <mergeCell ref="QJY146:QKA146"/>
    <mergeCell ref="CIK146:CIM146"/>
    <mergeCell ref="CTA146:CTC146"/>
    <mergeCell ref="POC146:POE146"/>
    <mergeCell ref="VFU146:VFW146"/>
    <mergeCell ref="DDE146:DDG146"/>
    <mergeCell ref="DNU146:DNW146"/>
    <mergeCell ref="PMK146:PMM146"/>
    <mergeCell ref="OFY146:OGA146"/>
    <mergeCell ref="OQO146:OQQ146"/>
    <mergeCell ref="WLE146:WLG146"/>
    <mergeCell ref="APM146:APO146"/>
    <mergeCell ref="BAC146:BAE146"/>
    <mergeCell ref="LSG146:LSI146"/>
    <mergeCell ref="UIS146:UIU146"/>
    <mergeCell ref="UTI146:UTK146"/>
    <mergeCell ref="TMW146:TMY146"/>
    <mergeCell ref="NTM146:NTO146"/>
    <mergeCell ref="TLE146:TLG146"/>
    <mergeCell ref="LFU146:LFW146"/>
    <mergeCell ref="HE146:HG146"/>
    <mergeCell ref="LQK146:LQM146"/>
    <mergeCell ref="SES146:SEU146"/>
    <mergeCell ref="SPI146:SPK146"/>
    <mergeCell ref="EFY146:EGA146"/>
    <mergeCell ref="PRA146:PRC146"/>
    <mergeCell ref="JXQ146:JXS146"/>
    <mergeCell ref="KIG146:KII146"/>
    <mergeCell ref="BSG146:BSI146"/>
    <mergeCell ref="XDI146:XDK146"/>
    <mergeCell ref="JMW146:JMY146"/>
    <mergeCell ref="VWC146:VWE146"/>
    <mergeCell ref="XBQ146:XBS146"/>
    <mergeCell ref="VVE146:VVG146"/>
    <mergeCell ref="WFU146:WFW146"/>
    <mergeCell ref="GZE146:GZG146"/>
    <mergeCell ref="BFU146:BFW146"/>
    <mergeCell ref="IES146:IEU146"/>
    <mergeCell ref="IPI146:IPK146"/>
    <mergeCell ref="UDI146:UDK146"/>
    <mergeCell ref="THM146:THO146"/>
    <mergeCell ref="UNY146:UOA146"/>
    <mergeCell ref="FRA146:FRC146"/>
    <mergeCell ref="GBQ146:GBS146"/>
    <mergeCell ref="VIS146:VIU146"/>
    <mergeCell ref="AIG146:AII146"/>
    <mergeCell ref="BU146:BW146"/>
    <mergeCell ref="SVA146:SVC146"/>
    <mergeCell ref="TFQ146:TFS146"/>
    <mergeCell ref="FEO146:FEQ146"/>
    <mergeCell ref="FPE146:FPG146"/>
    <mergeCell ref="DYC146:DYE146"/>
    <mergeCell ref="QHI146:QHK146"/>
    <mergeCell ref="KNY146:KOA146"/>
    <mergeCell ref="JHM146:JHO146"/>
    <mergeCell ref="RCC146:RCE146"/>
    <mergeCell ref="CPY146:CQA146"/>
    <mergeCell ref="DAO146:DAQ146"/>
    <mergeCell ref="GTU146:GTW146"/>
    <mergeCell ref="LTI146:LTK146"/>
    <mergeCell ref="PJU146:PJW146"/>
    <mergeCell ref="OOK146:OOM146"/>
    <mergeCell ref="IVA146:IVC146"/>
    <mergeCell ref="ACG146:ACI146"/>
    <mergeCell ref="JFQ146:JFS146"/>
    <mergeCell ref="PTY146:PUA146"/>
    <mergeCell ref="QEO146:QEQ146"/>
    <mergeCell ref="CDM146:CDO146"/>
    <mergeCell ref="COC146:COE146"/>
    <mergeCell ref="GHI146:GHK146"/>
    <mergeCell ref="GRY146:GSA146"/>
    <mergeCell ref="NGG146:NGI146"/>
    <mergeCell ref="NQW146:NQY146"/>
    <mergeCell ref="HXM146:HXO146"/>
    <mergeCell ref="OMS146:OMU146"/>
    <mergeCell ref="PU146:PW146"/>
    <mergeCell ref="AAK146:AAM146"/>
    <mergeCell ref="KSO146:KSQ146"/>
    <mergeCell ref="EZE146:EZG146"/>
    <mergeCell ref="FJU146:FJW146"/>
    <mergeCell ref="MTU146:MTW146"/>
    <mergeCell ref="LNI146:LNK146"/>
    <mergeCell ref="SDE146:SDG146"/>
    <mergeCell ref="GEO146:GEQ146"/>
    <mergeCell ref="QWS146:QWU146"/>
    <mergeCell ref="KGC146:KGE146"/>
    <mergeCell ref="DGG146:DGI146"/>
    <mergeCell ref="DQW146:DQY146"/>
    <mergeCell ref="KPU146:KPW146"/>
    <mergeCell ref="OJA146:OJC146"/>
    <mergeCell ref="WZA146:WZC146"/>
    <mergeCell ref="WZM146:WZO146"/>
    <mergeCell ref="IXY146:IYA146"/>
    <mergeCell ref="JIO146:JIQ146"/>
    <mergeCell ref="ASO146:ASQ146"/>
    <mergeCell ref="BDE146:BDG146"/>
    <mergeCell ref="QKG146:QKI146"/>
    <mergeCell ref="QUW146:QUY146"/>
    <mergeCell ref="WDQ146:WDS146"/>
    <mergeCell ref="JSS146:JSU146"/>
    <mergeCell ref="KDI146:KDK146"/>
    <mergeCell ref="NWO146:NWQ146"/>
    <mergeCell ref="BXY146:BYA146"/>
    <mergeCell ref="OHE146:OHG146"/>
    <mergeCell ref="UVM146:UVO146"/>
    <mergeCell ref="VGC146:VGE146"/>
    <mergeCell ref="WBY146:WCA146"/>
    <mergeCell ref="AGC146:AGE146"/>
    <mergeCell ref="HFA146:HFC146"/>
    <mergeCell ref="HPQ146:HPS146"/>
    <mergeCell ref="SHU146:SHW146"/>
    <mergeCell ref="MOK146:MOM146"/>
    <mergeCell ref="MZA146:MZC146"/>
    <mergeCell ref="LHY146:LIA146"/>
    <mergeCell ref="ERI146:ERK146"/>
    <mergeCell ref="UJA146:UJC146"/>
    <mergeCell ref="IO146:IQ146"/>
    <mergeCell ref="RVI146:RVK146"/>
    <mergeCell ref="SFY146:SGA146"/>
    <mergeCell ref="ADI146:ADK146"/>
    <mergeCell ref="KVM146:KVO146"/>
    <mergeCell ref="LGC146:LGE146"/>
    <mergeCell ref="XES146:XEU146"/>
    <mergeCell ref="VYG146:VYI146"/>
    <mergeCell ref="QNE146:QNG146"/>
    <mergeCell ref="IHU146:IHW146"/>
    <mergeCell ref="ISK146:ISM146"/>
    <mergeCell ref="VLU146:VLW146"/>
    <mergeCell ref="VWK146:VWM146"/>
    <mergeCell ref="HVI146:HVK146"/>
    <mergeCell ref="OUG146:OUI146"/>
    <mergeCell ref="PEW146:PEY146"/>
    <mergeCell ref="SYC146:SYE146"/>
    <mergeCell ref="AVM146:AVO146"/>
    <mergeCell ref="BGC146:BGE146"/>
    <mergeCell ref="UDQ146:UDS146"/>
    <mergeCell ref="UOG146:UOI146"/>
    <mergeCell ref="MGO146:MGQ146"/>
    <mergeCell ref="MRE146:MRG146"/>
    <mergeCell ref="YW146:YY146"/>
    <mergeCell ref="GXU146:GXW146"/>
    <mergeCell ref="FGS146:FGU146"/>
    <mergeCell ref="FRI146:FRK146"/>
    <mergeCell ref="RPY146:RQA146"/>
    <mergeCell ref="XY146:YA146"/>
    <mergeCell ref="SAO146:SAQ146"/>
    <mergeCell ref="SVI146:SVK146"/>
    <mergeCell ref="WWW146:WWY146"/>
    <mergeCell ref="EUG146:EUI146"/>
    <mergeCell ref="FEW146:FEY146"/>
    <mergeCell ref="RDM146:RDO146"/>
    <mergeCell ref="PXA146:PXC146"/>
    <mergeCell ref="QHQ146:QHS146"/>
    <mergeCell ref="CGO146:CGQ146"/>
    <mergeCell ref="CRE146:CRG146"/>
    <mergeCell ref="VZI146:VZK146"/>
    <mergeCell ref="NJI146:NJK146"/>
    <mergeCell ref="DWS146:DWU146"/>
    <mergeCell ref="PKO146:PKQ146"/>
    <mergeCell ref="PVE146:PVG146"/>
    <mergeCell ref="WJM146:WJO146"/>
    <mergeCell ref="WUC146:WUE146"/>
    <mergeCell ref="BJA146:BJC146"/>
    <mergeCell ref="VCG146:VCI146"/>
    <mergeCell ref="ANQ146:ANS146"/>
    <mergeCell ref="AYG146:AYI146"/>
    <mergeCell ref="MWW146:MWY146"/>
    <mergeCell ref="HOC146:HOE146"/>
    <mergeCell ref="NHM146:NHO146"/>
    <mergeCell ref="FXA146:FXC146"/>
    <mergeCell ref="GHQ146:GHS146"/>
    <mergeCell ref="ONA146:ONC146"/>
    <mergeCell ref="TVU146:TVW146"/>
    <mergeCell ref="UGK146:UGM146"/>
    <mergeCell ref="AWO146:AWQ146"/>
    <mergeCell ref="RIC146:RIE146"/>
    <mergeCell ref="FM146:FO146"/>
    <mergeCell ref="QC146:QE146"/>
    <mergeCell ref="LOS146:LOU146"/>
    <mergeCell ref="DTY146:DUA146"/>
    <mergeCell ref="LZI146:LZK146"/>
    <mergeCell ref="EOW146:EOY146"/>
    <mergeCell ref="EZM146:EZO146"/>
    <mergeCell ref="TBA146:TBC146"/>
    <mergeCell ref="WRM146:WRO146"/>
    <mergeCell ref="MUC146:MUE146"/>
    <mergeCell ref="QNI146:QNK146"/>
    <mergeCell ref="CBE146:CBG146"/>
    <mergeCell ref="CLU146:CLW146"/>
    <mergeCell ref="JVU146:JVW146"/>
    <mergeCell ref="KGK146:KGM146"/>
    <mergeCell ref="NZQ146:NZS146"/>
    <mergeCell ref="UYO146:UYQ146"/>
    <mergeCell ref="HIC146:HIE146"/>
    <mergeCell ref="WZU146:WZW146"/>
    <mergeCell ref="BZI146:BZK146"/>
    <mergeCell ref="MRM146:MRO146"/>
    <mergeCell ref="ASW146:ASY146"/>
    <mergeCell ref="JJI146:JJK146"/>
    <mergeCell ref="UMC146:UME146"/>
    <mergeCell ref="INM146:INO146"/>
    <mergeCell ref="UWS146:UWU146"/>
    <mergeCell ref="NMG146:NMI146"/>
    <mergeCell ref="NWW146:NWY146"/>
    <mergeCell ref="GVQ146:GVS146"/>
    <mergeCell ref="VU146:VW146"/>
    <mergeCell ref="TDY146:TEA146"/>
    <mergeCell ref="TOO146:TOQ146"/>
    <mergeCell ref="AGK146:AGM146"/>
    <mergeCell ref="HFI146:HFK146"/>
    <mergeCell ref="KYO146:KYQ146"/>
    <mergeCell ref="LJE146:LJG146"/>
    <mergeCell ref="MFA146:MFC146"/>
    <mergeCell ref="MEC146:MEE146"/>
    <mergeCell ref="MPQ146:MPS146"/>
    <mergeCell ref="MOS146:MOU146"/>
    <mergeCell ref="FNM146:FNO146"/>
    <mergeCell ref="FYC146:FYE146"/>
    <mergeCell ref="RXM146:RXO146"/>
    <mergeCell ref="EHA146:EHC146"/>
    <mergeCell ref="ERQ146:ERS146"/>
    <mergeCell ref="LHM146:LHO146"/>
    <mergeCell ref="JQK146:JQM146"/>
    <mergeCell ref="KBA146:KBC146"/>
    <mergeCell ref="RLA146:RLC146"/>
    <mergeCell ref="RVQ146:RVS146"/>
    <mergeCell ref="VOW146:VOY146"/>
    <mergeCell ref="HNI146:HNK146"/>
    <mergeCell ref="OXI146:OXK146"/>
    <mergeCell ref="JOO146:JOQ146"/>
    <mergeCell ref="UGS146:UGU146"/>
    <mergeCell ref="IIC146:IIE146"/>
    <mergeCell ref="QYO146:QYQ146"/>
    <mergeCell ref="CXA146:CXC146"/>
    <mergeCell ref="GQG146:GQI146"/>
    <mergeCell ref="HAW146:HAY146"/>
    <mergeCell ref="OKW146:OKY146"/>
    <mergeCell ref="NEK146:NEM146"/>
    <mergeCell ref="AJI146:AJK146"/>
    <mergeCell ref="HLA146:HLC146"/>
    <mergeCell ref="HVQ146:HVS146"/>
    <mergeCell ref="TUG146:TUI146"/>
    <mergeCell ref="SNU146:SNW146"/>
    <mergeCell ref="SYK146:SYM146"/>
    <mergeCell ref="UEW146:UEY146"/>
    <mergeCell ref="GOK146:GOM146"/>
    <mergeCell ref="NCS146:NCU146"/>
    <mergeCell ref="EXI146:EXK146"/>
    <mergeCell ref="FHY146:FIA146"/>
    <mergeCell ref="LWG146:LWI146"/>
    <mergeCell ref="OO146:OQ146"/>
    <mergeCell ref="GNM146:GNO146"/>
    <mergeCell ref="MGW146:MGY146"/>
    <mergeCell ref="NNI146:NNK146"/>
    <mergeCell ref="RQG146:RQI146"/>
    <mergeCell ref="DPE146:DPG146"/>
    <mergeCell ref="DZU146:DZW146"/>
    <mergeCell ref="PCO146:PCQ146"/>
    <mergeCell ref="WMO146:WMQ146"/>
    <mergeCell ref="WXE146:WXG146"/>
    <mergeCell ref="BMC146:BME146"/>
    <mergeCell ref="RDU146:RDW146"/>
    <mergeCell ref="DNI146:DNK146"/>
    <mergeCell ref="KMG146:KMI146"/>
    <mergeCell ref="OFM146:OFO146"/>
    <mergeCell ref="CGW146:CGY146"/>
    <mergeCell ref="OQC146:OQE146"/>
    <mergeCell ref="WAC146:WAE146"/>
    <mergeCell ref="WKS146:WKU146"/>
    <mergeCell ref="APA146:APC146"/>
    <mergeCell ref="AZQ146:AZS146"/>
    <mergeCell ref="HYO146:HYQ146"/>
    <mergeCell ref="TE146:TG146"/>
    <mergeCell ref="TMK146:TMM146"/>
    <mergeCell ref="TXA146:TXC146"/>
    <mergeCell ref="BUK146:BUM146"/>
    <mergeCell ref="ODQ146:ODS146"/>
    <mergeCell ref="MMO146:MMQ146"/>
    <mergeCell ref="MXE146:MXG146"/>
    <mergeCell ref="TWC146:TWE146"/>
    <mergeCell ref="URY146:USA146"/>
    <mergeCell ref="GS146:GU146"/>
    <mergeCell ref="SEG146:SEI146"/>
    <mergeCell ref="SOW146:SOY146"/>
    <mergeCell ref="QXU146:QXW146"/>
    <mergeCell ref="EFM146:EFO146"/>
    <mergeCell ref="EQC146:EQE146"/>
    <mergeCell ref="LEK146:LEM146"/>
    <mergeCell ref="LPA146:LPC146"/>
    <mergeCell ref="DJQ146:DJS146"/>
    <mergeCell ref="WRU146:WRW146"/>
    <mergeCell ref="XCW146:XCY146"/>
    <mergeCell ref="IQS146:IQU146"/>
    <mergeCell ref="JBI146:JBK146"/>
    <mergeCell ref="UPE146:UPG146"/>
    <mergeCell ref="LCO146:LCQ146"/>
    <mergeCell ref="CMO146:CMQ146"/>
    <mergeCell ref="VUS146:VUU146"/>
    <mergeCell ref="WFI146:WFK146"/>
    <mergeCell ref="IEG146:IEI146"/>
    <mergeCell ref="IOW146:IOY146"/>
    <mergeCell ref="THA146:THC146"/>
    <mergeCell ref="HIK146:HIM146"/>
    <mergeCell ref="TRQ146:TRS146"/>
    <mergeCell ref="BPA146:BPC146"/>
    <mergeCell ref="UBU146:UBW146"/>
    <mergeCell ref="UMK146:UMM146"/>
    <mergeCell ref="BI146:BK146"/>
    <mergeCell ref="GLI146:GLK146"/>
    <mergeCell ref="GVY146:GWA146"/>
    <mergeCell ref="SUO146:SUQ146"/>
    <mergeCell ref="ROC146:ROE146"/>
    <mergeCell ref="TFE146:TFG146"/>
    <mergeCell ref="MFI146:MFK146"/>
    <mergeCell ref="STQ146:STS146"/>
    <mergeCell ref="TEG146:TEI146"/>
    <mergeCell ref="DXQ146:DXS146"/>
    <mergeCell ref="EIG146:EII146"/>
    <mergeCell ref="FNU146:FNW146"/>
    <mergeCell ref="JHA146:JHC146"/>
    <mergeCell ref="JRQ146:JRS146"/>
    <mergeCell ref="QFY146:QGA146"/>
    <mergeCell ref="QQO146:QQQ146"/>
    <mergeCell ref="RXA146:RXC146"/>
    <mergeCell ref="CPM146:CPO146"/>
    <mergeCell ref="DAC146:DAE146"/>
    <mergeCell ref="SRU146:SRW146"/>
    <mergeCell ref="KMK146:KMM146"/>
    <mergeCell ref="IJM146:IJO146"/>
    <mergeCell ref="PTM146:PTO146"/>
    <mergeCell ref="QEC146:QEE146"/>
    <mergeCell ref="HYS146:HYU146"/>
    <mergeCell ref="OXQ146:OXS146"/>
    <mergeCell ref="CNQ146:CNS146"/>
    <mergeCell ref="NFU146:NFW146"/>
    <mergeCell ref="BHE146:BHG146"/>
    <mergeCell ref="NQK146:NQM146"/>
    <mergeCell ref="GFY146:GGA146"/>
    <mergeCell ref="GQO146:GQQ146"/>
    <mergeCell ref="OAO146:OAQ146"/>
    <mergeCell ref="OLE146:OLG146"/>
    <mergeCell ref="ECW146:ECY146"/>
    <mergeCell ref="TUO146:TUQ146"/>
    <mergeCell ref="LMW146:LMY146"/>
    <mergeCell ref="LXM146:LXO146"/>
    <mergeCell ref="GEC146:GEE146"/>
    <mergeCell ref="NDA146:NDC146"/>
    <mergeCell ref="QWG146:QWI146"/>
    <mergeCell ref="EXQ146:EXS146"/>
    <mergeCell ref="FIG146:FII146"/>
    <mergeCell ref="RGW146:RGY146"/>
    <mergeCell ref="DFU146:DFW146"/>
    <mergeCell ref="DQK146:DQM146"/>
    <mergeCell ref="KES146:KEU146"/>
    <mergeCell ref="KPI146:KPK146"/>
    <mergeCell ref="CJY146:CKA146"/>
    <mergeCell ref="HRA146:HRC146"/>
    <mergeCell ref="IBQ146:IBS146"/>
    <mergeCell ref="PDI146:PDK146"/>
    <mergeCell ref="CIG146:CII146"/>
    <mergeCell ref="PNY146:POA146"/>
    <mergeCell ref="BBU146:BBW146"/>
    <mergeCell ref="BMK146:BMM146"/>
    <mergeCell ref="KCW146:KCY146"/>
    <mergeCell ref="UVA146:UVC146"/>
    <mergeCell ref="IWK146:IWM146"/>
    <mergeCell ref="VFQ146:VFS146"/>
    <mergeCell ref="NVE146:NVG146"/>
    <mergeCell ref="OFU146:OFW146"/>
    <mergeCell ref="HPE146:HPG146"/>
    <mergeCell ref="GIS146:GIU146"/>
    <mergeCell ref="API146:APK146"/>
    <mergeCell ref="LSC146:LSE146"/>
    <mergeCell ref="UTE146:UTG146"/>
    <mergeCell ref="TCC146:TCE146"/>
    <mergeCell ref="TMS146:TMU146"/>
    <mergeCell ref="NTI146:NTK146"/>
    <mergeCell ref="QOK146:QOM146"/>
    <mergeCell ref="KVA146:KVC146"/>
    <mergeCell ref="LFQ146:LFS146"/>
    <mergeCell ref="HA146:HC146"/>
    <mergeCell ref="RTY146:RUA146"/>
    <mergeCell ref="JZE146:JZG146"/>
    <mergeCell ref="SEO146:SEQ146"/>
    <mergeCell ref="VXU146:VXW146"/>
    <mergeCell ref="WIK146:WIM146"/>
    <mergeCell ref="PGG146:PGI146"/>
    <mergeCell ref="PQW146:PQY146"/>
    <mergeCell ref="JXM146:JXO146"/>
    <mergeCell ref="XDE146:XDG146"/>
    <mergeCell ref="BSC146:BSE146"/>
    <mergeCell ref="JBQ146:JBS146"/>
    <mergeCell ref="RSC146:RSE146"/>
    <mergeCell ref="JCC146:JCE146"/>
    <mergeCell ref="VLI146:VLK146"/>
    <mergeCell ref="EK146:EM146"/>
    <mergeCell ref="PEK146:PEM146"/>
    <mergeCell ref="NXY146:NYA146"/>
    <mergeCell ref="BFQ146:BFS146"/>
    <mergeCell ref="IEO146:IEQ146"/>
    <mergeCell ref="UNU146:UNW146"/>
    <mergeCell ref="ZE146:ZG146"/>
    <mergeCell ref="AJU146:AJW146"/>
    <mergeCell ref="SWS146:SWU146"/>
    <mergeCell ref="THI146:THK146"/>
    <mergeCell ref="FQW146:FQY146"/>
    <mergeCell ref="VIO146:VIQ146"/>
    <mergeCell ref="BQ146:BS146"/>
    <mergeCell ref="SKG146:SKI146"/>
    <mergeCell ref="SUW146:SUY146"/>
    <mergeCell ref="ROK146:ROM146"/>
    <mergeCell ref="FEK146:FEM146"/>
    <mergeCell ref="PWO146:PWQ146"/>
    <mergeCell ref="DXY146:DYA146"/>
    <mergeCell ref="EIO146:EIQ146"/>
    <mergeCell ref="QHE146:QHG146"/>
    <mergeCell ref="RMS146:RMU146"/>
    <mergeCell ref="WVM146:WVO146"/>
    <mergeCell ref="JHI146:JHK146"/>
    <mergeCell ref="BKG146:BKI146"/>
    <mergeCell ref="RBY146:RCA146"/>
    <mergeCell ref="UHU146:UHW146"/>
    <mergeCell ref="CPU146:CPW146"/>
    <mergeCell ref="DAK146:DAM146"/>
    <mergeCell ref="GTQ146:GTS146"/>
    <mergeCell ref="OZA146:OZC146"/>
    <mergeCell ref="WTQ146:WTS146"/>
    <mergeCell ref="OOG146:OOI146"/>
    <mergeCell ref="VNE146:VNG146"/>
    <mergeCell ref="IUW146:IUY146"/>
    <mergeCell ref="ACC146:ACE146"/>
    <mergeCell ref="AMS146:AMU146"/>
    <mergeCell ref="UFY146:UGA146"/>
    <mergeCell ref="FWO146:FWQ146"/>
    <mergeCell ref="GHE146:GHG146"/>
    <mergeCell ref="MVM146:MVO146"/>
    <mergeCell ref="NGC146:NGE146"/>
    <mergeCell ref="FAS146:FAU146"/>
    <mergeCell ref="PQ146:PS146"/>
    <mergeCell ref="KSK146:KSM146"/>
    <mergeCell ref="EZA146:EZC146"/>
    <mergeCell ref="DSO146:DSQ146"/>
    <mergeCell ref="EDE146:EDG146"/>
    <mergeCell ref="MTQ146:MTS146"/>
    <mergeCell ref="LNE146:LNG146"/>
    <mergeCell ref="LXU146:LXW146"/>
    <mergeCell ref="BEW146:BEY146"/>
    <mergeCell ref="QWO146:QWQ146"/>
    <mergeCell ref="JVI146:JVK146"/>
    <mergeCell ref="KFY146:KGA146"/>
    <mergeCell ref="IZM146:IZO146"/>
    <mergeCell ref="DGC146:DGE146"/>
    <mergeCell ref="PPI146:PPK146"/>
    <mergeCell ref="OIW146:OIY146"/>
    <mergeCell ref="VSW146:VSY146"/>
    <mergeCell ref="IXU146:IXW146"/>
    <mergeCell ref="WDM146:WDO146"/>
    <mergeCell ref="ASK146:ASM146"/>
    <mergeCell ref="BDA146:BDC146"/>
    <mergeCell ref="HRI146:HRK146"/>
    <mergeCell ref="IBY146:ICA146"/>
    <mergeCell ref="QKC146:QKE146"/>
    <mergeCell ref="NLU146:NLW146"/>
    <mergeCell ref="NWK146:NWM146"/>
    <mergeCell ref="FDQ146:FDS146"/>
    <mergeCell ref="UKS146:UKU146"/>
    <mergeCell ref="MPY146:MQA146"/>
    <mergeCell ref="UW146:UY146"/>
    <mergeCell ref="UVI146:UVK146"/>
    <mergeCell ref="HEW146:HEY146"/>
    <mergeCell ref="LIS146:LIU146"/>
    <mergeCell ref="SHQ146:SHS146"/>
    <mergeCell ref="MOG146:MOI146"/>
    <mergeCell ref="LHU146:LHW146"/>
    <mergeCell ref="LSK146:LSM146"/>
    <mergeCell ref="ERE146:ERG146"/>
    <mergeCell ref="UIW146:UIY146"/>
    <mergeCell ref="JPY146:JQA146"/>
    <mergeCell ref="KAO146:KAQ146"/>
    <mergeCell ref="IUC146:IUE146"/>
    <mergeCell ref="RKO146:RKQ146"/>
    <mergeCell ref="RVE146:RVG146"/>
    <mergeCell ref="QOS146:QOU146"/>
    <mergeCell ref="KVI146:KVK146"/>
    <mergeCell ref="XEO146:XEQ146"/>
    <mergeCell ref="VYC146:VYE146"/>
    <mergeCell ref="QNA146:QNC146"/>
    <mergeCell ref="IHQ146:IHS146"/>
    <mergeCell ref="ISG146:ISI146"/>
    <mergeCell ref="PRE146:PRG146"/>
    <mergeCell ref="CAS146:CAU146"/>
    <mergeCell ref="FTY146:FUA146"/>
    <mergeCell ref="VBA146:VBC146"/>
    <mergeCell ref="VLQ146:VLS146"/>
    <mergeCell ref="HVE146:HVG146"/>
    <mergeCell ref="OUC146:OUE146"/>
    <mergeCell ref="SNI146:SNK146"/>
    <mergeCell ref="GOS146:GOU146"/>
    <mergeCell ref="GZI146:GZK146"/>
    <mergeCell ref="SXY146:SYA146"/>
    <mergeCell ref="BFY146:BGA146"/>
    <mergeCell ref="UDM146:UDO146"/>
    <mergeCell ref="FHM146:FHO146"/>
    <mergeCell ref="LVU146:LVW146"/>
    <mergeCell ref="MGK146:MGM146"/>
    <mergeCell ref="EBA146:EBC146"/>
    <mergeCell ref="RFE146:RFG146"/>
    <mergeCell ref="FGO146:FGQ146"/>
    <mergeCell ref="FRE146:FRG146"/>
    <mergeCell ref="RPU146:RPW146"/>
    <mergeCell ref="QJI146:QJK146"/>
    <mergeCell ref="DZI146:DZK146"/>
    <mergeCell ref="CSW146:CSY146"/>
    <mergeCell ref="DDM146:DDO146"/>
    <mergeCell ref="WMC146:WME146"/>
    <mergeCell ref="WWS146:WWU146"/>
    <mergeCell ref="AFE146:AFG146"/>
    <mergeCell ref="PWW146:PWY146"/>
    <mergeCell ref="HRM146:HRO146"/>
    <mergeCell ref="CGK146:CGM146"/>
    <mergeCell ref="CRA146:CRC146"/>
    <mergeCell ref="VOO146:VOQ146"/>
    <mergeCell ref="AZY146:BAA146"/>
    <mergeCell ref="NJE146:NJG146"/>
    <mergeCell ref="VDU146:VDW146"/>
    <mergeCell ref="SS146:SU146"/>
    <mergeCell ref="PKK146:PKM146"/>
    <mergeCell ref="WJI146:WJK146"/>
    <mergeCell ref="MMC146:MME146"/>
    <mergeCell ref="ANM146:ANO146"/>
    <mergeCell ref="MWS146:MWU146"/>
    <mergeCell ref="TLA146:TLC146"/>
    <mergeCell ref="LQG146:LQI146"/>
    <mergeCell ref="TVQ146:TVS146"/>
    <mergeCell ref="FWW146:FWY146"/>
    <mergeCell ref="GHM146:GHO146"/>
    <mergeCell ref="RHY146:RIA146"/>
    <mergeCell ref="FI146:FK146"/>
    <mergeCell ref="PY146:QA146"/>
    <mergeCell ref="DJE146:DJG146"/>
    <mergeCell ref="DTU146:DTW146"/>
    <mergeCell ref="KIC146:KIE146"/>
    <mergeCell ref="KSS146:KSU146"/>
    <mergeCell ref="EZI146:EZK146"/>
    <mergeCell ref="LOO146:LOQ146"/>
    <mergeCell ref="WGS146:WGU146"/>
    <mergeCell ref="WRI146:WRK146"/>
    <mergeCell ref="XBM146:XBO146"/>
    <mergeCell ref="HUK146:HUM146"/>
    <mergeCell ref="CBA146:CBC146"/>
    <mergeCell ref="CLQ146:CLS146"/>
    <mergeCell ref="PGS146:PGU146"/>
    <mergeCell ref="AUO146:AUQ146"/>
    <mergeCell ref="JVQ146:JVS146"/>
    <mergeCell ref="WEW146:WEY146"/>
    <mergeCell ref="UYK146:UYM146"/>
    <mergeCell ref="HHY146:HIA146"/>
    <mergeCell ref="HSO146:HSQ146"/>
    <mergeCell ref="WZQ146:WZS146"/>
    <mergeCell ref="AIC146:AIE146"/>
    <mergeCell ref="ASS146:ASU146"/>
    <mergeCell ref="UBI146:UBK146"/>
    <mergeCell ref="ULY146:UMA146"/>
    <mergeCell ref="TFM146:TFO146"/>
    <mergeCell ref="GKK146:GKM146"/>
    <mergeCell ref="NMC146:NME146"/>
    <mergeCell ref="NWS146:NWU146"/>
    <mergeCell ref="FPA146:FPC146"/>
    <mergeCell ref="RYG146:RYI146"/>
    <mergeCell ref="VQ146:VS146"/>
    <mergeCell ref="AGG146:AGI146"/>
    <mergeCell ref="TDU146:TDW146"/>
    <mergeCell ref="KYK146:KYM146"/>
    <mergeCell ref="LJA146:LJC146"/>
    <mergeCell ref="RXI146:RXK146"/>
    <mergeCell ref="SHY146:SIA146"/>
    <mergeCell ref="QFM146:QFO146"/>
    <mergeCell ref="EGW146:EGY146"/>
    <mergeCell ref="ERM146:ERO146"/>
    <mergeCell ref="IKS146:IKU146"/>
    <mergeCell ref="PJQ146:PJS146"/>
    <mergeCell ref="QQC146:QQE146"/>
    <mergeCell ref="JQG146:JQI146"/>
    <mergeCell ref="KAW146:KAY146"/>
    <mergeCell ref="BTE146:BTG146"/>
    <mergeCell ref="RKW146:RKY146"/>
    <mergeCell ref="VOS146:VOU146"/>
    <mergeCell ref="HCO146:HCQ146"/>
    <mergeCell ref="HNE146:HNG146"/>
    <mergeCell ref="QDQ146:QDS146"/>
    <mergeCell ref="OXE146:OXG146"/>
    <mergeCell ref="PHU146:PHW146"/>
    <mergeCell ref="IHY146:IIA146"/>
    <mergeCell ref="BRI146:BRK146"/>
    <mergeCell ref="MJM146:MJO146"/>
    <mergeCell ref="GQC146:GQE146"/>
    <mergeCell ref="FJQ146:FJS146"/>
    <mergeCell ref="OKS146:OKU146"/>
    <mergeCell ref="YO146:YQ146"/>
    <mergeCell ref="NEG146:NEI146"/>
    <mergeCell ref="HKW146:HKY146"/>
    <mergeCell ref="CS146:CU146"/>
    <mergeCell ref="SNQ146:SNS146"/>
    <mergeCell ref="SYG146:SYI146"/>
    <mergeCell ref="LMK146:LMM146"/>
    <mergeCell ref="LXA146:LXC146"/>
    <mergeCell ref="EXE146:EXG146"/>
    <mergeCell ref="FHU146:FHW146"/>
    <mergeCell ref="LWC146:LWE146"/>
    <mergeCell ref="MGS146:MGU146"/>
    <mergeCell ref="PZY146:QAA146"/>
    <mergeCell ref="WYW146:WYY146"/>
    <mergeCell ref="RFM146:RFO146"/>
    <mergeCell ref="RQC146:RQE146"/>
    <mergeCell ref="KOW146:KOY146"/>
    <mergeCell ref="CJM146:CJO146"/>
    <mergeCell ref="CUC146:CUE146"/>
    <mergeCell ref="JIK146:JIM146"/>
    <mergeCell ref="DPA146:DPC146"/>
    <mergeCell ref="DZQ146:DZS146"/>
    <mergeCell ref="ORU146:ORW146"/>
    <mergeCell ref="CTE146:CTG146"/>
    <mergeCell ref="PCK146:PCM146"/>
    <mergeCell ref="WMK146:WMM146"/>
    <mergeCell ref="BBI146:BBK146"/>
    <mergeCell ref="BLY146:BMA146"/>
    <mergeCell ref="TYS146:TYU146"/>
    <mergeCell ref="OFI146:OFK146"/>
    <mergeCell ref="CGS146:CGU146"/>
    <mergeCell ref="MYW146:MYY146"/>
    <mergeCell ref="NJM146:NJO146"/>
    <mergeCell ref="VZY146:WAA146"/>
    <mergeCell ref="IK146:IM146"/>
    <mergeCell ref="TA146:TC146"/>
    <mergeCell ref="KLE146:KLG146"/>
    <mergeCell ref="TBQ146:TBS146"/>
    <mergeCell ref="TMG146:TMI146"/>
    <mergeCell ref="FKS146:FKU146"/>
    <mergeCell ref="MMK146:MMM146"/>
    <mergeCell ref="MXA146:MXC146"/>
    <mergeCell ref="GO146:GQ146"/>
    <mergeCell ref="SEC146:SEE146"/>
    <mergeCell ref="JYS146:JYU146"/>
    <mergeCell ref="KJI146:KJK146"/>
    <mergeCell ref="QXQ146:QXS146"/>
    <mergeCell ref="EPY146:EQA146"/>
    <mergeCell ref="CYW146:CYY146"/>
    <mergeCell ref="DJM146:DJO146"/>
    <mergeCell ref="WRQ146:WRS146"/>
    <mergeCell ref="BRQ146:BRS146"/>
    <mergeCell ref="IQO146:IQQ146"/>
    <mergeCell ref="JBE146:JBG146"/>
    <mergeCell ref="VWG146:VWI146"/>
    <mergeCell ref="CMK146:CMM146"/>
    <mergeCell ref="VUO146:VUQ146"/>
    <mergeCell ref="UYS146:UYU146"/>
    <mergeCell ref="YS146:YU146"/>
    <mergeCell ref="GXQ146:GXS146"/>
    <mergeCell ref="HIG146:HII146"/>
    <mergeCell ref="TGW146:TGY146"/>
    <mergeCell ref="BOW146:BOY146"/>
    <mergeCell ref="SAK146:SAM146"/>
    <mergeCell ref="EJY146:EKA146"/>
    <mergeCell ref="UBQ146:UBS146"/>
    <mergeCell ref="BE146:BG146"/>
    <mergeCell ref="GLE146:GLG146"/>
    <mergeCell ref="GVU146:GVW146"/>
    <mergeCell ref="SUK146:SUM146"/>
    <mergeCell ref="RNY146:ROA146"/>
    <mergeCell ref="RYO146:RYQ146"/>
    <mergeCell ref="DXM146:DXO146"/>
    <mergeCell ref="EIC146:EIE146"/>
    <mergeCell ref="WVA146:WVC146"/>
    <mergeCell ref="PAG146:PAI146"/>
    <mergeCell ref="JGW146:JGY146"/>
    <mergeCell ref="JRM146:JRO146"/>
    <mergeCell ref="QFU146:QFW146"/>
    <mergeCell ref="IAK146:IAM146"/>
    <mergeCell ref="QQK146:QQM146"/>
    <mergeCell ref="CPI146:CPK146"/>
    <mergeCell ref="CZY146:DAA146"/>
    <mergeCell ref="BIW146:BIY146"/>
    <mergeCell ref="BTM146:BTO146"/>
    <mergeCell ref="NSC146:NSE146"/>
    <mergeCell ref="OCS146:OCU146"/>
    <mergeCell ref="HNY146:HOA146"/>
    <mergeCell ref="OXM146:OXO146"/>
  </mergeCells>
  <conditionalFormatting sqref="A8:D8 A9:H15 A16:D16 A17:H18 A19:D19 A20:H27 A28:D28 A29:H30 A31:D31 A32:H50 A51:D51 A52:H52 A53:D53 A54:H142 E1048574:E1048576 F8:H8 F16:H16 F19:H19 F28:H28 F31:H31 F51:H51 F53:H53">
    <cfRule type="expression" priority="3860" dxfId="0">
      <formula>$C$3="Yes, section requirements are not applicable"</formula>
    </cfRule>
  </conditionalFormatting>
  <conditionalFormatting sqref="A9:H15">
    <cfRule type="expression" priority="8" dxfId="0">
      <formula>$E$8="N/A"</formula>
    </cfRule>
  </conditionalFormatting>
  <conditionalFormatting sqref="A17:H18">
    <cfRule type="expression" priority="7" dxfId="0">
      <formula>$E$16="N/A"</formula>
    </cfRule>
  </conditionalFormatting>
  <conditionalFormatting sqref="A20:H27">
    <cfRule type="expression" priority="6" dxfId="0">
      <formula>$E$19="N/A"</formula>
    </cfRule>
  </conditionalFormatting>
  <conditionalFormatting sqref="A29:H30">
    <cfRule type="expression" priority="5" dxfId="0">
      <formula>$E$28="N/A"</formula>
    </cfRule>
  </conditionalFormatting>
  <conditionalFormatting sqref="A32:H50">
    <cfRule type="expression" priority="4" dxfId="0">
      <formula>$E$31="N/A"</formula>
    </cfRule>
  </conditionalFormatting>
  <conditionalFormatting sqref="A52:H52">
    <cfRule type="expression" priority="3" dxfId="0">
      <formula>$E$51="N/A"</formula>
    </cfRule>
  </conditionalFormatting>
  <conditionalFormatting sqref="A54:H59">
    <cfRule type="expression" priority="2" dxfId="0">
      <formula>$E$53="N/A"</formula>
    </cfRule>
  </conditionalFormatting>
  <conditionalFormatting sqref="A9:H59">
    <cfRule type="expression" priority="1" dxfId="0">
      <formula>$X9=TRUE</formula>
    </cfRule>
  </conditionalFormatting>
  <conditionalFormatting sqref="E8 E16 E19 E28 E31 E51 E53">
    <cfRule type="expression" priority="5160" dxfId="5">
      <formula>$AI8=1</formula>
    </cfRule>
    <cfRule type="expression" priority="5161" dxfId="0">
      <formula>$C$3="Yes, section requirements are not included in the contract amendment"</formula>
    </cfRule>
    <cfRule type="expression" priority="5162" dxfId="0">
      <formula>OR(#REF!=TRUE,#REF!=TRUE)</formula>
    </cfRule>
  </conditionalFormatting>
  <dataValidations count="4">
    <dataValidation sqref="C3" showDropDown="0" showInputMessage="1" showErrorMessage="1" allowBlank="1" type="list">
      <formula1>$K$2:$K$3</formula1>
    </dataValidation>
    <dataValidation sqref="E61:E68 E70:E104 E106:E124 E126 E128:E134 E136:E142" showDropDown="0" showInputMessage="1" showErrorMessage="1" allowBlank="1" type="list">
      <formula1>INDIRECT(SUBSTITUTE($Q61," ",""))</formula1>
    </dataValidation>
    <dataValidation sqref="E9:E15 E17:E18 E20:E27 E29:E30 E32:E50 E52 E54:E59 E1048575:E1048576" showDropDown="0" showInputMessage="1" showErrorMessage="1" allowBlank="1" type="list">
      <formula1>$J$1:$J$4</formula1>
    </dataValidation>
    <dataValidation sqref="E8 E16 E19 E28 E31 E51 E53" showDropDown="0" showInputMessage="1" showErrorMessage="1" allowBlank="1" type="list">
      <formula1>$AM$1</formula1>
    </dataValidation>
  </dataValidations>
  <hyperlinks>
    <hyperlink ref="D15" location="'J. General Terms and Conditions'!A144" display="'J. General Terms and Conditions'!A144"/>
    <hyperlink ref="D20" location="'J. General Terms and Conditions'!A145" display="'J. General Terms and Conditions'!A145"/>
    <hyperlink ref="D21" location="'J. General Terms and Conditions'!A145" display="'J. General Terms and Conditions'!A145"/>
    <hyperlink ref="D22" location="'J. General Terms and Conditions'!A145" display="'J. General Terms and Conditions'!A145"/>
    <hyperlink ref="D23" location="'J. General Terms and Conditions'!A145" display="'J. General Terms and Conditions'!A145"/>
    <hyperlink ref="D24" location="'J. General Terms and Conditions'!A145" display="'J. General Terms and Conditions'!A145"/>
    <hyperlink ref="D25" location="'J. General Terms and Conditions'!A145" display="'J. General Terms and Conditions'!A145"/>
    <hyperlink ref="D26" location="'J. General Terms and Conditions'!A145" display="'J. General Terms and Conditions'!A145"/>
    <hyperlink ref="D27" location="'J. General Terms and Conditions'!A145" display="'J. General Terms and Conditions'!A145"/>
    <hyperlink ref="D30" location="'J. General Terms and Conditions'!A146" display="'J. General Terms and Conditions'!A146"/>
    <hyperlink ref="D32" location="'J. General Terms and Conditions'!A147" display="'J. General Terms and Conditions'!A147"/>
    <hyperlink ref="D33" location="'J. General Terms and Conditions'!A147" display="'J. General Terms and Conditions'!A147"/>
    <hyperlink ref="D34" location="'J. General Terms and Conditions'!A147" display="4,5"/>
    <hyperlink ref="D35" location="'J. General Terms and Conditions'!A147" display="'J. General Terms and Conditions'!A147"/>
    <hyperlink ref="D36" location="'J. General Terms and Conditions'!A147" display="'J. General Terms and Conditions'!A147"/>
    <hyperlink ref="D37" location="'J. General Terms and Conditions'!A147" display="4,6"/>
    <hyperlink ref="D38" location="'J. General Terms and Conditions'!A147" display="'J. General Terms and Conditions'!A147"/>
    <hyperlink ref="D40" location="'J. General Terms and Conditions'!A150" display="7,8"/>
    <hyperlink ref="D41" location="'J. General Terms and Conditions'!A151" display="'J. General Terms and Conditions'!A151"/>
    <hyperlink ref="D42" location="'J. General Terms and Conditions'!A151" display="'J. General Terms and Conditions'!A151"/>
    <hyperlink ref="D43" location="'J. General Terms and Conditions'!A151" display="8,9"/>
    <hyperlink ref="D44" location="'J. General Terms and Conditions'!A151" display="'J. General Terms and Conditions'!A151"/>
    <hyperlink ref="D45" location="'J. General Terms and Conditions'!A151" display="'J. General Terms and Conditions'!A151"/>
    <hyperlink ref="D46" location="'J. General Terms and Conditions'!A151" display="'J. General Terms and Conditions'!A151"/>
    <hyperlink ref="D47" location="'J. General Terms and Conditions'!A151" display="'J. General Terms and Conditions'!A151"/>
    <hyperlink ref="D48" location="'J. General Terms and Conditions'!A151" display="'J. General Terms and Conditions'!A151"/>
    <hyperlink ref="D49" location="'J. General Terms and Conditions'!A151" display="'J. General Terms and Conditions'!A151"/>
    <hyperlink ref="D50" location="'J. General Terms and Conditions'!A151" display="'J. General Terms and Conditions'!A151"/>
    <hyperlink ref="D59" location="'J. General Terms and Conditions'!A153" display="'J. General Terms and Conditions'!A153"/>
    <hyperlink ref="A144" location="'J. General Terms and Conditions'!D15" display="'J. General Terms and Conditions'!D15"/>
    <hyperlink ref="A145" location="'J. General Terms and Conditions'!D20" display="'J. General Terms and Conditions'!D20"/>
    <hyperlink ref="A146" location="'J. General Terms and Conditions'!D30" display="'J. General Terms and Conditions'!D30"/>
    <hyperlink ref="A147" location="'J. General Terms and Conditions'!D32" display="'J. General Terms and Conditions'!D32"/>
    <hyperlink ref="A148" location="'J. General Terms and Conditions'!D34" display="'J. General Terms and Conditions'!D34"/>
    <hyperlink ref="A149" location="'J. General Terms and Conditions'!D37" display="'J. General Terms and Conditions'!D37"/>
    <hyperlink ref="A150" location="'J. General Terms and Conditions'!D40" display="'J. General Terms and Conditions'!D40"/>
    <hyperlink ref="A151" location="'J. General Terms and Conditions'!D40" display="'J. General Terms and Conditions'!D40"/>
    <hyperlink ref="A152" location="'J. General Terms and Conditions'!D43" display="'J. General Terms and Conditions'!D43"/>
    <hyperlink ref="A153" location="'J. General Terms and Conditions'!D59" display="'J. General Terms and Conditions'!D59"/>
  </hyperlinks>
  <pageMargins left="0.25" right="0.25" top="0.75" bottom="0.75" header="0.3" footer="0.3"/>
  <pageSetup orientation="landscape" scale="78" fitToHeight="0" horizontalDpi="4294967293" verticalDpi="4294967293"/>
</worksheet>
</file>

<file path=xl/worksheets/sheet14.xml><?xml version="1.0" encoding="utf-8"?>
<worksheet xmlns="http://schemas.openxmlformats.org/spreadsheetml/2006/main">
  <sheetPr codeName="Sheet14">
    <outlinePr summaryBelow="1" summaryRight="1"/>
    <pageSetUpPr fitToPage="1"/>
  </sheetPr>
  <dimension ref="A1:BC150"/>
  <sheetViews>
    <sheetView zoomScale="70" zoomScaleNormal="70" workbookViewId="0">
      <pane ySplit="7" topLeftCell="A11" activePane="bottomLeft" state="frozen"/>
      <selection pane="bottomLeft" activeCell="A1" sqref="A1:F1"/>
    </sheetView>
  </sheetViews>
  <sheetFormatPr baseColWidth="8" defaultColWidth="9.28515625" defaultRowHeight="15" outlineLevelCol="0"/>
  <cols>
    <col width="10.5703125" customWidth="1" min="1" max="1"/>
    <col width="18.5703125" customWidth="1" style="7" min="2" max="2"/>
    <col width="75.7109375" customWidth="1" style="152" min="3" max="3"/>
    <col width="9.28515625" customWidth="1" style="8" min="4" max="4"/>
    <col width="8.42578125" customWidth="1" style="5" min="5" max="5"/>
    <col width="8.5703125" customWidth="1" min="6" max="6"/>
    <col width="21.7109375" customWidth="1" min="7" max="7"/>
    <col width="26.140625" customWidth="1" min="8" max="8"/>
    <col hidden="1" width="10.7109375" customWidth="1" style="598" min="9" max="9"/>
    <col hidden="1" width="9.5703125" customWidth="1" style="139" min="10" max="10"/>
    <col hidden="1" width="6.28515625" customWidth="1" style="139" min="11" max="12"/>
    <col hidden="1" width="11.28515625" customWidth="1" style="138" min="13" max="13"/>
    <col hidden="1" width="6.28515625" customWidth="1" style="116" min="14" max="15"/>
    <col hidden="1" width="15.7109375" customWidth="1" style="116" min="16" max="16"/>
    <col hidden="1" width="8.7109375" customWidth="1" style="116" min="17" max="17"/>
    <col hidden="1" width="12.42578125" customWidth="1" style="117" min="18" max="18"/>
    <col hidden="1" width="15.42578125" customWidth="1" style="116" min="19" max="21"/>
    <col hidden="1" width="21" customWidth="1" style="122" min="22" max="22"/>
    <col hidden="1" width="23.5703125" customWidth="1" style="116" min="23" max="23"/>
    <col hidden="1" width="18.42578125" customWidth="1" style="116" min="24" max="24"/>
    <col hidden="1" width="32.42578125" customWidth="1" style="121" min="25" max="25"/>
    <col hidden="1" width="16" customWidth="1" style="121" min="26" max="26"/>
    <col hidden="1" width="24" customWidth="1" style="121" min="27" max="27"/>
    <col hidden="1" width="24" customWidth="1" style="68" min="28" max="28"/>
    <col hidden="1" width="26.5703125" customWidth="1" style="68" min="29" max="29"/>
    <col hidden="1" width="26.5703125" customWidth="1" style="88" min="30" max="38"/>
    <col hidden="1" width="66.42578125" customWidth="1" style="69" min="39" max="39"/>
    <col hidden="1" width="35.28515625" customWidth="1" style="106" min="40" max="40"/>
    <col hidden="1" width="10.42578125" customWidth="1" style="69" min="41" max="41"/>
    <col hidden="1" width="68.28515625" customWidth="1" style="84" min="42" max="42"/>
    <col hidden="1" width="16.42578125" customWidth="1" style="69" min="43" max="43"/>
    <col hidden="1" width="12.28515625" customWidth="1" style="69" min="44" max="44"/>
    <col hidden="1" width="14.7109375" customWidth="1" style="69" min="45" max="45"/>
    <col hidden="1" width="9.28515625" customWidth="1" style="69" min="46" max="53"/>
    <col hidden="1" width="24.28515625" customWidth="1" style="117" min="54" max="54"/>
    <col hidden="1" width="11" customWidth="1" style="5" min="55" max="55"/>
    <col hidden="1" width="9.28515625" customWidth="1" min="56" max="56"/>
    <col width="9.28515625" customWidth="1" min="57" max="64"/>
  </cols>
  <sheetData>
    <row r="1" ht="32.45" customHeight="1" thickBot="1">
      <c r="A1" s="573" t="inlineStr">
        <is>
          <t>Subpart K - Health Information Systems and Enrollee Data</t>
        </is>
      </c>
      <c r="B1" s="626" t="n"/>
      <c r="C1" s="626" t="n"/>
      <c r="D1" s="626" t="n"/>
      <c r="E1" s="626" t="n"/>
      <c r="F1" s="626" t="n"/>
      <c r="G1" s="584" t="n"/>
      <c r="H1" s="280" t="n"/>
      <c r="I1" s="25" t="n"/>
      <c r="J1" s="26" t="inlineStr">
        <is>
          <t>Met</t>
        </is>
      </c>
      <c r="K1" s="27" t="n"/>
      <c r="L1" s="51" t="n"/>
      <c r="M1" s="52">
        <f>IF($C$2="Base contract","Blist",IF($C$2="Contract Amendment","Alist"))</f>
        <v/>
      </c>
      <c r="N1" s="53" t="n"/>
      <c r="O1" s="29" t="n"/>
      <c r="P1" s="53" t="n"/>
      <c r="Q1" s="53" t="n"/>
      <c r="R1" s="53" t="n"/>
      <c r="S1" s="53" t="n"/>
      <c r="T1" s="53" t="n"/>
      <c r="U1" s="53" t="n"/>
      <c r="V1" s="38" t="n"/>
      <c r="W1" s="112" t="n"/>
      <c r="X1" s="112" t="n"/>
      <c r="Y1" s="65" t="inlineStr">
        <is>
          <t>Contract/RP start dates NOT supplied in cover sheet?</t>
        </is>
      </c>
      <c r="Z1" s="115" t="inlineStr">
        <is>
          <t>Contract Period Start Date</t>
        </is>
      </c>
      <c r="AA1" s="55" t="inlineStr">
        <is>
          <t>Rating Period Start Date</t>
        </is>
      </c>
      <c r="AB1" s="582" t="inlineStr">
        <is>
          <t>Review date NOT supplied in cover sheet</t>
        </is>
      </c>
      <c r="AC1" s="102" t="inlineStr">
        <is>
          <t>Review Date</t>
        </is>
      </c>
      <c r="AD1" s="54" t="n"/>
      <c r="AE1" s="581" t="n"/>
      <c r="AF1" s="581" t="n"/>
      <c r="AG1" s="581" t="inlineStr">
        <is>
          <t>This contract applies to the following entity types</t>
        </is>
      </c>
      <c r="AH1" s="69" t="n"/>
      <c r="AI1" s="69" t="n"/>
      <c r="AJ1" s="69" t="n"/>
      <c r="AK1" s="69" t="n"/>
      <c r="AL1" s="69" t="n"/>
      <c r="AM1" s="57" t="n"/>
      <c r="AN1" s="46" t="inlineStr">
        <is>
          <t>Does the review include Medicaid and CHIP?</t>
        </is>
      </c>
      <c r="AO1" s="56" t="n"/>
      <c r="AP1" s="56" t="n"/>
      <c r="AQ1" s="56" t="n"/>
      <c r="AR1" s="56" t="n"/>
      <c r="AT1" s="69" t="inlineStr">
        <is>
          <t>N/A</t>
        </is>
      </c>
      <c r="BB1" s="53" t="n"/>
    </row>
    <row r="2" ht="25.5" customHeight="1">
      <c r="A2" s="588" t="inlineStr">
        <is>
          <t>Type of Review:</t>
        </is>
      </c>
      <c r="B2" s="623" t="n"/>
      <c r="C2" s="589">
        <f>'Cover Sheet'!B6</f>
        <v/>
      </c>
      <c r="D2" s="218" t="n"/>
      <c r="E2" s="281" t="n"/>
      <c r="F2" s="393" t="n"/>
      <c r="G2" s="394" t="inlineStr">
        <is>
          <t>Status of Medicaid Section:</t>
        </is>
      </c>
      <c r="H2" s="284">
        <f>I2</f>
        <v/>
      </c>
      <c r="I2" s="25">
        <f>IF(OR($C$3="Yes, section requirements are not applicable",$C$3="Yes, all requirements on the sheet are crosshatched",AND(E8="N/A")),"Section Review N/A",IF((COUNTA(A8:A22)+COUNTBLANK(A8:A22)=COUNTBLANK(E8:E22)),"Not Started",IF((COUNTA(A8:A22)&gt;SUM(V8:V22)),"In Progress","Section Review Complete")))</f>
        <v/>
      </c>
      <c r="J2" s="25" t="inlineStr">
        <is>
          <t>Unsure</t>
        </is>
      </c>
      <c r="K2" s="27" t="inlineStr">
        <is>
          <t>Yes, section requirements are not applicable</t>
        </is>
      </c>
      <c r="L2" s="27" t="n"/>
      <c r="M2" s="28" t="n"/>
      <c r="N2" s="53" t="n"/>
      <c r="O2" s="29" t="n"/>
      <c r="P2" s="53" t="n"/>
      <c r="Q2" s="53" t="n"/>
      <c r="R2" s="53" t="n"/>
      <c r="S2" s="53" t="n"/>
      <c r="T2" s="53" t="n"/>
      <c r="U2" s="53" t="n"/>
      <c r="V2" s="38" t="n"/>
      <c r="W2" s="59" t="n"/>
      <c r="X2" s="59" t="n"/>
      <c r="Y2" s="53">
        <f>IF(OR('Cover Sheet'!$B$4="Medicaid", 'Cover Sheet'!$B$4="Both"),IF(OR('Cover Sheet'!$B$23="",'Cover Sheet'!#REF!=""),TRUE,FALSE), IF('Cover Sheet'!$B$4="CHIP",IF('Cover Sheet'!$B$23="",TRUE,FALSE),TRUE))</f>
        <v/>
      </c>
      <c r="Z2" s="60">
        <f>IF($Y$2=FALSE,'Cover Sheet'!$B$23,"")</f>
        <v/>
      </c>
      <c r="AA2" s="60">
        <f>IF($Y$2=FALSE,'Cover Sheet'!#REF!,"")</f>
        <v/>
      </c>
      <c r="AB2" s="29">
        <f>IF('Cover Sheet'!$B$7="",TRUE,FALSE)</f>
        <v/>
      </c>
      <c r="AC2" s="103">
        <f>IF($AB$2=FALSE,'Cover Sheet'!$B$7,"")</f>
        <v/>
      </c>
      <c r="AD2" s="54" t="n"/>
      <c r="AE2" s="59" t="n"/>
      <c r="AF2" s="59" t="n"/>
      <c r="AG2" s="54">
        <f>IF('Cover Sheet'!$B$13="Yes","MCO","--")</f>
        <v/>
      </c>
      <c r="AH2" s="54">
        <f>IF('Cover Sheet'!$B$14="Yes","HIO","--")</f>
        <v/>
      </c>
      <c r="AI2" s="54">
        <f>IF('Cover Sheet'!$B$15="Yes","PIHP","--")</f>
        <v/>
      </c>
      <c r="AJ2" s="54">
        <f>IF('Cover Sheet'!$B$16="Yes","PAHP","--")</f>
        <v/>
      </c>
      <c r="AK2" s="54">
        <f>IF('Cover Sheet'!$B$17="Yes","NEMT PAHP","--")</f>
        <v/>
      </c>
      <c r="AL2" s="54">
        <f>IF('Cover Sheet'!$B$18="Yes","PCCME","--")</f>
        <v/>
      </c>
      <c r="AM2" s="57" t="n"/>
      <c r="AN2" s="632">
        <f>IF('Cover Sheet'!$B$4="BOTH",1,0)</f>
        <v/>
      </c>
      <c r="AO2" s="56" t="n"/>
      <c r="AP2" s="56" t="inlineStr">
        <is>
          <t> </t>
        </is>
      </c>
      <c r="AQ2" s="56" t="n"/>
      <c r="AR2" s="56" t="n"/>
      <c r="BB2" s="53" t="n"/>
    </row>
    <row r="3" ht="15.75" customHeight="1" thickBot="1">
      <c r="A3" s="305" t="inlineStr">
        <is>
          <t>Mark all requirements as "N/A"?</t>
        </is>
      </c>
      <c r="B3" s="306" t="n"/>
      <c r="C3" s="307" t="inlineStr">
        <is>
          <t>No, section requirements must be reviewed</t>
        </is>
      </c>
      <c r="D3" s="226" t="n"/>
      <c r="E3" s="285" t="n"/>
      <c r="F3" s="288" t="n"/>
      <c r="G3" s="286" t="inlineStr">
        <is>
          <t>Medicaid Decision:</t>
        </is>
      </c>
      <c r="H3" s="288">
        <f>I3</f>
        <v/>
      </c>
      <c r="I3" s="25">
        <f>IF(OR($C$3="Yes, section requirements are not applicable",$C$3="Yes, all requirements on the sheet are crosshatched",AND(E8="N/A")),"Section Review N/A",IF((COUNTA(A8:A22)+COUNTBLANK(A8:A22))=COUNTBLANK(E8:E22),"Not Started",IF(OR(COUNTA(A8:A22)+COUNTBLANK(A8:A22)&lt;&gt;COUNTIF(E8:E22,"Yes")+COUNTIF(E8:E22,"Met")+COUNTIF(E8:E22,"N/A")+COUNTBLANK(E8:E22),COUNTA(A8:A22)&lt;&gt;SUM(V8:V22)),"Revisions Needed","Approved")))</f>
        <v/>
      </c>
      <c r="J3" s="25" t="inlineStr">
        <is>
          <t>Not met</t>
        </is>
      </c>
      <c r="K3" s="27" t="inlineStr">
        <is>
          <t>No, section requirements must be reviewed</t>
        </is>
      </c>
      <c r="L3" s="27" t="n"/>
      <c r="M3" s="28" t="n"/>
      <c r="N3" s="53" t="n"/>
      <c r="O3" s="29" t="n"/>
      <c r="P3" s="53" t="n"/>
      <c r="Q3" s="53" t="n"/>
      <c r="R3" s="53" t="n"/>
      <c r="S3" s="54" t="n"/>
      <c r="T3" s="54" t="n"/>
      <c r="U3" s="54" t="n"/>
      <c r="V3" s="38" t="n"/>
      <c r="W3" s="54" t="n"/>
      <c r="X3" s="54" t="n"/>
      <c r="Y3" s="54" t="n"/>
      <c r="Z3" s="54" t="n"/>
      <c r="AA3" s="56" t="n"/>
      <c r="AB3" s="56" t="n"/>
      <c r="AC3" s="54" t="n"/>
      <c r="AD3" s="54" t="n"/>
      <c r="AE3" s="56" t="n"/>
      <c r="AF3" s="56" t="n"/>
      <c r="AG3" s="56" t="n"/>
      <c r="AH3" s="56" t="n"/>
      <c r="AI3" s="56" t="n"/>
      <c r="AJ3" s="56" t="n"/>
      <c r="AK3" s="56" t="n"/>
      <c r="AL3" s="56" t="n"/>
      <c r="AM3" s="57" t="n"/>
      <c r="AN3" s="54" t="n"/>
      <c r="AO3" s="56" t="n"/>
      <c r="AP3" s="56" t="n"/>
      <c r="AQ3" s="56" t="n"/>
      <c r="AR3" s="56" t="n"/>
      <c r="BB3" s="53" t="n"/>
    </row>
    <row r="4" hidden="1" ht="15.75" customHeight="1">
      <c r="A4" s="231" t="n"/>
      <c r="B4" s="232" t="n"/>
      <c r="C4" s="289" t="n"/>
      <c r="D4" s="234" t="n"/>
      <c r="E4" s="231" t="n"/>
      <c r="F4" s="290" t="n"/>
      <c r="G4" s="290" t="n"/>
      <c r="H4" s="290" t="n"/>
      <c r="I4" s="25" t="n"/>
      <c r="J4" s="25" t="inlineStr">
        <is>
          <t>N/A</t>
        </is>
      </c>
      <c r="K4" s="27" t="n"/>
      <c r="L4" s="27" t="n"/>
      <c r="M4" s="28" t="n"/>
      <c r="N4" s="53" t="n"/>
      <c r="O4" s="29" t="n"/>
      <c r="P4" s="53" t="n"/>
      <c r="Q4" s="53" t="n"/>
      <c r="R4" s="53" t="n"/>
      <c r="S4" s="54" t="n"/>
      <c r="T4" s="54" t="n"/>
      <c r="U4" s="54" t="n"/>
      <c r="V4" s="38" t="n"/>
      <c r="W4" s="54" t="n"/>
      <c r="X4" s="54" t="n"/>
      <c r="Y4" s="54" t="n"/>
      <c r="Z4" s="54" t="n"/>
      <c r="AA4" s="56" t="n"/>
      <c r="AB4" s="56" t="n"/>
      <c r="AC4" s="54" t="n"/>
      <c r="AD4" s="54" t="n"/>
      <c r="AE4" s="56" t="n"/>
      <c r="AF4" s="56" t="n"/>
      <c r="AG4" s="56" t="n"/>
      <c r="AH4" s="56" t="n"/>
      <c r="AI4" s="56" t="n"/>
      <c r="AJ4" s="56" t="n"/>
      <c r="AK4" s="56" t="n"/>
      <c r="AL4" s="56" t="n"/>
      <c r="AM4" s="57" t="n"/>
      <c r="AN4" s="54" t="n"/>
      <c r="AO4" s="56" t="n"/>
      <c r="AP4" s="56" t="n"/>
      <c r="AQ4" s="56" t="n"/>
      <c r="AR4" s="56" t="n"/>
      <c r="BB4" s="53" t="n"/>
    </row>
    <row r="5" hidden="1" ht="15.75" customHeight="1">
      <c r="A5" s="237" t="n"/>
      <c r="B5" s="238" t="n"/>
      <c r="C5" s="291" t="n"/>
      <c r="D5" s="239" t="n"/>
      <c r="E5" s="237" t="n"/>
      <c r="F5" s="292" t="n"/>
      <c r="G5" s="292" t="n"/>
      <c r="H5" s="292" t="n"/>
      <c r="I5" s="25" t="n"/>
      <c r="J5" s="25" t="n"/>
      <c r="K5" s="27" t="n"/>
      <c r="L5" s="27" t="n"/>
      <c r="M5" s="28" t="n"/>
      <c r="N5" s="53" t="n"/>
      <c r="O5" s="29" t="n"/>
      <c r="P5" s="53" t="n"/>
      <c r="Q5" s="53" t="n"/>
      <c r="R5" s="53" t="inlineStr">
        <is>
          <t>_EFFECTIVE</t>
        </is>
      </c>
      <c r="S5" s="54" t="n"/>
      <c r="T5" s="54" t="n"/>
      <c r="U5" s="54" t="n"/>
      <c r="V5" s="38" t="n"/>
      <c r="W5" s="54" t="n"/>
      <c r="X5" s="54" t="n"/>
      <c r="Y5" s="54" t="n"/>
      <c r="Z5" s="54" t="n"/>
      <c r="AA5" s="56" t="n"/>
      <c r="AB5" s="56" t="n"/>
      <c r="AC5" s="54" t="n"/>
      <c r="AD5" s="54" t="n"/>
      <c r="AE5" s="56" t="n"/>
      <c r="AF5" s="56" t="n"/>
      <c r="AG5" s="56" t="n"/>
      <c r="AH5" s="56" t="n"/>
      <c r="AI5" s="56" t="n"/>
      <c r="AJ5" s="56" t="n"/>
      <c r="AK5" s="56" t="n"/>
      <c r="AL5" s="56" t="n"/>
      <c r="AM5" s="57" t="n"/>
      <c r="AN5" s="54" t="n"/>
      <c r="AO5" s="56" t="n"/>
      <c r="AP5" s="56" t="n"/>
      <c r="AQ5" s="56" t="n"/>
      <c r="AR5" s="56" t="n"/>
      <c r="AT5" s="69" t="inlineStr">
        <is>
          <t>Medicaid_Only</t>
        </is>
      </c>
      <c r="BB5" s="53" t="n"/>
    </row>
    <row r="6" hidden="1" ht="15.75" customHeight="1" thickBot="1">
      <c r="A6" s="242" t="n"/>
      <c r="B6" s="243" t="n"/>
      <c r="C6" s="244" t="n"/>
      <c r="D6" s="245" t="n"/>
      <c r="E6" s="246" t="n"/>
      <c r="F6" s="247" t="n"/>
      <c r="G6" s="247" t="n"/>
      <c r="H6" s="247" t="n"/>
      <c r="I6" s="26" t="inlineStr">
        <is>
          <t>Applies to:</t>
        </is>
      </c>
      <c r="J6" s="25" t="n"/>
      <c r="K6" s="32" t="n"/>
      <c r="L6" s="25" t="n"/>
      <c r="M6" s="53" t="n"/>
      <c r="N6" s="53" t="n"/>
      <c r="O6" s="53" t="n"/>
      <c r="P6" s="33" t="inlineStr">
        <is>
          <t>Std type (EXISTING or NEW)</t>
        </is>
      </c>
      <c r="Q6" s="33" t="inlineStr">
        <is>
          <t>List</t>
        </is>
      </c>
      <c r="R6" s="63" t="n"/>
      <c r="S6" s="66" t="n"/>
      <c r="T6" s="66" t="n"/>
      <c r="U6" s="66" t="n"/>
      <c r="V6" s="38" t="n"/>
      <c r="W6" s="54" t="n"/>
      <c r="X6" s="54" t="n"/>
      <c r="Y6" s="54" t="n"/>
      <c r="Z6" s="54" t="n"/>
      <c r="AA6" s="54" t="n"/>
      <c r="AB6" s="115" t="inlineStr">
        <is>
          <t>(b4) Reasons to Crosshatch</t>
        </is>
      </c>
      <c r="AC6" s="628" t="n"/>
      <c r="AD6" s="629" t="n"/>
      <c r="AE6" s="101" t="inlineStr">
        <is>
          <t>Shaded</t>
        </is>
      </c>
      <c r="AF6" s="101" t="inlineStr">
        <is>
          <t>Entity Not Applied</t>
        </is>
      </c>
      <c r="AG6" s="101" t="n"/>
      <c r="AH6" s="101" t="n"/>
      <c r="AI6" s="101" t="n"/>
      <c r="AJ6" s="101" t="n"/>
      <c r="AK6" s="101" t="n"/>
      <c r="AL6" s="101" t="n"/>
      <c r="AM6" s="57" t="n"/>
      <c r="AN6" s="54" t="n"/>
      <c r="AO6" s="56" t="n"/>
      <c r="AP6" s="56" t="n"/>
      <c r="AQ6" s="56" t="inlineStr">
        <is>
          <t>For logic check only:</t>
        </is>
      </c>
      <c r="AR6" s="56" t="n"/>
      <c r="BB6" s="63" t="n"/>
    </row>
    <row r="7" ht="38.45" customHeight="1" thickBot="1">
      <c r="A7" s="249" t="inlineStr">
        <is>
          <t>Item</t>
        </is>
      </c>
      <c r="B7" s="250" t="inlineStr">
        <is>
          <t>Legal Cite</t>
        </is>
      </c>
      <c r="C7" s="251" t="inlineStr">
        <is>
          <t>Requirement</t>
        </is>
      </c>
      <c r="D7" s="251" t="inlineStr">
        <is>
          <t>Tip</t>
        </is>
      </c>
      <c r="E7" s="251" t="inlineStr">
        <is>
          <t>Status</t>
        </is>
      </c>
      <c r="F7" s="251" t="inlineStr">
        <is>
          <t>Where Found</t>
        </is>
      </c>
      <c r="G7" s="251" t="inlineStr">
        <is>
          <t>Follow-up Required</t>
        </is>
      </c>
      <c r="H7" s="293" t="inlineStr">
        <is>
          <t>General Comments</t>
        </is>
      </c>
      <c r="I7" s="34" t="inlineStr">
        <is>
          <t>MCO</t>
        </is>
      </c>
      <c r="J7" s="34" t="inlineStr">
        <is>
          <t>HIO</t>
        </is>
      </c>
      <c r="K7" s="34" t="inlineStr">
        <is>
          <t>PIHP</t>
        </is>
      </c>
      <c r="L7" s="35" t="inlineStr">
        <is>
          <t>PAHP</t>
        </is>
      </c>
      <c r="M7" s="36" t="inlineStr">
        <is>
          <t>NEMT PAHP</t>
        </is>
      </c>
      <c r="N7" s="37" t="inlineStr">
        <is>
          <t>PCCM</t>
        </is>
      </c>
      <c r="O7" s="37" t="inlineStr">
        <is>
          <t>PCCME</t>
        </is>
      </c>
      <c r="P7" s="38" t="n"/>
      <c r="Q7" s="38" t="n"/>
      <c r="R7" s="39" t="inlineStr">
        <is>
          <t>Effective</t>
        </is>
      </c>
      <c r="S7" s="49" t="inlineStr">
        <is>
          <t>Contract start date (DATE) or rating period start date (RP)?</t>
        </is>
      </c>
      <c r="T7" s="49" t="n"/>
      <c r="U7" s="49" t="n"/>
      <c r="V7" s="50" t="inlineStr">
        <is>
          <t>Row Completed? (1 if status = Unsure; status = Met and column G &lt;&gt;blank; or status = Not Met and column I&lt;&gt;not blank)</t>
        </is>
      </c>
      <c r="W7" s="101" t="inlineStr">
        <is>
          <t>If CHIP linking and no information in rows with gray shading in columns E through H; code as complete. If rows with gray shading have information in one or more cells, the status of the row will be counted as if gray shading did not appear. (See Column Descriptions for more information)</t>
        </is>
      </c>
      <c r="X7" s="101" t="inlineStr">
        <is>
          <t>(a) Crosshatch b/c entity type not applicable? (True=Yes,False=No)</t>
        </is>
      </c>
      <c r="Y7" s="101" t="inlineStr">
        <is>
          <t>(b1) Crosshatch b/c requirement not in effect? Default is DO NOT crosshatch; if values in the following columns = TRUE, apply crosshatching</t>
        </is>
      </c>
      <c r="Z7" s="101" t="inlineStr">
        <is>
          <t>(b2a) Reason Exists To Not Crosshatch?
Will be TRUE if Missing Any dates.</t>
        </is>
      </c>
      <c r="AA7" s="101" t="inlineStr">
        <is>
          <t>(b2b) Reason Exists To Crosshatch?</t>
        </is>
      </c>
      <c r="AB7" s="70" t="inlineStr">
        <is>
          <t>(b4a) ''DATE" - Effective Date of Req &gt; Contract Period Start Date</t>
        </is>
      </c>
      <c r="AC7" s="70" t="inlineStr">
        <is>
          <t xml:space="preserve">(b4b) "RP" - Effective Date of Req  &gt; Rating Period Start Date  </t>
        </is>
      </c>
      <c r="AD7" s="70" t="inlineStr">
        <is>
          <t>(b4c) Section I vs II</t>
        </is>
      </c>
      <c r="AE7" s="158" t="n"/>
      <c r="AF7" s="158" t="n"/>
      <c r="AG7" s="158" t="inlineStr">
        <is>
          <t>MCO</t>
        </is>
      </c>
      <c r="AH7" s="158" t="inlineStr">
        <is>
          <t>HIO</t>
        </is>
      </c>
      <c r="AI7" s="158" t="inlineStr">
        <is>
          <t>PIHP</t>
        </is>
      </c>
      <c r="AJ7" s="158" t="inlineStr">
        <is>
          <t>PAHP</t>
        </is>
      </c>
      <c r="AK7" s="158" t="inlineStr">
        <is>
          <t>NEMT PAHP</t>
        </is>
      </c>
      <c r="AL7" s="158" t="inlineStr">
        <is>
          <t>PCCME</t>
        </is>
      </c>
      <c r="AM7" s="70" t="inlineStr">
        <is>
          <t>CHIP Requirement</t>
        </is>
      </c>
      <c r="AN7" s="104" t="inlineStr">
        <is>
          <t>Does the CHIP section have a corresponding Medicaid section (Yes=1)</t>
        </is>
      </c>
      <c r="AO7" s="70" t="inlineStr">
        <is>
          <t>If yes, link the Medicaid section item:</t>
        </is>
      </c>
      <c r="AP7" s="70" t="inlineStr">
        <is>
          <t>If yes, link the Medicaid Requirement:</t>
        </is>
      </c>
      <c r="AQ7" s="56" t="inlineStr">
        <is>
          <t>Is the text the exact same?</t>
        </is>
      </c>
      <c r="AR7" s="56" t="inlineStr">
        <is>
          <t>Shading code</t>
        </is>
      </c>
      <c r="AS7" s="69" t="inlineStr">
        <is>
          <t>section1_no_link</t>
        </is>
      </c>
      <c r="AT7" s="69" t="inlineStr">
        <is>
          <t>Medicaid_Only</t>
        </is>
      </c>
      <c r="AU7" s="69" t="inlineStr">
        <is>
          <t>Linked Medicaid Requirement Status</t>
        </is>
      </c>
      <c r="AV7" s="69" t="inlineStr">
        <is>
          <t>Linked Medicaid Requirement Where Found</t>
        </is>
      </c>
      <c r="AW7" s="69" t="inlineStr">
        <is>
          <t>Linked Medicaid Requirement Followup Required</t>
        </is>
      </c>
      <c r="AX7" s="69" t="inlineStr">
        <is>
          <t>Linked Medicaid General Comments</t>
        </is>
      </c>
      <c r="AY7" s="81" t="inlineStr">
        <is>
          <t>Row Started (1 if row has been started)</t>
        </is>
      </c>
      <c r="AZ7" s="82" t="inlineStr">
        <is>
          <t>Requirement Met</t>
        </is>
      </c>
      <c r="BA7" s="83" t="inlineStr">
        <is>
          <t>All Required Medicaid Cols Filled (1=True)</t>
        </is>
      </c>
      <c r="BB7" s="39" t="inlineStr">
        <is>
          <t>Contract start date (DATE) or rating period start date (RP)?</t>
        </is>
      </c>
      <c r="BC7" s="5" t="inlineStr">
        <is>
          <t>Streamlined</t>
        </is>
      </c>
    </row>
    <row r="8" ht="15" customHeight="1" thickBot="1">
      <c r="A8" s="450" t="n"/>
      <c r="B8" s="451" t="n"/>
      <c r="C8" s="452" t="inlineStr">
        <is>
          <t>I.K Health Information Systems and Enrollee Data</t>
        </is>
      </c>
      <c r="D8" s="442" t="n"/>
      <c r="E8" s="443" t="n"/>
      <c r="F8" s="444" t="n"/>
      <c r="G8" s="444" t="n"/>
      <c r="H8" s="445" t="n"/>
      <c r="I8" s="74" t="n"/>
      <c r="J8" s="74" t="n"/>
      <c r="K8" s="74" t="n"/>
      <c r="L8" s="87" t="n"/>
      <c r="M8" s="87" t="n"/>
      <c r="R8" s="116" t="n"/>
      <c r="X8" s="86" t="n"/>
      <c r="AM8" s="89" t="n"/>
      <c r="AN8" s="89" t="n"/>
      <c r="AO8" s="89" t="n"/>
      <c r="AP8" s="89" t="n"/>
      <c r="AQ8" s="68" t="n"/>
      <c r="AR8" s="68" t="n"/>
      <c r="BB8" s="116" t="n"/>
    </row>
    <row r="9" ht="36" customHeight="1">
      <c r="A9" s="294" t="inlineStr">
        <is>
          <t>I.K.1.01</t>
        </is>
      </c>
      <c r="B9" s="295" t="inlineStr">
        <is>
          <t>42 CFR 438.242(a)</t>
        </is>
      </c>
      <c r="C9" s="295" t="inlineStr">
        <is>
          <t>The contract requires that the MCP maintain a health information system that collects, analyzes, integrates, and reports data.</t>
        </is>
      </c>
      <c r="D9" s="446" t="n"/>
      <c r="E9" s="297" t="n"/>
      <c r="F9" s="297" t="n"/>
      <c r="G9" s="297" t="n"/>
      <c r="H9" s="640" t="inlineStr">
        <is>
          <t>Recommendation: MET
Response: The contract explicitly states that the Managed Care Plan (MCP) shall have information management processes and information systems that collect, analyze, integrate, and report data. This is evidenced by the following quote: 'The Managed Care Plan shall have information management processes and information systems that collect, analyze, integrate, and report data, enabling the Managed Care Plan to meet Agency and federal reporting requirements (42 CFR 438.242(a) and (b); S. 6504(a) of the ACA).' [1] [2]
Citations: CN-680000-FP122 [1], Attachment - Core Contract Provisions 02012025 [2] (Page: 207, 146)</t>
        </is>
      </c>
      <c r="I9" s="92" t="inlineStr">
        <is>
          <t>MCO</t>
        </is>
      </c>
      <c r="J9" s="92" t="inlineStr">
        <is>
          <t>HIO</t>
        </is>
      </c>
      <c r="K9" s="92" t="inlineStr">
        <is>
          <t>PIHP</t>
        </is>
      </c>
      <c r="L9" s="166" t="inlineStr">
        <is>
          <t>PAHP</t>
        </is>
      </c>
      <c r="M9" s="166" t="inlineStr">
        <is>
          <t>NEMT PAHP</t>
        </is>
      </c>
      <c r="N9" s="71" t="n"/>
      <c r="O9" s="71" t="n"/>
      <c r="P9" s="71" t="inlineStr">
        <is>
          <t>EXISTING</t>
        </is>
      </c>
      <c r="Q9" s="71">
        <f>IF(OR(AND($C$2="Base contract",$C$3="No, section requirements must be reviewed", $X9=FALSE,$Y9=FALSE),AND($C$2="Contract amendment",$C$3="No, section requirements must be reviewed",$X9=FALSE,$Y9=FALSE)),"MUNN")</f>
        <v/>
      </c>
      <c r="R9" s="72" t="n"/>
      <c r="S9" s="71" t="n"/>
      <c r="T9" s="71" t="n"/>
      <c r="U9" s="71" t="n"/>
      <c r="V9" s="97">
        <f>IF(OR($E$8="N/A",AND(BC9=0,'Cover Sheet'!$B$29="Streamlined Review"),AND(E9="Met",F9&lt;&gt;""),AND(E9="Not met",G9&lt;&gt;""),AND(E9="Unsure",G9&lt;&gt;""),AND(E9="N/A",H9&lt;&gt;""),AND(AF9=TRUE)),1,0)</f>
        <v/>
      </c>
      <c r="W9" s="53" t="n"/>
      <c r="X9" s="53">
        <f>IF($H$1&lt;&gt;0,IF($H$1&lt;&gt;I9,IF($H$1&lt;&gt;J9,IF($H$1&lt;&gt;K9,IF($H$1&lt;&gt;L9,IF($H$1&lt;&gt;M9,IF($H$1&lt;&gt;N9,IF($H$1&lt;&gt;O9,TRUE,FALSE))))))))</f>
        <v/>
      </c>
      <c r="Y9" s="54">
        <f>IF(AD9=TRUE,TRUE,FALSE)</f>
        <v/>
      </c>
      <c r="AD9" s="56">
        <f>IF(OR(AND($H$6="Medicaid",MID($A9,1,FIND(".",$A9,1)-1)="II"),AND($H$6="CHIP",MID($A9,1,FIND(".",$A9,1)-1)="I")),TRUE,FALSE)</f>
        <v/>
      </c>
      <c r="AE9" s="126">
        <f>IF(OR(AF9=TRUE,AD9=TRUE,AT9=TRUE),TRUE,FALSE)</f>
        <v/>
      </c>
      <c r="AF9" s="126">
        <f>IF(SUM(AG9:AL9)&lt;1,TRUE,FALSE)</f>
        <v/>
      </c>
      <c r="AG9" s="126">
        <f>IF($AG$2=I9,1,0)</f>
        <v/>
      </c>
      <c r="AH9" s="126">
        <f>IF($AH$2=J9,1,0)</f>
        <v/>
      </c>
      <c r="AI9" s="126">
        <f>IF($AI$2=K9,1,0)</f>
        <v/>
      </c>
      <c r="AJ9" s="126">
        <f>IF($AJ$2=L9,1,0)</f>
        <v/>
      </c>
      <c r="AK9" s="126">
        <f>IF($AK$2=M9,1,0)</f>
        <v/>
      </c>
      <c r="AL9" s="126">
        <f>IF($AL$2=O9,1,0)</f>
        <v/>
      </c>
      <c r="AN9" s="121" t="n"/>
      <c r="AO9" s="68" t="n"/>
      <c r="AQ9" s="121" t="n"/>
      <c r="AR9" s="68" t="n"/>
      <c r="AT9" s="69">
        <f>IF(AS9=1,1,"")</f>
        <v/>
      </c>
      <c r="BB9" s="118" t="n"/>
      <c r="BC9" s="5" t="n">
        <v>0</v>
      </c>
    </row>
    <row r="10" ht="47.25" customHeight="1">
      <c r="A10" s="294" t="inlineStr">
        <is>
          <t>I.K.1.02</t>
        </is>
      </c>
      <c r="B10" s="295" t="inlineStr">
        <is>
          <t>42 CFR 438.242(a)</t>
        </is>
      </c>
      <c r="C10" s="295" t="inlineStr">
        <is>
          <t>The contract requires that the MCP’s health information system provide information on areas including, but not limited to, utilization, claims, grievances and appeals, and disenrollment for reasons other than loss of Medicaid eligibility.</t>
        </is>
      </c>
      <c r="D10" s="446" t="n"/>
      <c r="E10" s="297" t="n"/>
      <c r="F10" s="297" t="n"/>
      <c r="G10" s="297" t="n"/>
      <c r="H10" s="640" t="inlineStr">
        <is>
          <t>Recommendation: UNCLEAR
Response: The retrieved text does not provide explicit evidence that the MCP’s health information system must provide information on utilization, claims, grievances and appeals, and disenrollment for reasons other than loss of Medicaid eligibility. While the contract mentions information management processes and systems that collect, analyze, integrate, and report data ([Result 3], [Result 4]), it does not specify the exact areas of information that must be provided. Additional specific details are needed to determine if the requirement is met.
Citations: Attachment - Core Contract Provisions 02012025 [1], CN-680000-FP122 [2], Attachment - Core Contract Provisions 02012025 [3], CN-680000-FP122 [4], Attachment - Core Contract Provisions 02012025 [5] (Page: 146, 207, 234, 294)</t>
        </is>
      </c>
      <c r="I10" s="92" t="inlineStr">
        <is>
          <t>MCO</t>
        </is>
      </c>
      <c r="J10" s="92" t="inlineStr">
        <is>
          <t>HIO</t>
        </is>
      </c>
      <c r="K10" s="92" t="inlineStr">
        <is>
          <t>PIHP</t>
        </is>
      </c>
      <c r="L10" s="71" t="inlineStr">
        <is>
          <t>PAHP</t>
        </is>
      </c>
      <c r="M10" s="71" t="inlineStr">
        <is>
          <t>NEMT PAHP</t>
        </is>
      </c>
      <c r="N10" s="71" t="n"/>
      <c r="O10" s="71" t="n"/>
      <c r="P10" s="71" t="inlineStr">
        <is>
          <t>EXISTING</t>
        </is>
      </c>
      <c r="Q10" s="71">
        <f>IF(OR(AND($C$2="Base contract",$C$3="No, section requirements must be reviewed", $X10=FALSE,$Y10=FALSE),AND($C$2="Contract amendment",$C$3="No, section requirements must be reviewed",$X10=FALSE,$Y10=FALSE)),"MUNN")</f>
        <v/>
      </c>
      <c r="R10" s="634" t="n">
        <v>42917</v>
      </c>
      <c r="S10" s="71" t="n"/>
      <c r="T10" s="71" t="n"/>
      <c r="U10" s="71" t="n"/>
      <c r="V10" s="97">
        <f>IF(OR($E$8="N/A",AND(BC10=0,'Cover Sheet'!$B$29="Streamlined Review"),AND(E10="Met",F10&lt;&gt;""),AND(E10="Not met",G10&lt;&gt;""),AND(E10="Unsure",G10&lt;&gt;""),AND(E10="N/A",H10&lt;&gt;""),AND(AF10=TRUE)),1,0)</f>
        <v/>
      </c>
      <c r="W10" s="53" t="n"/>
      <c r="X10" s="53">
        <f>IF($H$1&lt;&gt;0,IF($H$1&lt;&gt;I10,IF($H$1&lt;&gt;J10,IF($H$1&lt;&gt;K10,IF($H$1&lt;&gt;L10,IF($H$1&lt;&gt;M10,IF($H$1&lt;&gt;N10,IF($H$1&lt;&gt;O10,TRUE,FALSE))))))))</f>
        <v/>
      </c>
      <c r="Y10" s="54">
        <f>IF(AD10=TRUE,TRUE,FALSE)</f>
        <v/>
      </c>
      <c r="AD10" s="56">
        <f>IF(OR(AND($H$6="Medicaid",MID($A10,1,FIND(".",$A10,1)-1)="II"),AND($H$6="CHIP",MID($A10,1,FIND(".",$A10,1)-1)="I")),TRUE,FALSE)</f>
        <v/>
      </c>
      <c r="AE10" s="126">
        <f>IF(OR(AF10=TRUE,AD10=TRUE,AT10=TRUE),TRUE,FALSE)</f>
        <v/>
      </c>
      <c r="AF10" s="126">
        <f>IF(SUM(AG10:AL10)&lt;1,TRUE,FALSE)</f>
        <v/>
      </c>
      <c r="AG10" s="126">
        <f>IF($AG$2=I10,1,0)</f>
        <v/>
      </c>
      <c r="AH10" s="126">
        <f>IF($AH$2=J10,1,0)</f>
        <v/>
      </c>
      <c r="AI10" s="126">
        <f>IF($AI$2=K10,1,0)</f>
        <v/>
      </c>
      <c r="AJ10" s="126">
        <f>IF($AJ$2=L10,1,0)</f>
        <v/>
      </c>
      <c r="AK10" s="126">
        <f>IF($AK$2=M10,1,0)</f>
        <v/>
      </c>
      <c r="AL10" s="126">
        <f>IF($AL$2=O10,1,0)</f>
        <v/>
      </c>
      <c r="AN10" s="121" t="n"/>
      <c r="AO10" s="68" t="n"/>
      <c r="AQ10" s="121" t="n"/>
      <c r="AR10" s="68" t="n"/>
      <c r="AT10" s="69">
        <f>IF(AS10=1,1,"")</f>
        <v/>
      </c>
      <c r="BB10" s="635" t="n"/>
      <c r="BC10" s="5" t="n">
        <v>0</v>
      </c>
    </row>
    <row r="11" ht="86.25" customHeight="1">
      <c r="A11" s="294" t="inlineStr">
        <is>
          <t>I.K.1.03</t>
        </is>
      </c>
      <c r="B11" s="295" t="inlineStr">
        <is>
          <t>Section 6504(a) of the ACA; Section 1903(r)(1)(F) of the Act; 42 CFR 438.242(b)(1)</t>
        </is>
      </c>
      <c r="C11" s="295" t="inlineStr">
        <is>
          <t>The contract requires that the MCP comply with Section 6504(a) of the ACA, which requires that state claims processing and retrieval systems are able to collect data elements necessary to enable the mechanized claims processing and information retrieval systems in operation by the state to meet the requirements of Section 1903(r)(1)(F) of the Act.</t>
        </is>
      </c>
      <c r="D11" s="446" t="n"/>
      <c r="E11" s="297" t="n"/>
      <c r="F11" s="297" t="n"/>
      <c r="G11" s="297" t="n"/>
      <c r="H11" s="640" t="inlineStr">
        <is>
          <t>Recommendation: MET
Response: The contract explicitly states that the Managed Care Plan (MCP) shall have information management processes and information systems that collect, analyze, integrate, and report data, enabling the MCP to meet Agency and federal reporting requirements, including Section 6504(a) of the ACA. This is evidenced by the following quotes:
- "The Managed Care Plan shall have information management processes and information systems that collect, analyze, integrate, and report data, enabling the Managed Care Plan to meet Agency and federal reporting requirements (42 CFR 438.242(a) and (b); S. 6504(a) of the ACA)." [Attachment - Core Contract Provisions 02012025, Page 146]
- "The Managed Care Plan shall have information management processes and information systems that collect, analyze, integrate, and report data, enabling the Managed Care Plan to meet Agency and federal reporting requirements (42 CFR 438.242(a) and (b); S. 6504(a) of the ACA)." [CN-680000-FP122, Page 207]
Citations: Attachment - Core Contract Provisions 02012025, CN-680000-FP122 (Page: 146, 207)</t>
        </is>
      </c>
      <c r="I11" s="92" t="inlineStr">
        <is>
          <t>MCO</t>
        </is>
      </c>
      <c r="J11" s="92" t="inlineStr">
        <is>
          <t>HIO</t>
        </is>
      </c>
      <c r="K11" s="92" t="inlineStr">
        <is>
          <t>PIHP</t>
        </is>
      </c>
      <c r="L11" s="71" t="inlineStr">
        <is>
          <t>PAHP</t>
        </is>
      </c>
      <c r="M11" s="71" t="inlineStr">
        <is>
          <t>NEMT PAHP</t>
        </is>
      </c>
      <c r="N11" s="71" t="n"/>
      <c r="O11" s="71" t="n"/>
      <c r="P11" s="71" t="inlineStr">
        <is>
          <t>EXISTING</t>
        </is>
      </c>
      <c r="Q11" s="71">
        <f>IF(OR(AND($C$2="Base contract",$C$3="No, section requirements must be reviewed", $X11=FALSE,$Y11=FALSE),AND($C$2="Contract amendment",$C$3="No, section requirements must be reviewed",$X11=FALSE,$Y11=FALSE)),"MUNN")</f>
        <v/>
      </c>
      <c r="R11" s="634" t="n">
        <v>42917</v>
      </c>
      <c r="S11" s="71" t="n"/>
      <c r="T11" s="71" t="n"/>
      <c r="U11" s="71" t="n"/>
      <c r="V11" s="97">
        <f>IF(OR($E$8="N/A",AND(BC11=0,'Cover Sheet'!$B$29="Streamlined Review"),AND(E11="Met",F11&lt;&gt;""),AND(E11="Not met",G11&lt;&gt;""),AND(E11="Unsure",G11&lt;&gt;""),AND(E11="N/A",H11&lt;&gt;""),AND(AF11=TRUE)),1,0)</f>
        <v/>
      </c>
      <c r="W11" s="53" t="n"/>
      <c r="X11" s="53">
        <f>IF($H$1&lt;&gt;0,IF($H$1&lt;&gt;I11,IF($H$1&lt;&gt;J11,IF($H$1&lt;&gt;K11,IF($H$1&lt;&gt;L11,IF($H$1&lt;&gt;M11,IF($H$1&lt;&gt;N11,IF($H$1&lt;&gt;O11,TRUE,FALSE))))))))</f>
        <v/>
      </c>
      <c r="Y11" s="54">
        <f>IF(AD11=TRUE,TRUE,FALSE)</f>
        <v/>
      </c>
      <c r="AD11" s="56">
        <f>IF(OR(AND($H$6="Medicaid",MID($A11,1,FIND(".",$A11,1)-1)="II"),AND($H$6="CHIP",MID($A11,1,FIND(".",$A11,1)-1)="I")),TRUE,FALSE)</f>
        <v/>
      </c>
      <c r="AE11" s="126">
        <f>IF(OR(AF11=TRUE,AD11=TRUE,AT11=TRUE),TRUE,FALSE)</f>
        <v/>
      </c>
      <c r="AF11" s="126">
        <f>IF(SUM(AG11:AL11)&lt;1,TRUE,FALSE)</f>
        <v/>
      </c>
      <c r="AG11" s="126">
        <f>IF($AG$2=I11,1,0)</f>
        <v/>
      </c>
      <c r="AH11" s="126">
        <f>IF($AH$2=J11,1,0)</f>
        <v/>
      </c>
      <c r="AI11" s="126">
        <f>IF($AI$2=K11,1,0)</f>
        <v/>
      </c>
      <c r="AJ11" s="126">
        <f>IF($AJ$2=L11,1,0)</f>
        <v/>
      </c>
      <c r="AK11" s="126">
        <f>IF($AK$2=M11,1,0)</f>
        <v/>
      </c>
      <c r="AL11" s="126">
        <f>IF($AL$2=O11,1,0)</f>
        <v/>
      </c>
      <c r="AN11" s="121" t="n"/>
      <c r="AO11" s="68" t="n"/>
      <c r="AQ11" s="121" t="n"/>
      <c r="AR11" s="68" t="n"/>
      <c r="AT11" s="69">
        <f>IF(AS11=1,1,"")</f>
        <v/>
      </c>
      <c r="BB11" s="635" t="n"/>
      <c r="BC11" s="5" t="n">
        <v>0</v>
      </c>
    </row>
    <row r="12" ht="48" customHeight="1">
      <c r="A12" s="294" t="inlineStr">
        <is>
          <t>I.K.1.04</t>
        </is>
      </c>
      <c r="B12" s="295" t="inlineStr">
        <is>
          <t>42 CFR 438.242(b)(2)</t>
        </is>
      </c>
      <c r="C12" s="295" t="inlineStr">
        <is>
          <t xml:space="preserve">The contract requires that the MCP collect data on enrollee and provider characteristics as specified by the state and on all services furnished to enrollees through an encounter data system or other methods as may be specified by the state. </t>
        </is>
      </c>
      <c r="D12" s="446" t="n"/>
      <c r="E12" s="297" t="n"/>
      <c r="F12" s="297" t="n"/>
      <c r="G12" s="297" t="n"/>
      <c r="H12" s="640" t="inlineStr">
        <is>
          <t>Recommendation: MET
Response: The contract explicitly requires the Managed Care Plan (MCP) to collect and submit encounter data for all services rendered to its enrollees, which includes data on enrollee and provider characteristics. The relevant text states: 'Encounter data collection and submission is required from the Managed Care Plan for all services, including other benefits and expanded benefits, rendered to its enrollees (excluding services paid directly by the Agency on a FFS basis).' This indicates that the MCP must collect data on all services furnished to enrollees, as specified by the state. Additionally, the contract mentions that the enrollee record must document all activities and interactions with the enrollee and any other provider(s) involved in the support and care of the enrollee, which includes enrollee demographic data and other relevant information. [1][2][3]
Citations: Attachment - Core Contract Provisions 02012025 [1], CN-680000-FP122 [2], CN-680000-FP122 [3] (Page: 159, 220, 513)</t>
        </is>
      </c>
      <c r="I12" s="92" t="inlineStr">
        <is>
          <t>MCO</t>
        </is>
      </c>
      <c r="J12" s="92" t="inlineStr">
        <is>
          <t>HIO</t>
        </is>
      </c>
      <c r="K12" s="92" t="inlineStr">
        <is>
          <t>PIHP</t>
        </is>
      </c>
      <c r="L12" s="166" t="inlineStr">
        <is>
          <t>PAHP</t>
        </is>
      </c>
      <c r="M12" s="166" t="inlineStr">
        <is>
          <t>NEMT PAHP</t>
        </is>
      </c>
      <c r="N12" s="71" t="n"/>
      <c r="O12" s="71" t="n"/>
      <c r="P12" s="71" t="inlineStr">
        <is>
          <t>EXISTING</t>
        </is>
      </c>
      <c r="Q12" s="71">
        <f>IF(OR(AND($C$2="Base contract",$C$3="No, section requirements must be reviewed", $X12=FALSE,$Y12=FALSE),AND($C$2="Contract amendment",$C$3="No, section requirements must be reviewed",$X12=FALSE,$Y12=FALSE)),"MUNN")</f>
        <v/>
      </c>
      <c r="R12" s="64" t="n"/>
      <c r="S12" s="71" t="n"/>
      <c r="T12" s="71" t="n"/>
      <c r="U12" s="71" t="n"/>
      <c r="V12" s="97">
        <f>IF(OR($E$8="N/A",AND(BC12=0,'Cover Sheet'!$B$29="Streamlined Review"),AND(E12="Met",F12&lt;&gt;""),AND(E12="Not met",G12&lt;&gt;""),AND(E12="Unsure",G12&lt;&gt;""),AND(E12="N/A",H12&lt;&gt;""),AND(AF12=TRUE)),1,0)</f>
        <v/>
      </c>
      <c r="W12" s="53" t="n"/>
      <c r="X12" s="53">
        <f>IF($H$1&lt;&gt;0,IF($H$1&lt;&gt;I12,IF($H$1&lt;&gt;J12,IF($H$1&lt;&gt;K12,IF($H$1&lt;&gt;L12,IF($H$1&lt;&gt;M12,IF($H$1&lt;&gt;N12,IF($H$1&lt;&gt;O12,TRUE,FALSE))))))))</f>
        <v/>
      </c>
      <c r="Y12" s="54">
        <f>IF(AD12=TRUE,TRUE,FALSE)</f>
        <v/>
      </c>
      <c r="AD12" s="56">
        <f>IF(OR(AND($H$6="Medicaid",MID($A12,1,FIND(".",$A12,1)-1)="II"),AND($H$6="CHIP",MID($A12,1,FIND(".",$A12,1)-1)="I")),TRUE,FALSE)</f>
        <v/>
      </c>
      <c r="AE12" s="126">
        <f>IF(OR(AF12=TRUE,AD12=TRUE,AT12=TRUE),TRUE,FALSE)</f>
        <v/>
      </c>
      <c r="AF12" s="126">
        <f>IF(SUM(AG12:AL12)&lt;1,TRUE,FALSE)</f>
        <v/>
      </c>
      <c r="AG12" s="126">
        <f>IF($AG$2=I12,1,0)</f>
        <v/>
      </c>
      <c r="AH12" s="126">
        <f>IF($AH$2=J12,1,0)</f>
        <v/>
      </c>
      <c r="AI12" s="126">
        <f>IF($AI$2=K12,1,0)</f>
        <v/>
      </c>
      <c r="AJ12" s="126">
        <f>IF($AJ$2=L12,1,0)</f>
        <v/>
      </c>
      <c r="AK12" s="126">
        <f>IF($AK$2=M12,1,0)</f>
        <v/>
      </c>
      <c r="AL12" s="126">
        <f>IF($AL$2=O12,1,0)</f>
        <v/>
      </c>
      <c r="AN12" s="121" t="n"/>
      <c r="AO12" s="68" t="n"/>
      <c r="AQ12" s="121" t="n"/>
      <c r="AR12" s="68" t="n"/>
      <c r="AT12" s="69">
        <f>IF(AS12=1,1,"")</f>
        <v/>
      </c>
      <c r="BC12" s="5" t="n">
        <v>0</v>
      </c>
    </row>
    <row r="13" ht="45.75" customHeight="1">
      <c r="A13" s="294" t="inlineStr">
        <is>
          <t>I.K.1.05</t>
        </is>
      </c>
      <c r="B13" s="295" t="inlineStr">
        <is>
          <t>42 CFR 438.242(b)(3)(i)</t>
        </is>
      </c>
      <c r="C13" s="295" t="inlineStr">
        <is>
          <t>The contract requires that the MCP verify the accuracy and timeliness of data reported by providers, including data from network providers the MCP is compensating on the basis of capitation payments.</t>
        </is>
      </c>
      <c r="D13" s="446" t="n"/>
      <c r="E13" s="297" t="n"/>
      <c r="F13" s="297" t="n"/>
      <c r="G13" s="297" t="n"/>
      <c r="H13" s="640" t="inlineStr">
        <is>
          <t>Recommendation: MET
Response: The contract explicitly states that the Managed Care Plan (MCP) shall implement and maintain review procedures to validate encounter data submitted by providers, including those compensated on the basis of capitation payments. This includes requiring timely submissions from providers as a condition of the capitation payment.
Evidence:
- "The Managed Care Plan shall implement and maintain review procedures to validate encounter data submitted by providers." [CN-680000-FP122, Page 222]
- "The Managed Care Plan shall require timely submissions from its providers as a condition of the capitation payment." [CN-680000-FP122, Page 222]
Citations: CN-680000-FP122, Attachment - Core Contract Provisions 02012025 (Page: 222, 161)</t>
        </is>
      </c>
      <c r="I13" s="92" t="inlineStr">
        <is>
          <t>MCO</t>
        </is>
      </c>
      <c r="J13" s="92" t="inlineStr">
        <is>
          <t>HIO</t>
        </is>
      </c>
      <c r="K13" s="92" t="inlineStr">
        <is>
          <t>PIHP</t>
        </is>
      </c>
      <c r="L13" s="71" t="inlineStr">
        <is>
          <t>PAHP</t>
        </is>
      </c>
      <c r="M13" s="71" t="inlineStr">
        <is>
          <t>NEMT PAHP</t>
        </is>
      </c>
      <c r="N13" s="71" t="n"/>
      <c r="O13" s="71" t="n"/>
      <c r="P13" s="71" t="inlineStr">
        <is>
          <t>EXISTING</t>
        </is>
      </c>
      <c r="Q13" s="71">
        <f>IF(OR(AND($C$2="Base contract",$C$3="No, section requirements must be reviewed", $X13=FALSE,$Y13=FALSE),AND($C$2="Contract amendment",$C$3="No, section requirements must be reviewed",$X13=FALSE,$Y13=FALSE)),"MUNN")</f>
        <v/>
      </c>
      <c r="R13" s="64" t="n">
        <v>42917</v>
      </c>
      <c r="S13" s="71" t="n"/>
      <c r="T13" s="71" t="n"/>
      <c r="U13" s="71" t="n"/>
      <c r="V13" s="97">
        <f>IF(OR($E$8="N/A",AND(BC13=0,'Cover Sheet'!$B$29="Streamlined Review"),AND(E13="Met",F13&lt;&gt;""),AND(E13="Not met",G13&lt;&gt;""),AND(E13="Unsure",G13&lt;&gt;""),AND(E13="N/A",H13&lt;&gt;""),AND(AF13=TRUE)),1,0)</f>
        <v/>
      </c>
      <c r="W13" s="53" t="n"/>
      <c r="X13" s="53">
        <f>IF($H$1&lt;&gt;0,IF($H$1&lt;&gt;I13,IF($H$1&lt;&gt;J13,IF($H$1&lt;&gt;K13,IF($H$1&lt;&gt;L13,IF($H$1&lt;&gt;M13,IF($H$1&lt;&gt;N13,IF($H$1&lt;&gt;O13,TRUE,FALSE))))))))</f>
        <v/>
      </c>
      <c r="Y13" s="54">
        <f>IF(AD13=TRUE,TRUE,FALSE)</f>
        <v/>
      </c>
      <c r="AD13" s="56">
        <f>IF(OR(AND($H$6="Medicaid",MID($A13,1,FIND(".",$A13,1)-1)="II"),AND($H$6="CHIP",MID($A13,1,FIND(".",$A13,1)-1)="I")),TRUE,FALSE)</f>
        <v/>
      </c>
      <c r="AE13" s="126">
        <f>IF(OR(AF13=TRUE,AD13=TRUE,AT13=TRUE),TRUE,FALSE)</f>
        <v/>
      </c>
      <c r="AF13" s="126">
        <f>IF(SUM(AG13:AL13)&lt;1,TRUE,FALSE)</f>
        <v/>
      </c>
      <c r="AG13" s="126">
        <f>IF($AG$2=I13,1,0)</f>
        <v/>
      </c>
      <c r="AH13" s="126">
        <f>IF($AH$2=J13,1,0)</f>
        <v/>
      </c>
      <c r="AI13" s="126">
        <f>IF($AI$2=K13,1,0)</f>
        <v/>
      </c>
      <c r="AJ13" s="126">
        <f>IF($AJ$2=L13,1,0)</f>
        <v/>
      </c>
      <c r="AK13" s="126">
        <f>IF($AK$2=M13,1,0)</f>
        <v/>
      </c>
      <c r="AL13" s="126">
        <f>IF($AL$2=O13,1,0)</f>
        <v/>
      </c>
      <c r="AN13" s="121" t="n"/>
      <c r="AO13" s="68" t="n"/>
      <c r="AQ13" s="121" t="n"/>
      <c r="AR13" s="68" t="n"/>
      <c r="AT13" s="69">
        <f>IF(AS13=1,1,"")</f>
        <v/>
      </c>
      <c r="BC13" s="5" t="n">
        <v>1</v>
      </c>
    </row>
    <row r="14" ht="36" customHeight="1">
      <c r="A14" s="294" t="inlineStr">
        <is>
          <t>I.K.1.06</t>
        </is>
      </c>
      <c r="B14" s="295" t="inlineStr">
        <is>
          <t>42 CFR 438.242(b)(3)(ii)</t>
        </is>
      </c>
      <c r="C14" s="295" t="inlineStr">
        <is>
          <t>The contract requires that the MCP screen the data received from providers for completeness, logic, and consistency.</t>
        </is>
      </c>
      <c r="D14" s="446" t="n"/>
      <c r="E14" s="297" t="n"/>
      <c r="F14" s="297" t="n"/>
      <c r="G14" s="297" t="n"/>
      <c r="H14" s="640" t="inlineStr">
        <is>
          <t>Recommendation: MET
Response: The contract explicitly states that the Managed Care Plan (MCP) shall implement and maintain review procedures to validate encounter data submitted by providers. This indicates that the MCP is required to screen the data for completeness, logic, and consistency.
Evidence:
- "The Managed Care Plan shall implement and maintain review procedures to validate encounter data submitted by providers." [Attachment - Core Contract Provisions 02012025, Page 161]
- "The Managed Care Plan shall implement and maintain review procedures to validate encounter data submitted by providers." [CN-680000-FP122, Page 222]
Citations: Attachment - Core Contract Provisions 02012025, CN-680000-FP122 (Page: 161, 222)</t>
        </is>
      </c>
      <c r="I14" s="92" t="inlineStr">
        <is>
          <t>MCO</t>
        </is>
      </c>
      <c r="J14" s="92" t="inlineStr">
        <is>
          <t>HIO</t>
        </is>
      </c>
      <c r="K14" s="92" t="inlineStr">
        <is>
          <t>PIHP</t>
        </is>
      </c>
      <c r="L14" s="166" t="inlineStr">
        <is>
          <t>PAHP</t>
        </is>
      </c>
      <c r="M14" s="166" t="inlineStr">
        <is>
          <t>NEMT PAHP</t>
        </is>
      </c>
      <c r="N14" s="71" t="n"/>
      <c r="O14" s="71" t="n"/>
      <c r="P14" s="71" t="inlineStr">
        <is>
          <t>EXISTING</t>
        </is>
      </c>
      <c r="Q14" s="71">
        <f>IF(OR(AND($C$2="Base contract",$C$3="No, section requirements must be reviewed", $X14=FALSE,$Y14=FALSE),AND($C$2="Contract amendment",$C$3="No, section requirements must be reviewed",$X14=FALSE,$Y14=FALSE)),"MUNN")</f>
        <v/>
      </c>
      <c r="R14" s="64" t="n"/>
      <c r="S14" s="71" t="n"/>
      <c r="T14" s="71" t="n"/>
      <c r="U14" s="71" t="n"/>
      <c r="V14" s="97">
        <f>IF(OR($E$8="N/A",AND(BC14=0,'Cover Sheet'!$B$29="Streamlined Review"),AND(E14="Met",F14&lt;&gt;""),AND(E14="Not met",G14&lt;&gt;""),AND(E14="Unsure",G14&lt;&gt;""),AND(E14="N/A",H14&lt;&gt;""),AND(AF14=TRUE)),1,0)</f>
        <v/>
      </c>
      <c r="W14" s="53" t="n"/>
      <c r="X14" s="53">
        <f>IF($H$1&lt;&gt;0,IF($H$1&lt;&gt;I14,IF($H$1&lt;&gt;J14,IF($H$1&lt;&gt;K14,IF($H$1&lt;&gt;L14,IF($H$1&lt;&gt;M14,IF($H$1&lt;&gt;N14,IF($H$1&lt;&gt;O14,TRUE,FALSE))))))))</f>
        <v/>
      </c>
      <c r="Y14" s="54">
        <f>IF(AD14=TRUE,TRUE,FALSE)</f>
        <v/>
      </c>
      <c r="AD14" s="56">
        <f>IF(OR(AND($H$6="Medicaid",MID($A14,1,FIND(".",$A14,1)-1)="II"),AND($H$6="CHIP",MID($A14,1,FIND(".",$A14,1)-1)="I")),TRUE,FALSE)</f>
        <v/>
      </c>
      <c r="AE14" s="126">
        <f>IF(OR(AF14=TRUE,AD14=TRUE,AT14=TRUE),TRUE,FALSE)</f>
        <v/>
      </c>
      <c r="AF14" s="126">
        <f>IF(SUM(AG14:AL14)&lt;1,TRUE,FALSE)</f>
        <v/>
      </c>
      <c r="AG14" s="126">
        <f>IF($AG$2=I14,1,0)</f>
        <v/>
      </c>
      <c r="AH14" s="126">
        <f>IF($AH$2=J14,1,0)</f>
        <v/>
      </c>
      <c r="AI14" s="126">
        <f>IF($AI$2=K14,1,0)</f>
        <v/>
      </c>
      <c r="AJ14" s="126">
        <f>IF($AJ$2=L14,1,0)</f>
        <v/>
      </c>
      <c r="AK14" s="126">
        <f>IF($AK$2=M14,1,0)</f>
        <v/>
      </c>
      <c r="AL14" s="126">
        <f>IF($AL$2=O14,1,0)</f>
        <v/>
      </c>
      <c r="AN14" s="121" t="n"/>
      <c r="AO14" s="68" t="n"/>
      <c r="AQ14" s="121" t="n"/>
      <c r="AR14" s="68" t="n"/>
      <c r="AT14" s="69">
        <f>IF(AS14=1,1,"")</f>
        <v/>
      </c>
      <c r="BC14" s="5" t="n">
        <v>0</v>
      </c>
    </row>
    <row r="15" ht="45.95" customHeight="1">
      <c r="A15" s="294" t="inlineStr">
        <is>
          <t>I.K.1.07</t>
        </is>
      </c>
      <c r="B15" s="295" t="inlineStr">
        <is>
          <t>42 CFR 438.242(b)(3)(iii)</t>
        </is>
      </c>
      <c r="C15" s="295" t="inlineStr">
        <is>
          <t>The contract requires that the MCP collect data from providers in standardized formats to the extent feasible and appropriate, including secure information exchanges and technologies utilized for state Medicaid quality improvement and care coordination efforts.</t>
        </is>
      </c>
      <c r="D15" s="446" t="n"/>
      <c r="E15" s="297" t="n"/>
      <c r="F15" s="297" t="n"/>
      <c r="G15" s="297" t="n"/>
      <c r="H15" s="640" t="inlineStr">
        <is>
          <t>Recommendation: MET
Response: The contract explicitly requires the Managed Care Plan (MCP) to collect data from providers in standardized formats. Specifically, it states: 'Managed Care Plan systems shall conform to the following HIPAA-compliant standards for EDI of health care data effective the first day of implementation in the applicable region.' [CN-680000-FP122, Page 218]. Additionally, the contract mentions secure information exchanges and technologies utilized for state Medicaid quality improvement and care coordination efforts: 'The Managed Care Plan shall participate and cooperate with the Agency to implement, within a reasonable timeframe, secure, web-accessible, community health records for enrollees.' [Attachment - Core Contract Provisions 02012025, Page 156].
Citations: CN-680000-FP122, Attachment - Core Contract Provisions 02012025 (Page: 218, 156)</t>
        </is>
      </c>
      <c r="I15" s="92" t="inlineStr">
        <is>
          <t>MCO</t>
        </is>
      </c>
      <c r="J15" s="92" t="inlineStr">
        <is>
          <t>HIO</t>
        </is>
      </c>
      <c r="K15" s="92" t="inlineStr">
        <is>
          <t>PIHP</t>
        </is>
      </c>
      <c r="L15" s="71" t="inlineStr">
        <is>
          <t>PAHP</t>
        </is>
      </c>
      <c r="M15" s="71" t="inlineStr">
        <is>
          <t>NEMT PAHP</t>
        </is>
      </c>
      <c r="N15" s="71" t="n"/>
      <c r="O15" s="71" t="n"/>
      <c r="P15" s="71" t="inlineStr">
        <is>
          <t>EXISTING</t>
        </is>
      </c>
      <c r="Q15" s="71">
        <f>IF(OR(AND($C$2="Base contract",$C$3="No, section requirements must be reviewed", $X15=FALSE,$Y15=FALSE),AND($C$2="Contract amendment",$C$3="No, section requirements must be reviewed",$X15=FALSE,$Y15=FALSE)),"MUNN")</f>
        <v/>
      </c>
      <c r="R15" s="64" t="n">
        <v>42917</v>
      </c>
      <c r="S15" s="71" t="n"/>
      <c r="T15" s="71" t="n"/>
      <c r="U15" s="71" t="n"/>
      <c r="V15" s="97">
        <f>IF(OR($E$8="N/A",AND(BC15=0,'Cover Sheet'!$B$29="Streamlined Review"),AND(E15="Met",F15&lt;&gt;""),AND(E15="Not met",G15&lt;&gt;""),AND(E15="Unsure",G15&lt;&gt;""),AND(E15="N/A",H15&lt;&gt;""),AND(AF15=TRUE)),1,0)</f>
        <v/>
      </c>
      <c r="W15" s="53" t="n"/>
      <c r="X15" s="53">
        <f>IF($H$1&lt;&gt;0,IF($H$1&lt;&gt;I15,IF($H$1&lt;&gt;J15,IF($H$1&lt;&gt;K15,IF($H$1&lt;&gt;L15,IF($H$1&lt;&gt;M15,IF($H$1&lt;&gt;N15,IF($H$1&lt;&gt;O15,TRUE,FALSE))))))))</f>
        <v/>
      </c>
      <c r="Y15" s="54">
        <f>IF(AD15=TRUE,TRUE,FALSE)</f>
        <v/>
      </c>
      <c r="AD15" s="56">
        <f>IF(OR(AND($H$6="Medicaid",MID($A15,1,FIND(".",$A15,1)-1)="II"),AND($H$6="CHIP",MID($A15,1,FIND(".",$A15,1)-1)="I")),TRUE,FALSE)</f>
        <v/>
      </c>
      <c r="AE15" s="126">
        <f>IF(OR(AF15=TRUE,AD15=TRUE,AT15=TRUE),TRUE,FALSE)</f>
        <v/>
      </c>
      <c r="AF15" s="126">
        <f>IF(SUM(AG15:AL15)&lt;1,TRUE,FALSE)</f>
        <v/>
      </c>
      <c r="AG15" s="126">
        <f>IF($AG$2=I15,1,0)</f>
        <v/>
      </c>
      <c r="AH15" s="126">
        <f>IF($AH$2=J15,1,0)</f>
        <v/>
      </c>
      <c r="AI15" s="126">
        <f>IF($AI$2=K15,1,0)</f>
        <v/>
      </c>
      <c r="AJ15" s="126">
        <f>IF($AJ$2=L15,1,0)</f>
        <v/>
      </c>
      <c r="AK15" s="126">
        <f>IF($AK$2=M15,1,0)</f>
        <v/>
      </c>
      <c r="AL15" s="126">
        <f>IF($AL$2=O15,1,0)</f>
        <v/>
      </c>
      <c r="AN15" s="121" t="n"/>
      <c r="AO15" s="68" t="n"/>
      <c r="AQ15" s="121" t="n"/>
      <c r="AR15" s="68" t="n"/>
      <c r="AT15" s="69">
        <f>IF(AS15=1,1,"")</f>
        <v/>
      </c>
      <c r="BC15" s="5" t="n">
        <v>0</v>
      </c>
    </row>
    <row r="16" ht="31.5" customHeight="1">
      <c r="A16" s="294" t="inlineStr">
        <is>
          <t>I.K.1.08</t>
        </is>
      </c>
      <c r="B16" s="295" t="inlineStr">
        <is>
          <t>42 CFR 438.242(b)(4)</t>
        </is>
      </c>
      <c r="C16" s="295" t="inlineStr">
        <is>
          <t>The contract requires the MCP to make all collected data available to the state and, upon request, to CMS.</t>
        </is>
      </c>
      <c r="D16" s="446" t="n"/>
      <c r="E16" s="297" t="n"/>
      <c r="F16" s="297" t="n"/>
      <c r="G16" s="297" t="n"/>
      <c r="H16" s="640" t="inlineStr">
        <is>
          <t>Recommendation: MET
Response: The contract explicitly states that the Managed Care Plan (MCP) must make available to all authorized federal and State oversight agencies and their agents, including the Agency, the Florida Attorney General, and DFS, any and all administrative, financial, and enrollee records and data relating to the delivery of items or services for which Medicaid monies are expended. This includes making data available to the state and, upon request, to CMS.
Evidence:
- "Ensure that the Managed Care Plan and all providers and subcontractors, upon request and as required by State and/or federal law, shall: (a) Make available to all authorized federal and State oversight agencies and their agents, including, but not limited to, the Agency, the Florida Attorney General, and DFS any and all administrative, financial and enrollee records and data relating to the delivery of items or services for which Medicaid monies are expended (42 CFR 438.242(b)(4))." [CN-680000-FP122, Page 230]
- "Ensure that the Managed Care Plan and all providers and subcontractors, upon request and as required by State and/or federal law, shall: (a) Make available to all authorized federal and State oversight agencies and their agents, including, but not limited to, the Agency, the Florida Attorney General, and DFS any and all administrative, financial and enrollee records and data relating to the delivery of items or services for which Medicaid monies are expended (42 CFR 438.242(b)(4))." [Attachment - Core Contract Provisions 02012025, Page 169]
Citations: CN-680000-FP122, Attachment - Core Contract Provisions 02012025 (Page: 230, 169)</t>
        </is>
      </c>
      <c r="I16" s="92" t="inlineStr">
        <is>
          <t>MCO</t>
        </is>
      </c>
      <c r="J16" s="92" t="inlineStr">
        <is>
          <t>HIO</t>
        </is>
      </c>
      <c r="K16" s="92" t="inlineStr">
        <is>
          <t>PIHP</t>
        </is>
      </c>
      <c r="L16" s="166" t="inlineStr">
        <is>
          <t>PAHP</t>
        </is>
      </c>
      <c r="M16" s="166" t="inlineStr">
        <is>
          <t>NEMT PAHP</t>
        </is>
      </c>
      <c r="N16" s="71" t="n"/>
      <c r="O16" s="71" t="n"/>
      <c r="P16" s="71" t="inlineStr">
        <is>
          <t>EXISTING</t>
        </is>
      </c>
      <c r="Q16" s="71">
        <f>IF(OR(AND($C$2="Base contract",$C$3="No, section requirements must be reviewed", $X16=FALSE,$Y16=FALSE),AND($C$2="Contract amendment",$C$3="No, section requirements must be reviewed",$X16=FALSE,$Y16=FALSE)),"MUNN")</f>
        <v/>
      </c>
      <c r="R16" s="64" t="n"/>
      <c r="S16" s="71" t="n"/>
      <c r="T16" s="71" t="n"/>
      <c r="U16" s="71" t="n"/>
      <c r="V16" s="97">
        <f>IF(OR($E$8="N/A",AND(BC16=0,'Cover Sheet'!$B$29="Streamlined Review"),AND(E16="Met",F16&lt;&gt;""),AND(E16="Not met",G16&lt;&gt;""),AND(E16="Unsure",G16&lt;&gt;""),AND(E16="N/A",H16&lt;&gt;""),AND(AF16=TRUE)),1,0)</f>
        <v/>
      </c>
      <c r="W16" s="53" t="n"/>
      <c r="X16" s="53">
        <f>IF($H$1&lt;&gt;0,IF($H$1&lt;&gt;I16,IF($H$1&lt;&gt;J16,IF($H$1&lt;&gt;K16,IF($H$1&lt;&gt;L16,IF($H$1&lt;&gt;M16,IF($H$1&lt;&gt;N16,IF($H$1&lt;&gt;O16,TRUE,FALSE))))))))</f>
        <v/>
      </c>
      <c r="Y16" s="54">
        <f>IF(AD16=TRUE,TRUE,FALSE)</f>
        <v/>
      </c>
      <c r="AD16" s="56">
        <f>IF(OR(AND($H$6="Medicaid",MID($A16,1,FIND(".",$A16,1)-1)="II"),AND($H$6="CHIP",MID($A16,1,FIND(".",$A16,1)-1)="I")),TRUE,FALSE)</f>
        <v/>
      </c>
      <c r="AE16" s="126">
        <f>IF(OR(AF16=TRUE,AD16=TRUE,AT16=TRUE),TRUE,FALSE)</f>
        <v/>
      </c>
      <c r="AF16" s="126">
        <f>IF(SUM(AG16:AL16)&lt;1,TRUE,FALSE)</f>
        <v/>
      </c>
      <c r="AG16" s="126">
        <f>IF($AG$2=I16,1,0)</f>
        <v/>
      </c>
      <c r="AH16" s="126">
        <f>IF($AH$2=J16,1,0)</f>
        <v/>
      </c>
      <c r="AI16" s="126">
        <f>IF($AI$2=K16,1,0)</f>
        <v/>
      </c>
      <c r="AJ16" s="126">
        <f>IF($AJ$2=L16,1,0)</f>
        <v/>
      </c>
      <c r="AK16" s="126">
        <f>IF($AK$2=M16,1,0)</f>
        <v/>
      </c>
      <c r="AL16" s="126">
        <f>IF($AL$2=O16,1,0)</f>
        <v/>
      </c>
      <c r="AN16" s="121" t="n"/>
      <c r="AO16" s="68" t="n"/>
      <c r="AQ16" s="121" t="n"/>
      <c r="AR16" s="68" t="n"/>
      <c r="AT16" s="69">
        <f>IF(AS16=1,1,"")</f>
        <v/>
      </c>
      <c r="BC16" s="5" t="n">
        <v>0</v>
      </c>
    </row>
    <row r="17" ht="200.1" customHeight="1">
      <c r="A17" s="294" t="inlineStr">
        <is>
          <t>I.K.1.09</t>
        </is>
      </c>
      <c r="B17" s="295" t="inlineStr">
        <is>
          <t>42 CFR 438.242(b)(5)</t>
        </is>
      </c>
      <c r="C17" s="263" t="inlineStr">
        <is>
          <t>The contract requires that the MCP implement an Application Programming Interface (API) that meets the criteria specified at 42 CFR 431.60 and includes: 
• Data concerning adjudicated claims, including claims data for payment decisions that may be appealed, were appealed, or are in the process of appeal, and provider remittances and beneficiary cost-sharing pertaining to such claims, no later than one business day after a claim is processed;
• Encounter data, including encounter data from any network providers the MCP is compensating on the basis of capitation payments and adjudicated claims and encounter data from any subcontractors no later than one business day after receiving the data from providers;
• Clinical data, including laboratory results, if the MCP maintains any such data, no later than one business day after the data is received by the state; and 
• Information about covered outpatient drugs and updates to such information, including, where applicable, preferred drug list information, no later than one business day after the effective date of any such information or updates to such information.</t>
        </is>
      </c>
      <c r="D17" s="470" t="n">
        <v>1</v>
      </c>
      <c r="E17" s="297" t="n"/>
      <c r="F17" s="297" t="n"/>
      <c r="G17" s="297" t="n"/>
      <c r="H17" s="640" t="inlineStr">
        <is>
          <t>Recommendation: UNCLEAR
Response: The retrieved text does not provide explicit evidence that the contract requires the MCP to implement an API that meets the criteria specified at 42 CFR 431.60 and includes the specified data types within the required timeframes. While there are references to reporting and submission requirements, and deadlines for encounter data submissions, there is no clear statement that an API meeting the specified criteria is required.
Evidence:
- "The Managed Care Plan shall comply with all reporting and submission requirements set forth in this Contract." [Attachment - Core Contract Provisions 02012025.docx, Page: 239]
- "The Managed Care Plan shall be required to provide to the Agency or its agents any other information, documentation, or data relative to this Contract in accordance with 42 CFR 438.604(b)." [CN-680000-FP122, Page: 299]
- "The Managed Care Plan shall submit no less than ninety-five (95%) of encounter data no later than seven (7) days following the date on which the Managed Care Plan adjudicated the claim." [Attachment - Core Contract Provisions 02012025, Page: 162]
Citations: Attachment - Core Contract Provisions 02012025.docx, CN-680000-FP122, Attachment - Core Contract Provisions 02012025 (Page: 239, 299, 162)</t>
        </is>
      </c>
      <c r="I17" s="92" t="inlineStr">
        <is>
          <t>MCO</t>
        </is>
      </c>
      <c r="J17" s="92" t="inlineStr">
        <is>
          <t>HIO</t>
        </is>
      </c>
      <c r="K17" s="92" t="inlineStr">
        <is>
          <t>PIHP</t>
        </is>
      </c>
      <c r="L17" s="71" t="inlineStr">
        <is>
          <t>PAHP</t>
        </is>
      </c>
      <c r="M17" s="71" t="inlineStr">
        <is>
          <t>NEMT PAHP</t>
        </is>
      </c>
      <c r="N17" s="71" t="n"/>
      <c r="O17" s="71" t="n"/>
      <c r="P17" s="71" t="inlineStr">
        <is>
          <t>NEW</t>
        </is>
      </c>
      <c r="Q17" s="71">
        <f>IF(OR(AND($C$2="Base contract",$C$3="No, section requirements must be reviewed", $X17=FALSE,$Y17=FALSE),AND($C$2="Contract amendment",$C$3="No, section requirements must be reviewed",$X17=FALSE,$Y17=FALSE)),"MUNN")</f>
        <v/>
      </c>
      <c r="R17" s="64" t="n">
        <v>44378</v>
      </c>
      <c r="S17" s="71" t="inlineStr">
        <is>
          <t>DATE</t>
        </is>
      </c>
      <c r="T17" s="71" t="n"/>
      <c r="U17" s="71" t="n"/>
      <c r="V17" s="97">
        <f>IF(OR($E$8="N/A",AND(BC17=0,'Cover Sheet'!$B$29="Streamlined Review"),AND(E17="Met",F17&lt;&gt;""),AND(E17="Not met",G17&lt;&gt;""),AND(E17="Unsure",G17&lt;&gt;""),AND(E17="N/A",H17&lt;&gt;""),AND(AF17=TRUE)),1,0)</f>
        <v/>
      </c>
      <c r="W17" s="53" t="n"/>
      <c r="X17" s="53">
        <f>IF($H$1&lt;&gt;0,IF($H$1&lt;&gt;I17,IF($H$1&lt;&gt;J17,IF($H$1&lt;&gt;K17,IF($H$1&lt;&gt;L17,IF($H$1&lt;&gt;M17,IF($H$1&lt;&gt;N17,IF($H$1&lt;&gt;O17,TRUE,FALSE))))))))</f>
        <v/>
      </c>
      <c r="Y17" s="54">
        <f>IF(AND(Z17=TRUE,AA17=""),FALSE,IF(AND(AA17=TRUE,Z17=""),TRUE,IF(AND(Z17=TRUE,AA17=TRUE),TRUE)))</f>
        <v/>
      </c>
      <c r="Z17" s="54">
        <f>IF($Y$2=TRUE,TRUE,"")</f>
        <v/>
      </c>
      <c r="AA17" s="54">
        <f>IF(OR(AB17=TRUE,AC17=TRUE,AD17=TRUE),TRUE,"")</f>
        <v/>
      </c>
      <c r="AB17" s="56">
        <f>IF(S17="DATE",IF($Y$2=FALSE,IF(R17&gt;$Z$2,TRUE,"ReqEffectiveEarlierThanContractDate"),"Dates Missing"),"Not DATE")</f>
        <v/>
      </c>
      <c r="AC17" s="56">
        <f>IF(S76="RP",IF($Y$2=FALSE,IF(R17&gt;$AA$2,TRUE,"ReqEffectiveEarlierThanRatePeriodStartDate"),"Dates Missing"),"Not RP")</f>
        <v/>
      </c>
      <c r="AD17" s="56">
        <f>IF(OR(AND($H$6="Medicaid",MID($A17,1,FIND(".",$A17,1)-1)="II"),AND($H$6="CHIP",MID($A17,1,FIND(".",$A17,1)-1)="I")),TRUE,FALSE)</f>
        <v/>
      </c>
      <c r="AE17" s="126">
        <f>IF(OR(AF17=TRUE,AD17=TRUE,AT17=TRUE),TRUE,FALSE)</f>
        <v/>
      </c>
      <c r="AF17" s="126">
        <f>IF(SUM(AG17:AL17)&lt;1,TRUE,FALSE)</f>
        <v/>
      </c>
      <c r="AG17" s="126">
        <f>IF($AG$2=I17,1,0)</f>
        <v/>
      </c>
      <c r="AH17" s="126">
        <f>IF($AH$2=J17,1,0)</f>
        <v/>
      </c>
      <c r="AI17" s="126">
        <f>IF($AI$2=K17,1,0)</f>
        <v/>
      </c>
      <c r="AJ17" s="126">
        <f>IF($AJ$2=L17,1,0)</f>
        <v/>
      </c>
      <c r="AK17" s="126">
        <f>IF($AK$2=M17,1,0)</f>
        <v/>
      </c>
      <c r="AL17" s="126">
        <f>IF($AL$2=O17,1,0)</f>
        <v/>
      </c>
      <c r="AN17" s="121" t="n"/>
      <c r="AO17" s="68" t="n"/>
      <c r="AQ17" s="121" t="n"/>
      <c r="AR17" s="68" t="n"/>
      <c r="AT17" s="69">
        <f>IF(AS17=1,1,"")</f>
        <v/>
      </c>
      <c r="BB17" s="64" t="inlineStr">
        <is>
          <t>DATE</t>
        </is>
      </c>
      <c r="BC17" s="5" t="n">
        <v>1</v>
      </c>
    </row>
    <row r="18" ht="42.95" customHeight="1">
      <c r="A18" s="294" t="inlineStr">
        <is>
          <t>I.K.1.12</t>
        </is>
      </c>
      <c r="B18" s="295" t="inlineStr">
        <is>
          <t>42 CFR 438.242(b)(6)</t>
        </is>
      </c>
      <c r="C18" s="295" t="inlineStr">
        <is>
          <t>The contract requires that the MCP implement and maintain a publicly accessible standards-based API as described in 42 CFR 431.70, which must include all of the provider directory information specified in 42 CFR 438.10(h)(1) and (2).</t>
        </is>
      </c>
      <c r="D18" s="470" t="inlineStr">
        <is>
          <t>2, 3</t>
        </is>
      </c>
      <c r="E18" s="297" t="n"/>
      <c r="F18" s="297" t="n"/>
      <c r="G18" s="297" t="n"/>
      <c r="H18" s="640" t="inlineStr">
        <is>
          <t>Recommendation: UNCLEAR
Response: The retrieved text mentions that the Managed Care Plan (MCP) must make the provider directory available electronically and in a machine-readable format ([3], [4]). However, there is no explicit mention of a requirement for the MCP to implement and maintain a publicly accessible standards-based API as described in 42 CFR 431.70. The text does not provide enough explicit evidence to determine whether the requirement is met.
Evidence:
- 'The Managed Care Plan shall make available electronically at the Managed Care Plan's website without requiring enrollee login, the enrollee handbook(s), the printed provider directory, and a searchable provider database.' [3]
- 'The online provider directory shall be made available in a machine-readable file and format in compliance with 42 CFR 438.10(h)(4).' [4]
Citations: Attachment - Core Contract Provisions 02012025 [3], CN-680000-FP122 [4] (Page: 63, 127)</t>
        </is>
      </c>
      <c r="I18" s="92" t="inlineStr">
        <is>
          <t>MCO</t>
        </is>
      </c>
      <c r="J18" s="92" t="inlineStr">
        <is>
          <t>HIO</t>
        </is>
      </c>
      <c r="K18" s="92" t="inlineStr">
        <is>
          <t>PIHP</t>
        </is>
      </c>
      <c r="L18" s="71" t="inlineStr">
        <is>
          <t>PAHP</t>
        </is>
      </c>
      <c r="M18" s="71" t="inlineStr">
        <is>
          <t>NEMT PAHP</t>
        </is>
      </c>
      <c r="N18" s="71" t="n"/>
      <c r="O18" s="71" t="n"/>
      <c r="P18" s="71" t="inlineStr">
        <is>
          <t>NEW</t>
        </is>
      </c>
      <c r="Q18" s="71">
        <f>IF(OR(AND($C$2="Base contract",$C$3="No, section requirements must be reviewed", $X18=FALSE,$Y18=FALSE),AND($C$2="Contract amendment",$C$3="No, section requirements must be reviewed",$X18=FALSE,$Y18=FALSE)),"MUNN")</f>
        <v/>
      </c>
      <c r="R18" s="64" t="n">
        <v>44378</v>
      </c>
      <c r="S18" s="71" t="inlineStr">
        <is>
          <t>DATE</t>
        </is>
      </c>
      <c r="T18" s="71" t="n"/>
      <c r="U18" s="71" t="n"/>
      <c r="V18" s="97">
        <f>IF(OR($E$8="N/A",AND(BC18=0,'Cover Sheet'!$B$29="Streamlined Review"),AND(E18="Met",F18&lt;&gt;""),AND(E18="Not met",G18&lt;&gt;""),AND(E18="Unsure",G18&lt;&gt;""),AND(E18="N/A",H18&lt;&gt;""),AND(AF18=TRUE)),1,0)</f>
        <v/>
      </c>
      <c r="W18" s="53" t="n"/>
      <c r="X18" s="53">
        <f>IF($H$1&lt;&gt;0,IF($H$1&lt;&gt;I18,IF($H$1&lt;&gt;J18,IF($H$1&lt;&gt;K18,IF($H$1&lt;&gt;L18,IF($H$1&lt;&gt;M18,IF($H$1&lt;&gt;N18,IF($H$1&lt;&gt;O18,TRUE,FALSE))))))))</f>
        <v/>
      </c>
      <c r="Y18" s="54">
        <f>IF(AND(Z18=TRUE,AA18=""),FALSE,IF(AND(AA18=TRUE,Z18=""),TRUE,IF(AND(Z18=TRUE,AA18=TRUE),TRUE)))</f>
        <v/>
      </c>
      <c r="Z18" s="54">
        <f>IF($Y$2=TRUE,TRUE,"")</f>
        <v/>
      </c>
      <c r="AA18" s="54">
        <f>IF(OR(AB18=TRUE,AC18=TRUE,AD18=TRUE),TRUE,"")</f>
        <v/>
      </c>
      <c r="AB18" s="56">
        <f>IF(S17="DATE",IF($Y$2=FALSE,IF(R18&gt;$Z$2,TRUE,"ReqEffectiveEarlierThanContractDate"),"Dates Missing"),"Not DATE")</f>
        <v/>
      </c>
      <c r="AC18" s="56">
        <f>IF(S77="RP",IF($Y$2=FALSE,IF(R18&gt;$AA$2,TRUE,"ReqEffectiveEarlierThanRatePeriodStartDate"),"Dates Missing"),"Not RP")</f>
        <v/>
      </c>
      <c r="AD18" s="56">
        <f>IF(OR(AND($H$6="Medicaid",MID($A18,1,FIND(".",$A18,1)-1)="II"),AND($H$6="CHIP",MID($A18,1,FIND(".",$A18,1)-1)="I")),TRUE,FALSE)</f>
        <v/>
      </c>
      <c r="AE18" s="126">
        <f>IF(OR(AF18=TRUE,AD18=TRUE,AT18=TRUE),TRUE,FALSE)</f>
        <v/>
      </c>
      <c r="AF18" s="126">
        <f>IF(SUM(AG18:AL18)&lt;1,TRUE,FALSE)</f>
        <v/>
      </c>
      <c r="AG18" s="126">
        <f>IF($AG$2=I18,1,0)</f>
        <v/>
      </c>
      <c r="AH18" s="126">
        <f>IF($AH$2=J18,1,0)</f>
        <v/>
      </c>
      <c r="AI18" s="126">
        <f>IF($AI$2=K18,1,0)</f>
        <v/>
      </c>
      <c r="AJ18" s="126">
        <f>IF($AJ$2=L18,1,0)</f>
        <v/>
      </c>
      <c r="AK18" s="126">
        <f>IF($AK$2=M18,1,0)</f>
        <v/>
      </c>
      <c r="AL18" s="126">
        <f>IF($AL$2=O18,1,0)</f>
        <v/>
      </c>
      <c r="AN18" s="121" t="n"/>
      <c r="AO18" s="68" t="n"/>
      <c r="AQ18" s="121" t="n"/>
      <c r="AR18" s="68" t="n"/>
      <c r="AT18" s="69">
        <f>IF(AS18=1,1,"")</f>
        <v/>
      </c>
      <c r="BB18" s="64" t="inlineStr">
        <is>
          <t>DATE</t>
        </is>
      </c>
      <c r="BC18" s="5" t="n">
        <v>1</v>
      </c>
    </row>
    <row r="19" ht="33.75" customHeight="1">
      <c r="A19" s="294" t="inlineStr">
        <is>
          <t>I.K.1.13</t>
        </is>
      </c>
      <c r="B19" s="295" t="inlineStr">
        <is>
          <t>42 CFR 438.242(c)(1)</t>
        </is>
      </c>
      <c r="C19" s="295" t="inlineStr">
        <is>
          <t>The contract must provide for collection and maintenance of sufficient enrollee encounter data to identify the provider who delivers any item(s) or service(s) to enrollees.</t>
        </is>
      </c>
      <c r="D19" s="446" t="n"/>
      <c r="E19" s="297" t="n"/>
      <c r="F19" s="297" t="n"/>
      <c r="G19" s="297" t="n"/>
      <c r="H19" s="640" t="inlineStr">
        <is>
          <t>Recommendation: MET
Response: The contract explicitly states that encounter data collection and submission is required from the Managed Care Plan for all services rendered to its enrollees. It also specifies that the Managed Care Plan shall submit encounter data that meets established Agency data quality standards, which includes the receipt of complete, timely, and accurate data. Additionally, the contract requires the Managed Care Plan to implement and maintain review procedures to validate encounter data submitted by providers, ensuring that the data includes the actual amount paid to providers and identifies the rendering provider.
Evidence:
- "Encounter data collection and submission is required from the Managed Care Plan for all services, including other benefits and expanded benefits, rendered to its enrollees..." [CN-680000-FP122, Page 220]
- "The Managed Care Plan shall submit encounter data that meets established Agency data quality standards as defined herein..." [CN-680000-FP122, Page 220]
- "The Managed Care Plan shall implement and maintain review procedures to validate encounter data submitted by providers." [Attachment - Core Contract Provisions 02012025, Page 161]
Citations: CN-680000-FP122, Attachment - Core Contract Provisions 02012025 (Page: 220, 161)</t>
        </is>
      </c>
      <c r="I19" s="92" t="inlineStr">
        <is>
          <t>MCO</t>
        </is>
      </c>
      <c r="J19" s="92" t="inlineStr">
        <is>
          <t>HIO</t>
        </is>
      </c>
      <c r="K19" s="92" t="inlineStr">
        <is>
          <t>PIHP</t>
        </is>
      </c>
      <c r="L19" s="71" t="inlineStr">
        <is>
          <t>PAHP</t>
        </is>
      </c>
      <c r="M19" s="71" t="inlineStr">
        <is>
          <t>NEMT PAHP</t>
        </is>
      </c>
      <c r="N19" s="71" t="n"/>
      <c r="O19" s="71" t="n"/>
      <c r="P19" s="71" t="inlineStr">
        <is>
          <t>EXISTING</t>
        </is>
      </c>
      <c r="Q19" s="71">
        <f>IF(OR(AND($C$2="Base contract",$C$3="No, section requirements must be reviewed", $X19=FALSE,$Y19=FALSE),AND($C$2="Contract amendment",$C$3="No, section requirements must be reviewed",$X19=FALSE,$Y19=FALSE)),"MUNN")</f>
        <v/>
      </c>
      <c r="R19" s="64" t="n">
        <v>42917</v>
      </c>
      <c r="S19" s="71" t="n"/>
      <c r="T19" s="71" t="n"/>
      <c r="U19" s="71" t="n"/>
      <c r="V19" s="97">
        <f>IF(OR($E$8="N/A",AND(BC19=0,'Cover Sheet'!$B$29="Streamlined Review"),AND(E19="Met",F19&lt;&gt;""),AND(E19="Not met",G19&lt;&gt;""),AND(E19="Unsure",G19&lt;&gt;""),AND(E19="N/A",H19&lt;&gt;""),AND(AF19=TRUE)),1,0)</f>
        <v/>
      </c>
      <c r="W19" s="53" t="n"/>
      <c r="X19" s="53">
        <f>IF($H$1&lt;&gt;0,IF($H$1&lt;&gt;I19,IF($H$1&lt;&gt;J19,IF($H$1&lt;&gt;K19,IF($H$1&lt;&gt;L19,IF($H$1&lt;&gt;M19,IF($H$1&lt;&gt;N19,IF($H$1&lt;&gt;O19,TRUE,FALSE))))))))</f>
        <v/>
      </c>
      <c r="Y19" s="54">
        <f>IF(AD19=TRUE,TRUE,FALSE)</f>
        <v/>
      </c>
      <c r="AD19" s="56">
        <f>IF(OR(AND($H$6="Medicaid",MID($A19,1,FIND(".",$A19,1)-1)="II"),AND($H$6="CHIP",MID($A19,1,FIND(".",$A19,1)-1)="I")),TRUE,FALSE)</f>
        <v/>
      </c>
      <c r="AE19" s="126">
        <f>IF(OR(AF19=TRUE,AD19=TRUE,AT19=TRUE),TRUE,FALSE)</f>
        <v/>
      </c>
      <c r="AF19" s="126">
        <f>IF(SUM(AG19:AL19)&lt;1,TRUE,FALSE)</f>
        <v/>
      </c>
      <c r="AG19" s="126">
        <f>IF($AG$2=I19,1,0)</f>
        <v/>
      </c>
      <c r="AH19" s="126">
        <f>IF($AH$2=J19,1,0)</f>
        <v/>
      </c>
      <c r="AI19" s="126">
        <f>IF($AI$2=K19,1,0)</f>
        <v/>
      </c>
      <c r="AJ19" s="126">
        <f>IF($AJ$2=L19,1,0)</f>
        <v/>
      </c>
      <c r="AK19" s="126">
        <f>IF($AK$2=M19,1,0)</f>
        <v/>
      </c>
      <c r="AL19" s="126">
        <f>IF($AL$2=O19,1,0)</f>
        <v/>
      </c>
      <c r="AN19" s="121" t="n"/>
      <c r="AO19" s="68" t="n"/>
      <c r="AQ19" s="121" t="n"/>
      <c r="AR19" s="68" t="n"/>
      <c r="AT19" s="69">
        <f>IF(AS19=1,1,"")</f>
        <v/>
      </c>
      <c r="BC19" s="5" t="n">
        <v>0</v>
      </c>
    </row>
    <row r="20" ht="47.25" customHeight="1">
      <c r="A20" s="294" t="inlineStr">
        <is>
          <t>I.K.1.14</t>
        </is>
      </c>
      <c r="B20" s="295" t="inlineStr">
        <is>
          <t>42 CFR 438.242(c)(2)</t>
        </is>
      </c>
      <c r="C20" s="295" t="inlineStr">
        <is>
          <t>The contract must provide for submission of enrollee encounter data to the state at a frequency and level of detail to be specified by CMS and the state, based on program administration, oversight, and program integrity needs.</t>
        </is>
      </c>
      <c r="D20" s="446" t="n"/>
      <c r="E20" s="297" t="n"/>
      <c r="F20" s="297" t="n"/>
      <c r="G20" s="297" t="n"/>
      <c r="H20" s="640" t="inlineStr">
        <is>
          <t>Recommendation: MET
Response: The contract explicitly states that encounter data collection and submission is required from the Managed Care Plan for all services rendered to its enrollees. The Managed Care Plan shall submit encounter data that meets established Agency data quality standards as defined herein. These standards are defined by the Agency as the receipt of complete, timely, and accurate data and are needed for program administration and to set actuarially sound capitation rates. These standards are closely monitored and enforced (42 CFR 438.242(b)(1); 42 CFR 438.604(a)(1); 42 CFR 438.606; 42 CFR 438.818). This indicates that the frequency and level of detail for data submission are specified by the Agency, which aligns with the requirement to be specified by CMS and the state. [1] [2]
Citations: Attachment - Core Contract Provisions 02012025, CN-680000-FP122 (Page: 159, 220)</t>
        </is>
      </c>
      <c r="I20" s="92" t="inlineStr">
        <is>
          <t>MCO</t>
        </is>
      </c>
      <c r="J20" s="92" t="inlineStr">
        <is>
          <t>HIO</t>
        </is>
      </c>
      <c r="K20" s="92" t="inlineStr">
        <is>
          <t>PIHP</t>
        </is>
      </c>
      <c r="L20" s="71" t="inlineStr">
        <is>
          <t>PAHP</t>
        </is>
      </c>
      <c r="M20" s="71" t="inlineStr">
        <is>
          <t>NEMT PAHP</t>
        </is>
      </c>
      <c r="N20" s="71" t="n"/>
      <c r="O20" s="71" t="n"/>
      <c r="P20" s="71" t="inlineStr">
        <is>
          <t>EXISTING</t>
        </is>
      </c>
      <c r="Q20" s="71">
        <f>IF(OR(AND($C$2="Base contract",$C$3="No, section requirements must be reviewed", $X20=FALSE,$Y20=FALSE),AND($C$2="Contract amendment",$C$3="No, section requirements must be reviewed",$X20=FALSE,$Y20=FALSE)),"MUNN")</f>
        <v/>
      </c>
      <c r="R20" s="64" t="n">
        <v>42917</v>
      </c>
      <c r="S20" s="71" t="n"/>
      <c r="T20" s="71" t="n"/>
      <c r="U20" s="71" t="n"/>
      <c r="V20" s="97">
        <f>IF(OR($E$8="N/A",AND(BC20=0,'Cover Sheet'!$B$29="Streamlined Review"),AND(E20="Met",F20&lt;&gt;""),AND(E20="Not met",G20&lt;&gt;""),AND(E20="Unsure",G20&lt;&gt;""),AND(E20="N/A",H20&lt;&gt;""),AND(AF20=TRUE)),1,0)</f>
        <v/>
      </c>
      <c r="W20" s="53" t="n"/>
      <c r="X20" s="53">
        <f>IF($H$1&lt;&gt;0,IF($H$1&lt;&gt;I20,IF($H$1&lt;&gt;J20,IF($H$1&lt;&gt;K20,IF($H$1&lt;&gt;L20,IF($H$1&lt;&gt;M20,IF($H$1&lt;&gt;N20,IF($H$1&lt;&gt;O20,TRUE,FALSE))))))))</f>
        <v/>
      </c>
      <c r="Y20" s="54">
        <f>IF(AD20=TRUE,TRUE,FALSE)</f>
        <v/>
      </c>
      <c r="AD20" s="56">
        <f>IF(OR(AND($H$6="Medicaid",MID($A20,1,FIND(".",$A20,1)-1)="II"),AND($H$6="CHIP",MID($A20,1,FIND(".",$A20,1)-1)="I")),TRUE,FALSE)</f>
        <v/>
      </c>
      <c r="AE20" s="126">
        <f>IF(OR(AF20=TRUE,AD20=TRUE,AT20=TRUE),TRUE,FALSE)</f>
        <v/>
      </c>
      <c r="AF20" s="126">
        <f>IF(SUM(AG20:AL20)&lt;1,TRUE,FALSE)</f>
        <v/>
      </c>
      <c r="AG20" s="126">
        <f>IF($AG$2=I20,1,0)</f>
        <v/>
      </c>
      <c r="AH20" s="126">
        <f>IF($AH$2=J20,1,0)</f>
        <v/>
      </c>
      <c r="AI20" s="126">
        <f>IF($AI$2=K20,1,0)</f>
        <v/>
      </c>
      <c r="AJ20" s="126">
        <f>IF($AJ$2=L20,1,0)</f>
        <v/>
      </c>
      <c r="AK20" s="126">
        <f>IF($AK$2=M20,1,0)</f>
        <v/>
      </c>
      <c r="AL20" s="126">
        <f>IF($AL$2=O20,1,0)</f>
        <v/>
      </c>
      <c r="AN20" s="121" t="n"/>
      <c r="AO20" s="68" t="n"/>
      <c r="AQ20" s="121" t="n"/>
      <c r="AR20" s="68" t="n"/>
      <c r="AT20" s="69">
        <f>IF(AS20=1,1,"")</f>
        <v/>
      </c>
      <c r="BC20" s="5" t="n">
        <v>0</v>
      </c>
    </row>
    <row r="21" ht="45.75" customHeight="1">
      <c r="A21" s="294" t="inlineStr">
        <is>
          <t>I.K.1.15</t>
        </is>
      </c>
      <c r="B21" s="295" t="inlineStr">
        <is>
          <t>42 CFR 438.242(c)(3); 42 CFR 438.818</t>
        </is>
      </c>
      <c r="C21" s="263" t="inlineStr">
        <is>
          <t>The contract must provide for submission of all enrollee encounter data, including allowed amount and paid amount, that the state is required to report to CMS under 42 CFR 438.818.</t>
        </is>
      </c>
      <c r="D21" s="446" t="n"/>
      <c r="E21" s="297" t="n"/>
      <c r="F21" s="297" t="n"/>
      <c r="G21" s="297" t="n"/>
      <c r="H21" s="640" t="inlineStr">
        <is>
          <t>Recommendation: MET
Response: The contract explicitly states that encounter data collection and submission is required from the Managed Care Plan for all services, including other benefits and expanded benefits, rendered to its enrollees. This includes the submission of data that meets established Agency data quality standards, which are closely monitored and enforced. The reference to 42 CFR 438.818 indicates that this requirement is in line with the state's obligation to report to CMS. [1] [2]
Citations: Attachment - Core Contract Provisions 02012025, CN-680000-FP122 (Page: 159, 220)</t>
        </is>
      </c>
      <c r="I21" s="92" t="inlineStr">
        <is>
          <t>MCO</t>
        </is>
      </c>
      <c r="J21" s="92" t="inlineStr">
        <is>
          <t>HIO</t>
        </is>
      </c>
      <c r="K21" s="92" t="inlineStr">
        <is>
          <t>PIHP</t>
        </is>
      </c>
      <c r="L21" s="71" t="inlineStr">
        <is>
          <t>PAHP</t>
        </is>
      </c>
      <c r="M21" s="71" t="inlineStr">
        <is>
          <t>NEMT PAHP</t>
        </is>
      </c>
      <c r="N21" s="71" t="n"/>
      <c r="O21" s="71" t="n"/>
      <c r="P21" s="71" t="inlineStr">
        <is>
          <t>EXISTING</t>
        </is>
      </c>
      <c r="Q21" s="71">
        <f>IF(OR(AND($C$2="Base contract",$C$3="No, section requirements must be reviewed", $X21=FALSE,$Y21=FALSE),AND($C$2="Contract amendment",$C$3="No, section requirements must be reviewed",$X21=FALSE,$Y21=FALSE)),"MUNN")</f>
        <v/>
      </c>
      <c r="R21" s="64" t="n">
        <v>44179</v>
      </c>
      <c r="S21" s="67" t="n"/>
      <c r="T21" s="67" t="n"/>
      <c r="U21" s="67" t="n"/>
      <c r="V21" s="97">
        <f>IF(OR($E$8="N/A",AND(BC21=0,'Cover Sheet'!$B$29="Streamlined Review"),AND(E21="Met",F21&lt;&gt;""),AND(E21="Not met",G21&lt;&gt;""),AND(E21="Unsure",G21&lt;&gt;""),AND(E21="N/A",H21&lt;&gt;""),AND(AF21=TRUE)),1,0)</f>
        <v/>
      </c>
      <c r="W21" s="53" t="n"/>
      <c r="X21" s="53">
        <f>IF($H$1&lt;&gt;0,IF($H$1&lt;&gt;I21,IF($H$1&lt;&gt;J21,IF($H$1&lt;&gt;K21,IF($H$1&lt;&gt;L21,IF($H$1&lt;&gt;M21,IF($H$1&lt;&gt;N21,IF($H$1&lt;&gt;O21,TRUE,FALSE))))))))</f>
        <v/>
      </c>
      <c r="Y21" s="54">
        <f>IF(AD21=TRUE,TRUE,FALSE)</f>
        <v/>
      </c>
      <c r="AD21" s="56">
        <f>IF(OR(AND($H$6="Medicaid",MID($A21,1,FIND(".",$A21,1)-1)="II"),AND($H$6="CHIP",MID($A21,1,FIND(".",$A21,1)-1)="I")),TRUE,FALSE)</f>
        <v/>
      </c>
      <c r="AE21" s="126">
        <f>IF(OR(AF21=TRUE,AD21=TRUE,AT21=TRUE),TRUE,FALSE)</f>
        <v/>
      </c>
      <c r="AF21" s="126">
        <f>IF(SUM(AG21:AL21)&lt;1,TRUE,FALSE)</f>
        <v/>
      </c>
      <c r="AG21" s="126">
        <f>IF($AG$2=I21,1,0)</f>
        <v/>
      </c>
      <c r="AH21" s="126">
        <f>IF($AH$2=J21,1,0)</f>
        <v/>
      </c>
      <c r="AI21" s="126">
        <f>IF($AI$2=K21,1,0)</f>
        <v/>
      </c>
      <c r="AJ21" s="126">
        <f>IF($AJ$2=L21,1,0)</f>
        <v/>
      </c>
      <c r="AK21" s="126">
        <f>IF($AK$2=M21,1,0)</f>
        <v/>
      </c>
      <c r="AL21" s="126">
        <f>IF($AL$2=O21,1,0)</f>
        <v/>
      </c>
      <c r="AN21" s="121" t="n"/>
      <c r="AO21" s="68" t="n"/>
      <c r="AQ21" s="121" t="n"/>
      <c r="AR21" s="68" t="n"/>
      <c r="AT21" s="69">
        <f>IF(AS21=1,1,"")</f>
        <v/>
      </c>
      <c r="BB21" s="120" t="n"/>
      <c r="BC21" s="5" t="n">
        <v>1</v>
      </c>
    </row>
    <row r="22" ht="51" customHeight="1">
      <c r="A22" s="294" t="inlineStr">
        <is>
          <t>I.K.1.16</t>
        </is>
      </c>
      <c r="B22" s="295" t="inlineStr">
        <is>
          <t>42 CFR 438.242(c)(4)</t>
        </is>
      </c>
      <c r="C22" s="295" t="inlineStr">
        <is>
          <t>The contract must provide specifications for submitting encounter data to the state in standardized Accredited Standards Committee (ASC) X12N 837 and National Council for Prescription Drug Programs (NCPDP) formats, and the ASC X12N 835 format as appropriate.</t>
        </is>
      </c>
      <c r="D22" s="470" t="n">
        <v>4</v>
      </c>
      <c r="E22" s="297" t="n"/>
      <c r="F22" s="297" t="n"/>
      <c r="G22" s="297" t="n"/>
      <c r="H22" s="640" t="inlineStr">
        <is>
          <t>Recommendation: MET
Response: The contract explicitly states that encounter data must be submitted in the required formats. Specifically, it mentions the use of ANSI X12N 837 transaction formats for Managed Care Plan encounters and the current NCPDP format for pharmacy services [1][2]. Additionally, it references the ASC X12N 835 format for claims payment remittance advice [5].
Citations: Attachment - Core Contract Provisions 02012025 [1], CN-680000-FP122 [2], Attachment - Core Contract Provisions 02012025 [3], CN-680000-FP122 [4], CN-680000-FP122 [5] (Page: 160, 221, 157, 218, 218)</t>
        </is>
      </c>
      <c r="I22" s="92" t="inlineStr">
        <is>
          <t>MCO</t>
        </is>
      </c>
      <c r="J22" s="92" t="inlineStr">
        <is>
          <t>HIO</t>
        </is>
      </c>
      <c r="K22" s="92" t="inlineStr">
        <is>
          <t>PIHP</t>
        </is>
      </c>
      <c r="L22" s="71" t="inlineStr">
        <is>
          <t>PAHP</t>
        </is>
      </c>
      <c r="M22" s="71" t="inlineStr">
        <is>
          <t>NEMT PAHP</t>
        </is>
      </c>
      <c r="N22" s="71" t="n"/>
      <c r="O22" s="71" t="n"/>
      <c r="P22" s="71" t="inlineStr">
        <is>
          <t>EXISTING</t>
        </is>
      </c>
      <c r="Q22" s="71">
        <f>IF(OR(AND($C$2="Base contract",$C$3="No, section requirements must be reviewed", $X22=FALSE,$Y22=FALSE),AND($C$2="Contract amendment",$C$3="No, section requirements must be reviewed",$X22=FALSE,$Y22=FALSE)),"MUNN")</f>
        <v/>
      </c>
      <c r="R22" s="64" t="n">
        <v>42917</v>
      </c>
      <c r="S22" s="71" t="n"/>
      <c r="T22" s="71" t="n"/>
      <c r="U22" s="71" t="n"/>
      <c r="V22" s="97">
        <f>IF(OR($E$8="N/A",AND(BC22=0,'Cover Sheet'!$B$29="Streamlined Review"),AND(E22="Met",F22&lt;&gt;""),AND(E22="Not met",G22&lt;&gt;""),AND(E22="Unsure",G22&lt;&gt;""),AND(E22="N/A",H22&lt;&gt;""),AND(AF22=TRUE)),1,0)</f>
        <v/>
      </c>
      <c r="W22" s="53" t="n"/>
      <c r="X22" s="53">
        <f>IF($H$1&lt;&gt;0,IF($H$1&lt;&gt;I22,IF($H$1&lt;&gt;J22,IF($H$1&lt;&gt;K22,IF($H$1&lt;&gt;L22,IF($H$1&lt;&gt;M22,IF($H$1&lt;&gt;N22,IF($H$1&lt;&gt;O22,TRUE,FALSE))))))))</f>
        <v/>
      </c>
      <c r="Y22" s="54">
        <f>IF(AD22=TRUE,TRUE,FALSE)</f>
        <v/>
      </c>
      <c r="AD22" s="56">
        <f>IF(OR(AND($H$6="Medicaid",MID($A22,1,FIND(".",$A22,1)-1)="II"),AND($H$6="CHIP",MID($A22,1,FIND(".",$A22,1)-1)="I")),TRUE,FALSE)</f>
        <v/>
      </c>
      <c r="AE22" s="126">
        <f>IF(OR(AF22=TRUE,AD22=TRUE,AT22=TRUE),TRUE,FALSE)</f>
        <v/>
      </c>
      <c r="AF22" s="126">
        <f>IF(SUM(AG22:AL22)&lt;1,TRUE,FALSE)</f>
        <v/>
      </c>
      <c r="AG22" s="126">
        <f>IF($AG$2=I22,1,0)</f>
        <v/>
      </c>
      <c r="AH22" s="126">
        <f>IF($AH$2=J22,1,0)</f>
        <v/>
      </c>
      <c r="AI22" s="126">
        <f>IF($AI$2=K22,1,0)</f>
        <v/>
      </c>
      <c r="AJ22" s="126">
        <f>IF($AJ$2=L22,1,0)</f>
        <v/>
      </c>
      <c r="AK22" s="126">
        <f>IF($AK$2=M22,1,0)</f>
        <v/>
      </c>
      <c r="AL22" s="126">
        <f>IF($AL$2=O22,1,0)</f>
        <v/>
      </c>
      <c r="AN22" s="121" t="n"/>
      <c r="AO22" s="68" t="n"/>
      <c r="AQ22" s="121" t="n"/>
      <c r="AR22" s="68" t="n"/>
      <c r="AT22" s="69">
        <f>IF(AS22=1,1,"")</f>
        <v/>
      </c>
      <c r="BC22" s="5" t="n">
        <v>0</v>
      </c>
    </row>
    <row r="23">
      <c r="A23" s="302" t="inlineStr">
        <is>
          <t>Tips and Additional Guidance</t>
        </is>
      </c>
      <c r="B23" s="303" t="n"/>
      <c r="C23" s="572" t="n"/>
      <c r="D23" s="304" t="n"/>
      <c r="E23" s="269" t="n"/>
      <c r="F23" s="270" t="n"/>
      <c r="G23" s="271" t="n"/>
      <c r="H23" s="271" t="n"/>
      <c r="I23" s="168" t="n"/>
      <c r="V23" s="126" t="n"/>
      <c r="AN23" s="121" t="n"/>
      <c r="AO23" s="68" t="n"/>
      <c r="AQ23" s="121" t="n"/>
      <c r="AR23" s="68" t="n"/>
    </row>
    <row r="24" ht="15" customHeight="1">
      <c r="A24" s="586" t="n">
        <v>1</v>
      </c>
      <c r="B24" s="337" t="inlineStr">
        <is>
          <t>The criteria for an API is specified at 42 CFR 431.60 and can be located at:</t>
        </is>
      </c>
      <c r="C24" s="322" t="n"/>
      <c r="D24" s="600" t="inlineStr">
        <is>
          <t>https://www.ecfr.gov/current/title-42/chapter-IV/subchapter-C/part-431/subpart-B/section-431.60</t>
        </is>
      </c>
      <c r="I24" s="168" t="n"/>
      <c r="V24" s="126" t="n"/>
      <c r="AN24" s="121" t="n"/>
      <c r="AO24" s="68" t="n"/>
      <c r="AQ24" s="121" t="n"/>
      <c r="AR24" s="68" t="n"/>
    </row>
    <row r="25" ht="15" customHeight="1">
      <c r="A25" s="586" t="n">
        <v>2</v>
      </c>
      <c r="B25" s="337" t="inlineStr">
        <is>
          <t>The criteria for a publicly accessible standards-based API is specified at 42 CFR 431.70 and can be located at:</t>
        </is>
      </c>
      <c r="C25" s="395" t="n"/>
      <c r="D25" s="600" t="inlineStr">
        <is>
          <t>https://www.ecfr.gov/current/title-42/chapter-IV/subchapter-C/part-431/subpart-B#431.70</t>
        </is>
      </c>
      <c r="I25" s="168" t="n"/>
      <c r="V25" s="126" t="n"/>
      <c r="AN25" s="121" t="n"/>
      <c r="AO25" s="68" t="n"/>
      <c r="AQ25" s="121" t="n"/>
      <c r="AR25" s="68" t="n"/>
    </row>
    <row r="26" ht="15" customHeight="1">
      <c r="A26" s="586" t="n">
        <v>3</v>
      </c>
      <c r="B26" s="337" t="inlineStr">
        <is>
          <t>The provider directory information at 42 CFR 431.10(h)(1) and (2) can be located at:</t>
        </is>
      </c>
      <c r="C26" s="395" t="n"/>
      <c r="D26" s="600" t="inlineStr">
        <is>
          <t>https://www.ecfr.gov/current/title-42/chapter-IV/subchapter-C/part-431#431.10</t>
        </is>
      </c>
      <c r="I26" s="168" t="n"/>
      <c r="V26" s="126" t="n"/>
      <c r="AN26" s="121" t="n"/>
      <c r="AO26" s="68" t="n"/>
      <c r="AQ26" s="121" t="n"/>
      <c r="AR26" s="68" t="n"/>
    </row>
    <row r="27">
      <c r="A27" s="586" t="n">
        <v>4</v>
      </c>
      <c r="B27" s="571" t="inlineStr">
        <is>
          <t>Standards under 42 CFR 438.242(c)(4) regulate the electronic transmission of specific healthcare transactions, including eligibility, claim status, referrals, claims, and remittances.</t>
        </is>
      </c>
      <c r="I27" s="168" t="n"/>
      <c r="AN27" s="121" t="n"/>
      <c r="AO27" s="68" t="n"/>
      <c r="AQ27" s="121" t="n"/>
      <c r="AR27" s="68" t="n"/>
    </row>
    <row r="28">
      <c r="A28" s="279" t="n"/>
      <c r="B28" s="273" t="n"/>
      <c r="C28" s="274" t="n"/>
      <c r="D28" s="275" t="n"/>
      <c r="E28" s="272" t="n"/>
      <c r="F28" s="335" t="n"/>
      <c r="G28" s="279" t="n"/>
      <c r="H28" s="279" t="n"/>
      <c r="AN28" s="121" t="n"/>
      <c r="AO28" s="68" t="n"/>
      <c r="AQ28" s="121" t="n"/>
      <c r="AR28" s="68" t="n"/>
    </row>
    <row r="29">
      <c r="A29" s="279" t="n"/>
      <c r="B29" s="273" t="n"/>
      <c r="C29" s="274" t="n"/>
      <c r="D29" s="275" t="n"/>
      <c r="E29" s="272" t="n"/>
      <c r="F29" s="335" t="n"/>
      <c r="G29" s="279" t="n"/>
      <c r="H29" s="279" t="n"/>
      <c r="AN29" s="121" t="n"/>
      <c r="AO29" s="68" t="n"/>
      <c r="AQ29" s="121" t="n"/>
      <c r="AR29" s="68" t="n"/>
    </row>
    <row r="30">
      <c r="A30" s="279" t="n"/>
      <c r="B30" s="273" t="n"/>
      <c r="C30" s="274" t="n"/>
      <c r="D30" s="275" t="n"/>
      <c r="E30" s="272" t="n"/>
      <c r="F30" s="335" t="n"/>
      <c r="G30" s="279" t="n"/>
      <c r="H30" s="279" t="n"/>
      <c r="AN30" s="121" t="n"/>
      <c r="AO30" s="68" t="n"/>
      <c r="AQ30" s="121" t="n"/>
      <c r="AR30" s="68" t="n"/>
    </row>
    <row r="31">
      <c r="A31" s="279" t="n"/>
      <c r="B31" s="273" t="n"/>
      <c r="C31" s="274" t="n"/>
      <c r="D31" s="275" t="n"/>
      <c r="E31" s="272" t="n"/>
      <c r="F31" s="335" t="n"/>
      <c r="G31" s="279" t="n"/>
      <c r="H31" s="279" t="n"/>
      <c r="AN31" s="121" t="n"/>
      <c r="AO31" s="68" t="n"/>
      <c r="AQ31" s="121" t="n"/>
      <c r="AR31" s="68" t="n"/>
    </row>
    <row r="32">
      <c r="A32" s="279" t="n"/>
      <c r="B32" s="273" t="n"/>
      <c r="C32" s="274" t="n"/>
      <c r="D32" s="275" t="n"/>
      <c r="E32" s="272" t="n"/>
      <c r="F32" s="335" t="n"/>
      <c r="G32" s="279" t="n"/>
      <c r="H32" s="279" t="n"/>
      <c r="AN32" s="121" t="n"/>
      <c r="AO32" s="68" t="n"/>
      <c r="AQ32" s="121" t="n"/>
      <c r="AR32" s="68" t="n"/>
    </row>
    <row r="33">
      <c r="A33" s="279" t="n"/>
      <c r="B33" s="273" t="n"/>
      <c r="C33" s="274" t="n"/>
      <c r="D33" s="275" t="n"/>
      <c r="E33" s="272" t="n"/>
      <c r="F33" s="335" t="n"/>
      <c r="G33" s="279" t="n"/>
      <c r="H33" s="279" t="n"/>
      <c r="AN33" s="121" t="n"/>
      <c r="AO33" s="68" t="n"/>
      <c r="AQ33" s="121" t="n"/>
      <c r="AR33" s="68" t="n"/>
    </row>
    <row r="34">
      <c r="A34" s="279" t="n"/>
      <c r="B34" s="273" t="n"/>
      <c r="C34" s="274" t="n"/>
      <c r="D34" s="275" t="n"/>
      <c r="E34" s="272" t="n"/>
      <c r="F34" s="335" t="n"/>
      <c r="G34" s="279" t="n"/>
      <c r="H34" s="279" t="n"/>
      <c r="AN34" s="121" t="n"/>
      <c r="AO34" s="68" t="n"/>
      <c r="AQ34" s="121" t="n"/>
      <c r="AR34" s="68" t="n"/>
    </row>
    <row r="35">
      <c r="A35" s="279" t="n"/>
      <c r="B35" s="273" t="n"/>
      <c r="C35" s="274" t="n"/>
      <c r="D35" s="275" t="n"/>
      <c r="E35" s="272" t="n"/>
      <c r="F35" s="335" t="n"/>
      <c r="G35" s="279" t="n"/>
      <c r="H35" s="279" t="n"/>
      <c r="AN35" s="121" t="n"/>
      <c r="AO35" s="68" t="n"/>
      <c r="AQ35" s="121" t="n"/>
      <c r="AR35" s="68" t="n"/>
    </row>
    <row r="36">
      <c r="A36" s="279" t="n"/>
      <c r="B36" s="273" t="n"/>
      <c r="C36" s="274" t="n"/>
      <c r="D36" s="275" t="n"/>
      <c r="E36" s="272" t="n"/>
      <c r="F36" s="335" t="n"/>
      <c r="G36" s="279" t="n"/>
      <c r="H36" s="279" t="n"/>
      <c r="AN36" s="121" t="n"/>
      <c r="AO36" s="68" t="n"/>
      <c r="AQ36" s="121" t="n"/>
      <c r="AR36" s="68" t="n"/>
    </row>
    <row r="37">
      <c r="A37" s="279" t="n"/>
      <c r="B37" s="273" t="n"/>
      <c r="C37" s="274" t="n"/>
      <c r="D37" s="275" t="n"/>
      <c r="E37" s="272" t="n"/>
      <c r="F37" s="335" t="n"/>
      <c r="G37" s="279" t="n"/>
      <c r="H37" s="279" t="n"/>
      <c r="AN37" s="121" t="n"/>
      <c r="AO37" s="68" t="n"/>
      <c r="AQ37" s="121" t="n"/>
      <c r="AR37" s="68" t="n"/>
    </row>
    <row r="38">
      <c r="A38" s="279" t="n"/>
      <c r="B38" s="273" t="n"/>
      <c r="C38" s="274" t="n"/>
      <c r="D38" s="275" t="n"/>
      <c r="E38" s="272" t="n"/>
      <c r="F38" s="335" t="n"/>
      <c r="G38" s="279" t="n"/>
      <c r="H38" s="279" t="n"/>
      <c r="AN38" s="121" t="n"/>
      <c r="AO38" s="68" t="n"/>
      <c r="AQ38" s="121" t="n"/>
      <c r="AR38" s="68" t="n"/>
    </row>
    <row r="39">
      <c r="A39" s="279" t="n"/>
      <c r="B39" s="273" t="n"/>
      <c r="C39" s="274" t="n"/>
      <c r="D39" s="275" t="n"/>
      <c r="E39" s="272" t="n"/>
      <c r="F39" s="335" t="n"/>
      <c r="G39" s="279" t="n"/>
      <c r="H39" s="279" t="n"/>
      <c r="AN39" s="121" t="n"/>
      <c r="AO39" s="68" t="n"/>
      <c r="AQ39" s="121" t="n"/>
      <c r="AR39" s="68" t="n"/>
    </row>
    <row r="40">
      <c r="A40" s="279" t="n"/>
      <c r="B40" s="273" t="n"/>
      <c r="C40" s="274" t="n"/>
      <c r="D40" s="275" t="n"/>
      <c r="E40" s="272" t="n"/>
      <c r="F40" s="335" t="n"/>
      <c r="G40" s="279" t="n"/>
      <c r="H40" s="279" t="n"/>
      <c r="AN40" s="121" t="n"/>
      <c r="AO40" s="68" t="n"/>
      <c r="AQ40" s="121" t="n"/>
      <c r="AR40" s="68" t="n"/>
    </row>
    <row r="41">
      <c r="A41" s="279" t="n"/>
      <c r="B41" s="273" t="n"/>
      <c r="C41" s="274" t="n"/>
      <c r="D41" s="275" t="n"/>
      <c r="E41" s="272" t="n"/>
      <c r="F41" s="335" t="n"/>
      <c r="G41" s="279" t="n"/>
      <c r="H41" s="279" t="n"/>
      <c r="AN41" s="121" t="n"/>
      <c r="AO41" s="68" t="n"/>
      <c r="AQ41" s="121" t="n"/>
      <c r="AR41" s="68" t="n"/>
    </row>
    <row r="42">
      <c r="A42" s="279" t="n"/>
      <c r="B42" s="273" t="n"/>
      <c r="C42" s="274" t="n"/>
      <c r="D42" s="275" t="n"/>
      <c r="E42" s="272" t="n"/>
      <c r="F42" s="335" t="n"/>
      <c r="G42" s="279" t="n"/>
      <c r="H42" s="279" t="n"/>
      <c r="AN42" s="121" t="n"/>
      <c r="AO42" s="68" t="n"/>
      <c r="AQ42" s="121" t="n"/>
      <c r="AR42" s="68" t="n"/>
    </row>
    <row r="43">
      <c r="A43" s="279" t="n"/>
      <c r="B43" s="273" t="n"/>
      <c r="C43" s="274" t="n"/>
      <c r="D43" s="275" t="n"/>
      <c r="E43" s="272" t="n"/>
      <c r="F43" s="335" t="n"/>
      <c r="G43" s="279" t="n"/>
      <c r="H43" s="279" t="n"/>
      <c r="AN43" s="121" t="n"/>
      <c r="AO43" s="68" t="n"/>
      <c r="AQ43" s="121" t="n"/>
      <c r="AR43" s="68" t="n"/>
    </row>
    <row r="44">
      <c r="A44" s="279" t="n"/>
      <c r="B44" s="273" t="n"/>
      <c r="C44" s="274" t="n"/>
      <c r="D44" s="275" t="n"/>
      <c r="E44" s="272" t="n"/>
      <c r="F44" s="335" t="n"/>
      <c r="G44" s="279" t="n"/>
      <c r="H44" s="279" t="n"/>
      <c r="AN44" s="121" t="n"/>
      <c r="AO44" s="68" t="n"/>
      <c r="AQ44" s="121" t="n"/>
      <c r="AR44" s="68" t="n"/>
    </row>
    <row r="45">
      <c r="A45" s="279" t="n"/>
      <c r="B45" s="273" t="n"/>
      <c r="C45" s="274" t="n"/>
      <c r="D45" s="275" t="n"/>
      <c r="E45" s="272" t="n"/>
      <c r="F45" s="335" t="n"/>
      <c r="G45" s="279" t="n"/>
      <c r="H45" s="279" t="n"/>
      <c r="AN45" s="121" t="n"/>
      <c r="AO45" s="68" t="n"/>
      <c r="AQ45" s="121" t="n"/>
      <c r="AR45" s="68" t="n"/>
    </row>
    <row r="46">
      <c r="A46" s="279" t="n"/>
      <c r="B46" s="273" t="n"/>
      <c r="C46" s="274" t="n"/>
      <c r="D46" s="275" t="n"/>
      <c r="E46" s="272" t="n"/>
      <c r="F46" s="335" t="n"/>
      <c r="G46" s="279" t="n"/>
      <c r="H46" s="279" t="n"/>
      <c r="AN46" s="121" t="n"/>
      <c r="AO46" s="68" t="n"/>
      <c r="AQ46" s="121" t="n"/>
      <c r="AR46" s="68" t="n"/>
    </row>
    <row r="47">
      <c r="A47" s="279" t="n"/>
      <c r="B47" s="273" t="n"/>
      <c r="C47" s="274" t="n"/>
      <c r="D47" s="275" t="n"/>
      <c r="E47" s="272" t="n"/>
      <c r="F47" s="335" t="n"/>
      <c r="G47" s="279" t="n"/>
      <c r="H47" s="279" t="n"/>
      <c r="AN47" s="121" t="n"/>
      <c r="AO47" s="68" t="n"/>
      <c r="AQ47" s="121" t="n"/>
      <c r="AR47" s="68" t="n"/>
    </row>
    <row r="48">
      <c r="A48" s="279" t="n"/>
      <c r="B48" s="273" t="n"/>
      <c r="C48" s="274" t="n"/>
      <c r="D48" s="275" t="n"/>
      <c r="E48" s="272" t="n"/>
      <c r="F48" s="335" t="n"/>
      <c r="G48" s="279" t="n"/>
      <c r="H48" s="279" t="n"/>
      <c r="AN48" s="121" t="n"/>
      <c r="AO48" s="68" t="n"/>
      <c r="AQ48" s="121" t="n"/>
      <c r="AR48" s="68" t="n"/>
    </row>
    <row r="49">
      <c r="A49" s="279" t="n"/>
      <c r="B49" s="273" t="n"/>
      <c r="C49" s="274" t="n"/>
      <c r="D49" s="275" t="n"/>
      <c r="E49" s="272" t="n"/>
      <c r="F49" s="335" t="n"/>
      <c r="G49" s="279" t="n"/>
      <c r="H49" s="279" t="n"/>
      <c r="AN49" s="121" t="n"/>
      <c r="AO49" s="68" t="n"/>
      <c r="AQ49" s="121" t="n"/>
      <c r="AR49" s="68" t="n"/>
    </row>
    <row r="50">
      <c r="A50" s="279" t="n"/>
      <c r="B50" s="273" t="n"/>
      <c r="C50" s="274" t="n"/>
      <c r="D50" s="275" t="n"/>
      <c r="E50" s="272" t="n"/>
      <c r="F50" s="335" t="n"/>
      <c r="G50" s="279" t="n"/>
      <c r="H50" s="279" t="n"/>
      <c r="AN50" s="121" t="n"/>
      <c r="AO50" s="68" t="n"/>
      <c r="AQ50" s="121" t="n"/>
      <c r="AR50" s="68" t="n"/>
    </row>
    <row r="51">
      <c r="A51" s="279" t="n"/>
      <c r="B51" s="273" t="n"/>
      <c r="C51" s="274" t="n"/>
      <c r="D51" s="275" t="n"/>
      <c r="E51" s="272" t="n"/>
      <c r="F51" s="335" t="n"/>
      <c r="G51" s="279" t="n"/>
      <c r="H51" s="279" t="n"/>
      <c r="AN51" s="121" t="n"/>
      <c r="AO51" s="68" t="n"/>
      <c r="AQ51" s="121" t="n"/>
      <c r="AR51" s="68" t="n"/>
    </row>
    <row r="52">
      <c r="A52" s="279" t="n"/>
      <c r="B52" s="273" t="n"/>
      <c r="C52" s="274" t="n"/>
      <c r="D52" s="275" t="n"/>
      <c r="E52" s="272" t="n"/>
      <c r="F52" s="335" t="n"/>
      <c r="G52" s="279" t="n"/>
      <c r="H52" s="279" t="n"/>
      <c r="AN52" s="121" t="n"/>
      <c r="AO52" s="68" t="n"/>
      <c r="AQ52" s="121" t="n"/>
      <c r="AR52" s="68" t="n"/>
    </row>
    <row r="53">
      <c r="A53" s="279" t="n"/>
      <c r="B53" s="273" t="n"/>
      <c r="C53" s="274" t="n"/>
      <c r="D53" s="275" t="n"/>
      <c r="E53" s="272" t="n"/>
      <c r="F53" s="335" t="n"/>
      <c r="G53" s="279" t="n"/>
      <c r="H53" s="279" t="n"/>
      <c r="AN53" s="121" t="n"/>
      <c r="AO53" s="68" t="n"/>
      <c r="AQ53" s="121" t="n"/>
      <c r="AR53" s="68" t="n"/>
    </row>
    <row r="54">
      <c r="A54" s="279" t="n"/>
      <c r="B54" s="273" t="n"/>
      <c r="C54" s="274" t="n"/>
      <c r="D54" s="275" t="n"/>
      <c r="E54" s="272" t="n"/>
      <c r="F54" s="335" t="n"/>
      <c r="G54" s="279" t="n"/>
      <c r="H54" s="279" t="n"/>
      <c r="AN54" s="121" t="n"/>
      <c r="AO54" s="68" t="n"/>
      <c r="AQ54" s="121" t="n"/>
      <c r="AR54" s="68" t="n"/>
    </row>
    <row r="55">
      <c r="A55" s="279" t="n"/>
      <c r="B55" s="273" t="n"/>
      <c r="C55" s="274" t="n"/>
      <c r="D55" s="275" t="n"/>
      <c r="E55" s="272" t="n"/>
      <c r="F55" s="335" t="n"/>
      <c r="G55" s="279" t="n"/>
      <c r="H55" s="279" t="n"/>
      <c r="AN55" s="121" t="n"/>
      <c r="AO55" s="68" t="n"/>
      <c r="AQ55" s="121" t="n"/>
      <c r="AR55" s="68" t="n"/>
    </row>
    <row r="56">
      <c r="A56" s="279" t="n"/>
      <c r="B56" s="273" t="n"/>
      <c r="C56" s="274" t="n"/>
      <c r="D56" s="275" t="n"/>
      <c r="E56" s="272" t="n"/>
      <c r="F56" s="335" t="n"/>
      <c r="G56" s="279" t="n"/>
      <c r="H56" s="279" t="n"/>
      <c r="AN56" s="121" t="n"/>
      <c r="AO56" s="68" t="n"/>
      <c r="AQ56" s="121" t="n"/>
      <c r="AR56" s="68" t="n"/>
    </row>
    <row r="57">
      <c r="A57" s="279" t="n"/>
      <c r="B57" s="273" t="n"/>
      <c r="C57" s="274" t="n"/>
      <c r="D57" s="275" t="n"/>
      <c r="E57" s="272" t="n"/>
      <c r="F57" s="335" t="n"/>
      <c r="G57" s="279" t="n"/>
      <c r="H57" s="279" t="n"/>
      <c r="AN57" s="121" t="n"/>
      <c r="AO57" s="68" t="n"/>
      <c r="AQ57" s="121" t="n"/>
      <c r="AR57" s="68" t="n"/>
    </row>
    <row r="58">
      <c r="A58" s="279" t="n"/>
      <c r="B58" s="273" t="n"/>
      <c r="C58" s="274" t="n"/>
      <c r="D58" s="275" t="n"/>
      <c r="E58" s="272" t="n"/>
      <c r="F58" s="335" t="n"/>
      <c r="G58" s="279" t="n"/>
      <c r="H58" s="279" t="n"/>
      <c r="AN58" s="121" t="n"/>
      <c r="AO58" s="68" t="n"/>
      <c r="AQ58" s="121" t="n"/>
      <c r="AR58" s="68" t="n"/>
    </row>
    <row r="59">
      <c r="A59" s="279" t="n"/>
      <c r="B59" s="273" t="n"/>
      <c r="C59" s="274" t="n"/>
      <c r="D59" s="275" t="n"/>
      <c r="E59" s="272" t="n"/>
      <c r="F59" s="335" t="n"/>
      <c r="G59" s="279" t="n"/>
      <c r="H59" s="279" t="n"/>
      <c r="AN59" s="121" t="n"/>
      <c r="AO59" s="68" t="n"/>
      <c r="AQ59" s="121" t="n"/>
      <c r="AR59" s="68" t="n"/>
    </row>
    <row r="60">
      <c r="A60" s="279" t="n"/>
      <c r="B60" s="273" t="n"/>
      <c r="C60" s="274" t="n"/>
      <c r="D60" s="275" t="n"/>
      <c r="E60" s="272" t="n"/>
      <c r="F60" s="335" t="n"/>
      <c r="G60" s="279" t="n"/>
      <c r="H60" s="279" t="n"/>
      <c r="AN60" s="121" t="n"/>
      <c r="AO60" s="68" t="n"/>
      <c r="AQ60" s="121" t="n"/>
      <c r="AR60" s="68" t="n"/>
    </row>
    <row r="61">
      <c r="A61" s="279" t="n"/>
      <c r="B61" s="273" t="n"/>
      <c r="C61" s="274" t="n"/>
      <c r="D61" s="275" t="n"/>
      <c r="E61" s="272" t="n"/>
      <c r="F61" s="335" t="n"/>
      <c r="G61" s="279" t="n"/>
      <c r="H61" s="279" t="n"/>
      <c r="AN61" s="121" t="n"/>
      <c r="AO61" s="68" t="n"/>
      <c r="AQ61" s="121" t="n"/>
      <c r="AR61" s="68" t="n"/>
    </row>
    <row r="62">
      <c r="A62" s="279" t="n"/>
      <c r="B62" s="273" t="n"/>
      <c r="C62" s="274" t="n"/>
      <c r="D62" s="275" t="n"/>
      <c r="E62" s="272" t="n"/>
      <c r="F62" s="335" t="n"/>
      <c r="G62" s="279" t="n"/>
      <c r="H62" s="279" t="n"/>
      <c r="AN62" s="121" t="n"/>
      <c r="AO62" s="68" t="n"/>
      <c r="AQ62" s="121" t="n"/>
      <c r="AR62" s="68" t="n"/>
    </row>
    <row r="63" ht="15.75" customHeight="1">
      <c r="A63" s="279" t="n"/>
      <c r="B63" s="273" t="n"/>
      <c r="C63" s="274" t="n"/>
      <c r="D63" s="275" t="n"/>
      <c r="E63" s="272" t="n"/>
      <c r="F63" s="335" t="n"/>
      <c r="G63" s="279" t="n"/>
      <c r="H63" s="279" t="n"/>
      <c r="AN63" s="121" t="n"/>
      <c r="AO63" s="68" t="n"/>
      <c r="AQ63" s="121" t="n"/>
      <c r="AR63" s="68" t="n"/>
    </row>
    <row r="64">
      <c r="A64" s="279" t="n"/>
      <c r="B64" s="273" t="n"/>
      <c r="C64" s="274" t="n"/>
      <c r="D64" s="275" t="n"/>
      <c r="E64" s="272" t="n"/>
      <c r="F64" s="335" t="n"/>
      <c r="G64" s="279" t="n"/>
      <c r="H64" s="279" t="n"/>
      <c r="AN64" s="121" t="n"/>
      <c r="AO64" s="68" t="n"/>
      <c r="AQ64" s="121" t="n"/>
      <c r="AR64" s="68" t="n"/>
    </row>
    <row r="65">
      <c r="A65" s="279" t="n"/>
      <c r="B65" s="273" t="n"/>
      <c r="C65" s="274" t="n"/>
      <c r="D65" s="275" t="n"/>
      <c r="E65" s="272" t="n"/>
      <c r="F65" s="335" t="n"/>
      <c r="G65" s="279" t="n"/>
      <c r="H65" s="279" t="n"/>
      <c r="AN65" s="121" t="n"/>
      <c r="AO65" s="68" t="n"/>
      <c r="AQ65" s="121" t="n"/>
      <c r="AR65" s="68" t="n"/>
    </row>
    <row r="66">
      <c r="A66" s="279" t="n"/>
      <c r="B66" s="273" t="n"/>
      <c r="C66" s="274" t="n"/>
      <c r="D66" s="275" t="n"/>
      <c r="E66" s="272" t="n"/>
      <c r="F66" s="335" t="n"/>
      <c r="G66" s="279" t="n"/>
      <c r="H66" s="279" t="n"/>
      <c r="AN66" s="121" t="n"/>
      <c r="AO66" s="68" t="n"/>
      <c r="AQ66" s="121" t="n"/>
      <c r="AR66" s="68" t="n"/>
    </row>
    <row r="67" ht="15" customHeight="1">
      <c r="A67" s="279" t="n"/>
      <c r="B67" s="273" t="n"/>
      <c r="C67" s="274" t="n"/>
      <c r="D67" s="275" t="n"/>
      <c r="E67" s="272" t="n"/>
      <c r="F67" s="335" t="n"/>
      <c r="G67" s="279" t="n"/>
      <c r="H67" s="279" t="n"/>
      <c r="AN67" s="121" t="n"/>
      <c r="AO67" s="68" t="n"/>
      <c r="AQ67" s="121" t="n"/>
      <c r="AR67" s="68" t="n"/>
    </row>
    <row r="68">
      <c r="A68" s="279" t="n"/>
      <c r="B68" s="273" t="n"/>
      <c r="C68" s="274" t="n"/>
      <c r="D68" s="275" t="n"/>
      <c r="E68" s="272" t="n"/>
      <c r="F68" s="335" t="n"/>
      <c r="G68" s="279" t="n"/>
      <c r="H68" s="279" t="n"/>
      <c r="AN68" s="121" t="n"/>
      <c r="AO68" s="68" t="n"/>
      <c r="AQ68" s="121" t="n"/>
      <c r="AR68" s="68" t="n"/>
    </row>
    <row r="69" ht="15" customHeight="1">
      <c r="A69" s="279" t="n"/>
      <c r="B69" s="273" t="n"/>
      <c r="C69" s="274" t="n"/>
      <c r="D69" s="275" t="n"/>
      <c r="E69" s="272" t="n"/>
      <c r="F69" s="335" t="n"/>
      <c r="G69" s="279" t="n"/>
      <c r="H69" s="279" t="n"/>
      <c r="AN69" s="121" t="n"/>
      <c r="AO69" s="68" t="n"/>
      <c r="AQ69" s="121" t="n"/>
      <c r="AR69" s="68" t="n"/>
    </row>
    <row r="70" ht="15" customHeight="1">
      <c r="A70" s="279" t="n"/>
      <c r="B70" s="273" t="n"/>
      <c r="C70" s="274" t="n"/>
      <c r="D70" s="275" t="n"/>
      <c r="E70" s="272" t="n"/>
      <c r="F70" s="335" t="n"/>
      <c r="G70" s="279" t="n"/>
      <c r="H70" s="279" t="n"/>
      <c r="AN70" s="121" t="n"/>
      <c r="AO70" s="68" t="n"/>
      <c r="AQ70" s="121" t="n"/>
      <c r="AR70" s="68" t="n"/>
    </row>
    <row r="71" ht="15.75" customHeight="1">
      <c r="A71" s="279" t="n"/>
      <c r="B71" s="273" t="n"/>
      <c r="C71" s="274" t="n"/>
      <c r="D71" s="275" t="n"/>
      <c r="E71" s="272" t="n"/>
      <c r="F71" s="335" t="n"/>
      <c r="G71" s="279" t="n"/>
      <c r="H71" s="279" t="n"/>
      <c r="AN71" s="121" t="n"/>
      <c r="AO71" s="68" t="n"/>
      <c r="AQ71" s="121" t="n"/>
      <c r="AR71" s="68" t="n"/>
    </row>
    <row r="72" ht="15" customHeight="1">
      <c r="A72" s="279" t="n"/>
      <c r="B72" s="273" t="n"/>
      <c r="C72" s="274" t="n"/>
      <c r="D72" s="275" t="n"/>
      <c r="E72" s="272" t="n"/>
      <c r="F72" s="335" t="n"/>
      <c r="G72" s="279" t="n"/>
      <c r="H72" s="279" t="n"/>
      <c r="AN72" s="121" t="n"/>
      <c r="AO72" s="68" t="n"/>
      <c r="AQ72" s="121" t="n"/>
      <c r="AR72" s="68" t="n"/>
    </row>
    <row r="73" ht="15.75" customHeight="1">
      <c r="A73" s="279" t="n"/>
      <c r="B73" s="273" t="n"/>
      <c r="C73" s="274" t="n"/>
      <c r="D73" s="275" t="n"/>
      <c r="E73" s="272" t="n"/>
      <c r="F73" s="335" t="n"/>
      <c r="G73" s="279" t="n"/>
      <c r="H73" s="279" t="n"/>
      <c r="AN73" s="121" t="n"/>
      <c r="AO73" s="68" t="n"/>
      <c r="AQ73" s="121" t="n"/>
      <c r="AR73" s="68" t="n"/>
    </row>
    <row r="74" ht="15" customHeight="1">
      <c r="A74" s="279" t="n"/>
      <c r="B74" s="273" t="n"/>
      <c r="C74" s="274" t="n"/>
      <c r="D74" s="275" t="n"/>
      <c r="E74" s="272" t="n"/>
      <c r="F74" s="335" t="n"/>
      <c r="G74" s="279" t="n"/>
      <c r="H74" s="279" t="n"/>
      <c r="AN74" s="121" t="n"/>
      <c r="AO74" s="68" t="n"/>
      <c r="AQ74" s="121" t="n"/>
      <c r="AR74" s="68" t="n"/>
    </row>
    <row r="75" ht="15" customHeight="1">
      <c r="A75" s="279" t="n"/>
      <c r="B75" s="273" t="n"/>
      <c r="C75" s="274" t="n"/>
      <c r="D75" s="275" t="n"/>
      <c r="E75" s="272" t="n"/>
      <c r="F75" s="335" t="n"/>
      <c r="G75" s="279" t="n"/>
      <c r="H75" s="279" t="n"/>
      <c r="AN75" s="121" t="n"/>
      <c r="AO75" s="68" t="n"/>
      <c r="AQ75" s="121" t="n"/>
      <c r="AR75" s="68" t="n"/>
    </row>
    <row r="76" ht="15.75" customHeight="1">
      <c r="A76" s="279" t="n"/>
      <c r="B76" s="273" t="n"/>
      <c r="C76" s="274" t="n"/>
      <c r="D76" s="275" t="n"/>
      <c r="E76" s="272" t="n"/>
      <c r="F76" s="335" t="n"/>
      <c r="G76" s="279" t="n"/>
      <c r="H76" s="279" t="n"/>
      <c r="AN76" s="121" t="n"/>
      <c r="AO76" s="68" t="n"/>
      <c r="AQ76" s="121" t="n"/>
      <c r="AR76" s="68" t="n"/>
    </row>
    <row r="77" ht="15" customHeight="1">
      <c r="A77" s="279" t="n"/>
      <c r="B77" s="273" t="n"/>
      <c r="C77" s="274" t="n"/>
      <c r="D77" s="275" t="n"/>
      <c r="E77" s="272" t="n"/>
      <c r="F77" s="335" t="n"/>
      <c r="G77" s="279" t="n"/>
      <c r="H77" s="279" t="n"/>
      <c r="AN77" s="121" t="n"/>
      <c r="AO77" s="68" t="n"/>
      <c r="AQ77" s="121" t="n"/>
      <c r="AR77" s="68" t="n"/>
    </row>
    <row r="78" ht="15" customHeight="1">
      <c r="A78" s="279" t="n"/>
      <c r="B78" s="273" t="n"/>
      <c r="C78" s="274" t="n"/>
      <c r="D78" s="275" t="n"/>
      <c r="E78" s="272" t="n"/>
      <c r="F78" s="335" t="n"/>
      <c r="G78" s="279" t="n"/>
      <c r="H78" s="279" t="n"/>
      <c r="AN78" s="121" t="n"/>
      <c r="AO78" s="68" t="n"/>
      <c r="AQ78" s="121" t="n"/>
      <c r="AR78" s="68" t="n"/>
    </row>
    <row r="79" ht="15.75" customHeight="1">
      <c r="A79" s="279" t="n"/>
      <c r="B79" s="273" t="n"/>
      <c r="C79" s="274" t="n"/>
      <c r="D79" s="275" t="n"/>
      <c r="E79" s="272" t="n"/>
      <c r="F79" s="335" t="n"/>
      <c r="G79" s="279" t="n"/>
      <c r="H79" s="279" t="n"/>
      <c r="AN79" s="121" t="n"/>
      <c r="AO79" s="68" t="n"/>
      <c r="AQ79" s="121" t="n"/>
      <c r="AR79" s="68" t="n"/>
    </row>
    <row r="80" ht="25.5" customHeight="1">
      <c r="A80" s="279" t="n"/>
      <c r="B80" s="273" t="n"/>
      <c r="C80" s="274" t="n"/>
      <c r="D80" s="275" t="n"/>
      <c r="E80" s="272" t="n"/>
      <c r="F80" s="335" t="n"/>
      <c r="G80" s="279" t="n"/>
      <c r="H80" s="279" t="n"/>
      <c r="AN80" s="121" t="n"/>
      <c r="AO80" s="68" t="n"/>
      <c r="AQ80" s="121" t="n"/>
      <c r="AR80" s="68" t="n"/>
    </row>
    <row r="81" ht="15" customHeight="1">
      <c r="A81" s="279" t="n"/>
      <c r="B81" s="273" t="n"/>
      <c r="C81" s="274" t="n"/>
      <c r="D81" s="275" t="n"/>
      <c r="E81" s="272" t="n"/>
      <c r="F81" s="335" t="n"/>
      <c r="G81" s="279" t="n"/>
      <c r="H81" s="279" t="n"/>
      <c r="AN81" s="121" t="n"/>
      <c r="AO81" s="68" t="n"/>
      <c r="AQ81" s="121" t="n"/>
      <c r="AR81" s="68" t="n"/>
    </row>
    <row r="82">
      <c r="A82" s="279" t="n"/>
      <c r="B82" s="273" t="n"/>
      <c r="C82" s="274" t="n"/>
      <c r="D82" s="275" t="n"/>
      <c r="E82" s="272" t="n"/>
      <c r="F82" s="335" t="n"/>
      <c r="G82" s="279" t="n"/>
      <c r="H82" s="279" t="n"/>
      <c r="AN82" s="121" t="n"/>
      <c r="AO82" s="68" t="n"/>
      <c r="AQ82" s="121" t="n"/>
      <c r="AR82" s="68" t="n"/>
    </row>
    <row r="83">
      <c r="A83" s="279" t="n"/>
      <c r="B83" s="273" t="n"/>
      <c r="C83" s="274" t="n"/>
      <c r="D83" s="275" t="n"/>
      <c r="E83" s="272" t="n"/>
      <c r="F83" s="335" t="n"/>
      <c r="G83" s="279" t="n"/>
      <c r="H83" s="279" t="n"/>
      <c r="AN83" s="121" t="n"/>
      <c r="AO83" s="68" t="n"/>
      <c r="AQ83" s="121" t="n"/>
      <c r="AR83" s="68" t="n"/>
    </row>
    <row r="84" ht="15" customHeight="1">
      <c r="A84" s="279" t="n"/>
      <c r="B84" s="273" t="n"/>
      <c r="C84" s="274" t="n"/>
      <c r="D84" s="275" t="n"/>
      <c r="E84" s="272" t="n"/>
      <c r="F84" s="335" t="n"/>
      <c r="G84" s="279" t="n"/>
      <c r="H84" s="279" t="n"/>
      <c r="AN84" s="121" t="n"/>
      <c r="AO84" s="68" t="n"/>
      <c r="AQ84" s="121" t="n"/>
      <c r="AR84" s="68" t="n"/>
    </row>
    <row r="85" ht="15.75" customHeight="1">
      <c r="A85" s="279" t="n"/>
      <c r="B85" s="273" t="n"/>
      <c r="C85" s="274" t="n"/>
      <c r="D85" s="275" t="n"/>
      <c r="E85" s="272" t="n"/>
      <c r="F85" s="335" t="n"/>
      <c r="G85" s="279" t="n"/>
      <c r="H85" s="279" t="n"/>
      <c r="AN85" s="121" t="n"/>
      <c r="AO85" s="68" t="n"/>
      <c r="AQ85" s="121" t="n"/>
      <c r="AR85" s="68" t="n"/>
    </row>
    <row r="86">
      <c r="A86" s="279" t="n"/>
      <c r="B86" s="273" t="n"/>
      <c r="C86" s="274" t="n"/>
      <c r="D86" s="275" t="n"/>
      <c r="E86" s="272" t="n"/>
      <c r="F86" s="335" t="n"/>
      <c r="G86" s="279" t="n"/>
      <c r="H86" s="279" t="n"/>
      <c r="AN86" s="121" t="n"/>
      <c r="AO86" s="68" t="n"/>
      <c r="AQ86" s="121" t="n"/>
      <c r="AR86" s="68" t="n"/>
    </row>
    <row r="87">
      <c r="A87" s="279" t="n"/>
      <c r="B87" s="273" t="n"/>
      <c r="C87" s="274" t="n"/>
      <c r="D87" s="275" t="n"/>
      <c r="E87" s="272" t="n"/>
      <c r="F87" s="335" t="n"/>
      <c r="G87" s="279" t="n"/>
      <c r="H87" s="279" t="n"/>
      <c r="AN87" s="121" t="n"/>
      <c r="AO87" s="68" t="n"/>
      <c r="AQ87" s="121" t="n"/>
      <c r="AR87" s="68" t="n"/>
    </row>
    <row r="88">
      <c r="A88" s="279" t="n"/>
      <c r="B88" s="273" t="n"/>
      <c r="C88" s="274" t="n"/>
      <c r="D88" s="275" t="n"/>
      <c r="E88" s="272" t="n"/>
      <c r="F88" s="335" t="n"/>
      <c r="G88" s="279" t="n"/>
      <c r="H88" s="279" t="n"/>
      <c r="AN88" s="121" t="n"/>
      <c r="AO88" s="68" t="n"/>
      <c r="AQ88" s="121" t="n"/>
      <c r="AR88" s="68" t="n"/>
    </row>
    <row r="89">
      <c r="A89" s="279" t="n"/>
      <c r="B89" s="273" t="n"/>
      <c r="C89" s="274" t="n"/>
      <c r="D89" s="275" t="n"/>
      <c r="E89" s="272" t="n"/>
      <c r="F89" s="335" t="n"/>
      <c r="G89" s="279" t="n"/>
      <c r="H89" s="279" t="n"/>
      <c r="AN89" s="121" t="n"/>
      <c r="AO89" s="68" t="n"/>
      <c r="AQ89" s="121" t="n"/>
      <c r="AR89" s="68" t="n"/>
    </row>
    <row r="90">
      <c r="A90" s="279" t="n"/>
      <c r="B90" s="273" t="n"/>
      <c r="C90" s="274" t="n"/>
      <c r="D90" s="275" t="n"/>
      <c r="E90" s="272" t="n"/>
      <c r="F90" s="335" t="n"/>
      <c r="G90" s="279" t="n"/>
      <c r="H90" s="279" t="n"/>
      <c r="AN90" s="121" t="n"/>
      <c r="AO90" s="68" t="n"/>
      <c r="AQ90" s="121" t="n"/>
      <c r="AR90" s="68" t="n"/>
    </row>
    <row r="91">
      <c r="A91" s="279" t="n"/>
      <c r="B91" s="273" t="n"/>
      <c r="C91" s="274" t="n"/>
      <c r="D91" s="275" t="n"/>
      <c r="E91" s="272" t="n"/>
      <c r="F91" s="335" t="n"/>
      <c r="G91" s="279" t="n"/>
      <c r="H91" s="279" t="n"/>
      <c r="AN91" s="121" t="n"/>
      <c r="AO91" s="68" t="n"/>
      <c r="AQ91" s="121" t="n"/>
      <c r="AR91" s="68" t="n"/>
    </row>
    <row r="92">
      <c r="A92" s="279" t="n"/>
      <c r="B92" s="273" t="n"/>
      <c r="C92" s="274" t="n"/>
      <c r="D92" s="275" t="n"/>
      <c r="E92" s="272" t="n"/>
      <c r="F92" s="335" t="n"/>
      <c r="G92" s="279" t="n"/>
      <c r="H92" s="279" t="n"/>
      <c r="AN92" s="121" t="n"/>
      <c r="AO92" s="68" t="n"/>
      <c r="AQ92" s="121" t="n"/>
      <c r="AR92" s="68" t="n"/>
    </row>
    <row r="93">
      <c r="A93" s="279" t="n"/>
      <c r="B93" s="273" t="n"/>
      <c r="C93" s="274" t="n"/>
      <c r="D93" s="275" t="n"/>
      <c r="E93" s="272" t="n"/>
      <c r="F93" s="335" t="n"/>
      <c r="G93" s="279" t="n"/>
      <c r="H93" s="279" t="n"/>
      <c r="AN93" s="121" t="n"/>
      <c r="AO93" s="68" t="n"/>
      <c r="AQ93" s="121" t="n"/>
      <c r="AR93" s="68" t="n"/>
    </row>
    <row r="94">
      <c r="A94" s="279" t="n"/>
      <c r="B94" s="273" t="n"/>
      <c r="C94" s="274" t="n"/>
      <c r="D94" s="275" t="n"/>
      <c r="E94" s="272" t="n"/>
      <c r="F94" s="335" t="n"/>
      <c r="G94" s="279" t="n"/>
      <c r="H94" s="279" t="n"/>
      <c r="AN94" s="121" t="n"/>
      <c r="AO94" s="68" t="n"/>
      <c r="AQ94" s="121" t="n"/>
      <c r="AR94" s="68" t="n"/>
    </row>
    <row r="95">
      <c r="A95" s="279" t="n"/>
      <c r="B95" s="273" t="n"/>
      <c r="C95" s="274" t="n"/>
      <c r="D95" s="275" t="n"/>
      <c r="E95" s="272" t="n"/>
      <c r="F95" s="335" t="n"/>
      <c r="G95" s="279" t="n"/>
      <c r="H95" s="279" t="n"/>
      <c r="AN95" s="121" t="n"/>
      <c r="AO95" s="68" t="n"/>
      <c r="AQ95" s="121" t="n"/>
      <c r="AR95" s="68" t="n"/>
    </row>
    <row r="96">
      <c r="A96" s="279" t="n"/>
      <c r="B96" s="273" t="n"/>
      <c r="C96" s="274" t="n"/>
      <c r="D96" s="275" t="n"/>
      <c r="E96" s="272" t="n"/>
      <c r="F96" s="335" t="n"/>
      <c r="G96" s="279" t="n"/>
      <c r="H96" s="279" t="n"/>
      <c r="AN96" s="121" t="n"/>
      <c r="AO96" s="68" t="n"/>
      <c r="AQ96" s="121" t="n"/>
      <c r="AR96" s="68" t="n"/>
    </row>
    <row r="97">
      <c r="A97" s="279" t="n"/>
      <c r="B97" s="273" t="n"/>
      <c r="C97" s="274" t="n"/>
      <c r="D97" s="275" t="n"/>
      <c r="E97" s="272" t="n"/>
      <c r="F97" s="335" t="n"/>
      <c r="G97" s="279" t="n"/>
      <c r="H97" s="279" t="n"/>
      <c r="AN97" s="121" t="n"/>
      <c r="AO97" s="68" t="n"/>
      <c r="AQ97" s="121" t="n"/>
      <c r="AR97" s="68" t="n"/>
    </row>
    <row r="98">
      <c r="A98" s="279" t="n"/>
      <c r="B98" s="273" t="n"/>
      <c r="C98" s="274" t="n"/>
      <c r="D98" s="275" t="n"/>
      <c r="E98" s="272" t="n"/>
      <c r="F98" s="335" t="n"/>
      <c r="G98" s="279" t="n"/>
      <c r="H98" s="279" t="n"/>
      <c r="AN98" s="121" t="n"/>
      <c r="AO98" s="68" t="n"/>
      <c r="AQ98" s="121" t="n"/>
      <c r="AR98" s="68" t="n"/>
    </row>
    <row r="99">
      <c r="A99" s="279" t="n"/>
      <c r="B99" s="273" t="n"/>
      <c r="C99" s="274" t="n"/>
      <c r="D99" s="275" t="n"/>
      <c r="E99" s="272" t="n"/>
      <c r="F99" s="335" t="n"/>
      <c r="G99" s="279" t="n"/>
      <c r="H99" s="279" t="n"/>
      <c r="AN99" s="121" t="n"/>
      <c r="AO99" s="68" t="n"/>
      <c r="AQ99" s="121" t="n"/>
      <c r="AR99" s="68" t="n"/>
    </row>
    <row r="100">
      <c r="A100" s="279" t="n"/>
      <c r="B100" s="273" t="n"/>
      <c r="C100" s="274" t="n"/>
      <c r="D100" s="275" t="n"/>
      <c r="E100" s="272" t="n"/>
      <c r="F100" s="335" t="n"/>
      <c r="G100" s="279" t="n"/>
      <c r="H100" s="279" t="n"/>
      <c r="AN100" s="121" t="n"/>
      <c r="AO100" s="68" t="n"/>
      <c r="AQ100" s="121" t="n"/>
      <c r="AR100" s="68" t="n"/>
    </row>
    <row r="101">
      <c r="A101" s="279" t="n"/>
      <c r="B101" s="273" t="n"/>
      <c r="C101" s="274" t="n"/>
      <c r="D101" s="275" t="n"/>
      <c r="E101" s="272" t="n"/>
      <c r="F101" s="335" t="n"/>
      <c r="G101" s="279" t="n"/>
      <c r="H101" s="279" t="n"/>
      <c r="AN101" s="121" t="n"/>
      <c r="AO101" s="68" t="n"/>
      <c r="AQ101" s="121" t="n"/>
      <c r="AR101" s="68" t="n"/>
    </row>
    <row r="102">
      <c r="A102" s="279" t="n"/>
      <c r="B102" s="273" t="n"/>
      <c r="C102" s="274" t="n"/>
      <c r="D102" s="275" t="n"/>
      <c r="E102" s="272" t="n"/>
      <c r="F102" s="335" t="n"/>
      <c r="G102" s="279" t="n"/>
      <c r="H102" s="279" t="n"/>
      <c r="AN102" s="121" t="n"/>
      <c r="AO102" s="68" t="n"/>
      <c r="AQ102" s="121" t="n"/>
      <c r="AR102" s="68" t="n"/>
    </row>
    <row r="103">
      <c r="A103" s="279" t="n"/>
      <c r="B103" s="273" t="n"/>
      <c r="C103" s="274" t="n"/>
      <c r="D103" s="275" t="n"/>
      <c r="E103" s="272" t="n"/>
      <c r="F103" s="335" t="n"/>
      <c r="G103" s="279" t="n"/>
      <c r="H103" s="279" t="n"/>
      <c r="AN103" s="121" t="n"/>
      <c r="AO103" s="68" t="n"/>
      <c r="AQ103" s="121" t="n"/>
      <c r="AR103" s="68" t="n"/>
    </row>
    <row r="104">
      <c r="A104" s="279" t="n"/>
      <c r="B104" s="273" t="n"/>
      <c r="C104" s="274" t="n"/>
      <c r="D104" s="275" t="n"/>
      <c r="E104" s="272" t="n"/>
      <c r="F104" s="335" t="n"/>
      <c r="G104" s="279" t="n"/>
      <c r="H104" s="279" t="n"/>
      <c r="AN104" s="121" t="n"/>
      <c r="AO104" s="68" t="n"/>
      <c r="AQ104" s="121" t="n"/>
      <c r="AR104" s="68" t="n"/>
    </row>
    <row r="105">
      <c r="A105" s="279" t="n"/>
      <c r="B105" s="273" t="n"/>
      <c r="C105" s="274" t="n"/>
      <c r="D105" s="275" t="n"/>
      <c r="E105" s="272" t="n"/>
      <c r="F105" s="335" t="n"/>
      <c r="G105" s="279" t="n"/>
      <c r="H105" s="279" t="n"/>
      <c r="AN105" s="121" t="n"/>
      <c r="AO105" s="68" t="n"/>
      <c r="AQ105" s="121" t="n"/>
      <c r="AR105" s="68" t="n"/>
    </row>
    <row r="106">
      <c r="A106" s="279" t="n"/>
      <c r="B106" s="273" t="n"/>
      <c r="C106" s="274" t="n"/>
      <c r="D106" s="275" t="n"/>
      <c r="E106" s="272" t="n"/>
      <c r="F106" s="335" t="n"/>
      <c r="G106" s="279" t="n"/>
      <c r="H106" s="279" t="n"/>
      <c r="AN106" s="121" t="n"/>
      <c r="AO106" s="68" t="n"/>
      <c r="AQ106" s="121" t="n"/>
      <c r="AR106" s="68" t="n"/>
    </row>
    <row r="107">
      <c r="A107" s="279" t="n"/>
      <c r="B107" s="273" t="n"/>
      <c r="C107" s="274" t="n"/>
      <c r="D107" s="275" t="n"/>
      <c r="E107" s="272" t="n"/>
      <c r="F107" s="335" t="n"/>
      <c r="G107" s="279" t="n"/>
      <c r="H107" s="279" t="n"/>
      <c r="AN107" s="121" t="n"/>
      <c r="AO107" s="68" t="n"/>
      <c r="AQ107" s="121" t="n"/>
      <c r="AR107" s="68" t="n"/>
    </row>
    <row r="108">
      <c r="A108" s="279" t="n"/>
      <c r="B108" s="273" t="n"/>
      <c r="C108" s="274" t="n"/>
      <c r="D108" s="275" t="n"/>
      <c r="E108" s="272" t="n"/>
      <c r="F108" s="335" t="n"/>
      <c r="G108" s="279" t="n"/>
      <c r="H108" s="279" t="n"/>
      <c r="AN108" s="121" t="n"/>
      <c r="AO108" s="68" t="n"/>
      <c r="AQ108" s="121" t="n"/>
      <c r="AR108" s="68" t="n"/>
    </row>
    <row r="109">
      <c r="A109" s="279" t="n"/>
      <c r="B109" s="273" t="n"/>
      <c r="C109" s="274" t="n"/>
      <c r="D109" s="275" t="n"/>
      <c r="E109" s="272" t="n"/>
      <c r="F109" s="335" t="n"/>
      <c r="G109" s="279" t="n"/>
      <c r="H109" s="279" t="n"/>
      <c r="AN109" s="121" t="n"/>
      <c r="AO109" s="68" t="n"/>
      <c r="AQ109" s="121" t="n"/>
      <c r="AR109" s="68" t="n"/>
    </row>
    <row r="110">
      <c r="A110" s="279" t="n"/>
      <c r="B110" s="273" t="n"/>
      <c r="C110" s="274" t="n"/>
      <c r="D110" s="275" t="n"/>
      <c r="E110" s="272" t="n"/>
      <c r="F110" s="335" t="n"/>
      <c r="G110" s="279" t="n"/>
      <c r="H110" s="279" t="n"/>
      <c r="AN110" s="121" t="n"/>
      <c r="AO110" s="68" t="n"/>
      <c r="AQ110" s="121" t="n"/>
      <c r="AR110" s="68" t="n"/>
    </row>
    <row r="111">
      <c r="A111" s="279" t="n"/>
      <c r="B111" s="273" t="n"/>
      <c r="C111" s="274" t="n"/>
      <c r="D111" s="275" t="n"/>
      <c r="E111" s="272" t="n"/>
      <c r="F111" s="335" t="n"/>
      <c r="G111" s="279" t="n"/>
      <c r="H111" s="279" t="n"/>
      <c r="AN111" s="121" t="n"/>
      <c r="AO111" s="68" t="n"/>
      <c r="AQ111" s="121" t="n"/>
      <c r="AR111" s="68" t="n"/>
    </row>
    <row r="112">
      <c r="A112" s="279" t="n"/>
      <c r="B112" s="273" t="n"/>
      <c r="C112" s="274" t="n"/>
      <c r="D112" s="275" t="n"/>
      <c r="E112" s="272" t="n"/>
      <c r="F112" s="335" t="n"/>
      <c r="G112" s="279" t="n"/>
      <c r="H112" s="279" t="n"/>
      <c r="AN112" s="121" t="n"/>
      <c r="AO112" s="68" t="n"/>
      <c r="AQ112" s="121" t="n"/>
      <c r="AR112" s="68" t="n"/>
    </row>
    <row r="113">
      <c r="A113" s="279" t="n"/>
      <c r="B113" s="273" t="n"/>
      <c r="C113" s="274" t="n"/>
      <c r="D113" s="275" t="n"/>
      <c r="E113" s="272" t="n"/>
      <c r="F113" s="335" t="n"/>
      <c r="G113" s="279" t="n"/>
      <c r="H113" s="279" t="n"/>
      <c r="AN113" s="121" t="n"/>
      <c r="AO113" s="68" t="n"/>
      <c r="AQ113" s="121" t="n"/>
      <c r="AR113" s="68" t="n"/>
    </row>
    <row r="114">
      <c r="A114" s="279" t="n"/>
      <c r="B114" s="273" t="n"/>
      <c r="C114" s="274" t="n"/>
      <c r="D114" s="275" t="n"/>
      <c r="E114" s="272" t="n"/>
      <c r="F114" s="335" t="n"/>
      <c r="G114" s="279" t="n"/>
      <c r="H114" s="279" t="n"/>
      <c r="AN114" s="121" t="n"/>
      <c r="AO114" s="68" t="n"/>
      <c r="AQ114" s="121" t="n"/>
      <c r="AR114" s="68" t="n"/>
    </row>
    <row r="115">
      <c r="A115" s="279" t="n"/>
      <c r="B115" s="273" t="n"/>
      <c r="C115" s="274" t="n"/>
      <c r="D115" s="275" t="n"/>
      <c r="E115" s="272" t="n"/>
      <c r="F115" s="335" t="n"/>
      <c r="G115" s="279" t="n"/>
      <c r="H115" s="279" t="n"/>
      <c r="AN115" s="121" t="n"/>
      <c r="AO115" s="68" t="n"/>
      <c r="AQ115" s="121" t="n"/>
      <c r="AR115" s="68" t="n"/>
    </row>
    <row r="116">
      <c r="A116" s="279" t="n"/>
      <c r="B116" s="273" t="n"/>
      <c r="C116" s="274" t="n"/>
      <c r="D116" s="275" t="n"/>
      <c r="E116" s="272" t="n"/>
      <c r="F116" s="335" t="n"/>
      <c r="G116" s="279" t="n"/>
      <c r="H116" s="279" t="n"/>
      <c r="AN116" s="121" t="n"/>
      <c r="AO116" s="68" t="n"/>
      <c r="AQ116" s="121" t="n"/>
      <c r="AR116" s="68" t="n"/>
    </row>
    <row r="117">
      <c r="A117" s="279" t="n"/>
      <c r="B117" s="273" t="n"/>
      <c r="C117" s="274" t="n"/>
      <c r="D117" s="275" t="n"/>
      <c r="E117" s="272" t="n"/>
      <c r="F117" s="335" t="n"/>
      <c r="G117" s="279" t="n"/>
      <c r="H117" s="279" t="n"/>
      <c r="AN117" s="121" t="n"/>
      <c r="AO117" s="68" t="n"/>
      <c r="AQ117" s="121" t="n"/>
      <c r="AR117" s="68" t="n"/>
    </row>
    <row r="118">
      <c r="A118" s="279" t="n"/>
      <c r="B118" s="273" t="n"/>
      <c r="C118" s="274" t="n"/>
      <c r="D118" s="275" t="n"/>
      <c r="E118" s="272" t="n"/>
      <c r="F118" s="335" t="n"/>
      <c r="G118" s="279" t="n"/>
      <c r="H118" s="279" t="n"/>
      <c r="AN118" s="121" t="n"/>
      <c r="AO118" s="68" t="n"/>
      <c r="AQ118" s="121" t="n"/>
      <c r="AR118" s="68" t="n"/>
    </row>
    <row r="119">
      <c r="A119" s="279" t="n"/>
      <c r="B119" s="273" t="n"/>
      <c r="C119" s="274" t="n"/>
      <c r="D119" s="275" t="n"/>
      <c r="E119" s="272" t="n"/>
      <c r="F119" s="335" t="n"/>
      <c r="G119" s="279" t="n"/>
      <c r="H119" s="279" t="n"/>
      <c r="AN119" s="121" t="n"/>
      <c r="AO119" s="68" t="n"/>
      <c r="AQ119" s="121" t="n"/>
      <c r="AR119" s="68" t="n"/>
    </row>
    <row r="120">
      <c r="A120" s="279" t="n"/>
      <c r="B120" s="273" t="n"/>
      <c r="C120" s="274" t="n"/>
      <c r="D120" s="275" t="n"/>
      <c r="E120" s="272" t="n"/>
      <c r="F120" s="335" t="n"/>
      <c r="G120" s="279" t="n"/>
      <c r="H120" s="279" t="n"/>
      <c r="AN120" s="121" t="n"/>
      <c r="AO120" s="68" t="n"/>
      <c r="AQ120" s="121" t="n"/>
      <c r="AR120" s="68" t="n"/>
    </row>
    <row r="121">
      <c r="A121" s="279" t="n"/>
      <c r="B121" s="273" t="n"/>
      <c r="C121" s="274" t="n"/>
      <c r="D121" s="275" t="n"/>
      <c r="E121" s="272" t="n"/>
      <c r="F121" s="335" t="n"/>
      <c r="G121" s="279" t="n"/>
      <c r="H121" s="279" t="n"/>
      <c r="AN121" s="121" t="n"/>
      <c r="AO121" s="68" t="n"/>
      <c r="AQ121" s="121" t="n"/>
      <c r="AR121" s="68" t="n"/>
    </row>
    <row r="122">
      <c r="A122" s="279" t="n"/>
      <c r="B122" s="273" t="n"/>
      <c r="C122" s="274" t="n"/>
      <c r="D122" s="275" t="n"/>
      <c r="E122" s="272" t="n"/>
      <c r="F122" s="335" t="n"/>
      <c r="G122" s="279" t="n"/>
      <c r="H122" s="279" t="n"/>
      <c r="AN122" s="121" t="n"/>
      <c r="AO122" s="68" t="n"/>
      <c r="AQ122" s="121" t="n"/>
      <c r="AR122" s="68" t="n"/>
    </row>
    <row r="123">
      <c r="A123" s="279" t="n"/>
      <c r="B123" s="273" t="n"/>
      <c r="C123" s="274" t="n"/>
      <c r="D123" s="275" t="n"/>
      <c r="E123" s="272" t="n"/>
      <c r="F123" s="335" t="n"/>
      <c r="G123" s="279" t="n"/>
      <c r="H123" s="279" t="n"/>
      <c r="AN123" s="121" t="n"/>
      <c r="AO123" s="68" t="n"/>
      <c r="AQ123" s="121" t="n"/>
      <c r="AR123" s="68" t="n"/>
    </row>
    <row r="124">
      <c r="F124" s="6" t="n"/>
      <c r="AN124" s="121" t="n"/>
      <c r="AO124" s="68" t="n"/>
      <c r="AQ124" s="121" t="n"/>
      <c r="AR124" s="68" t="n"/>
    </row>
    <row r="125">
      <c r="F125" s="6" t="n"/>
      <c r="AN125" s="121" t="n"/>
      <c r="AO125" s="68" t="n"/>
      <c r="AQ125" s="121" t="n"/>
      <c r="AR125" s="68" t="n"/>
    </row>
    <row r="126">
      <c r="F126" s="6" t="n"/>
      <c r="AN126" s="121" t="n"/>
      <c r="AO126" s="68" t="n"/>
      <c r="AQ126" s="121" t="n"/>
      <c r="AR126" s="68" t="n"/>
    </row>
    <row r="127">
      <c r="F127" s="6" t="n"/>
      <c r="AN127" s="121" t="n"/>
      <c r="AO127" s="68" t="n"/>
      <c r="AQ127" s="121" t="n"/>
      <c r="AR127" s="68" t="n"/>
    </row>
    <row r="128">
      <c r="F128" s="6" t="n"/>
      <c r="AN128" s="121" t="n"/>
      <c r="AO128" s="68" t="n"/>
      <c r="AQ128" s="121" t="n"/>
      <c r="AR128" s="68" t="n"/>
    </row>
    <row r="129">
      <c r="F129" s="6" t="n"/>
      <c r="AN129" s="121" t="n"/>
      <c r="AO129" s="68" t="n"/>
      <c r="AQ129" s="121" t="n"/>
      <c r="AR129" s="68" t="n"/>
    </row>
    <row r="130">
      <c r="F130" s="6" t="n"/>
      <c r="AN130" s="121" t="n"/>
      <c r="AO130" s="68" t="n"/>
      <c r="AQ130" s="121" t="n"/>
      <c r="AR130" s="68" t="n"/>
    </row>
    <row r="131">
      <c r="F131" s="6" t="n"/>
      <c r="AN131" s="121" t="n"/>
      <c r="AO131" s="68" t="n"/>
      <c r="AQ131" s="121" t="n"/>
      <c r="AR131" s="68" t="n"/>
    </row>
    <row r="132">
      <c r="F132" s="6" t="n"/>
      <c r="AN132" s="121" t="n"/>
      <c r="AO132" s="68" t="n"/>
      <c r="AQ132" s="121" t="n"/>
      <c r="AR132" s="68" t="n"/>
    </row>
    <row r="133">
      <c r="F133" s="6" t="n"/>
      <c r="AN133" s="121" t="n"/>
      <c r="AO133" s="68" t="n"/>
      <c r="AQ133" s="121" t="n"/>
      <c r="AR133" s="68" t="n"/>
    </row>
    <row r="134">
      <c r="F134" s="6" t="n"/>
      <c r="AN134" s="121" t="n"/>
      <c r="AO134" s="68" t="n"/>
      <c r="AQ134" s="121" t="n"/>
      <c r="AR134" s="68" t="n"/>
    </row>
    <row r="135">
      <c r="F135" s="6" t="n"/>
      <c r="AN135" s="121" t="n"/>
      <c r="AO135" s="68" t="n"/>
      <c r="AQ135" s="121" t="n"/>
      <c r="AR135" s="68" t="n"/>
    </row>
    <row r="136">
      <c r="F136" s="6" t="n"/>
      <c r="AN136" s="121" t="n"/>
      <c r="AO136" s="68" t="n"/>
      <c r="AQ136" s="121" t="n"/>
      <c r="AR136" s="68" t="n"/>
    </row>
    <row r="137">
      <c r="F137" s="6" t="n"/>
      <c r="AN137" s="121" t="n"/>
      <c r="AO137" s="68" t="n"/>
      <c r="AQ137" s="121" t="n"/>
      <c r="AR137" s="68" t="n"/>
    </row>
    <row r="138">
      <c r="F138" s="6" t="n"/>
      <c r="AN138" s="121" t="n"/>
      <c r="AO138" s="68" t="n"/>
      <c r="AQ138" s="121" t="n"/>
      <c r="AR138" s="68" t="n"/>
    </row>
    <row r="139">
      <c r="F139" s="6" t="n"/>
      <c r="AN139" s="121" t="n"/>
      <c r="AO139" s="68" t="n"/>
      <c r="AQ139" s="121" t="n"/>
      <c r="AR139" s="68" t="n"/>
    </row>
    <row r="140">
      <c r="F140" s="6" t="n"/>
      <c r="AN140" s="121" t="n"/>
      <c r="AO140" s="68" t="n"/>
      <c r="AQ140" s="121" t="n"/>
      <c r="AR140" s="68" t="n"/>
    </row>
    <row r="141">
      <c r="F141" s="6" t="n"/>
      <c r="AN141" s="121" t="n"/>
      <c r="AO141" s="68" t="n"/>
      <c r="AQ141" s="121" t="n"/>
      <c r="AR141" s="68" t="n"/>
    </row>
    <row r="142">
      <c r="F142" s="6" t="n"/>
      <c r="AN142" s="121" t="n"/>
      <c r="AO142" s="68" t="n"/>
      <c r="AQ142" s="121" t="n"/>
      <c r="AR142" s="68" t="n"/>
    </row>
    <row r="143">
      <c r="F143" s="6" t="n"/>
      <c r="AN143" s="121" t="n"/>
      <c r="AO143" s="68" t="n"/>
      <c r="AQ143" s="121" t="n"/>
      <c r="AR143" s="68" t="n"/>
    </row>
    <row r="144">
      <c r="F144" s="6" t="n"/>
      <c r="AN144" s="121" t="n"/>
      <c r="AO144" s="68" t="n"/>
      <c r="AQ144" s="121" t="n"/>
      <c r="AR144" s="68" t="n"/>
    </row>
    <row r="145">
      <c r="F145" s="6" t="n"/>
      <c r="AN145" s="121" t="n"/>
      <c r="AO145" s="68" t="n"/>
      <c r="AQ145" s="121" t="n"/>
      <c r="AR145" s="68" t="n"/>
    </row>
    <row r="146">
      <c r="F146" s="6" t="n"/>
      <c r="AN146" s="121" t="n"/>
      <c r="AO146" s="68" t="n"/>
      <c r="AQ146" s="121" t="n"/>
      <c r="AR146" s="68" t="n"/>
    </row>
    <row r="147">
      <c r="F147" s="6" t="n"/>
      <c r="AN147" s="121" t="n"/>
      <c r="AO147" s="68" t="n"/>
      <c r="AQ147" s="121" t="n"/>
      <c r="AR147" s="68" t="n"/>
    </row>
    <row r="148">
      <c r="F148" s="6" t="n"/>
      <c r="AN148" s="121" t="n"/>
      <c r="AO148" s="68" t="n"/>
      <c r="AQ148" s="121" t="n"/>
      <c r="AR148" s="68" t="n"/>
    </row>
    <row r="149">
      <c r="F149" s="6" t="n"/>
      <c r="AN149" s="121" t="n"/>
      <c r="AO149" s="68" t="n"/>
      <c r="AQ149" s="121" t="n"/>
      <c r="AR149" s="68" t="n"/>
    </row>
    <row r="150">
      <c r="F150" s="6" t="n"/>
      <c r="AN150" s="121" t="n"/>
      <c r="AO150" s="68" t="n"/>
      <c r="AQ150" s="121" t="n"/>
      <c r="AR150" s="68" t="n"/>
    </row>
  </sheetData>
  <sheetProtection selectLockedCells="0" selectUnlockedCells="0" algorithmName="SHA-512" sheet="1" objects="0" insertRows="1" insertHyperlinks="1" autoFilter="1" scenarios="0" formatColumns="0" deleteColumns="1" insertColumns="1" pivotTables="1" deleteRows="1" formatCells="1" saltValue="G4CRc4YSALfQ2FBfzGsErw==" formatRows="0" sort="1" spinCount="100000" hashValue="i/pIzsH61aIwm0m5s18xgcuix0QZTPWpU+N9vXMcudgzbJQOGYpW/QuL2P73oVFuK/AluY14/k3fU1eXVFyuSw=="/>
  <mergeCells count="8">
    <mergeCell ref="A2:B2"/>
    <mergeCell ref="D25:H25"/>
    <mergeCell ref="B27:H27"/>
    <mergeCell ref="AG1:AL1"/>
    <mergeCell ref="D24:H24"/>
    <mergeCell ref="A1:F1"/>
    <mergeCell ref="AB6:AD6"/>
    <mergeCell ref="D26:H26"/>
  </mergeCells>
  <conditionalFormatting sqref="A8:D8 A9:H22 F8:H8">
    <cfRule type="expression" priority="3848" dxfId="0">
      <formula>$C$3="Yes, section requirements are not applicable"</formula>
    </cfRule>
  </conditionalFormatting>
  <conditionalFormatting sqref="E8">
    <cfRule type="expression" priority="3" dxfId="5">
      <formula>$AM8=1</formula>
    </cfRule>
    <cfRule type="expression" priority="4" dxfId="0">
      <formula>$C$3="Yes, section requirements are not included in the contract amendment"</formula>
    </cfRule>
    <cfRule type="expression" priority="5" dxfId="0">
      <formula>OR($X8=TRUE,$W8=TRUE)</formula>
    </cfRule>
  </conditionalFormatting>
  <conditionalFormatting sqref="A9:H22">
    <cfRule type="expression" priority="1" dxfId="0">
      <formula>$AE9=TRUE</formula>
    </cfRule>
    <cfRule type="expression" priority="2" dxfId="0">
      <formula>$E$8="N/A"</formula>
    </cfRule>
  </conditionalFormatting>
  <dataValidations count="3">
    <dataValidation sqref="C3" showDropDown="0" showInputMessage="1" showErrorMessage="1" allowBlank="1" type="list">
      <formula1>$K$2:$K$3</formula1>
    </dataValidation>
    <dataValidation sqref="E9:E22" showDropDown="0" showInputMessage="1" showErrorMessage="1" allowBlank="1" type="list">
      <formula1>$J$1:$J$4</formula1>
    </dataValidation>
    <dataValidation sqref="E8" showDropDown="0" showInputMessage="1" showErrorMessage="1" allowBlank="1" type="list">
      <formula1>$AT$1</formula1>
    </dataValidation>
  </dataValidations>
  <hyperlinks>
    <hyperlink ref="D17" location="'K. Health Information Systems'!A24" display="'K. Health Information Systems'!A24"/>
    <hyperlink ref="D18" location="'K. Health Information Systems'!A25" display="2, 3"/>
    <hyperlink ref="D22" location="'K. Health Information Systems'!A27" display="'K. Health Information Systems'!A27"/>
    <hyperlink ref="A24" location="'K. Health Information Systems'!D17" display="'K. Health Information Systems'!D17"/>
    <hyperlink xmlns:r="http://schemas.openxmlformats.org/officeDocument/2006/relationships" ref="D24" r:id="rId1"/>
    <hyperlink ref="A25" location="'K. Health Information Systems'!D18" display="'K. Health Information Systems'!D18"/>
    <hyperlink xmlns:r="http://schemas.openxmlformats.org/officeDocument/2006/relationships" ref="D25" location="431.70" r:id="rId2"/>
    <hyperlink ref="A26" location="'K. Health Information Systems'!D18" display="'K. Health Information Systems'!D18"/>
    <hyperlink xmlns:r="http://schemas.openxmlformats.org/officeDocument/2006/relationships" ref="D26" location="431.10" r:id="rId3"/>
    <hyperlink ref="A27" location="'K. Health Information Systems'!D22" display="'K. Health Information Systems'!D22"/>
  </hyperlinks>
  <pageMargins left="0.25" right="0.25" top="0.75" bottom="0.75" header="0.3" footer="0.3"/>
  <pageSetup orientation="landscape" scale="78" fitToHeight="0" horizontalDpi="4294967293" verticalDpi="4294967293"/>
</worksheet>
</file>

<file path=xl/worksheets/sheet15.xml><?xml version="1.0" encoding="utf-8"?>
<worksheet xmlns="http://schemas.openxmlformats.org/spreadsheetml/2006/main">
  <sheetPr codeName="Sheet16">
    <outlinePr summaryBelow="1" summaryRight="1"/>
    <pageSetUpPr/>
  </sheetPr>
  <dimension ref="A1:AE6"/>
  <sheetViews>
    <sheetView zoomScale="85" zoomScaleNormal="85" workbookViewId="0">
      <selection activeCell="A1" sqref="A1:B1"/>
    </sheetView>
  </sheetViews>
  <sheetFormatPr baseColWidth="8" defaultRowHeight="15" outlineLevelCol="0"/>
  <cols>
    <col width="10.5703125" customWidth="1" min="1" max="1"/>
    <col width="18.5703125" customWidth="1" min="2" max="2"/>
    <col width="75.7109375" customWidth="1" min="3" max="3"/>
    <col width="9.28515625" customWidth="1" min="4" max="4"/>
    <col width="8.42578125" customWidth="1" min="5" max="5"/>
    <col width="8.5703125" customWidth="1" min="6" max="6"/>
    <col width="21.7109375" customWidth="1" min="7" max="7"/>
    <col width="31.140625" customWidth="1" min="8" max="8"/>
    <col hidden="1" width="9.140625" customWidth="1" min="9" max="57"/>
  </cols>
  <sheetData>
    <row r="1" ht="60.75" customHeight="1" thickBot="1">
      <c r="A1" s="601" t="inlineStr">
        <is>
          <t>Summary</t>
        </is>
      </c>
      <c r="C1" s="603" t="inlineStr">
        <is>
          <t xml:space="preserve">If prompted in the MS Excel header, please select "enable editing" or "enable content" to enable the functionality in this workbook. This workbook contains formulas throughout. To avoid overwriting them, please do not add or delete rows, or copy and paste content. </t>
        </is>
      </c>
      <c r="D1" s="626" t="n"/>
      <c r="E1" s="626" t="n"/>
      <c r="F1" s="626" t="n"/>
      <c r="G1" s="626" t="n"/>
      <c r="H1" s="405" t="n"/>
    </row>
    <row r="2" ht="18.75" customHeight="1" thickBot="1">
      <c r="A2" s="410" t="inlineStr">
        <is>
          <t>Instructions for CMS analysts:</t>
        </is>
      </c>
      <c r="B2" s="411" t="n"/>
      <c r="C2" s="412" t="n"/>
      <c r="D2" s="412" t="n"/>
      <c r="E2" s="413" t="n"/>
      <c r="F2" s="414" t="n"/>
      <c r="G2" s="415" t="n"/>
      <c r="H2" s="406" t="n"/>
      <c r="Z2" s="92" t="inlineStr">
        <is>
          <t>MCO</t>
        </is>
      </c>
      <c r="AA2" s="92" t="inlineStr">
        <is>
          <t>HIO</t>
        </is>
      </c>
      <c r="AB2" s="92" t="inlineStr">
        <is>
          <t>PIHP</t>
        </is>
      </c>
      <c r="AC2" s="71" t="inlineStr">
        <is>
          <t>PAHP</t>
        </is>
      </c>
      <c r="AD2" s="71" t="inlineStr">
        <is>
          <t>NEMT PAHP</t>
        </is>
      </c>
      <c r="AE2" s="71" t="inlineStr">
        <is>
          <t>PCCME</t>
        </is>
      </c>
    </row>
    <row r="3" ht="36" customHeight="1">
      <c r="A3" s="605" t="inlineStr">
        <is>
          <t xml:space="preserve">To generate a summary of outstanding issues, press the Click to Generate List button OR ctrl + g to create a list of requirements that were marked as "No," "Not Met," or "Unsure". 
</t>
        </is>
      </c>
      <c r="B3" s="623" t="n"/>
      <c r="C3" s="623" t="n"/>
      <c r="D3" s="623" t="n"/>
      <c r="E3" s="623" t="n"/>
      <c r="F3" s="623" t="n"/>
      <c r="G3" s="623" t="n"/>
      <c r="H3" s="407" t="n"/>
    </row>
    <row r="4" ht="32.1" customHeight="1">
      <c r="A4" s="607" t="inlineStr">
        <is>
          <t>To update the summary, or re-run the summary of "No," "Not Met," or "Unsure" requirements, first clear the sheet by clicking the Click to Delete List button OR ctrl + d. Do not clear the sheet by deleting the contents of the cell. To make changes, you must navigate to tabs A-K.</t>
        </is>
      </c>
      <c r="H4" s="407" t="n"/>
    </row>
    <row r="5" ht="12" customHeight="1" thickBot="1">
      <c r="A5" s="609" t="n"/>
      <c r="B5" s="636" t="n"/>
      <c r="C5" s="636" t="n"/>
      <c r="D5" s="636" t="n"/>
      <c r="E5" s="636" t="n"/>
      <c r="F5" s="636" t="n"/>
      <c r="G5" s="636" t="n"/>
      <c r="H5" s="408" t="n"/>
    </row>
    <row r="6" ht="26.25" customHeight="1" thickBot="1">
      <c r="A6" s="249" t="inlineStr">
        <is>
          <t>Item</t>
        </is>
      </c>
      <c r="B6" s="251" t="inlineStr">
        <is>
          <t>Legal Cite</t>
        </is>
      </c>
      <c r="C6" s="251" t="inlineStr">
        <is>
          <t>Requirement</t>
        </is>
      </c>
      <c r="D6" s="251" t="inlineStr">
        <is>
          <t>Tip</t>
        </is>
      </c>
      <c r="E6" s="251" t="inlineStr">
        <is>
          <t>Status</t>
        </is>
      </c>
      <c r="F6" s="251" t="inlineStr">
        <is>
          <t>Where Found</t>
        </is>
      </c>
      <c r="G6" s="251" t="inlineStr">
        <is>
          <t>Follow-up Required</t>
        </is>
      </c>
      <c r="H6" s="293" t="inlineStr">
        <is>
          <t>General Comments</t>
        </is>
      </c>
    </row>
    <row r="8" ht="75.75" customHeight="1"/>
    <row r="10" ht="41.25" customHeight="1"/>
    <row r="11" ht="33" customHeight="1"/>
    <row r="13" ht="74.25" customHeight="1"/>
    <row r="15" ht="41.25" customHeight="1"/>
    <row r="16" ht="237.6" customHeight="1"/>
    <row r="17" ht="74.25" customHeight="1"/>
    <row r="18" ht="36" customHeight="1"/>
  </sheetData>
  <sheetProtection selectLockedCells="0" selectUnlockedCells="0" algorithmName="SHA-512" sheet="1" objects="1" insertRows="1" insertHyperlinks="1" autoFilter="1" scenarios="1" formatColumns="1" deleteColumns="1" insertColumns="1" pivotTables="1" deleteRows="1" formatCells="1" saltValue="8t5/h3GhSGy1IA69a9ydTw==" formatRows="1" sort="1" spinCount="100000" hashValue="9xW7rwFfld3Jgy/rQ03ewEK2YNFt2p1X9/h6baz63Cw8zi3++1C9XGom3EcTggINlOnBK4KJ5E1DfM8Ijj8J0Q=="/>
  <mergeCells count="5">
    <mergeCell ref="A3:G3"/>
    <mergeCell ref="C1:G1"/>
    <mergeCell ref="A4:G4"/>
    <mergeCell ref="A1:B1"/>
    <mergeCell ref="A5:G5"/>
  </mergeCells>
  <pageMargins left="0.7" right="0.7" top="0.75" bottom="0.75" header="0.3" footer="0.3"/>
  <pageSetup orientation="portrait"/>
</worksheet>
</file>

<file path=xl/worksheets/sheet16.xml><?xml version="1.0" encoding="utf-8"?>
<worksheet xmlns="http://schemas.openxmlformats.org/spreadsheetml/2006/main">
  <sheetPr codeName="Sheet17">
    <outlinePr summaryBelow="1" summaryRight="1"/>
    <pageSetUpPr fitToPage="1"/>
  </sheetPr>
  <dimension ref="A1:F123"/>
  <sheetViews>
    <sheetView zoomScale="85" zoomScaleNormal="85" workbookViewId="0">
      <pane ySplit="1" topLeftCell="A2" activePane="bottomLeft" state="frozen"/>
      <selection pane="bottomLeft" activeCell="A1" sqref="A1"/>
    </sheetView>
  </sheetViews>
  <sheetFormatPr baseColWidth="8" defaultColWidth="8.7109375" defaultRowHeight="15" outlineLevelCol="0"/>
  <cols>
    <col width="16.28515625" customWidth="1" style="111" min="1" max="1"/>
    <col width="9.5703125" customWidth="1" style="111" min="2" max="2"/>
    <col width="10" customWidth="1" style="111" min="3" max="3"/>
    <col width="77.5703125" customWidth="1" style="111" min="4" max="4"/>
    <col width="16.5703125" customWidth="1" style="111" min="5" max="6"/>
    <col width="8.7109375" customWidth="1" style="14" min="7" max="16384"/>
  </cols>
  <sheetData>
    <row r="1" ht="33.6" customHeight="1" thickBot="1">
      <c r="A1" s="396" t="inlineStr">
        <is>
          <t>Term</t>
        </is>
      </c>
      <c r="B1" s="397" t="inlineStr">
        <is>
          <t>Applies to Medicaid</t>
        </is>
      </c>
      <c r="C1" s="397" t="inlineStr">
        <is>
          <t>Applies to CHIP</t>
        </is>
      </c>
      <c r="D1" s="397" t="inlineStr">
        <is>
          <t>Definition</t>
        </is>
      </c>
      <c r="E1" s="397" t="inlineStr">
        <is>
          <t>Medicaid Regulation</t>
        </is>
      </c>
      <c r="F1" s="398" t="inlineStr">
        <is>
          <t>CHIP Regulation</t>
        </is>
      </c>
    </row>
    <row r="2" ht="63.75" customHeight="1">
      <c r="A2" s="612" t="inlineStr">
        <is>
          <t>Abuse</t>
        </is>
      </c>
      <c r="B2" s="614" t="inlineStr">
        <is>
          <t>X</t>
        </is>
      </c>
      <c r="C2" s="614" t="n"/>
      <c r="D2" s="612" t="inlineStr">
        <is>
          <t>Provider practices that are inconsistent with sound fiscal, business, or medical practices, and result in an unnecessary cost to the Medicaid program, or in reimbursement for services that are not medically necessary or that fail to meet professionally recognized standards for health care. It also includes beneficiary practices that result in unnecessary cost to the Medicaid program.</t>
        </is>
      </c>
      <c r="E2" s="612" t="inlineStr">
        <is>
          <t>42 CFR 438.2; 
42 CFR 455.2</t>
        </is>
      </c>
      <c r="F2" s="612" t="n"/>
    </row>
    <row r="3" ht="63.75" customHeight="1">
      <c r="A3" s="399" t="inlineStr">
        <is>
          <t>Access</t>
        </is>
      </c>
      <c r="B3" s="400" t="inlineStr">
        <is>
          <t>X</t>
        </is>
      </c>
      <c r="C3" s="400" t="n"/>
      <c r="D3" s="399" t="inlineStr">
        <is>
          <t xml:space="preserve">As used in 42 CFR Part 438 Subpart E and pertaining to external quality review, the timely use of services to achieve optimal outcomes, as evidenced by MCPs successfully demonstrating and reporting on outcomes information for the availability and timeliness elements defined under 42 CFR 438.68 (network adequacy standards) and 438.206 (availability of services). </t>
        </is>
      </c>
      <c r="E3" s="399" t="inlineStr">
        <is>
          <t>42 CFR 438.320</t>
        </is>
      </c>
      <c r="F3" s="399" t="n"/>
    </row>
    <row r="4" ht="51" customHeight="1">
      <c r="A4" s="399" t="inlineStr">
        <is>
          <t>Actuarially sound principles</t>
        </is>
      </c>
      <c r="B4" s="400" t="n"/>
      <c r="C4" s="400" t="inlineStr">
        <is>
          <t>X</t>
        </is>
      </c>
      <c r="D4" s="399" t="inlineStr">
        <is>
          <t xml:space="preserve">Generally accepted actuarial principles and practices that are applied to determine aggregate utilization patterns, are appropriate for the population and services to be covered, and have been certified by actuaries who meet the qualification standards established by the Actuarial Standards Board. </t>
        </is>
      </c>
      <c r="E4" s="399" t="n"/>
      <c r="F4" s="399" t="inlineStr">
        <is>
          <t>42 CFR 457.10</t>
        </is>
      </c>
    </row>
    <row r="5" ht="63.75" customHeight="1">
      <c r="A5" s="399" t="inlineStr">
        <is>
          <t>Actuary</t>
        </is>
      </c>
      <c r="B5" s="400" t="inlineStr">
        <is>
          <t>X</t>
        </is>
      </c>
      <c r="C5" s="400" t="n"/>
      <c r="D5" s="399" t="inlineStr">
        <is>
          <t>An individual who meets the qualification standards established by the American Academy of Actuaries for an actuary and who follows the practice standards established by the Actuarial Standards Board. In 42 CFR Part 438, the term "actuary" refers to an individual who is acting on behalf of the state when used in reference to the development and certification of capitation rates.</t>
        </is>
      </c>
      <c r="E5" s="399" t="inlineStr">
        <is>
          <t>42 CFR 438.2</t>
        </is>
      </c>
      <c r="F5" s="399" t="n"/>
    </row>
    <row r="6" ht="229.5" customHeight="1">
      <c r="A6" s="399" t="inlineStr">
        <is>
          <t>Adverse benefit determination</t>
        </is>
      </c>
      <c r="B6" s="400" t="inlineStr">
        <is>
          <t>X</t>
        </is>
      </c>
      <c r="C6" s="400" t="inlineStr">
        <is>
          <t>X</t>
        </is>
      </c>
      <c r="D6" s="401" t="inlineStr">
        <is>
          <t xml:space="preserve">In the case of an MCO, PIHP, or PAHP, any of the following: 
(1) The denial or limited authorization of a requested service, including determinations based on the type or level of service, requirements for medical necessity, appropriateness, setting, or effectiveness of a covered benefit.
(2) The reduction, suspension, or termination of a previously authorized service.
(3) The denial, in whole or in part, of payment for a service. A denial, in whole or in part, of a payment for a service solely because the claim does not meet the definition of a ‘‘clean claim’’ at 42 CFR 447.45(b) of this chapter is not an adverse benefit determination.
(4) The failure to provide services in a timely manner, as defined by the state.
(5) The failure of an MCO, PIHP, or PAHP to act within the timeframes provided in 42 CFR 438.408(b)(1) and (2) regarding the standard resolution of grievances and appeals.
(6) For a resident of a rural area with only one MCO, the denial of an enrollee's request to exercise his or her right, under 42 CFR 438.52(b)(2)(ii), to obtain services outside the network.
(7) The denial of an enrollee's request to dispute a financial liability, including cost sharing, copayments, premiums, deductibles, coinsurance, and other enrollee financial liabilities.
</t>
        </is>
      </c>
      <c r="E6" s="399" t="inlineStr">
        <is>
          <t>42 CFR 438.400(b)</t>
        </is>
      </c>
      <c r="F6" s="399" t="inlineStr">
        <is>
          <t>42 CFR 457.1260; 
42 CFR 438.400(b)</t>
        </is>
      </c>
    </row>
    <row r="7" ht="25.5" customHeight="1">
      <c r="A7" s="399" t="inlineStr">
        <is>
          <t>Aggregate lifetime dollar limit</t>
        </is>
      </c>
      <c r="B7" s="400" t="inlineStr">
        <is>
          <t>X</t>
        </is>
      </c>
      <c r="C7" s="400" t="inlineStr">
        <is>
          <t>X</t>
        </is>
      </c>
      <c r="D7" s="401" t="inlineStr">
        <is>
          <t>A dollar limitation on the total amount of specified benefits that may be paid under a state plan or a managed care entity that contracts with the state plan.</t>
        </is>
      </c>
      <c r="E7" s="399" t="n"/>
      <c r="F7" s="399" t="inlineStr">
        <is>
          <t>42 CFR 457.496</t>
        </is>
      </c>
    </row>
    <row r="8" ht="25.5" customHeight="1">
      <c r="A8" s="637" t="n"/>
      <c r="B8" s="637" t="n"/>
      <c r="C8" s="637" t="n"/>
      <c r="D8" s="401" t="inlineStr">
        <is>
          <t xml:space="preserve">A dollar limitation on the total amount of specified benefits that may be paid under a MCO, PIHP, or PAHP. </t>
        </is>
      </c>
      <c r="E8" s="399" t="inlineStr">
        <is>
          <t>42 CFR 438.900</t>
        </is>
      </c>
      <c r="F8" s="399" t="n"/>
    </row>
    <row r="9" ht="70.5" customHeight="1">
      <c r="A9" s="399" t="inlineStr">
        <is>
          <t>American Indian/Alaska Native</t>
        </is>
      </c>
      <c r="B9" s="400" t="n"/>
      <c r="C9" s="400" t="inlineStr">
        <is>
          <t>X</t>
        </is>
      </c>
      <c r="D9" s="399" t="inlineStr">
        <is>
          <t xml:space="preserve">(1) A member of a federally recognized Indian tribe, band, or group; 
(2) An Eskimo or Aleut or other Alaska Native enrolled by the Secretary of the Interior pursuant to the Alaska Native Claims Settlement Act, 43 United States Code (USC) 1601 et. seq.; or 
(3) A person who is considered by the Secretary of the Interior to be an Indian for any purpose.
</t>
        </is>
      </c>
      <c r="E9" s="399" t="n"/>
      <c r="F9" s="399" t="inlineStr">
        <is>
          <t>42 CFR 457.10</t>
        </is>
      </c>
    </row>
    <row r="10" ht="25.5" customHeight="1">
      <c r="A10" s="399" t="inlineStr">
        <is>
          <t>Annual dollar limit</t>
        </is>
      </c>
      <c r="B10" s="400" t="inlineStr">
        <is>
          <t>X</t>
        </is>
      </c>
      <c r="C10" s="400" t="inlineStr">
        <is>
          <t>X</t>
        </is>
      </c>
      <c r="D10" s="401" t="inlineStr">
        <is>
          <t>A dollar limitation on the total amount of specified benefits that may be paid in a 12-month period under a state plan or an MCP that contracts with a state plan.</t>
        </is>
      </c>
      <c r="E10" s="399" t="n"/>
      <c r="F10" s="399" t="inlineStr">
        <is>
          <t>42 CFR 457.496(a)</t>
        </is>
      </c>
    </row>
    <row r="11" ht="25.5" customHeight="1">
      <c r="A11" s="637" t="n"/>
      <c r="B11" s="637" t="n"/>
      <c r="C11" s="637" t="n"/>
      <c r="D11" s="401" t="inlineStr">
        <is>
          <t>A dollar limitation on the total amount of specified benefits that may be paid in a 12-month period under a MCO, PIHP, or PAHP.</t>
        </is>
      </c>
      <c r="E11" s="399" t="inlineStr">
        <is>
          <t>42 CFR 438.900</t>
        </is>
      </c>
      <c r="F11" s="399" t="n"/>
    </row>
    <row r="12" ht="38.25" customHeight="1">
      <c r="A12" s="399" t="inlineStr">
        <is>
          <t>Appeal</t>
        </is>
      </c>
      <c r="B12" s="400" t="inlineStr">
        <is>
          <t>X</t>
        </is>
      </c>
      <c r="C12" s="400" t="inlineStr">
        <is>
          <t>X</t>
        </is>
      </c>
      <c r="D12" s="399" t="inlineStr">
        <is>
          <t xml:space="preserve">A review by an MCO, PIHP, or PAHP of an adverse benefit determination. </t>
        </is>
      </c>
      <c r="E12" s="399" t="inlineStr">
        <is>
          <t>42 CFR 438.400(b)</t>
        </is>
      </c>
      <c r="F12" s="399" t="inlineStr">
        <is>
          <t>42 CFR 457.1260; 
42 CFR 438.400(b)</t>
        </is>
      </c>
    </row>
    <row r="13" ht="63.75" customHeight="1">
      <c r="A13" s="399" t="inlineStr">
        <is>
          <t>Capitation payment</t>
        </is>
      </c>
      <c r="B13" s="400" t="inlineStr">
        <is>
          <t>X</t>
        </is>
      </c>
      <c r="C13" s="400" t="n"/>
      <c r="D13" s="399" t="inlineStr">
        <is>
          <t xml:space="preserve">A payment the state makes periodically to a contractor on behalf of each beneficiary enrolled under a contract and based on the actuarially sound capitation rate for the provision of services under the state plan. The state makes the payment regardless of whether the particular beneficiary receives services during the period covered by the payment. </t>
        </is>
      </c>
      <c r="E13" s="399" t="inlineStr">
        <is>
          <t>42 CFR 438.2</t>
        </is>
      </c>
      <c r="F13" s="399" t="n"/>
    </row>
    <row r="14">
      <c r="A14" s="399" t="inlineStr">
        <is>
          <t>Child</t>
        </is>
      </c>
      <c r="B14" s="400" t="n"/>
      <c r="C14" s="400" t="inlineStr">
        <is>
          <t>X</t>
        </is>
      </c>
      <c r="D14" s="399" t="inlineStr">
        <is>
          <t>An individual under the age of 19, including the period from conception to birth.</t>
        </is>
      </c>
      <c r="E14" s="399" t="n"/>
      <c r="F14" s="399" t="inlineStr">
        <is>
          <t>42 CFR 457.10</t>
        </is>
      </c>
    </row>
    <row r="15" ht="25.5" customHeight="1">
      <c r="A15" s="399" t="inlineStr">
        <is>
          <t>Child health assistance</t>
        </is>
      </c>
      <c r="B15" s="400" t="n"/>
      <c r="C15" s="400" t="inlineStr">
        <is>
          <t>X</t>
        </is>
      </c>
      <c r="D15" s="399" t="inlineStr">
        <is>
          <t>Payment for part or all of the cost of health benefits coverage provided to targeted low-income children for the services listed at 42 CFR 457.402.</t>
        </is>
      </c>
      <c r="E15" s="399" t="n"/>
      <c r="F15" s="399" t="inlineStr">
        <is>
          <t>42 CFR 457.10</t>
        </is>
      </c>
    </row>
    <row r="16" ht="51" customHeight="1">
      <c r="A16" s="399" t="inlineStr">
        <is>
          <t>Children's Health Insurance Program</t>
        </is>
      </c>
      <c r="B16" s="400" t="n"/>
      <c r="C16" s="400" t="inlineStr">
        <is>
          <t>X</t>
        </is>
      </c>
      <c r="D16" s="399" t="inlineStr">
        <is>
          <t xml:space="preserve">A program established and administered by a state, jointly funded with the federal government, to provide child health assistance to uninsured, low-income children through a separate child health program, a Medicaid expansion program, or a combination program. </t>
        </is>
      </c>
      <c r="E16" s="399" t="n"/>
      <c r="F16" s="399" t="inlineStr">
        <is>
          <t>42 CFR 457.10</t>
        </is>
      </c>
    </row>
    <row r="17" ht="51" customHeight="1">
      <c r="A17" s="399" t="inlineStr">
        <is>
          <t>Choice counseling</t>
        </is>
      </c>
      <c r="B17" s="400" t="inlineStr">
        <is>
          <t>X</t>
        </is>
      </c>
      <c r="C17" s="400" t="n"/>
      <c r="D17" s="399" t="inlineStr">
        <is>
          <t xml:space="preserve">The provision of information and services designed to assist beneficiaries in making enrollment decisions; it includes answering questions and identifying factors to consider when choosing among MCPs and PCPs. Choice counseling does not include making recommendations for or against enrollment into a specific MCO, PIHP, or PAHP. </t>
        </is>
      </c>
      <c r="E17" s="399" t="inlineStr">
        <is>
          <t>42 CFR 438.2</t>
        </is>
      </c>
      <c r="F17" s="399" t="n"/>
    </row>
    <row r="18" ht="38.25" customHeight="1">
      <c r="A18" s="399" t="inlineStr">
        <is>
          <t>Cold-call marketing</t>
        </is>
      </c>
      <c r="B18" s="400" t="inlineStr">
        <is>
          <t>X</t>
        </is>
      </c>
      <c r="C18" s="400" t="inlineStr">
        <is>
          <t>X</t>
        </is>
      </c>
      <c r="D18" s="399" t="inlineStr">
        <is>
          <t>Any unsolicited personal contact by the MCO, PIHP, PAHP, PCCM, or PCCM entity with a potential enrollee for the purpose of marketing.</t>
        </is>
      </c>
      <c r="E18" s="399" t="inlineStr">
        <is>
          <t>42 CFR 438.104(a)</t>
        </is>
      </c>
      <c r="F18" s="399" t="inlineStr">
        <is>
          <t>42 CFR 457.1224; 
42 CFR 438.104(a)</t>
        </is>
      </c>
    </row>
    <row r="19" ht="25.5" customHeight="1">
      <c r="A19" s="399" t="inlineStr">
        <is>
          <t>Combination program</t>
        </is>
      </c>
      <c r="B19" s="400" t="n"/>
      <c r="C19" s="400" t="inlineStr">
        <is>
          <t>X</t>
        </is>
      </c>
      <c r="D19" s="399" t="inlineStr">
        <is>
          <t>A program under which a state implements both a Medicaid expansion program and a separate child health program.</t>
        </is>
      </c>
      <c r="E19" s="399" t="n"/>
      <c r="F19" s="399" t="inlineStr">
        <is>
          <t>42 CFR 457.10</t>
        </is>
      </c>
    </row>
    <row r="20" ht="153" customHeight="1">
      <c r="A20" s="399" t="inlineStr">
        <is>
          <t>Comprehensive risk contract</t>
        </is>
      </c>
      <c r="B20" s="400" t="inlineStr">
        <is>
          <t>X</t>
        </is>
      </c>
      <c r="C20" s="400" t="inlineStr">
        <is>
          <t>X</t>
        </is>
      </c>
      <c r="D20" s="399" t="inlineStr">
        <is>
          <t>A risk contract between the state and an MCO that covers comprehensive services, that is, inpatient hospital services and any of the following services, or any three or more of the following services: 
(1) Outpatient hospital services
(2) RHC services
(3) FQHC services
(4) Other laboratory and X-ray services
(5) Nursing facility services
(6) EPSDT services
(7) Family planning services
(8) Physician services
(9) Home health services</t>
        </is>
      </c>
      <c r="E20" s="399" t="inlineStr">
        <is>
          <t>42 CFR 438.2</t>
        </is>
      </c>
      <c r="F20" s="399" t="inlineStr">
        <is>
          <t>42 CFR 457.10</t>
        </is>
      </c>
    </row>
    <row r="21" ht="25.5" customHeight="1">
      <c r="A21" s="399" t="inlineStr">
        <is>
          <t>Cost sharing</t>
        </is>
      </c>
      <c r="B21" s="400" t="n"/>
      <c r="C21" s="400" t="inlineStr">
        <is>
          <t>X</t>
        </is>
      </c>
      <c r="D21" s="399" t="inlineStr">
        <is>
          <t>Premium charges, enrollment fees, deductibles, coinsurance, copayments, or other similar fees that the enrollee has responsibility for paying.</t>
        </is>
      </c>
      <c r="E21" s="399" t="n"/>
      <c r="F21" s="399" t="inlineStr">
        <is>
          <t>42 CFR 457.10</t>
        </is>
      </c>
    </row>
    <row r="22" ht="38.25" customHeight="1">
      <c r="A22" s="399" t="inlineStr">
        <is>
          <t>Credibility adjustment</t>
        </is>
      </c>
      <c r="B22" s="400" t="inlineStr">
        <is>
          <t>X</t>
        </is>
      </c>
      <c r="C22" s="400" t="inlineStr">
        <is>
          <t>X</t>
        </is>
      </c>
      <c r="D22" s="399" t="inlineStr">
        <is>
          <t>An adjustment to the MLR for a partially credible MCO, PIHP, or PAHP to account for a difference between the actual and target MLRs that may be due to random statistical variation.</t>
        </is>
      </c>
      <c r="E22" s="399" t="inlineStr">
        <is>
          <t xml:space="preserve"> 42 CFR 438.8(b)</t>
        </is>
      </c>
      <c r="F22" s="399" t="inlineStr">
        <is>
          <t>42 CFR 457.1203(f); 
42 CFR 438.8(b)</t>
        </is>
      </c>
    </row>
    <row r="23" ht="63.75" customHeight="1">
      <c r="A23" s="399" t="inlineStr">
        <is>
          <t>Cumulative financial requirements</t>
        </is>
      </c>
      <c r="B23" s="400" t="inlineStr">
        <is>
          <t>X</t>
        </is>
      </c>
      <c r="C23" s="400" t="inlineStr">
        <is>
          <t>X</t>
        </is>
      </c>
      <c r="D23" s="399" t="inlineStr">
        <is>
          <t>Financial requirements that determine whether or to what extent benefits are provided based on accumulated amounts and include deductibles and out-of-pocket maximums (however, cumulative financial requirements do not include aggregate lifetime or annual dollar limits because these two terms are excluded from the meaning of financial requirements).</t>
        </is>
      </c>
      <c r="E23" s="399" t="inlineStr">
        <is>
          <t>42 CFR 438.900</t>
        </is>
      </c>
      <c r="F23" s="399" t="inlineStr">
        <is>
          <t>42 CFR 457.496</t>
        </is>
      </c>
    </row>
    <row r="24" ht="51" customHeight="1">
      <c r="A24" s="399" t="inlineStr">
        <is>
          <t>Default enrollment</t>
        </is>
      </c>
      <c r="B24" s="400" t="inlineStr">
        <is>
          <t>X</t>
        </is>
      </c>
      <c r="C24" s="400" t="n"/>
      <c r="D24" s="399" t="inlineStr">
        <is>
          <t>In 81 FR 27614, CMS describes default enrollment (also commonly known as auto-assignment) as a process used by states with mandatory managed care programs to assign beneficiaries into plans when they do not actively select a MCP in the timeframe permitted by the state.</t>
        </is>
      </c>
      <c r="E24" s="399" t="inlineStr">
        <is>
          <t>81 FR 27614</t>
        </is>
      </c>
      <c r="F24" s="399" t="n"/>
    </row>
    <row r="25" ht="25.5" customHeight="1">
      <c r="A25" s="399" t="inlineStr">
        <is>
          <t>Disability status</t>
        </is>
      </c>
      <c r="B25" s="400" t="inlineStr">
        <is>
          <t>X</t>
        </is>
      </c>
      <c r="C25" s="400" t="n"/>
      <c r="D25" s="399" t="inlineStr">
        <is>
          <t xml:space="preserve">For the purposes of the managed care state quality strategy, whether an individual qualified for Medicaid on the basis of a disability. </t>
        </is>
      </c>
      <c r="E25" s="399" t="inlineStr">
        <is>
          <t>42 CFR 438.340(b)(6)</t>
        </is>
      </c>
      <c r="F25" s="399" t="n"/>
    </row>
    <row r="26" ht="51" customHeight="1">
      <c r="A26" s="399" t="inlineStr">
        <is>
          <t>Discrimination</t>
        </is>
      </c>
      <c r="B26" s="400" t="inlineStr">
        <is>
          <t>X</t>
        </is>
      </c>
      <c r="C26" s="400" t="inlineStr">
        <is>
          <t>X</t>
        </is>
      </c>
      <c r="D26" s="399" t="inlineStr">
        <is>
          <t xml:space="preserve">Termination of enrollment or refusal to reenroll a beneficiary, except as permitted under the Medicaid program, or any practice that would reasonably be expected to discourage enrollment by beneficiaries whose medical condition or history indicates a probable need for substantial future medical services. </t>
        </is>
      </c>
      <c r="E26" s="399" t="inlineStr">
        <is>
          <t>42 CFR 438.700(b)(3)</t>
        </is>
      </c>
      <c r="F26" s="399" t="inlineStr">
        <is>
          <t>42 CFR 457.1270; 
42 CFR 438.700(b)(3)</t>
        </is>
      </c>
    </row>
    <row r="27" ht="76.5" customHeight="1">
      <c r="A27" s="399" t="inlineStr">
        <is>
          <t xml:space="preserve">Early and Periodic Screening, Diagnostic and Treatment </t>
        </is>
      </c>
      <c r="B27" s="400" t="n"/>
      <c r="C27" s="400" t="inlineStr">
        <is>
          <t>X</t>
        </is>
      </c>
      <c r="D27" s="401" t="inlineStr">
        <is>
          <t xml:space="preserve">Benefits defined in Section 1905(r) of the Act including: screening services, vision services, dental services, hearing services, and such other necessary health care, diagnostic services, treatment, and other measures described in Section 1905(a) of the Act to correct or ameliorate defects and physical and mental illnesses and conditions discovered by the screening services, whether or not such services are covered under the state plan, and for CHIP, provided in accordance with Section 1902(a)(43) of the Act. </t>
        </is>
      </c>
      <c r="E27" s="399" t="inlineStr">
        <is>
          <t>Section 1905(r) of the Act</t>
        </is>
      </c>
      <c r="F27" s="399" t="inlineStr">
        <is>
          <t>42 CFR 457.496(b);
Section 1905(r) of the Act</t>
        </is>
      </c>
    </row>
    <row r="28" ht="102" customHeight="1">
      <c r="A28" s="399" t="inlineStr">
        <is>
          <t>Emergency medical condition</t>
        </is>
      </c>
      <c r="B28" s="400" t="inlineStr">
        <is>
          <t>X</t>
        </is>
      </c>
      <c r="C28" s="400" t="n"/>
      <c r="D28" s="399" t="inlineStr">
        <is>
          <t>A medical condition manifesting itself by acute symptoms of sufficient severity (including severe pain) that a prudent layperson, who possesses an average knowledge of health and medicine, could reasonably expect the absence of immediate medical attention to result in the following:
(1) Placing the health of the individual (or, for a pregnant woman, the health of the woman or her unborn child) in serious jeopardy.
(2) Serious impairment to bodily functions.
(3) Serious dysfunction of any bodily organ or part.</t>
        </is>
      </c>
      <c r="E28" s="399" t="inlineStr">
        <is>
          <t>42 CFR 438.114(a)</t>
        </is>
      </c>
      <c r="F28" s="399" t="inlineStr">
        <is>
          <t>42 CFR 457.10</t>
        </is>
      </c>
    </row>
    <row r="29" ht="51" customHeight="1">
      <c r="A29" s="399" t="inlineStr">
        <is>
          <t>Emergency services</t>
        </is>
      </c>
      <c r="B29" s="400" t="n"/>
      <c r="C29" s="400" t="inlineStr">
        <is>
          <t>X</t>
        </is>
      </c>
      <c r="D29" s="401" t="inlineStr">
        <is>
          <t xml:space="preserve">Health care services that are: 
(1) Furnished by any provider qualified to furnish such services; and
(2) Needed to evaluate, treat, or stabilize an emergency medical condition.
</t>
        </is>
      </c>
      <c r="E29" s="399" t="inlineStr">
        <is>
          <t>42 CFR 438.114(a)</t>
        </is>
      </c>
      <c r="F29" s="399" t="inlineStr">
        <is>
          <t>42 CFR 457.10</t>
        </is>
      </c>
    </row>
    <row r="30">
      <c r="A30" s="399" t="inlineStr">
        <is>
          <t>Enrollee</t>
        </is>
      </c>
      <c r="B30" s="400" t="inlineStr">
        <is>
          <t>X</t>
        </is>
      </c>
      <c r="C30" s="400" t="inlineStr">
        <is>
          <t>X</t>
        </is>
      </c>
      <c r="D30" s="401" t="inlineStr">
        <is>
          <t>A child who receives health benefits coverage through CHIP.</t>
        </is>
      </c>
      <c r="E30" s="399" t="n"/>
      <c r="F30" s="399" t="inlineStr">
        <is>
          <t>42 CFR 457.10</t>
        </is>
      </c>
    </row>
    <row r="31" ht="25.5" customHeight="1">
      <c r="A31" s="637" t="n"/>
      <c r="B31" s="637" t="n"/>
      <c r="C31" s="637" t="n"/>
      <c r="D31" s="401" t="inlineStr">
        <is>
          <t>A Medicaid beneficiary who is currently enrolled in an MCO, PIHP, PAHP, PCCM, or PCCM entity in a given managed care program.</t>
        </is>
      </c>
      <c r="E31" s="399" t="inlineStr">
        <is>
          <t xml:space="preserve"> 42 CFR 438.2</t>
        </is>
      </c>
      <c r="F31" s="399" t="n"/>
    </row>
    <row r="32" ht="38.25" customHeight="1">
      <c r="A32" s="399" t="inlineStr">
        <is>
          <t>Enrollee encounter data</t>
        </is>
      </c>
      <c r="B32" s="400" t="inlineStr">
        <is>
          <t>X</t>
        </is>
      </c>
      <c r="C32" s="400" t="n"/>
      <c r="D32" s="399" t="inlineStr">
        <is>
          <t xml:space="preserve">The information relating to the receipt of any item(s) or service(s) by an enrollee under a contract between a state and a MCO, PIHP, or PAHP that is subject to the requirements of 42 CFR 438.242 and 42 CFR 438.818. </t>
        </is>
      </c>
      <c r="E32" s="399" t="inlineStr">
        <is>
          <t>42 CFR 438.2</t>
        </is>
      </c>
      <c r="F32" s="399" t="n"/>
    </row>
    <row r="33" ht="25.5" customHeight="1">
      <c r="A33" s="399" t="inlineStr">
        <is>
          <t>Enrollment activities</t>
        </is>
      </c>
      <c r="B33" s="400" t="inlineStr">
        <is>
          <t>X</t>
        </is>
      </c>
      <c r="C33" s="400" t="n"/>
      <c r="D33" s="399" t="inlineStr">
        <is>
          <t xml:space="preserve">Activities such as distributing, collecting, and processing enrollment materials and taking enrollments by phone, in person, or through electronic methods of communication. </t>
        </is>
      </c>
      <c r="E33" s="399" t="inlineStr">
        <is>
          <t>42 CFR 438.810(a)</t>
        </is>
      </c>
      <c r="F33" s="399" t="n"/>
    </row>
    <row r="34" ht="25.5" customHeight="1">
      <c r="A34" s="399" t="inlineStr">
        <is>
          <t>Enrollment broker</t>
        </is>
      </c>
      <c r="B34" s="400" t="inlineStr">
        <is>
          <t>X</t>
        </is>
      </c>
      <c r="C34" s="400" t="n"/>
      <c r="D34" s="399" t="inlineStr">
        <is>
          <t>An individual or entity that performs choice counseling or enrollment activities, or both.</t>
        </is>
      </c>
      <c r="E34" s="399" t="inlineStr">
        <is>
          <t>42 CFR 438.810(a)</t>
        </is>
      </c>
      <c r="F34" s="399" t="n"/>
    </row>
    <row r="35" ht="38.25" customHeight="1">
      <c r="A35" s="399" t="inlineStr">
        <is>
          <t>External quality review</t>
        </is>
      </c>
      <c r="B35" s="400" t="n"/>
      <c r="C35" s="400" t="inlineStr">
        <is>
          <t>X</t>
        </is>
      </c>
      <c r="D35" s="401" t="inlineStr">
        <is>
          <t>The analysis and evaluation by an External Quality Review Organization (EQRO), of aggregated information on quality, timeliness, and access to the health care services that an MCO, PIHP, or PAHP, or their contractors furnish to Medicaid or CHIP beneficiaries.</t>
        </is>
      </c>
      <c r="E35" s="399" t="inlineStr">
        <is>
          <t>42 CFR 438.320</t>
        </is>
      </c>
      <c r="F35" s="399" t="inlineStr">
        <is>
          <t>42 CFR 457.10</t>
        </is>
      </c>
    </row>
    <row r="36" ht="38.25" customHeight="1">
      <c r="A36" s="399" t="inlineStr">
        <is>
          <t>External quality review organization</t>
        </is>
      </c>
      <c r="B36" s="400" t="inlineStr">
        <is>
          <t>X</t>
        </is>
      </c>
      <c r="C36" s="400" t="n"/>
      <c r="D36" s="401" t="inlineStr">
        <is>
          <t xml:space="preserve">An organization that meets the competence and independence requirements set forth in 42 CFR 438.354, and performs EQRs and other EQR-related activities as set forth in 42 CFR 438.358, or both. </t>
        </is>
      </c>
      <c r="E36" s="399" t="inlineStr">
        <is>
          <t>42 CFR 438.320</t>
        </is>
      </c>
      <c r="F36" s="399" t="inlineStr">
        <is>
          <t>42 CFR 457.10</t>
        </is>
      </c>
    </row>
    <row r="37" ht="25.5" customHeight="1">
      <c r="A37" s="399" t="inlineStr">
        <is>
          <t>Federally qualified HMO</t>
        </is>
      </c>
      <c r="B37" s="400" t="inlineStr">
        <is>
          <t>X</t>
        </is>
      </c>
      <c r="C37" s="400" t="inlineStr">
        <is>
          <t>X</t>
        </is>
      </c>
      <c r="D37" s="401" t="inlineStr">
        <is>
          <t xml:space="preserve">A Health Maintenance Organization (HMO) that CMS has determined is a qualified HMO under Section 2791(b)(3) of the Public Health Service Act. </t>
        </is>
      </c>
      <c r="E37" s="399" t="n"/>
      <c r="F37" s="399" t="inlineStr">
        <is>
          <t>42 CFR 457.10</t>
        </is>
      </c>
    </row>
    <row r="38" ht="25.5" customHeight="1">
      <c r="A38" s="637" t="n"/>
      <c r="B38" s="637" t="n"/>
      <c r="C38" s="637" t="n"/>
      <c r="D38" s="401" t="inlineStr">
        <is>
          <t xml:space="preserve">An HMO that CMS has determined is a qualified HMO under Section 1310(d) of the Public Health Service Act. </t>
        </is>
      </c>
      <c r="E38" s="399" t="inlineStr">
        <is>
          <t>42 CFR 438.2</t>
        </is>
      </c>
      <c r="F38" s="399" t="n"/>
    </row>
    <row r="39" ht="25.5" customHeight="1">
      <c r="A39" s="399" t="inlineStr">
        <is>
          <t>Fee-for-service entity</t>
        </is>
      </c>
      <c r="B39" s="400" t="n"/>
      <c r="C39" s="400" t="inlineStr">
        <is>
          <t>X</t>
        </is>
      </c>
      <c r="D39" s="399" t="inlineStr">
        <is>
          <t>Any individual or entity that furnishes services under the program on a FFS basis, including health insurance services.</t>
        </is>
      </c>
      <c r="E39" s="399" t="n"/>
      <c r="F39" s="399" t="inlineStr">
        <is>
          <t>42 CFR 457.10</t>
        </is>
      </c>
    </row>
    <row r="40" ht="25.5" customHeight="1">
      <c r="A40" s="399" t="inlineStr">
        <is>
          <t>Financial requirements</t>
        </is>
      </c>
      <c r="B40" s="400" t="n"/>
      <c r="C40" s="400" t="inlineStr">
        <is>
          <t>X</t>
        </is>
      </c>
      <c r="D40" s="401" t="inlineStr">
        <is>
          <t xml:space="preserve">Deductibles, copayments, coinsurance, or out-of-pocket maximums. Financial requirements do not include premiums or aggregate lifetime or annual dollar limits. </t>
        </is>
      </c>
      <c r="E40" s="399" t="inlineStr">
        <is>
          <t>42 CFR 438.900</t>
        </is>
      </c>
      <c r="F40" s="399" t="inlineStr">
        <is>
          <t>42 CFR 457.496</t>
        </is>
      </c>
    </row>
    <row r="41" ht="38.25" customHeight="1">
      <c r="A41" s="399" t="inlineStr">
        <is>
          <t>Fraud</t>
        </is>
      </c>
      <c r="B41" s="400" t="inlineStr">
        <is>
          <t>X</t>
        </is>
      </c>
      <c r="C41" s="400" t="n"/>
      <c r="D41" s="399" t="inlineStr">
        <is>
          <t xml:space="preserve">An intentional deception or misrepresentation made by a person with the knowledge that the deception could result in some unauthorized benefit to himself or some other person. It includes any act that constitutes fraud under applicable federal or state law. </t>
        </is>
      </c>
      <c r="E41" s="399" t="inlineStr">
        <is>
          <t>42 CFR 438.2; 
42 CFR 455.2</t>
        </is>
      </c>
      <c r="F41" s="399" t="n"/>
    </row>
    <row r="42" ht="63.75" customHeight="1">
      <c r="A42" s="399" t="inlineStr">
        <is>
          <t>Full credibility</t>
        </is>
      </c>
      <c r="B42" s="400" t="inlineStr">
        <is>
          <t>X</t>
        </is>
      </c>
      <c r="C42" s="400" t="inlineStr">
        <is>
          <t>X</t>
        </is>
      </c>
      <c r="D42" s="399" t="inlineStr">
        <is>
          <t>A standard for which the experience of an MCO, PIHP, or PAHP is determined to be sufficient for the calculation of a MLR with a minimal chance that the difference between the actual and target MLR is not statistically significant. An MCO, PIHP, or PAHP that is assigned full credibility (or is fully credible) will not receive a credibility adjustment to its MLR.</t>
        </is>
      </c>
      <c r="E42" s="399" t="inlineStr">
        <is>
          <t>42 CFR 438.8(b)</t>
        </is>
      </c>
      <c r="F42" s="399" t="inlineStr">
        <is>
          <t>42 CFR 457.1203(f);
42 CFR 438.8(b)</t>
        </is>
      </c>
    </row>
    <row r="43" ht="89.25" customHeight="1">
      <c r="A43" s="399" t="inlineStr">
        <is>
          <t>Grievance</t>
        </is>
      </c>
      <c r="B43" s="400" t="inlineStr">
        <is>
          <t>X</t>
        </is>
      </c>
      <c r="C43" s="400" t="inlineStr">
        <is>
          <t>X</t>
        </is>
      </c>
      <c r="D43" s="399" t="inlineStr">
        <is>
          <t>An expression of dissatisfaction about any matter other than an adverse benefit determination. Grievances may include, but are not limited to, the quality of care or services provided, and aspects of interpersonal relationships such as rudeness of a provider or employee, or failure to respect the enrollee's rights regardless of whether remedial action is requested. Grievance includes an enrollee's right to dispute an extension of time proposed by the MCO, PIHP, or PAHP to make an authorization decision.</t>
        </is>
      </c>
      <c r="E43" s="399" t="inlineStr">
        <is>
          <t>42 CFR 438.400(b)</t>
        </is>
      </c>
      <c r="F43" s="399" t="inlineStr">
        <is>
          <t>42 CFR 457.1260; 
42 CFR 438.400(b)</t>
        </is>
      </c>
    </row>
    <row r="44" ht="38.25" customHeight="1">
      <c r="A44" s="399" t="inlineStr">
        <is>
          <t>Grievance and appeal system</t>
        </is>
      </c>
      <c r="B44" s="400" t="inlineStr">
        <is>
          <t>X</t>
        </is>
      </c>
      <c r="C44" s="400" t="inlineStr">
        <is>
          <t>X</t>
        </is>
      </c>
      <c r="D44" s="399" t="inlineStr">
        <is>
          <t xml:space="preserve">The processes the MCO, PIHP, or PAHP implements to handle appeals of an adverse benefit determination and grievances, as well as the processes to collect and track information about them. </t>
        </is>
      </c>
      <c r="E44" s="399" t="inlineStr">
        <is>
          <t>42 CFR 438.400(b)</t>
        </is>
      </c>
      <c r="F44" s="399" t="inlineStr">
        <is>
          <t>42 CFR 457.1260; 
42 CFR 438.400(b)</t>
        </is>
      </c>
    </row>
    <row r="45" ht="25.5" customHeight="1">
      <c r="A45" s="399" t="inlineStr">
        <is>
          <t>Health benefits coverage</t>
        </is>
      </c>
      <c r="B45" s="400" t="n"/>
      <c r="C45" s="400" t="inlineStr">
        <is>
          <t>X</t>
        </is>
      </c>
      <c r="D45" s="399" t="inlineStr">
        <is>
          <t xml:space="preserve">An arrangement under which enrolled individuals are protected from some or all liability for the cost of specified health care services. </t>
        </is>
      </c>
      <c r="E45" s="399" t="n"/>
      <c r="F45" s="399" t="inlineStr">
        <is>
          <t>42 CFR 457.10</t>
        </is>
      </c>
    </row>
    <row r="46">
      <c r="A46" s="399" t="inlineStr">
        <is>
          <t>Health care services</t>
        </is>
      </c>
      <c r="B46" s="400" t="inlineStr">
        <is>
          <t>X</t>
        </is>
      </c>
      <c r="C46" s="400" t="inlineStr">
        <is>
          <t>X</t>
        </is>
      </c>
      <c r="D46" s="399" t="inlineStr">
        <is>
          <t xml:space="preserve">Any of the services, devices, supplies, therapies, or other items listed in 42 CFR 457.402. </t>
        </is>
      </c>
      <c r="E46" s="399" t="n"/>
      <c r="F46" s="399" t="inlineStr">
        <is>
          <t>42 CFR 457.10</t>
        </is>
      </c>
    </row>
    <row r="47" ht="38.25" customHeight="1">
      <c r="A47" s="637" t="n"/>
      <c r="B47" s="637" t="n"/>
      <c r="C47" s="637" t="n"/>
      <c r="D47" s="399" t="inlineStr">
        <is>
          <t>As used in 42 CFR Part 438, Subpart E, all Medicaid services provided by an MCO, PIHP, or PAHP under contract with the state Medicaid agency in any setting, including but not limited to medical care, behavioral health care, and LTSS.</t>
        </is>
      </c>
      <c r="E47" s="399" t="inlineStr">
        <is>
          <t>42 CFR 438.320</t>
        </is>
      </c>
      <c r="F47" s="399" t="n"/>
    </row>
    <row r="48" ht="102" customHeight="1">
      <c r="A48" s="399" t="inlineStr">
        <is>
          <t>Health insuring organization</t>
        </is>
      </c>
      <c r="B48" s="400" t="inlineStr">
        <is>
          <t>X</t>
        </is>
      </c>
      <c r="C48" s="400" t="n"/>
      <c r="D48" s="399" t="inlineStr">
        <is>
          <t xml:space="preserve">A county operated entity, that in exchange for capitation payments, covers services for beneficiaries:
(1) Through payments to, or arrangements with, providers;
(2) Under a comprehensive risk contract with the state; and
(3) Meets the following criteria— first became operational prior to 1/1/1986; or is described in Section 9517(c)(3) of the Omnibus Budget Reconciliation Act (OBRA) of 1985 (as amended by Section 4734 of the OBRA of 1990 and Section 205 of the Medicare Improvements for Patients and Providers Act [MIPPA] of 2008). </t>
        </is>
      </c>
      <c r="E48" s="399" t="inlineStr">
        <is>
          <t>42 CFR 438.2</t>
        </is>
      </c>
      <c r="F48" s="399" t="n"/>
    </row>
    <row r="49" ht="38.25" customHeight="1">
      <c r="A49" s="399" t="inlineStr">
        <is>
          <t>Health maintenance organization plan</t>
        </is>
      </c>
      <c r="B49" s="400" t="n"/>
      <c r="C49" s="400" t="inlineStr">
        <is>
          <t>X</t>
        </is>
      </c>
      <c r="D49" s="399" t="inlineStr">
        <is>
          <t xml:space="preserve">A health insurance coverage plan that is offered through an HMO (as defined in Section 2791(b)(3) of the Public Health Service Act) and has the largest insured commercial, non-Medicaid enrollment in the state. </t>
        </is>
      </c>
      <c r="E49" s="399" t="n"/>
      <c r="F49" s="399" t="inlineStr">
        <is>
          <t>42 CFR 457.10; 
42 CFR 457.420</t>
        </is>
      </c>
    </row>
    <row r="50" ht="38.25" customHeight="1">
      <c r="A50" s="399" t="inlineStr">
        <is>
          <t>Incentive arrangement</t>
        </is>
      </c>
      <c r="B50" s="400" t="inlineStr">
        <is>
          <t>X</t>
        </is>
      </c>
      <c r="C50" s="400" t="n"/>
      <c r="D50" s="399" t="inlineStr">
        <is>
          <t xml:space="preserve">Any payment mechanism under which a MCO, PIHP, or PAHP may receive additional funds over and above the capitation rates it was paid for meeting targets specified in the contract. </t>
        </is>
      </c>
      <c r="E50" s="399" t="inlineStr">
        <is>
          <t>42 CFR 438.6</t>
        </is>
      </c>
      <c r="F50" s="399" t="n"/>
    </row>
    <row r="51" ht="173.45" customHeight="1">
      <c r="A51" s="399" t="inlineStr">
        <is>
          <t>Indian</t>
        </is>
      </c>
      <c r="B51" s="400" t="inlineStr">
        <is>
          <t>X</t>
        </is>
      </c>
      <c r="C51" s="400" t="n"/>
      <c r="D51" s="399" t="inlineStr">
        <is>
          <t>Any individual defined at 25 USC 1603(13), 1603(28), or 1679(a), or who has been determined eligible as an Indian, under 42 CFR 136.12. This means the individual:
(1) Is a member of a Federally recognized Indian tribe;
(2) Resides in an urban center and meets one or more of the four criteria:
i. Is a member of a tribe, band, or other organized group of Indians, including those tribes, bands, or groups terminated since 1940 and those recognized now or in the future by the state in which they reside, or who is a descendant, in the first or second degree, of any such member;
ii. Is an Eskimo or Aleut or other Alaska Native;
iii. Is considered by the Secretary of the Interior to be an Indian for any purpose; or
iv. Is determined to be an Indian under regulations issued by the Secretary;
(3) Is considered by the Secretary of the Interior to be an Indian for any purpose; or
(4) Is considered by the Secretary of HHS to be an Indian for purposes of eligibility for Indian health care services, including as a California Indian, Eskimo, Aleut, or other Alaska Native.</t>
        </is>
      </c>
      <c r="E51" s="399" t="inlineStr">
        <is>
          <t>42 CFR 438.14(a)</t>
        </is>
      </c>
      <c r="F51" s="399" t="n"/>
    </row>
    <row r="52" ht="25.5" customHeight="1">
      <c r="A52" s="399" t="inlineStr">
        <is>
          <t>Indian Health Care Provider</t>
        </is>
      </c>
      <c r="B52" s="400" t="inlineStr">
        <is>
          <t>X</t>
        </is>
      </c>
      <c r="C52" s="400" t="inlineStr">
        <is>
          <t>X</t>
        </is>
      </c>
      <c r="D52" s="399" t="inlineStr">
        <is>
          <t xml:space="preserve">A health care program operated by the IHS or by an I/T/U as those terms are defined in Section 4 of the Indian Health Care Improvement Act (25 USC 1603). </t>
        </is>
      </c>
      <c r="E52" s="399" t="inlineStr">
        <is>
          <t>42 CFR 438.14(a)</t>
        </is>
      </c>
      <c r="F52" s="399" t="inlineStr">
        <is>
          <t>42 CFR 457.1209; 
42 CFR 438.14(a)</t>
        </is>
      </c>
    </row>
    <row r="53" ht="51" customHeight="1">
      <c r="A53" s="399" t="inlineStr">
        <is>
          <t>Indian Managed Care Entity</t>
        </is>
      </c>
      <c r="B53" s="400" t="inlineStr">
        <is>
          <t>X</t>
        </is>
      </c>
      <c r="C53" s="400" t="inlineStr">
        <is>
          <t>X</t>
        </is>
      </c>
      <c r="D53" s="399" t="inlineStr">
        <is>
          <t xml:space="preserve">A MCO, PIHP, PAHP, PCCM, or PCCM entity that is controlled (within the meaning of the last sentence of Section 1903(m)(1)(C) of the Act) by the IHS, an I/T/U, or a consortium, which may be composed of one or more I/T/Us, and which also may include the Service. </t>
        </is>
      </c>
      <c r="E53" s="399" t="inlineStr">
        <is>
          <t>42 CFR 438.14(a)</t>
        </is>
      </c>
      <c r="F53" s="399" t="inlineStr">
        <is>
          <t>42 CFR 457.1209; 
42 CFR 438.14(a)</t>
        </is>
      </c>
    </row>
    <row r="54" ht="51" customHeight="1">
      <c r="A54" s="399" t="inlineStr">
        <is>
          <t>Limited English Proficiency</t>
        </is>
      </c>
      <c r="B54" s="400" t="inlineStr">
        <is>
          <t>X</t>
        </is>
      </c>
      <c r="C54" s="400" t="inlineStr">
        <is>
          <t>X</t>
        </is>
      </c>
      <c r="D54" s="399" t="inlineStr">
        <is>
          <t>Potential enrollees and enrollees who do not speak English as their primary language and who have a limited ability to read, write, speak, or understand English may be Limited English Proficient and may be eligible to receive language assistance for a particular type of service, benefit, or encounter.</t>
        </is>
      </c>
      <c r="E54" s="399" t="inlineStr">
        <is>
          <t>42 CFR 438.10(a)</t>
        </is>
      </c>
      <c r="F54" s="399" t="inlineStr">
        <is>
          <t>42 CFR 457.1207; 
42 CFR 438.10(a)</t>
        </is>
      </c>
    </row>
    <row r="55" ht="63.75" customHeight="1">
      <c r="A55" s="399" t="inlineStr">
        <is>
          <t>Long-term services and supports</t>
        </is>
      </c>
      <c r="B55" s="400" t="inlineStr">
        <is>
          <t>X</t>
        </is>
      </c>
      <c r="C55" s="400" t="n"/>
      <c r="D55" s="399" t="inlineStr">
        <is>
          <t xml:space="preserve">Services and supports provided to beneficiaries of all ages who have functional limitations and/or chronic illnesses that have the primary purpose of supporting the ability of the beneficiary to live or work in the setting of their choice, which may include the individual's home, a worksite, a provider-owned or controlled residential setting, a nursing facility, or other institutional setting. </t>
        </is>
      </c>
      <c r="E55" s="399" t="inlineStr">
        <is>
          <t>42 CFR 438.2</t>
        </is>
      </c>
      <c r="F55" s="399" t="n"/>
    </row>
    <row r="56" ht="25.5" customHeight="1">
      <c r="A56" s="399" t="inlineStr">
        <is>
          <t>Low-income child</t>
        </is>
      </c>
      <c r="B56" s="400" t="n"/>
      <c r="C56" s="400" t="inlineStr">
        <is>
          <t>X</t>
        </is>
      </c>
      <c r="D56" s="399" t="inlineStr">
        <is>
          <t>A child whose household income is at or below 200 percent of the poverty line for the size of the family involved.</t>
        </is>
      </c>
      <c r="E56" s="399" t="n"/>
      <c r="F56" s="399" t="inlineStr">
        <is>
          <t>42 CFR 457.10</t>
        </is>
      </c>
    </row>
    <row r="57" ht="76.5" customHeight="1">
      <c r="A57" s="399" t="inlineStr">
        <is>
          <t>Managed care organization</t>
        </is>
      </c>
      <c r="B57" s="400" t="inlineStr">
        <is>
          <t>X</t>
        </is>
      </c>
      <c r="C57" s="400" t="inlineStr">
        <is>
          <t>X</t>
        </is>
      </c>
      <c r="D57" s="399" t="inlineStr">
        <is>
          <t>An entity that has, or is seeking to qualify for, a comprehensive risk contract under 42 CFR Part 457, and that is: (1) A federally qualified HMO that meets the advance directives requirements of 42 CFR Part 489, Subpart I; or (2) Makes the services it provides to its CHIP enrollees as accessible (in terms of timeliness, amount, duration, and scope) as those services are to other CHIP beneficiaries within the area served by the entity; and (3) Meets the solvency standards of 42 CFR 438.116.</t>
        </is>
      </c>
      <c r="E57" s="399" t="n"/>
      <c r="F57" s="399" t="inlineStr">
        <is>
          <t>42 CFR 457.10</t>
        </is>
      </c>
    </row>
    <row r="58" ht="102" customHeight="1">
      <c r="A58" s="637" t="n"/>
      <c r="B58" s="637" t="n"/>
      <c r="C58" s="637" t="n"/>
      <c r="D58" s="399" t="inlineStr">
        <is>
          <t xml:space="preserve">An entity that has, or is seeking to qualify for, a comprehensive risk contract under 42 CFR Part 438, and that is: (1) A federally qualified HMO that meets the advance directives requirements of subpart I of part 489 of this chapter; or (2) Any public or private entity that meets the advance directives requirements and is determined by the Secretary to also meet the following conditions: (i) Makes the services it provides to its Medicaid enrollees as accessible (in terms of timeliness, amount, duration, and scope) as those services are to other Medicaid beneficiaries within the area served by the entity; (ii) Meets the solvency standards of 42 CFR 438.116. </t>
        </is>
      </c>
      <c r="E58" s="399" t="inlineStr">
        <is>
          <t>42 CFR 438.2</t>
        </is>
      </c>
      <c r="F58" s="399" t="n"/>
    </row>
    <row r="59" ht="25.5" customHeight="1">
      <c r="A59" s="399" t="inlineStr">
        <is>
          <t>Managed care plan</t>
        </is>
      </c>
      <c r="B59" s="400" t="n"/>
      <c r="C59" s="400" t="inlineStr">
        <is>
          <t>X</t>
        </is>
      </c>
      <c r="D59" s="399" t="inlineStr">
        <is>
          <t xml:space="preserve">An entity that enters into a contract to provide services in a managed care delivery system, including but not limited to MCOs, PIHPs, PAHPs, and PCCMs. </t>
        </is>
      </c>
      <c r="E59" s="399" t="n"/>
      <c r="F59" s="399" t="inlineStr">
        <is>
          <t>42 CFR 457.10</t>
        </is>
      </c>
    </row>
    <row r="60" ht="25.5" customHeight="1">
      <c r="A60" s="399" t="inlineStr">
        <is>
          <t>Managed care program</t>
        </is>
      </c>
      <c r="B60" s="400" t="inlineStr">
        <is>
          <t>X</t>
        </is>
      </c>
      <c r="C60" s="400" t="n"/>
      <c r="D60" s="399" t="inlineStr">
        <is>
          <t>A managed care delivery system operated by a state as authorized under Sections 1915(a), 1915(b), 1932(a), or 1115(a) of the Act.</t>
        </is>
      </c>
      <c r="E60" s="399" t="inlineStr">
        <is>
          <t>42 CFR 438.2</t>
        </is>
      </c>
      <c r="F60" s="399" t="n"/>
    </row>
    <row r="61" ht="38.25" customHeight="1">
      <c r="A61" s="399" t="inlineStr">
        <is>
          <t>Mandatory enrollment</t>
        </is>
      </c>
      <c r="B61" s="400" t="inlineStr">
        <is>
          <t>X</t>
        </is>
      </c>
      <c r="C61" s="400" t="n"/>
      <c r="D61" s="399" t="inlineStr">
        <is>
          <t>Enrollment where one or more groups of beneficiaries as enumerated in Section 1905(a) of the Act must enroll in an MCO, PIHP, PAHP, PCCM or PCCM entity to receive covered Medicaid benefits.</t>
        </is>
      </c>
      <c r="E61" s="399" t="inlineStr">
        <is>
          <t>42 CFR 438.54(b)(2)</t>
        </is>
      </c>
      <c r="F61" s="399" t="n"/>
    </row>
    <row r="62" ht="102" customHeight="1">
      <c r="A62" s="399" t="inlineStr">
        <is>
          <t>Marketing</t>
        </is>
      </c>
      <c r="B62" s="400" t="inlineStr">
        <is>
          <t>X</t>
        </is>
      </c>
      <c r="C62" s="400" t="inlineStr">
        <is>
          <t>X</t>
        </is>
      </c>
      <c r="D62" s="401" t="inlineStr">
        <is>
          <t xml:space="preserve">Any communication, from an MCO, PIHP, PAHP, PCCM, or PCCM entity to a CHIP enrollee or Medicaid beneficiary who is not enrolled in that entity, that can reasonably be interpreted as intended to influence the CHIP enrollee or Medicaid beneficiary to enroll in that particular MCO's, PIHP's, PAHP's, PCCM's, or PCCM entity's CHIP or Medicaid product, or either to not enroll in or to disenroll from another MCO's, PIHP's, PAHP's, PCCM's, or PCCM entity's CHIP or Medicaid product. Marketing does not include communication to a CHIP enrollee or Medicaid beneficiary from the issuer of a qualified health plan, as defined in 45 CFR 155.20, about the qualified health plan. </t>
        </is>
      </c>
      <c r="E62" s="399" t="inlineStr">
        <is>
          <t>42 CFR 438.104(a)</t>
        </is>
      </c>
      <c r="F62" s="399" t="inlineStr">
        <is>
          <t>42 CFR 457.1224; 
42 CFR 438.104(a)</t>
        </is>
      </c>
    </row>
    <row r="63" ht="63.75" customHeight="1">
      <c r="A63" s="399" t="inlineStr">
        <is>
          <t>Marketing materials</t>
        </is>
      </c>
      <c r="B63" s="400" t="inlineStr">
        <is>
          <t>X</t>
        </is>
      </c>
      <c r="C63" s="400" t="inlineStr">
        <is>
          <t>X</t>
        </is>
      </c>
      <c r="D63" s="399" t="inlineStr">
        <is>
          <t>Materials that—
(1) Are produced in any medium, by or on behalf of an MCO, PIHP, PAHP, PCCM, or PCCM entity; and
(2) Can reasonably be interpreted as intended to market the MCO, PIHP, PAHP, PCCM, or PCCM entity to potential enrollees.</t>
        </is>
      </c>
      <c r="E63" s="399" t="inlineStr">
        <is>
          <t>42 CFR 438.104(a)</t>
        </is>
      </c>
      <c r="F63" s="399" t="inlineStr">
        <is>
          <t>42 CFR 457.1224; 
42 CFR 438.104(a)</t>
        </is>
      </c>
    </row>
    <row r="64" ht="38.25" customHeight="1">
      <c r="A64" s="399" t="inlineStr">
        <is>
          <t>MCO, PIHP, PAHP, PCCM, or PCCM entity</t>
        </is>
      </c>
      <c r="B64" s="400" t="inlineStr">
        <is>
          <t>X</t>
        </is>
      </c>
      <c r="C64" s="400" t="inlineStr">
        <is>
          <t>X</t>
        </is>
      </c>
      <c r="D64" s="399" t="inlineStr">
        <is>
          <t xml:space="preserve">Any of the entity's employees, network providers, agents, or contractors. </t>
        </is>
      </c>
      <c r="E64" s="399" t="inlineStr">
        <is>
          <t>42 CFR 438.104(a)</t>
        </is>
      </c>
      <c r="F64" s="399" t="inlineStr">
        <is>
          <t>42 CFR 457.1224; 
42 CFR 438.104(a)</t>
        </is>
      </c>
    </row>
    <row r="65" ht="38.25" customHeight="1">
      <c r="A65" s="399" t="inlineStr">
        <is>
          <t>Medicaid expansion program</t>
        </is>
      </c>
      <c r="B65" s="400" t="n"/>
      <c r="C65" s="400" t="inlineStr">
        <is>
          <t>X</t>
        </is>
      </c>
      <c r="D65" s="399" t="inlineStr">
        <is>
          <t xml:space="preserve">A program under which a state receives federal funding to expand Medicaid eligibility to optional targeted low-income children. </t>
        </is>
      </c>
      <c r="E65" s="399" t="n"/>
      <c r="F65" s="399" t="inlineStr">
        <is>
          <t>42 CFR 457.10</t>
        </is>
      </c>
    </row>
    <row r="66" ht="51" customHeight="1">
      <c r="A66" s="399" t="inlineStr">
        <is>
          <t xml:space="preserve">Medical Loss Ratio reporting year
</t>
        </is>
      </c>
      <c r="B66" s="400" t="inlineStr">
        <is>
          <t>X</t>
        </is>
      </c>
      <c r="C66" s="400" t="inlineStr">
        <is>
          <t>X</t>
        </is>
      </c>
      <c r="D66" s="399" t="inlineStr">
        <is>
          <t>A period of 12 months consistent with the rating period selected by the state.</t>
        </is>
      </c>
      <c r="E66" s="399" t="inlineStr">
        <is>
          <t>42 CFR 438.8(b)</t>
        </is>
      </c>
      <c r="F66" s="399" t="inlineStr">
        <is>
          <t xml:space="preserve">42 CFR 457.1203(f); 
42 CFR 438.8(b) </t>
        </is>
      </c>
    </row>
    <row r="67" ht="89.25" customHeight="1">
      <c r="A67" s="399" t="inlineStr">
        <is>
          <t>Medical/surgical benefits</t>
        </is>
      </c>
      <c r="B67" s="400" t="inlineStr">
        <is>
          <t>X</t>
        </is>
      </c>
      <c r="C67" s="400" t="inlineStr">
        <is>
          <t>X</t>
        </is>
      </c>
      <c r="D67" s="399" t="inlineStr">
        <is>
          <t>Benefits for items or services for medical conditions or surgical procedures, as defined under the terms of the state plan in accordance with applicable federal and state law, but does not include MH or SUD benefits. Any condition defined by the state plan as being or not being a medical/surgical condition must be defined to be consistent with generally recognized independent standards of current medical practice (for example, the most current version of the ICD) or generally applicable state guidelines). Medical/surgical benefits include long-term care services.</t>
        </is>
      </c>
      <c r="E67" s="399" t="inlineStr">
        <is>
          <t>42 CFR 438.900</t>
        </is>
      </c>
      <c r="F67" s="399" t="inlineStr">
        <is>
          <t>42 CFR 457.496</t>
        </is>
      </c>
    </row>
    <row r="68" ht="38.25" customHeight="1">
      <c r="A68" s="399" t="inlineStr">
        <is>
          <t>Member months</t>
        </is>
      </c>
      <c r="B68" s="400" t="inlineStr">
        <is>
          <t>X</t>
        </is>
      </c>
      <c r="C68" s="400" t="inlineStr">
        <is>
          <t>X</t>
        </is>
      </c>
      <c r="D68" s="399" t="inlineStr">
        <is>
          <t xml:space="preserve">The number of months an enrollee or a group of enrollees is covered by an MCO, PIHP, or PAHP over a specified time period, such as a year. </t>
        </is>
      </c>
      <c r="E68" s="399" t="inlineStr">
        <is>
          <t>42 CFR 438.8(b)</t>
        </is>
      </c>
      <c r="F68" s="399" t="inlineStr">
        <is>
          <t>42 CFR 457.1203(f); 
42 CFR 438.8(b)</t>
        </is>
      </c>
    </row>
    <row r="69" ht="76.5" customHeight="1">
      <c r="A69" s="399" t="inlineStr">
        <is>
          <t>Mental health benefits</t>
        </is>
      </c>
      <c r="B69" s="400" t="inlineStr">
        <is>
          <t>X</t>
        </is>
      </c>
      <c r="C69" s="400" t="n"/>
      <c r="D69" s="399" t="inlineStr">
        <is>
          <t>Benefits for items or services for mental health conditions, as defined by the state and in accordance with applicable federal and state law. Any condition defined by the state as being or as not being a MH condition must be defined to be consistent with generally recognized independent standards of current medical practice (for example, the most current version of the DSM, the most current version of the ICD, or state guidelines). Mental health benefits include long-term care services.</t>
        </is>
      </c>
      <c r="E69" s="399" t="inlineStr">
        <is>
          <t>42 CFR 438.900</t>
        </is>
      </c>
      <c r="F69" s="399" t="inlineStr">
        <is>
          <t>42 CFR 457.496</t>
        </is>
      </c>
    </row>
    <row r="70" ht="63.75" customHeight="1">
      <c r="A70" s="399" t="inlineStr">
        <is>
          <t>Network provider</t>
        </is>
      </c>
      <c r="B70" s="400" t="inlineStr">
        <is>
          <t>X</t>
        </is>
      </c>
      <c r="C70" s="400" t="n"/>
      <c r="D70" s="399" t="inlineStr">
        <is>
          <t>Any provider, group of providers, or entity that has a network provider agreement with a MCO, PIHP, or PAHP, or a subcontractor, and receives Medicaid funding directly or indirectly to order, refer or render covered services as a result of the state's contract with an MCO, PIHP, or PAHP. A network provider is not a subcontractor by virtue of the network provider agreement.</t>
        </is>
      </c>
      <c r="E70" s="399" t="inlineStr">
        <is>
          <t>42 CFR 438.2</t>
        </is>
      </c>
      <c r="F70" s="399" t="n"/>
    </row>
    <row r="71" ht="38.25" customHeight="1">
      <c r="A71" s="399" t="inlineStr">
        <is>
          <t>No credibility</t>
        </is>
      </c>
      <c r="B71" s="400" t="inlineStr">
        <is>
          <t>X</t>
        </is>
      </c>
      <c r="C71" s="400" t="inlineStr">
        <is>
          <t>X</t>
        </is>
      </c>
      <c r="D71" s="399" t="inlineStr">
        <is>
          <t xml:space="preserve">A standard for which the experience of an MCO, PIHP, or PAHP is determined to be insufficient for the calculation of a MLR. An MCO, PIHP, or PAHP that is assigned no credibility (or is non-credible) will not be measured against any MLR requirements. </t>
        </is>
      </c>
      <c r="E71" s="399" t="inlineStr">
        <is>
          <t>42 CFR 438.8(b)</t>
        </is>
      </c>
      <c r="F71" s="399" t="inlineStr">
        <is>
          <t>42 CFR 457.1203(f); 
42 CFR 438.8(b)</t>
        </is>
      </c>
    </row>
    <row r="72" ht="63.75" customHeight="1">
      <c r="A72" s="399" t="inlineStr">
        <is>
          <t>Non-claims cost</t>
        </is>
      </c>
      <c r="B72" s="400" t="inlineStr">
        <is>
          <t>X</t>
        </is>
      </c>
      <c r="C72" s="400" t="inlineStr">
        <is>
          <t>X</t>
        </is>
      </c>
      <c r="D72" s="399" t="inlineStr">
        <is>
          <t xml:space="preserve">Those expenses for administrative services that are not: 
(1) Incurred claims;
(2) Expenditures on activities that improve health care quality; or
(3) Licensing and regulatory fees, or
(4) Federal and state taxes. </t>
        </is>
      </c>
      <c r="E72" s="399" t="inlineStr">
        <is>
          <t>42 CFR 438.8(b)</t>
        </is>
      </c>
      <c r="F72" s="399" t="inlineStr">
        <is>
          <t>42 CFR 457.1203(f); 
42 CFR 438.8(b)</t>
        </is>
      </c>
    </row>
    <row r="73" ht="51" customHeight="1">
      <c r="A73" s="399" t="inlineStr">
        <is>
          <t xml:space="preserve">Non-Emergency Medical Transportation PAHP </t>
        </is>
      </c>
      <c r="B73" s="400" t="inlineStr">
        <is>
          <t>X</t>
        </is>
      </c>
      <c r="C73" s="400" t="inlineStr">
        <is>
          <t>X</t>
        </is>
      </c>
      <c r="D73" s="399" t="inlineStr">
        <is>
          <t>An entity that provides only NEMT services to enrollees under contract with the state, and on the basis of prepaid capitation payments, or other payment arrangements that do not use state plan payment rates.</t>
        </is>
      </c>
      <c r="E73" s="399" t="inlineStr">
        <is>
          <t>42 CFR 438.9(a)</t>
        </is>
      </c>
      <c r="F73" s="399" t="inlineStr">
        <is>
          <t>42 CFR 457.1206</t>
        </is>
      </c>
    </row>
    <row r="74" ht="63.75" customHeight="1">
      <c r="A74" s="399" t="inlineStr">
        <is>
          <t>Non-risk contract</t>
        </is>
      </c>
      <c r="B74" s="400" t="inlineStr">
        <is>
          <t>X</t>
        </is>
      </c>
      <c r="C74" s="400" t="n"/>
      <c r="D74" s="399" t="inlineStr">
        <is>
          <t xml:space="preserve">A contract between the state and a PIHP or PAHP under which the contractor—
(1) Is not at financial risk for changes in utilization or for costs incurred under the contract that do not exceed the upper payment limits specified in 42 CFR 447.362; and
(2) May be reimbursed by the state at the end of the contract period on the basis of the incurred costs, subject to the specified limits. </t>
        </is>
      </c>
      <c r="E74" s="399" t="inlineStr">
        <is>
          <t>42 CFR 438.2</t>
        </is>
      </c>
      <c r="F74" s="399" t="n"/>
    </row>
    <row r="75" ht="338.45" customHeight="1">
      <c r="A75" s="399" t="inlineStr">
        <is>
          <t>Optional targeted low-income child (for states)</t>
        </is>
      </c>
      <c r="B75" s="400" t="n"/>
      <c r="C75" s="400" t="inlineStr">
        <is>
          <t>X</t>
        </is>
      </c>
      <c r="D75" s="399" t="inlineStr">
        <is>
          <t xml:space="preserve">A child under age 19 who meets the financial and categorical standards described below. 
(1) Financial need. An optional targeted low-income child: 
a. Has a household income at or below 200 percent of the Federal Poverty Level for a family of the size involved; and 
b. Resides in a state with no Medicaid-applicable income level (as defined at 42 CFR 457.10); or 
c. Resides in a state that has a Medicaid-applicable income level (as defined at 42 CFR 457.10) and has household income that either: 
i. Exceeds the Medicaid applicable income level for the age of such child, but not by more than 50 percentage points; or 
ii. Does not exceed the income level specified for such child to be eligible for medical assistance under the policies of the state plan under title XIX on June 1, 1997. 
(2) No other coverage and state maintenance of effort. An optional targeted low-income child is not covered under a group health plan or health insurance coverage, or would not be eligible for Medicaid under the policies of the state plan in effect on 3/31/1997; except that, for purposes of this standard:
a. A child shall not be considered to be covered by health insurance coverage based on coverage offered by the state under a program in operation prior to 7/1/1997 if that program received no FFP; 
b. A child shall not be considered to be covered under a group health plan or health insurance coverage if the child did not have reasonable geographic access to care under that coverage. 
(3) For purposes of this section, policies of the state plan a under Title XIX plan include policies under a statewide demonstration project under Section 1115(a) of the Act other than a demonstration project that covered an expanded group of eligible children but that either:
a. Did not provide inpatient hospital coverage; or 
b. Limited eligibility to children previously enrolled in Medicaid, imposed premiums as a condition of initial or continued enrollment, and did not impose a general time limit on eligibility. 
</t>
        </is>
      </c>
      <c r="E75" s="399" t="n"/>
      <c r="F75" s="399" t="inlineStr">
        <is>
          <t>42 CFR 457.10; 
42 CFR 435.4</t>
        </is>
      </c>
    </row>
    <row r="76" ht="354" customHeight="1">
      <c r="A76" s="399" t="inlineStr">
        <is>
          <t>Optional targeted low-income child (for Territories)</t>
        </is>
      </c>
      <c r="B76" s="400" t="n"/>
      <c r="C76" s="400" t="inlineStr">
        <is>
          <t>X</t>
        </is>
      </c>
      <c r="D76" s="399" t="inlineStr">
        <is>
          <t>A child under age 19 who meets the financial and categorical standards described below. 
(1) Financial need. An optional targeted low-income child: 
a. Has a family income at or below 200 percent of the Federal Poverty Level for a family of the size involved; 
b. Resides in a state with no Medicaid-applicable income level (as defined in 42 CFR 457.10); or, 
c. Resides in a state that has a Medicaid-applicable income level (as defined in 42 CFR 457.10) and has family income that either: 
i. Exceeds the Medicaid applicable income level for the age of such child, but not by more than 50 percentage points (expressed as a percentage of the Federal Poverty Level); or 
ii. Does not exceed the income level specified for such child to be eligible for medical assistance under the policies of the state plan under title XIX on June 1, 1997. 
(2) No other coverage and state maintenance of effort. An optional targeted low-income child is not covered under a group health plan or health insurance coverage, or would not be eligible for Medicaid under the policies of the state plan in effect on 3/31/1997; except that, for purposes of this standard:
a. A child shall not be considered to be covered by health insurance coverage based on coverage offered by the state under a program in operation prior to 7/1/1997 if that program received no FFP; 
b. A child shall not be considered to be covered under a group health plan or health insurance coverage if the child did not have reasonable geographic access to care under that coverage. 
(3) For purposes of this section, policies of the state plan under Title XIX plan include policies under a statewide demonstration project under Section 1115(a) of the Act other than a demonstration project that covered an expanded group of eligible children but that either:
a. Did not provide inpatient hospital coverage; or 
b. Limited eligibility to children previously enrolled in Medicaid, imposed premiums as a condition of initial or continued enrollment, and did not impose a general time limit on eligibility.</t>
        </is>
      </c>
      <c r="E76" s="399" t="n"/>
      <c r="F76" s="399" t="inlineStr">
        <is>
          <t>42 CFR 457.10; 
42 CFR 436.3</t>
        </is>
      </c>
    </row>
    <row r="77" ht="127.5" customHeight="1">
      <c r="A77" s="399" t="inlineStr">
        <is>
          <t>Other disclosing entity</t>
        </is>
      </c>
      <c r="B77" s="400" t="inlineStr">
        <is>
          <t>X</t>
        </is>
      </c>
      <c r="C77" s="400" t="n"/>
      <c r="D77" s="399" t="inlineStr">
        <is>
          <t xml:space="preserve">Any other Medicaid disclosing entity and any entity that does not participate in Medicaid, but is required to disclose certain ownership and control information because of participation in any of the programs established under Title V, XVIII, or XX of the Act. This includes:
(1) Any hospital, skilled nursing facility, home health agency, independent clinical laboratory, renal disease facility, RHC, or HMO that participates in Medicare (Title XVIII);
(2) Any Medicare intermediary or carrier; and
(3) Any entity (other than an individual practitioner or group of practitioners) that furnishes, or arranges for the furnishing of, health-related services for which it claims payment under any plan or program established under Title V or Title XX of the Act. </t>
        </is>
      </c>
      <c r="E77" s="399" t="inlineStr">
        <is>
          <t>42 CFR 455.101</t>
        </is>
      </c>
      <c r="F77" s="399" t="n"/>
    </row>
    <row r="78" ht="25.5" customHeight="1">
      <c r="A78" s="399" t="inlineStr">
        <is>
          <t>Outcomes</t>
        </is>
      </c>
      <c r="B78" s="400" t="inlineStr">
        <is>
          <t>X</t>
        </is>
      </c>
      <c r="C78" s="400" t="n"/>
      <c r="D78" s="399" t="inlineStr">
        <is>
          <t>As used in 42 CFR Part 438 Subpart E, changes in patient health, functional status, satisfaction or goal achievement that result from health care or supportive services.</t>
        </is>
      </c>
      <c r="E78" s="399" t="inlineStr">
        <is>
          <t>42 CFR 438.320</t>
        </is>
      </c>
      <c r="F78" s="399" t="n"/>
    </row>
    <row r="79" ht="51" customHeight="1">
      <c r="A79" s="399" t="inlineStr">
        <is>
          <t>Overpayment</t>
        </is>
      </c>
      <c r="B79" s="400" t="inlineStr">
        <is>
          <t>X</t>
        </is>
      </c>
      <c r="C79" s="400" t="n"/>
      <c r="D79" s="399" t="inlineStr">
        <is>
          <t>Any payment made to a network provider by a MCO, PIHP, or PAHP to which the network provider is not entitled to under Title XIX of the Act or any payment to a MCO, PIHP, or PAHP by a state to which the MCO, PIHP, or PAHP is not entitled to under Title XIX of the Act.</t>
        </is>
      </c>
      <c r="E79" s="399" t="inlineStr">
        <is>
          <t>42 CFR 438.2</t>
        </is>
      </c>
      <c r="F79" s="399" t="n"/>
    </row>
    <row r="80" ht="63.75" customHeight="1">
      <c r="A80" s="399" t="inlineStr">
        <is>
          <t>Partial credibility</t>
        </is>
      </c>
      <c r="B80" s="400" t="inlineStr">
        <is>
          <t>X</t>
        </is>
      </c>
      <c r="C80" s="400" t="inlineStr">
        <is>
          <t>X</t>
        </is>
      </c>
      <c r="D80" s="399" t="inlineStr">
        <is>
          <t>A standard for which the experience of an MCO, PIHP, or PAHP is determined to be sufficient for the calculation of a MLR but with a non-negligible chance that the difference between the actual and target MLRs is statistically significant. An MCO, PIHP, or PAHP that is assigned partial credibility (or is partially credible) will receive a credibility adjustment to its MLR.</t>
        </is>
      </c>
      <c r="E80" s="399" t="inlineStr">
        <is>
          <t>42 CFR 438.8(b)</t>
        </is>
      </c>
      <c r="F80" s="399" t="inlineStr">
        <is>
          <t>42 CFR 457.1203(f); 
42 CFR 438.8(b)</t>
        </is>
      </c>
    </row>
    <row r="81" ht="38.25" customHeight="1">
      <c r="A81" s="399" t="inlineStr">
        <is>
          <t>Passive enrollment</t>
        </is>
      </c>
      <c r="B81" s="400" t="inlineStr">
        <is>
          <t>X</t>
        </is>
      </c>
      <c r="C81" s="400" t="n"/>
      <c r="D81" s="399" t="inlineStr">
        <is>
          <t xml:space="preserve">In 81 FR 27613, CMS defines a passive enrollment process as one in which the state selects an MCP for a potential enrollee but provides a period of time for the potential enrollee to decline the MCP selection before enrollment became effective. </t>
        </is>
      </c>
      <c r="E81" s="399" t="inlineStr">
        <is>
          <t>81 FR 27613</t>
        </is>
      </c>
      <c r="F81" s="399" t="n"/>
    </row>
    <row r="82" ht="102.75" customHeight="1">
      <c r="A82" s="399" t="inlineStr">
        <is>
          <t>Pass-through payment</t>
        </is>
      </c>
      <c r="B82" s="400" t="inlineStr">
        <is>
          <t>X</t>
        </is>
      </c>
      <c r="C82" s="400" t="n"/>
      <c r="D82" s="399" t="inlineStr">
        <is>
          <t xml:space="preserve">Any amount required by the state to be added to the contracted payment rates, and considered in calculating the actuarially sound capitation rate, between the MCO, PIHP, or PAHP and hospitals, physicians, or nursing facilities that is not for the following purposes: A specific service or benefit provided to a specific enrollee covered under the contract; a provider payment methodology permitted under paragraphs (c)(1)(i)–(iii) of 42 CFR 438.6 for services and enrollees covered under the contract; a subcapitated payment arrangement for a specific set of services and enrollees covered under the contract; graduate medical education payments; or FQHC or RHC wraparound payments. </t>
        </is>
      </c>
      <c r="E82" s="399" t="inlineStr">
        <is>
          <t>42 CFR 438.6</t>
        </is>
      </c>
      <c r="F82" s="399" t="n"/>
    </row>
    <row r="83" ht="340.5" customHeight="1">
      <c r="A83" s="399" t="inlineStr">
        <is>
          <t>Person-centered planning process</t>
        </is>
      </c>
      <c r="B83" s="400" t="inlineStr">
        <is>
          <t>X</t>
        </is>
      </c>
      <c r="C83" s="400" t="n"/>
      <c r="D83" s="399" t="inlineStr">
        <is>
          <t xml:space="preserve">A process led by the individual, where possible, and includes the individual's representative in a participatory role, as needed and as defined by the individual, unless state law confers decision-making authority to the legal representative. In addition to being led by the individual receiving services and supports, the person-centered planning process:
(1) Includes people chosen by the individual;
(2) Provides necessary information and support to ensure that the individual directs the process to the maximum extent possible, and is enabled to make informed choices and decisions;
(3) Is timely and occurs at times and locations of convenience to the individual;
(4) Reflects cultural considerations of the individual and is conducted by providing information in plain language and in a manner that is accessible to individuals with disabilities and persons who are LEP, consistent with 42 CFR 435.905(b);
(5) Includes strategies for solving conflict or disagreement within the process, including clear conflict-of-interest guidelines for all planning participants;
(6) Providers of HCBS for the individual, or those who have an interest in or are employed by a provider of HCBS for the individual must not provide case management or develop the person-centered service plan, except when the state demonstrates that the only willing and qualified entity to provide case management and/or develop person-centered service plans in a geographic area also provides HCBS. In these cases, the state must devise conflict of interest protections including separation of entity and provider functions within provider entities, which must be approved by CMS. Individuals must be provided with a clear and accessible alternative dispute resolution process;
(7) Offers informed choices to the individual regarding the services and supports they receive and from whom;
(8) Includes a method for the individual to request updates to the plan as needed;
(9) Records the alternative HCBS that were considered by the individual. </t>
        </is>
      </c>
      <c r="E83" s="399" t="inlineStr">
        <is>
          <t>42 CFR 441.301(c)(1)</t>
        </is>
      </c>
      <c r="F83" s="399" t="n"/>
    </row>
    <row r="84" ht="409.5" customHeight="1">
      <c r="A84" s="399" t="inlineStr">
        <is>
          <t>Person-centered service plan</t>
        </is>
      </c>
      <c r="B84" s="400" t="inlineStr">
        <is>
          <t>X</t>
        </is>
      </c>
      <c r="C84" s="400" t="n"/>
      <c r="D84" s="399" t="inlineStr">
        <is>
          <t>A person-centered plan must reflect the services and supports that are important for the individual to meet the needs identified through an assessment of functional need, as well as what is important to the individual with regard to preferences for the delivery of such services and supports. Commensurate with the level of need of the individual, and the scope of services and supports available under the state's 1915(c) HCBS waiver, the written plan must:
(1) Reflect that the setting in which the individual resides is chosen by the individual. The state must ensure that the setting chosen by the individual is integrated in, and supports full access of individuals receiving Medicaid HCBS to the greater community, including opportunities to seek employment and work in competitive integrated settings, engage in community life, control personal resources, and receive services in the community to the same degree of access as individuals not receiving Medicaid HCBS;
(2) Reflect the individual's strengths and preferences;
(3) Reflect clinical and support needs as identified through an assessment of functional need;
(4) Include individually identified goals and desired outcomes;
(5) Reflect the services and supports (paid and unpaid) that will assist the individual to achieve identified goals, and the providers of those services and supports, including natural supports. Natural supports are unpaid supports that are provided voluntarily to the individual in lieu of 1915(c) HCBS waiver services and supports; 
(6) Reflect risk factors and measures in place to minimize them, including individualized back-up plans and strategies when needed;
(7) Be understandable to the individual receiving services and supports, and the individuals important in supporting him or her. At a minimum, for the written plan to be understandable, it must be written in plain language and in a manner that is accessible to individuals with disabilities and persons who are LEP, consistent with 42 CFR 435.905(b) of this chapter;
(8) Identify the individual and/or entity responsible for monitoring the plan;
(9) Be finalized and agreed to, with the informed consent of the individual in writing, and signed by all individuals and providers responsible for its implementation;
(10) Be distributed to the individual and other people involved in the plan;
(11) Include those services, the purpose or control of which the individual elects to self-direct;
(12) Prevent the provision of unnecessary or inappropriate services and supports;
(13) Document that any modification of the additional conditions, under paragraph (c)(4)(vi)(A)–(D) of 42 CFR 431.301, must be supported by a specific assessed need and justified in the person-centered service plan.</t>
        </is>
      </c>
      <c r="E84" s="399" t="inlineStr">
        <is>
          <t>42 CFR 431.301(c)(2)</t>
        </is>
      </c>
      <c r="F84" s="399" t="n"/>
    </row>
    <row r="85" ht="38.25" customHeight="1">
      <c r="A85" s="399" t="inlineStr">
        <is>
          <t>Post-stabilization care service</t>
        </is>
      </c>
      <c r="B85" s="400" t="inlineStr">
        <is>
          <t>X</t>
        </is>
      </c>
      <c r="C85" s="400" t="inlineStr">
        <is>
          <t>X</t>
        </is>
      </c>
      <c r="D85" s="399" t="inlineStr">
        <is>
          <t>Covered services, related to an emergency medical condition that are provided after an enrollee is stabilized to maintain the stabilized condition, or, under the circumstances described in 42 CFR 438.114(e), to improve or resolve the enrollee's condition.</t>
        </is>
      </c>
      <c r="E85" s="399" t="inlineStr">
        <is>
          <t>42 CFR 438.114(a)</t>
        </is>
      </c>
      <c r="F85" s="399" t="inlineStr">
        <is>
          <t>42 CFR 457.1228; 
42 CFR 438.114(a)</t>
        </is>
      </c>
    </row>
    <row r="86" ht="38.25" customHeight="1">
      <c r="A86" s="399" t="inlineStr">
        <is>
          <t>Potential enrollee</t>
        </is>
      </c>
      <c r="B86" s="400" t="inlineStr">
        <is>
          <t>X</t>
        </is>
      </c>
      <c r="C86" s="400" t="n"/>
      <c r="D86" s="399" t="inlineStr">
        <is>
          <t xml:space="preserve">A Medicaid beneficiary who is subject to mandatory enrollment or who may voluntarily elect to enroll in a given MCO, PIHP, PAHP, PCCM, or PCCM entity, but is not yet an enrollee of a specific MCO, PIHP, PAHP, PCCM, or PCCM entity. </t>
        </is>
      </c>
      <c r="E86" s="399" t="inlineStr">
        <is>
          <t>42 CFR 438.2</t>
        </is>
      </c>
      <c r="F86" s="399" t="n"/>
    </row>
    <row r="87" ht="38.25" customHeight="1">
      <c r="A87" s="399" t="inlineStr">
        <is>
          <t>Poverty line/Federal poverty level</t>
        </is>
      </c>
      <c r="B87" s="400" t="n"/>
      <c r="C87" s="400" t="inlineStr">
        <is>
          <t>X</t>
        </is>
      </c>
      <c r="D87" s="399" t="inlineStr">
        <is>
          <t xml:space="preserve">The poverty guidelines updated annually in the Federal Register by DHHS under the authority of 42 USC 9902(2). </t>
        </is>
      </c>
      <c r="E87" s="399" t="n"/>
      <c r="F87" s="399" t="inlineStr">
        <is>
          <t>42 CFR 457.10</t>
        </is>
      </c>
    </row>
    <row r="88" ht="89.25" customHeight="1">
      <c r="A88" s="399" t="inlineStr">
        <is>
          <t>Prepaid ambulatory health plan</t>
        </is>
      </c>
      <c r="B88" s="400" t="inlineStr">
        <is>
          <t>X</t>
        </is>
      </c>
      <c r="C88" s="400" t="inlineStr">
        <is>
          <t>X</t>
        </is>
      </c>
      <c r="D88" s="399" t="inlineStr">
        <is>
          <t>An entity that:
(1) Provides services to enrollees under contract with the state, and on the basis of prepaid capitation payments, or other payment arrangements that do not use state plan payment rates.
(2) Does not provide or arrange for, and is not otherwise responsible for the provision of any inpatient hospital or institutional services for its enrollees.
(3) Does not have a comprehensive risk contract.</t>
        </is>
      </c>
      <c r="E88" s="399" t="inlineStr">
        <is>
          <t>42 CFR 438.2</t>
        </is>
      </c>
      <c r="F88" s="399" t="inlineStr">
        <is>
          <t>42 CFR 457.10</t>
        </is>
      </c>
    </row>
    <row r="89" ht="89.25" customHeight="1">
      <c r="A89" s="399" t="inlineStr">
        <is>
          <t>Prepaid inpatient health plan</t>
        </is>
      </c>
      <c r="B89" s="400" t="inlineStr">
        <is>
          <t>X</t>
        </is>
      </c>
      <c r="C89" s="400" t="inlineStr">
        <is>
          <t>X</t>
        </is>
      </c>
      <c r="D89" s="399" t="inlineStr">
        <is>
          <t>An entity that:
(1) Provides services to enrollees under contract with the state, and on the basis of prepaid capitation payments, or other payment arrangements that do not use state plan payment rates.
(2) Provides, arranges for, or otherwise has responsibility for the provision of any inpatient hospital or institutional services for its enrollees.
(3) Does not have a comprehensive risk contract.</t>
        </is>
      </c>
      <c r="E89" s="399" t="inlineStr">
        <is>
          <t>42 CFR 438.2</t>
        </is>
      </c>
      <c r="F89" s="399" t="inlineStr">
        <is>
          <t>42 CFR 457.10</t>
        </is>
      </c>
    </row>
    <row r="90" ht="25.5" customHeight="1">
      <c r="A90" s="399" t="inlineStr">
        <is>
          <t>Prevalent</t>
        </is>
      </c>
      <c r="B90" s="400" t="inlineStr">
        <is>
          <t>X</t>
        </is>
      </c>
      <c r="C90" s="400" t="inlineStr">
        <is>
          <t>X</t>
        </is>
      </c>
      <c r="D90" s="401" t="inlineStr">
        <is>
          <t xml:space="preserve">A non-English language determined to be spoken by a significant number or percentage of potential enrollees and enrollees that are LEP. </t>
        </is>
      </c>
      <c r="E90" s="399" t="inlineStr">
        <is>
          <t>42 CFR 438.10(a)</t>
        </is>
      </c>
      <c r="F90" s="399" t="inlineStr">
        <is>
          <t>42 CFR 457.1207; 
42 CFR 438.10(a)</t>
        </is>
      </c>
    </row>
    <row r="91" ht="63.75" customHeight="1">
      <c r="A91" s="399" t="inlineStr">
        <is>
          <t>Primary care</t>
        </is>
      </c>
      <c r="B91" s="400" t="inlineStr">
        <is>
          <t>X</t>
        </is>
      </c>
      <c r="C91" s="400" t="n"/>
      <c r="D91" s="401" t="inlineStr">
        <is>
          <t>All health care services and laboratory services customarily furnished by or through a general practitioner, family physician, internal medicine physician, OB/GYN, pediatrician, or other licensed practitioner as authorized by the state Medicaid program, to the extent the furnishing of those services is legally authorized in the state in which the practitioner furnishes them.</t>
        </is>
      </c>
      <c r="E91" s="399" t="inlineStr">
        <is>
          <t>42 CFR 438.2</t>
        </is>
      </c>
      <c r="F91" s="399" t="n"/>
    </row>
    <row r="92" ht="51" customHeight="1">
      <c r="A92" s="399" t="inlineStr">
        <is>
          <t>Primary care case management</t>
        </is>
      </c>
      <c r="B92" s="400" t="n"/>
      <c r="C92" s="400" t="inlineStr">
        <is>
          <t>X</t>
        </is>
      </c>
      <c r="D92" s="401" t="inlineStr">
        <is>
          <t>A system under which: (1) A PCCM contracts with the state to furnish case management services (which include the location, coordination and monitoring of primary health care services) to CHIP and Medicaid beneficiaries; or (2) A PCCM entity contracts with the state to provide a defined set of functions.</t>
        </is>
      </c>
      <c r="E92" s="399" t="inlineStr">
        <is>
          <t>42 CFR 438.2</t>
        </is>
      </c>
      <c r="F92" s="399" t="inlineStr">
        <is>
          <t>42 CFR 457.10</t>
        </is>
      </c>
    </row>
    <row r="93" ht="229.5" customHeight="1">
      <c r="A93" s="399" t="inlineStr">
        <is>
          <t>Primary care case management entity</t>
        </is>
      </c>
      <c r="B93" s="400" t="inlineStr">
        <is>
          <t>X</t>
        </is>
      </c>
      <c r="C93" s="400" t="inlineStr">
        <is>
          <t>X</t>
        </is>
      </c>
      <c r="D93" s="399" t="inlineStr">
        <is>
          <t xml:space="preserve">An organization that provides any of the following functions, in addition to primary care case management services, for the state:
(1) Provision of intensive telephonic or face-to-face case management, including operation of a nurse triage advice line.
(2) Development of enrollee care plans.
(3) Execution of contracts with and/or oversight responsibilities for the activities of FFS providers in the FFS program.
(4) Provision of payments to FFS providers on behalf of the state.
(5) Provision of enrollee outreach and education activities.
(6) Operation of a customer service call center.
(7) Review of provider claims, utilization and practice patterns to conduct provider profiling and/or practice improvement.
(8) Implementation of quality improvement activities including administering enrollee satisfaction surveys or collecting data necessary for performance measurement of providers.
(9) Coordination with behavioral health systems/providers.
(10) Coordination with LTSS systems/providers.
</t>
        </is>
      </c>
      <c r="E93" s="399" t="inlineStr">
        <is>
          <t>42 CFR 438.2</t>
        </is>
      </c>
      <c r="F93" s="399" t="inlineStr">
        <is>
          <t>42 CFR 457.10</t>
        </is>
      </c>
    </row>
    <row r="94" ht="51" customHeight="1">
      <c r="A94" s="399" t="inlineStr">
        <is>
          <t>Primary care case manager</t>
        </is>
      </c>
      <c r="B94" s="400" t="inlineStr">
        <is>
          <t>X</t>
        </is>
      </c>
      <c r="C94" s="400" t="n"/>
      <c r="D94" s="401" t="inlineStr">
        <is>
          <t>A physician, a physician group practice or, at state option, any of the following:
(1) A physician assistant;
(2) A nurse practitioner; or
(3) A certified nurse-midwife.</t>
        </is>
      </c>
      <c r="E94" s="399" t="inlineStr">
        <is>
          <t>42 CFR 438.2</t>
        </is>
      </c>
      <c r="F94" s="399" t="inlineStr">
        <is>
          <t>42 CFR 457.10</t>
        </is>
      </c>
    </row>
    <row r="95" ht="38.25" customHeight="1">
      <c r="A95" s="399" t="inlineStr">
        <is>
          <t>Private insurance</t>
        </is>
      </c>
      <c r="B95" s="400" t="inlineStr">
        <is>
          <t>X</t>
        </is>
      </c>
      <c r="C95" s="400" t="inlineStr">
        <is>
          <t>X</t>
        </is>
      </c>
      <c r="D95" s="399" t="inlineStr">
        <is>
          <t>Does not include a qualified health plan, as defined in 45 CFR 155.20.</t>
        </is>
      </c>
      <c r="E95" s="399" t="inlineStr">
        <is>
          <t>42 CFR 438.104(a)</t>
        </is>
      </c>
      <c r="F95" s="399" t="inlineStr">
        <is>
          <t>42 CFR 457.1224;
42 CFR 438.104(a)</t>
        </is>
      </c>
    </row>
    <row r="96" ht="38.25" customHeight="1">
      <c r="A96" s="399" t="inlineStr">
        <is>
          <t>Provider</t>
        </is>
      </c>
      <c r="B96" s="400" t="inlineStr">
        <is>
          <t>X</t>
        </is>
      </c>
      <c r="C96" s="400" t="inlineStr">
        <is>
          <t>X</t>
        </is>
      </c>
      <c r="D96" s="399" t="inlineStr">
        <is>
          <t xml:space="preserve">Any individual or entity that is engaged in the delivery of services, or ordering or referring for those services, and is legally authorized to do so by the state in which it delivers the services. </t>
        </is>
      </c>
      <c r="E96" s="399" t="inlineStr">
        <is>
          <t>42 CFR 438.2</t>
        </is>
      </c>
      <c r="F96" s="399" t="inlineStr">
        <is>
          <t>42 CFR 457.10</t>
        </is>
      </c>
    </row>
    <row r="97" ht="89.25" customHeight="1">
      <c r="A97" s="399" t="inlineStr">
        <is>
          <t>Quality</t>
        </is>
      </c>
      <c r="B97" s="400" t="inlineStr">
        <is>
          <t>X</t>
        </is>
      </c>
      <c r="C97" s="400" t="n"/>
      <c r="D97" s="399" t="inlineStr">
        <is>
          <t>As used in 42 CFR Part 438, Subpart E, the degree to which an MCO, PIHP, PAHP, or PCCM entity (described in 42 CFR 438.310(c)(2)) increases the likelihood of desired outcomes of its enrollees through:
(1) Its structural and operational characteristics.
(2) The provision of services that are consistent with current professional, evidenced-based-knowledge.
(3) Interventions for performance improvement.</t>
        </is>
      </c>
      <c r="E97" s="399" t="inlineStr">
        <is>
          <t>42 CFR 438.320</t>
        </is>
      </c>
      <c r="F97" s="399" t="n"/>
    </row>
    <row r="98" ht="28.5" customHeight="1">
      <c r="A98" s="399" t="inlineStr">
        <is>
          <t>Rate certification</t>
        </is>
      </c>
      <c r="B98" s="400" t="inlineStr">
        <is>
          <t>X</t>
        </is>
      </c>
      <c r="C98" s="400" t="n"/>
      <c r="D98" s="399" t="inlineStr">
        <is>
          <t>The term “rate certification” in 42 CFR 438.7(a) refers to an actuary’s certification of the rates or rate ranges, along with the report from the actuary describing the development of the rates or rate ranges.</t>
        </is>
      </c>
      <c r="E98" s="399" t="inlineStr">
        <is>
          <t>42 CFR 438.7(a)</t>
        </is>
      </c>
      <c r="F98" s="399" t="n"/>
    </row>
    <row r="99" ht="38.25" customHeight="1">
      <c r="A99" s="399" t="inlineStr">
        <is>
          <t>Rating period</t>
        </is>
      </c>
      <c r="B99" s="400" t="inlineStr">
        <is>
          <t>X</t>
        </is>
      </c>
      <c r="C99" s="400" t="n"/>
      <c r="D99" s="399" t="inlineStr">
        <is>
          <t xml:space="preserve">A period of 12 months selected by the state for which the actuarially sound capitation rates are developed and documented in the rate certification submitted to CMS as required by 42 CFR 438.7(a). </t>
        </is>
      </c>
      <c r="E99" s="399" t="inlineStr">
        <is>
          <t>42 CFR 438.2</t>
        </is>
      </c>
      <c r="F99" s="399" t="n"/>
    </row>
    <row r="100" ht="38.25" customHeight="1">
      <c r="A100" s="399" t="inlineStr">
        <is>
          <t xml:space="preserve">Readily accessible </t>
        </is>
      </c>
      <c r="B100" s="400" t="inlineStr">
        <is>
          <t>X</t>
        </is>
      </c>
      <c r="C100" s="400" t="inlineStr">
        <is>
          <t>X</t>
        </is>
      </c>
      <c r="D100" s="399" t="inlineStr">
        <is>
          <t>Electronic information and services which comply with modern accessibility standards such as Section 508 guidelines, Section 504 of the Rehabilitation Act, and W3C's Web Content Accessibility Guidelines (WCAG) 2.0 AA and successor versions.</t>
        </is>
      </c>
      <c r="E100" s="399" t="inlineStr">
        <is>
          <t>42 CFR 438.10(a)</t>
        </is>
      </c>
      <c r="F100" s="399" t="inlineStr">
        <is>
          <t>42 CFR 457.1207;
42 CFR 438.10(a)</t>
        </is>
      </c>
    </row>
    <row r="101" ht="63.75" customHeight="1">
      <c r="A101" s="399" t="inlineStr">
        <is>
          <t>Risk contract</t>
        </is>
      </c>
      <c r="B101" s="400" t="n"/>
      <c r="C101" s="400" t="inlineStr">
        <is>
          <t>X</t>
        </is>
      </c>
      <c r="D101" s="401" t="inlineStr">
        <is>
          <t xml:space="preserve">A contract under which the contractor:
(1) Assumes risk for the cost of the services covered under the contract. 
(2) Incurs loss if the cost of furnishing the services exceeds the payments under the contract. 
</t>
        </is>
      </c>
      <c r="E101" s="399" t="n"/>
      <c r="F101" s="399" t="inlineStr">
        <is>
          <t>42 CFR 457.10</t>
        </is>
      </c>
    </row>
    <row r="102" ht="51" customHeight="1">
      <c r="A102" s="399" t="inlineStr">
        <is>
          <t>Risk contract</t>
        </is>
      </c>
      <c r="B102" s="400" t="inlineStr">
        <is>
          <t>X</t>
        </is>
      </c>
      <c r="C102" s="400" t="n"/>
      <c r="D102" s="401" t="inlineStr">
        <is>
          <t xml:space="preserve">A contract between the state an MCO, PIHP, or PAHP under which the contractor:
(1) Assumes risk for the cost of the services covered under the contract; and
(2) Incurs loss if the cost of furnishing the services exceeds the payments under the contract. </t>
        </is>
      </c>
      <c r="E102" s="399" t="inlineStr">
        <is>
          <t>42 CFR 438.2</t>
        </is>
      </c>
      <c r="F102" s="399" t="n"/>
    </row>
    <row r="103" ht="25.5" customHeight="1">
      <c r="A103" s="399" t="inlineStr">
        <is>
          <t>Risk corridor</t>
        </is>
      </c>
      <c r="B103" s="400" t="inlineStr">
        <is>
          <t>X</t>
        </is>
      </c>
      <c r="C103" s="400" t="n"/>
      <c r="D103" s="399" t="inlineStr">
        <is>
          <t xml:space="preserve">A risk sharing mechanism in which states and MCOs, PIHPs, or PAHPs may share in profits and losses under the contract outside of a predetermined threshold amount. </t>
        </is>
      </c>
      <c r="E103" s="399" t="inlineStr">
        <is>
          <t>42 CFR 438.6</t>
        </is>
      </c>
      <c r="F103" s="399" t="n"/>
    </row>
    <row r="104" ht="38.25" customHeight="1">
      <c r="A104" s="399" t="inlineStr">
        <is>
          <t>Rural area</t>
        </is>
      </c>
      <c r="B104" s="400" t="inlineStr">
        <is>
          <t>X</t>
        </is>
      </c>
      <c r="C104" s="400" t="n"/>
      <c r="D104" s="399" t="inlineStr">
        <is>
          <t>Any county designated as “micro,” “rural,” or “County with Extreme Access Considerations (CEAC)” in the Medicare Advantage Health Services Delivery (HSD) Reference file for the applicable calendar year.</t>
        </is>
      </c>
      <c r="E104" s="399" t="inlineStr">
        <is>
          <t>42 CFR 438.52(b)(3)</t>
        </is>
      </c>
      <c r="F104" s="399" t="n"/>
    </row>
    <row r="105" ht="409.5" customHeight="1">
      <c r="A105" s="399" t="inlineStr">
        <is>
          <t>Sanctioned individual</t>
        </is>
      </c>
      <c r="B105" s="400" t="inlineStr">
        <is>
          <t>X</t>
        </is>
      </c>
      <c r="C105" s="400" t="n"/>
      <c r="D105" s="399" t="inlineStr">
        <is>
          <t xml:space="preserve">In accordance with Section 1128(b)(8) of the Act, a sanctioned individual is a person who:
(5) Has a direct or indirect ownership or control interest of 5 percent or more in the entity, and:
a. Has had a conviction of relating to fraud, obstruction of an investigation or audit, controlled substance misdemeanor or felony, program related crimes, patient abuse, or felony healthcare fraud; or
b. Has been assessed a civil monetary penalty under Section 1128A or 1129 of the Act; or
c. Has been excluded from participation under a program under Title XVIII or under a state health care program
(6) Has an ownership or control interest (as defined in Section 1124(a)(3) of the Act) in the entity, and:
a. Has had a conviction of relating to fraud, obstruction of an investigation or audit, controlled substance misdemeanor or felony, program related crimes, patient abuse, or felony healthcare fraud; or
b. Has been assessed a civil monetary penalty under Section 1128A or 1129 of the Act; or
c. Has been excluded from participation under a program under Title XVIII or under a state health care program
(7) Is an officer, director, agent, or managing employee of the MCP, and:
a. Has had a conviction of relating to fraud, obstruction of an investigation or audit, controlled substance misdemeanor or felony, program related crimes, patient abuse, or felony healthcare fraud; or
b. Has been assessed a civil monetary penalty under Section 1128A or 1129 of the Act; or
c. Has been excluded from participation under a program under Title XVIII or under a state health care program
(8) No longer has direct or indirect ownership or control interest of 5 percent or more in the MCP or no longer has an ownership or control interest defined under Section 1124(a)(3) of the Act, because of a transfer of ownership or control interest, in anticipation of or following a conviction, assessment, or exclusion against the person, to an immediate family member or a member of the household of the person who continues to maintain an ownership or control interest who:
a. Has had a conviction of relating to fraud, obstruction of an investigation or audit, controlled substance misdemeanor or felony, program related crimes, patient abuse, or felony healthcare fraud; or
b. Has been assessed a civil monetary penalty under Section 1128A or 1129 of the Act; or
c. Has been excluded from participation under a program under Title XVIII or under a state health care program. </t>
        </is>
      </c>
      <c r="E105" s="399" t="inlineStr">
        <is>
          <t>Section 1128(b)(8) of the Act</t>
        </is>
      </c>
      <c r="F105" s="399" t="n"/>
    </row>
    <row r="106" ht="38.25" customHeight="1">
      <c r="A106" s="399" t="inlineStr">
        <is>
          <t>Separate child health program</t>
        </is>
      </c>
      <c r="B106" s="400" t="n"/>
      <c r="C106" s="400" t="inlineStr">
        <is>
          <t>X</t>
        </is>
      </c>
      <c r="D106" s="399" t="inlineStr">
        <is>
          <t xml:space="preserve">A program under which a state receives federal funding from its Title XXI allotment to provide child health assistance through obtaining coverage that meets the requirements of Section 2103 of the Act and 42 CFR 457.402. </t>
        </is>
      </c>
      <c r="E106" s="399" t="n"/>
      <c r="F106" s="399" t="inlineStr">
        <is>
          <t>42 CFR 457.10</t>
        </is>
      </c>
    </row>
    <row r="107" ht="25.5" customHeight="1">
      <c r="A107" s="399" t="inlineStr">
        <is>
          <t>Service authorization</t>
        </is>
      </c>
      <c r="B107" s="400" t="inlineStr">
        <is>
          <t>X</t>
        </is>
      </c>
      <c r="C107" s="400" t="n"/>
      <c r="D107" s="399" t="inlineStr">
        <is>
          <t>A managed care enrollee's request for the provision of a service.</t>
        </is>
      </c>
      <c r="E107" s="399" t="inlineStr">
        <is>
          <t>42 CFR 431.201</t>
        </is>
      </c>
      <c r="F107" s="399" t="n"/>
    </row>
    <row r="108" ht="38.25" customHeight="1">
      <c r="A108" s="399" t="inlineStr">
        <is>
          <t>State</t>
        </is>
      </c>
      <c r="B108" s="400" t="inlineStr">
        <is>
          <t>X</t>
        </is>
      </c>
      <c r="C108" s="400" t="inlineStr">
        <is>
          <t>X</t>
        </is>
      </c>
      <c r="D108" s="399" t="inlineStr">
        <is>
          <t xml:space="preserve">All states, the District of Columbia, Puerto Rico, the US Virgin Islands, Guam, American Samoa and the Northern Mariana Islands. The territories are excluded from this definition for purposes of 42 CFR 457.740. </t>
        </is>
      </c>
      <c r="E108" s="399" t="n"/>
      <c r="F108" s="399" t="inlineStr">
        <is>
          <t>42 CFR 457.10</t>
        </is>
      </c>
    </row>
    <row r="109" ht="25.5" customHeight="1">
      <c r="A109" s="637" t="n"/>
      <c r="B109" s="637" t="n"/>
      <c r="C109" s="637" t="n"/>
      <c r="D109" s="399" t="inlineStr">
        <is>
          <t>A Medicaid agency is the single state agency as specified in 42 CFR 431.10.</t>
        </is>
      </c>
      <c r="E109" s="399" t="inlineStr">
        <is>
          <t>42 CFR 438.2; 
42 CFR 431.10</t>
        </is>
      </c>
      <c r="F109" s="399" t="n"/>
    </row>
    <row r="110" ht="25.5" customHeight="1">
      <c r="A110" s="399" t="inlineStr">
        <is>
          <t>State fair hearing</t>
        </is>
      </c>
      <c r="B110" s="400" t="inlineStr">
        <is>
          <t>X</t>
        </is>
      </c>
      <c r="C110" s="400" t="n"/>
      <c r="D110" s="399" t="inlineStr">
        <is>
          <t>The process set forth in  42 CFR Part 431, Subpart E.</t>
        </is>
      </c>
      <c r="E110" s="399" t="inlineStr">
        <is>
          <t>42 CFR 438.400(b)</t>
        </is>
      </c>
      <c r="F110" s="399" t="n"/>
    </row>
    <row r="111">
      <c r="A111" s="399" t="inlineStr">
        <is>
          <t>State plan</t>
        </is>
      </c>
      <c r="B111" s="400" t="n"/>
      <c r="C111" s="400" t="inlineStr">
        <is>
          <t>X</t>
        </is>
      </c>
      <c r="D111" s="399" t="inlineStr">
        <is>
          <t xml:space="preserve">The Title XXI state child health plan. </t>
        </is>
      </c>
      <c r="E111" s="399" t="n"/>
      <c r="F111" s="399" t="inlineStr">
        <is>
          <t>42 CFR 457.10</t>
        </is>
      </c>
    </row>
    <row r="112" ht="51" customHeight="1">
      <c r="A112" s="401" t="inlineStr">
        <is>
          <t>State plan approved rates</t>
        </is>
      </c>
      <c r="B112" s="402" t="inlineStr">
        <is>
          <t>X</t>
        </is>
      </c>
      <c r="C112" s="403" t="n"/>
      <c r="D112" s="401" t="inlineStr">
        <is>
          <t xml:space="preserve">Amounts calculated for specific services identifiable as having been provided to an individual beneficiary described under CMS approved rate methodologies in the Medicaid state plan. Supplemental payments contained in a state plan are not, and do not constitute, state plan approved rates. </t>
        </is>
      </c>
      <c r="E112" s="401" t="inlineStr">
        <is>
          <t>42 CFR 438.6(a)</t>
        </is>
      </c>
      <c r="F112" s="404" t="n"/>
    </row>
    <row r="113" ht="38.25" customHeight="1">
      <c r="A113" s="399" t="inlineStr">
        <is>
          <t>State review</t>
        </is>
      </c>
      <c r="B113" s="400" t="n"/>
      <c r="C113" s="400" t="inlineStr">
        <is>
          <t>X</t>
        </is>
      </c>
      <c r="D113" s="399" t="inlineStr">
        <is>
          <t>The process set forth in 42 CFR Part 457, Subpart K.</t>
        </is>
      </c>
      <c r="E113" s="399" t="n"/>
      <c r="F113" s="399" t="inlineStr">
        <is>
          <t>42 CFR 457.1260; 
42 CFR 438.400(b)</t>
        </is>
      </c>
    </row>
    <row r="114" ht="51" customHeight="1">
      <c r="A114" s="399" t="inlineStr">
        <is>
          <t>Subcontractor</t>
        </is>
      </c>
      <c r="B114" s="400" t="inlineStr">
        <is>
          <t>X</t>
        </is>
      </c>
      <c r="C114" s="400" t="n"/>
      <c r="D114" s="399" t="inlineStr">
        <is>
          <t>An individual or entity that has a contract with an MCO, PIHP, PAHP, or PCCM entity that relates directly or indirectly to the performance of the MCO's, PIHP's, PAHP's, or PCCM entity's obligations under its contract with the state. A network provider is not a subcontractor by virtue of the network provider agreement with the MCO, PIHP, or PAHP.</t>
        </is>
      </c>
      <c r="E114" s="399" t="inlineStr">
        <is>
          <t>42 CFR 438.2</t>
        </is>
      </c>
      <c r="F114" s="399" t="n"/>
    </row>
    <row r="115" ht="76.5" customHeight="1">
      <c r="A115" s="399" t="inlineStr">
        <is>
          <t>Substance use disorder benefits</t>
        </is>
      </c>
      <c r="B115" s="400" t="inlineStr">
        <is>
          <t>X</t>
        </is>
      </c>
      <c r="C115" s="400" t="n"/>
      <c r="D115" s="401" t="inlineStr">
        <is>
          <t xml:space="preserve">Benefits for items or services for SUDs, as defined by the state and in accordance with applicable federal and state law. Any disorder defined by the state as being or as not being a SUD must be defined to be consistent with generally recognized independent standards of current medical practice (for example, the most current version of the DSM, the most current version of the ICD, or state guidelines). SUD benefits include long-term care services. </t>
        </is>
      </c>
      <c r="E115" s="399" t="inlineStr">
        <is>
          <t>42 CFR 438.900</t>
        </is>
      </c>
      <c r="F115" s="399" t="inlineStr">
        <is>
          <t>42 CFR 457.496</t>
        </is>
      </c>
    </row>
    <row r="116" ht="51" customHeight="1">
      <c r="A116" s="401" t="inlineStr">
        <is>
          <t>Supplemental payments</t>
        </is>
      </c>
      <c r="B116" s="402" t="inlineStr">
        <is>
          <t>X</t>
        </is>
      </c>
      <c r="C116" s="403" t="n"/>
      <c r="D116" s="401" t="inlineStr">
        <is>
          <t>Amounts paid by the state in its FFS Medicaid delivery system to providers that are described and approved in the state plan or under a demonstration or waiver thereof and are in addition to state plan approved rates. DSH and GME payments are not, and do not constitute, supplemental payments.</t>
        </is>
      </c>
      <c r="E116" s="401" t="inlineStr">
        <is>
          <t>42 CFR 438.6(a)</t>
        </is>
      </c>
      <c r="F116" s="404" t="n"/>
    </row>
    <row r="117" ht="391.5" customHeight="1">
      <c r="A117" s="399" t="inlineStr">
        <is>
          <t>Targeted low-income child</t>
        </is>
      </c>
      <c r="B117" s="400" t="n"/>
      <c r="C117" s="400" t="inlineStr">
        <is>
          <t>X</t>
        </is>
      </c>
      <c r="D117" s="399" t="inlineStr">
        <is>
          <t xml:space="preserve">A targeted low-income child is a child who meets the standards set forth below and the eligibility standards established by the state under 42 CFR 457.320. 
(1) Financial need standard. A targeted low-income child: 
a. Has a household income, as determined in accordance with 42 CFR 457.315, at or below 200 percent of the Federal Poverty Level for a family of the size involved; 
b. Resides in a state with no Medicaid-applicable income level; 
c. Resides in a state that has a Medicaid-applicable income level and has a household income that either:
i. Exceeds the Medicaid applicable income level for the age of such child, but not by more than 50 percentage points; or 
ii. Does not exceed the income level specified for such child to be eligible for medical assistance under policies of the state plan under Title XIX on 6/1/1997. 
(2) No other coverage standard. A targeted low-income child must not be:
a. Found eligible or potentially eligible for Medicaid under policies of the state plan (determined through either the Medicaid application process or the screening process described at 42 CFR 457.350), except for eligibility under 42 CFR 435.214 (related to coverage for family planning services); 
b. Covered under a group health plan or under health insurance coverage, as defined in Section 2791 of the Public Health Service Act, unless the plan or health insurance coverage program has been in operation since before 7/1/1997 and is administered by a state that receives no federal funds for the program's operation. A child is not considered covered under a group health plan or health insurance coverage if the child does not have reasonable geographic access to care under that plan. 
(3) For purposes of this section, policies of the state plan under Title XIX plan include policies under a statewide demonstration project under section 1115(a) of the Act other than a demonstration project that covered an expanded group of eligible children but that either:
a. Did not provide inpatient hospital coverage; or 
b. Limited eligibility to children previously enrolled in Medicaid, imposed premiums as a condition of initial or continued enrollment, and did not impose a general time limit on eligibility. 
</t>
        </is>
      </c>
      <c r="E117" s="399" t="n"/>
      <c r="F117" s="399" t="inlineStr">
        <is>
          <t>42 CFR 457.10; 
42 CFR 457.310</t>
        </is>
      </c>
    </row>
    <row r="118" ht="51" customHeight="1">
      <c r="A118" s="399" t="inlineStr">
        <is>
          <t>Timely files</t>
        </is>
      </c>
      <c r="B118" s="400" t="inlineStr">
        <is>
          <t>X</t>
        </is>
      </c>
      <c r="C118" s="400" t="n"/>
      <c r="D118" s="399" t="inlineStr">
        <is>
          <t xml:space="preserve">Files for continuation of benefits on or before the later of the following: (i) Within 10 calendar days of the MCO, PIHP, or PAHP sending the notice of adverse benefit determination. (ii) The intended effective date of the MCO's, PIHP's, or PAHP's proposed adverse benefit determination. </t>
        </is>
      </c>
      <c r="E118" s="399" t="inlineStr">
        <is>
          <t>42 CFR 438.420(a)</t>
        </is>
      </c>
      <c r="F118" s="399" t="n"/>
    </row>
    <row r="119" ht="98.45" customHeight="1">
      <c r="A119" s="399" t="inlineStr">
        <is>
          <t>Treatment limitations</t>
        </is>
      </c>
      <c r="B119" s="400" t="n"/>
      <c r="C119" s="400" t="inlineStr">
        <is>
          <t>X</t>
        </is>
      </c>
      <c r="D119" s="401" t="inlineStr">
        <is>
          <t>Include limits on benefits based on the frequency of treatment, number of visits, days of coverage, days in a waiting period, or other similar limits on the scope or duration of treatment. Treatment limitations include both quantitative treatment limitations, which are expressed numerically (such as 50 outpatient visits per year), and NQTLs, which otherwise limit the scope or duration of benefits for treatment under the state plan (see 42 CFR 457.496(d)(4)(ii) for an illustrative list of NQTLs.) A permanent exclusion of all benefits for a particular condition or disorder, however, is not a treatment limitation for purposes of this definition).</t>
        </is>
      </c>
      <c r="E119" s="399" t="n"/>
      <c r="F119" s="399" t="inlineStr">
        <is>
          <t>42 CFR 457.496</t>
        </is>
      </c>
    </row>
    <row r="120" ht="92.45" customHeight="1">
      <c r="A120" s="637" t="n"/>
      <c r="B120" s="400" t="inlineStr">
        <is>
          <t>X</t>
        </is>
      </c>
      <c r="C120" s="400" t="n"/>
      <c r="D120" s="401" t="inlineStr">
        <is>
          <t xml:space="preserve">Include limits on benefits based on the frequency of treatment, number of visits, days of coverage, days in a waiting period, or other similar limits on the scope or duration of treatment. Treatment limitations include both QTLs, which are expressed numerically (such as 50 outpatient visits per year), and NQTLs, which otherwise limit the scope or duration of benefits for treatment under a plan or coverage (see 42 CFR 438.910(d)(2) for an illustrative list of NQTLs). A permanent exclusion of all benefits for a particular condition or disorder, however, is not a treatment limitation for purposes of this definition. </t>
        </is>
      </c>
      <c r="E120" s="399" t="inlineStr">
        <is>
          <t>42 CFR 438.900</t>
        </is>
      </c>
      <c r="F120" s="399" t="n"/>
    </row>
    <row r="121" ht="38.25" customFormat="1" customHeight="1" s="91">
      <c r="A121" s="399" t="inlineStr">
        <is>
          <t>Validation</t>
        </is>
      </c>
      <c r="B121" s="400" t="inlineStr">
        <is>
          <t>X</t>
        </is>
      </c>
      <c r="C121" s="400" t="n"/>
      <c r="D121" s="399" t="inlineStr">
        <is>
          <t xml:space="preserve">As used in 42 CFR Part 438, Subpart E, the review of information, data, and procedures to determine the extent to which they are accurate, reliable, free from bias, and in accord with standards for data collection and analysis. </t>
        </is>
      </c>
      <c r="E121" s="399" t="inlineStr">
        <is>
          <t>42 CFR 438.320</t>
        </is>
      </c>
      <c r="F121" s="399" t="n"/>
    </row>
    <row r="122" ht="38.25" customHeight="1">
      <c r="A122" s="399" t="inlineStr">
        <is>
          <t>Voluntary enrollment</t>
        </is>
      </c>
      <c r="B122" s="400" t="inlineStr">
        <is>
          <t>X</t>
        </is>
      </c>
      <c r="C122" s="400" t="n"/>
      <c r="D122" s="399" t="inlineStr">
        <is>
          <t xml:space="preserve">Enrollment where one or more groups of beneficiaries as enumerated in Section 1905(a) of the Act have the option to either enroll in a MCO, PIHP, PAHP, PCCM or PCCM entity, or remain enrolled in FFS to receive Medicaid-covered benefits. </t>
        </is>
      </c>
      <c r="E122" s="399" t="inlineStr">
        <is>
          <t>42 CFR 438.54(b)(1)</t>
        </is>
      </c>
      <c r="F122" s="399" t="n"/>
    </row>
    <row r="123" ht="76.5" customHeight="1">
      <c r="A123" s="399" t="inlineStr">
        <is>
          <t>Withhold arrangement</t>
        </is>
      </c>
      <c r="B123" s="400" t="inlineStr">
        <is>
          <t>X</t>
        </is>
      </c>
      <c r="C123" s="400" t="n"/>
      <c r="D123" s="399" t="inlineStr">
        <is>
          <t>Any payment mechanism under which a portion of a capitation rate is withheld from an MCO, PIHP, or PAHP and a portion of or all of the withheld amount will be paid to the MCO, PIHP, or PAHP for meeting targets specified in the contract. The targets for a withhold arrangement are distinct from general operational requirements under the contract. Arrangements that withhold a portion of a capitation rate for noncompliance with general operational requirements are a penalty and not a withhold arrangement.</t>
        </is>
      </c>
      <c r="E123" s="399" t="inlineStr">
        <is>
          <t>42 CFR 438.6</t>
        </is>
      </c>
      <c r="F123" s="399" t="n"/>
    </row>
  </sheetData>
  <mergeCells count="22">
    <mergeCell ref="C30:C31"/>
    <mergeCell ref="A119:A120"/>
    <mergeCell ref="A7:A8"/>
    <mergeCell ref="B46:B47"/>
    <mergeCell ref="C10:C11"/>
    <mergeCell ref="B57:B58"/>
    <mergeCell ref="A108:A109"/>
    <mergeCell ref="A46:A47"/>
    <mergeCell ref="A37:A38"/>
    <mergeCell ref="C46:C47"/>
    <mergeCell ref="B10:B11"/>
    <mergeCell ref="B37:B38"/>
    <mergeCell ref="A57:A58"/>
    <mergeCell ref="C57:C58"/>
    <mergeCell ref="B108:B109"/>
    <mergeCell ref="C7:C8"/>
    <mergeCell ref="A10:A11"/>
    <mergeCell ref="B30:B31"/>
    <mergeCell ref="C37:C38"/>
    <mergeCell ref="B7:B8"/>
    <mergeCell ref="C108:C109"/>
    <mergeCell ref="A30:A31"/>
  </mergeCells>
  <pageMargins left="0.7" right="0.7" top="0.75" bottom="0.75" header="0.3" footer="0.3"/>
  <pageSetup orientation="portrait" scale="76" fitToHeight="3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Jenna Libersky</dc:creator>
  <dcterms:created xsi:type="dcterms:W3CDTF">2017-01-03T16:40:43Z</dcterms:created>
  <dcterms:modified xsi:type="dcterms:W3CDTF">2026-03-30T16:45:35Z</dcterms:modified>
  <cp:lastModifiedBy>Manjunath Chimbili</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0x010100F2F20C39E034054BB52F0FC1215E9597</vt:lpwstr>
  </property>
  <property name="MediaServiceImageTags" fmtid="{D5CDD505-2E9C-101B-9397-08002B2CF9AE}" pid="3">
    <vt:lpwstr/>
  </property>
  <property name="PROP_Clist" fmtid="{D5CDD505-2E9C-101B-9397-08002B2CF9AE}" pid="4">
    <vt:lpwstr/>
  </property>
</Properties>
</file>