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thik.Samath\Desktop\Customer Complains -Sever violators\2023 data\data- after interpretation\Final chart\"/>
    </mc:Choice>
  </mc:AlternateContent>
  <bookViews>
    <workbookView xWindow="0" yWindow="0" windowWidth="19200" windowHeight="6760" firstSheet="8" activeTab="12"/>
  </bookViews>
  <sheets>
    <sheet name="1.Over all violation-Experience" sheetId="1" r:id="rId1"/>
    <sheet name="Consolidated 1-5 violation" sheetId="7" r:id="rId2"/>
    <sheet name="1.Staff Misconduct" sheetId="2" r:id="rId3"/>
    <sheet name="2.Reckless driving" sheetId="3" r:id="rId4"/>
    <sheet name="3.Refuse to Pick-up" sheetId="4" r:id="rId5"/>
    <sheet name="4.Extended Route" sheetId="5" r:id="rId6"/>
    <sheet name="5.Poor Geographical Location" sheetId="6" r:id="rId7"/>
    <sheet name="Mean Age violators" sheetId="8" r:id="rId8"/>
    <sheet name="Sheet13" sheetId="13" r:id="rId9"/>
    <sheet name="Zero exp-financial all" sheetId="14" r:id="rId10"/>
    <sheet name="Over all exp-Financial" sheetId="15" r:id="rId11"/>
    <sheet name="3YR EXP-Financial" sheetId="16" r:id="rId12"/>
    <sheet name="Original revinue" sheetId="9" r:id="rId13"/>
    <sheet name="Earned revinue" sheetId="10" r:id="rId14"/>
    <sheet name="commission" sheetId="11" r:id="rId15"/>
    <sheet name="Net Pay" sheetId="12" r:id="rId16"/>
    <sheet name="Repeat violators" sheetId="17" r:id="rId17"/>
    <sheet name="MOM-Violation-%" sheetId="18" r:id="rId18"/>
    <sheet name="0 exp breakup-MOM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" i="19" l="1"/>
  <c r="Z13" i="19"/>
  <c r="Z12" i="19"/>
  <c r="Z11" i="19"/>
  <c r="Z10" i="19"/>
  <c r="Z9" i="19"/>
  <c r="Z8" i="19"/>
  <c r="Z7" i="19"/>
  <c r="Z6" i="19"/>
  <c r="Z5" i="19"/>
  <c r="Z4" i="19"/>
  <c r="Z3" i="19"/>
  <c r="W14" i="19"/>
  <c r="W13" i="19"/>
  <c r="W12" i="19"/>
  <c r="W11" i="19"/>
  <c r="W10" i="19"/>
  <c r="W9" i="19"/>
  <c r="W8" i="19"/>
  <c r="W7" i="19"/>
  <c r="W6" i="19"/>
  <c r="W5" i="19"/>
  <c r="W4" i="19"/>
  <c r="W3" i="19"/>
  <c r="B14" i="19"/>
  <c r="T14" i="19"/>
  <c r="T13" i="19"/>
  <c r="T12" i="19"/>
  <c r="T11" i="19"/>
  <c r="T10" i="19"/>
  <c r="T9" i="19"/>
  <c r="T8" i="19"/>
  <c r="T7" i="19"/>
  <c r="T6" i="19"/>
  <c r="T5" i="19"/>
  <c r="T4" i="19"/>
  <c r="T3" i="19"/>
  <c r="Q14" i="19"/>
  <c r="Q13" i="19"/>
  <c r="Q12" i="19"/>
  <c r="Q11" i="19"/>
  <c r="Q10" i="19"/>
  <c r="Q9" i="19"/>
  <c r="Q8" i="19"/>
  <c r="Q7" i="19"/>
  <c r="Q6" i="19"/>
  <c r="Q5" i="19"/>
  <c r="Q4" i="19"/>
  <c r="Q3" i="19"/>
  <c r="N14" i="19"/>
  <c r="N13" i="19"/>
  <c r="N12" i="19"/>
  <c r="N11" i="19"/>
  <c r="N10" i="19"/>
  <c r="N9" i="19"/>
  <c r="N8" i="19"/>
  <c r="N7" i="19"/>
  <c r="N6" i="19"/>
  <c r="N5" i="19"/>
  <c r="N4" i="19"/>
  <c r="N3" i="19"/>
  <c r="K14" i="19"/>
  <c r="K13" i="19"/>
  <c r="K12" i="19"/>
  <c r="K11" i="19"/>
  <c r="K10" i="19"/>
  <c r="K9" i="19"/>
  <c r="K8" i="19"/>
  <c r="K7" i="19"/>
  <c r="K6" i="19"/>
  <c r="K5" i="19"/>
  <c r="K4" i="19"/>
  <c r="K3" i="19"/>
  <c r="H14" i="19"/>
  <c r="H13" i="19"/>
  <c r="H12" i="19"/>
  <c r="H11" i="19"/>
  <c r="H10" i="19"/>
  <c r="H9" i="19"/>
  <c r="H8" i="19"/>
  <c r="H7" i="19"/>
  <c r="H6" i="19"/>
  <c r="H5" i="19"/>
  <c r="H4" i="19"/>
  <c r="H3" i="19"/>
  <c r="E14" i="19"/>
  <c r="E13" i="19"/>
  <c r="E12" i="19"/>
  <c r="E11" i="19"/>
  <c r="E10" i="19"/>
  <c r="E9" i="19"/>
  <c r="E8" i="19"/>
  <c r="E7" i="19"/>
  <c r="E6" i="19"/>
  <c r="E5" i="19"/>
  <c r="E4" i="19"/>
  <c r="E3" i="19"/>
  <c r="B4" i="19"/>
  <c r="B5" i="19"/>
  <c r="B6" i="19"/>
  <c r="B7" i="19"/>
  <c r="B8" i="19"/>
  <c r="B9" i="19"/>
  <c r="B10" i="19"/>
  <c r="B11" i="19"/>
  <c r="B12" i="19"/>
  <c r="B13" i="19"/>
  <c r="B3" i="19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C18" i="18"/>
  <c r="E18" i="18"/>
  <c r="D18" i="18"/>
  <c r="B18" i="18"/>
  <c r="G17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2" i="4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C16" i="6" l="1"/>
  <c r="C16" i="5"/>
  <c r="C16" i="4"/>
  <c r="D16" i="3"/>
  <c r="E16" i="2"/>
</calcChain>
</file>

<file path=xl/sharedStrings.xml><?xml version="1.0" encoding="utf-8"?>
<sst xmlns="http://schemas.openxmlformats.org/spreadsheetml/2006/main" count="403" uniqueCount="71">
  <si>
    <t>Below 1Year</t>
  </si>
  <si>
    <t>3 Year</t>
  </si>
  <si>
    <t>5 Year</t>
  </si>
  <si>
    <t>6 Year</t>
  </si>
  <si>
    <t>2 Year</t>
  </si>
  <si>
    <t>1 Year</t>
  </si>
  <si>
    <t>8 Year</t>
  </si>
  <si>
    <t>4 Year</t>
  </si>
  <si>
    <t>7 Year</t>
  </si>
  <si>
    <t>9 Year</t>
  </si>
  <si>
    <t>11 - 15 Years</t>
  </si>
  <si>
    <t>16 to 20 Years</t>
  </si>
  <si>
    <t>10 Year</t>
  </si>
  <si>
    <t>21 to 27 Years</t>
  </si>
  <si>
    <t>Value1</t>
  </si>
  <si>
    <t>Total</t>
  </si>
  <si>
    <t>Overall violation of 3 Quarters of 2023 - Compare with the Drivers' experience:</t>
  </si>
  <si>
    <t>1. Staff Misconduct</t>
  </si>
  <si>
    <t>Total Quantity of all 5 violations</t>
  </si>
  <si>
    <t>2. Reckless Driving</t>
  </si>
  <si>
    <t>3. Refuse to Pick-Up</t>
  </si>
  <si>
    <t>4.Extended Route</t>
  </si>
  <si>
    <t>5.Poor Geographical Location</t>
  </si>
  <si>
    <t>Duration</t>
  </si>
  <si>
    <t>Total Quantity</t>
  </si>
  <si>
    <t>Percentage</t>
  </si>
  <si>
    <t xml:space="preserve">Consolidated report of 2409 Violations in 1 - 5 </t>
  </si>
  <si>
    <t>Mean Age of Violators:</t>
  </si>
  <si>
    <t>Staff Conduct</t>
  </si>
  <si>
    <t>Reckless driving</t>
  </si>
  <si>
    <t>Refusal to Pick-up</t>
  </si>
  <si>
    <t>Extended Route</t>
  </si>
  <si>
    <t>Poor geographical Location</t>
  </si>
  <si>
    <t>Violation</t>
  </si>
  <si>
    <t>Age</t>
  </si>
  <si>
    <t>DOJ Missing in Master</t>
  </si>
  <si>
    <t>Count</t>
  </si>
  <si>
    <t>Original Revienew- With &amp; Without Penalty comparition</t>
  </si>
  <si>
    <t>Original Revinue Collection -Drivers With Penalty</t>
  </si>
  <si>
    <t>Original Revinue Collection -Drivers Without Penalty</t>
  </si>
  <si>
    <t>Earned Revinue Collection -Drivers With Penalty</t>
  </si>
  <si>
    <t>Earned Revinue Collection -Drivers Without Penalty</t>
  </si>
  <si>
    <t>Net Pay -Drivers With Penalty</t>
  </si>
  <si>
    <t>Net Pay -Drivers Without Penalty</t>
  </si>
  <si>
    <t>zero</t>
  </si>
  <si>
    <t>Three</t>
  </si>
  <si>
    <t>Commission -Drivers With Penalty</t>
  </si>
  <si>
    <t>Commission -Drivers Without Penalty</t>
  </si>
  <si>
    <t>Overall</t>
  </si>
  <si>
    <t>Zero</t>
  </si>
  <si>
    <t>Over All</t>
  </si>
  <si>
    <t>Original Revinue Collection -Drivers With Penalty (Less 1 Year experience)</t>
  </si>
  <si>
    <t>Original Revinue Collection -Drivers With Penalty (3 Years experience)</t>
  </si>
  <si>
    <t>Original Revinue Collection -Drivers Without Penalty (Less 1 Year experience)</t>
  </si>
  <si>
    <t>Original Revinue Collection -Drivers Without Penalty (3 Years experience)</t>
  </si>
  <si>
    <t>Original Revinue Collection -Drivers Without Penalty (All experience holders)</t>
  </si>
  <si>
    <t>Original Revinue Collection -Drivers With Penalty (All experience holders)</t>
  </si>
  <si>
    <t>Driver ID</t>
  </si>
  <si>
    <t>No of Violations</t>
  </si>
  <si>
    <t>Violators List</t>
  </si>
  <si>
    <t>Remarks</t>
  </si>
  <si>
    <t>Less 1 Yr exp</t>
  </si>
  <si>
    <t>3 Yrs exp</t>
  </si>
  <si>
    <t>1 Yr exp</t>
  </si>
  <si>
    <t>2 Yrs exp</t>
  </si>
  <si>
    <t>Violators' Experience</t>
  </si>
  <si>
    <t>Experience in Months</t>
  </si>
  <si>
    <t>0 to 2 Months</t>
  </si>
  <si>
    <t>3 to 5 Months</t>
  </si>
  <si>
    <t>6 to 8 Months</t>
  </si>
  <si>
    <t>9 to 11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</si>
</sst>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0.5"/>
      <color rgb="FF000000"/>
      <name val="Consolas"/>
      <family val="3"/>
    </font>
    <font>
      <sz val="10.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left" vertical="center" indent="4"/>
    </xf>
    <xf numFmtId="0" fontId="0" fillId="0" borderId="0" xfId="0" applyAlignment="1">
      <alignment horizontal="left" vertical="center" indent="4"/>
    </xf>
    <xf numFmtId="0" fontId="1" fillId="0" borderId="1" xfId="0" applyFont="1" applyBorder="1" applyAlignment="1">
      <alignment horizontal="left" vertical="center" indent="4"/>
    </xf>
    <xf numFmtId="0" fontId="0" fillId="0" borderId="1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vertical="center"/>
    </xf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Alignment="1">
      <alignment vertical="center"/>
    </xf>
    <xf numFmtId="1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10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7" fontId="0" fillId="0" borderId="1" xfId="0" applyNumberFormat="1" applyFill="1" applyBorder="1" applyAlignment="1"/>
    <xf numFmtId="10" fontId="1" fillId="0" borderId="0" xfId="0" applyNumberFormat="1" applyFont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7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C16"/>
    </sheetView>
  </sheetViews>
  <sheetFormatPr defaultRowHeight="14.5" x14ac:dyDescent="0.35"/>
  <cols>
    <col min="1" max="1" width="21.81640625" bestFit="1" customWidth="1"/>
    <col min="2" max="2" width="18.54296875" style="7" customWidth="1"/>
    <col min="3" max="3" width="18.54296875" style="8" customWidth="1"/>
  </cols>
  <sheetData>
    <row r="1" spans="1:9" x14ac:dyDescent="0.35">
      <c r="A1" t="s">
        <v>16</v>
      </c>
    </row>
    <row r="2" spans="1:9" x14ac:dyDescent="0.35">
      <c r="A2" s="3" t="s">
        <v>0</v>
      </c>
      <c r="B2" s="9">
        <v>0.40653800000000001</v>
      </c>
      <c r="C2" s="10">
        <f>3479*B2</f>
        <v>1414.3457020000001</v>
      </c>
    </row>
    <row r="3" spans="1:9" x14ac:dyDescent="0.35">
      <c r="A3" s="3" t="s">
        <v>1</v>
      </c>
      <c r="B3" s="9">
        <v>0.100149</v>
      </c>
      <c r="C3" s="10">
        <f t="shared" ref="C3:C15" si="0">3479*B3</f>
        <v>348.41837099999998</v>
      </c>
    </row>
    <row r="4" spans="1:9" x14ac:dyDescent="0.35">
      <c r="A4" s="3" t="s">
        <v>2</v>
      </c>
      <c r="B4" s="9">
        <v>5.9138000000000003E-2</v>
      </c>
      <c r="C4" s="10">
        <f t="shared" si="0"/>
        <v>205.74110200000001</v>
      </c>
    </row>
    <row r="5" spans="1:9" x14ac:dyDescent="0.35">
      <c r="A5" s="3" t="s">
        <v>3</v>
      </c>
      <c r="B5" s="9">
        <v>5.7355000000000003E-2</v>
      </c>
      <c r="C5" s="10">
        <f t="shared" si="0"/>
        <v>199.53804500000001</v>
      </c>
    </row>
    <row r="6" spans="1:9" x14ac:dyDescent="0.35">
      <c r="A6" s="3" t="s">
        <v>4</v>
      </c>
      <c r="B6" s="9">
        <v>5.4681E-2</v>
      </c>
      <c r="C6" s="10">
        <f t="shared" si="0"/>
        <v>190.23519899999999</v>
      </c>
    </row>
    <row r="7" spans="1:9" x14ac:dyDescent="0.35">
      <c r="A7" s="3" t="s">
        <v>5</v>
      </c>
      <c r="B7" s="9">
        <v>4.9331E-2</v>
      </c>
      <c r="C7" s="10">
        <f t="shared" si="0"/>
        <v>171.62254899999999</v>
      </c>
    </row>
    <row r="8" spans="1:9" x14ac:dyDescent="0.35">
      <c r="A8" s="3" t="s">
        <v>6</v>
      </c>
      <c r="B8" s="9">
        <v>4.6359999999999998E-2</v>
      </c>
      <c r="C8" s="10">
        <f t="shared" si="0"/>
        <v>161.28644</v>
      </c>
    </row>
    <row r="9" spans="1:9" x14ac:dyDescent="0.35">
      <c r="A9" s="3" t="s">
        <v>7</v>
      </c>
      <c r="B9" s="9">
        <v>4.3388000000000003E-2</v>
      </c>
      <c r="C9" s="10">
        <f t="shared" si="0"/>
        <v>150.94685200000001</v>
      </c>
    </row>
    <row r="10" spans="1:9" x14ac:dyDescent="0.35">
      <c r="A10" s="3" t="s">
        <v>8</v>
      </c>
      <c r="B10" s="9">
        <v>3.1203999999999999E-2</v>
      </c>
      <c r="C10" s="10">
        <f t="shared" si="0"/>
        <v>108.55871599999999</v>
      </c>
    </row>
    <row r="11" spans="1:9" x14ac:dyDescent="0.35">
      <c r="A11" s="3" t="s">
        <v>9</v>
      </c>
      <c r="B11" s="9">
        <v>3.0905999999999999E-2</v>
      </c>
      <c r="C11" s="10">
        <f t="shared" si="0"/>
        <v>107.521974</v>
      </c>
    </row>
    <row r="12" spans="1:9" x14ac:dyDescent="0.35">
      <c r="A12" s="3" t="s">
        <v>12</v>
      </c>
      <c r="B12" s="9">
        <v>1.3372999999999999E-2</v>
      </c>
      <c r="C12" s="10">
        <f t="shared" si="0"/>
        <v>46.524667000000001</v>
      </c>
    </row>
    <row r="13" spans="1:9" x14ac:dyDescent="0.35">
      <c r="A13" s="3" t="s">
        <v>10</v>
      </c>
      <c r="B13" s="9">
        <v>8.0238000000000004E-2</v>
      </c>
      <c r="C13" s="10">
        <f t="shared" si="0"/>
        <v>279.14800200000002</v>
      </c>
      <c r="D13" s="5"/>
      <c r="E13" s="5"/>
      <c r="F13" s="5"/>
      <c r="G13" s="5"/>
    </row>
    <row r="14" spans="1:9" x14ac:dyDescent="0.35">
      <c r="A14" s="3" t="s">
        <v>11</v>
      </c>
      <c r="B14" s="9">
        <v>1.6642000000000001E-2</v>
      </c>
      <c r="C14" s="10">
        <f t="shared" si="0"/>
        <v>57.897518000000005</v>
      </c>
      <c r="D14" s="5"/>
      <c r="E14" s="5"/>
      <c r="F14" s="5"/>
      <c r="G14" s="5"/>
    </row>
    <row r="15" spans="1:9" x14ac:dyDescent="0.35">
      <c r="A15" s="3" t="s">
        <v>13</v>
      </c>
      <c r="B15" s="9">
        <v>1.0697E-2</v>
      </c>
      <c r="C15" s="10">
        <f t="shared" si="0"/>
        <v>37.214863000000001</v>
      </c>
      <c r="D15" s="5"/>
      <c r="E15" s="5"/>
      <c r="F15" s="5"/>
      <c r="G15" s="5"/>
      <c r="H15" s="5"/>
      <c r="I15" s="5"/>
    </row>
    <row r="16" spans="1:9" x14ac:dyDescent="0.35">
      <c r="A16" s="52" t="s">
        <v>15</v>
      </c>
      <c r="B16" s="53"/>
      <c r="C16" s="11">
        <f>SUM(C2:C15)</f>
        <v>3479.0000000000009</v>
      </c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2"/>
    </row>
  </sheetData>
  <mergeCells count="1">
    <mergeCell ref="A16:B16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G1" sqref="G1"/>
    </sheetView>
  </sheetViews>
  <sheetFormatPr defaultRowHeight="14.5" x14ac:dyDescent="0.35"/>
  <cols>
    <col min="1" max="5" width="19.26953125" customWidth="1"/>
    <col min="6" max="7" width="11.90625" customWidth="1"/>
    <col min="8" max="9" width="13.08984375" customWidth="1"/>
  </cols>
  <sheetData>
    <row r="2" spans="1:5" ht="61" customHeight="1" x14ac:dyDescent="0.35">
      <c r="A2" s="5" t="s">
        <v>49</v>
      </c>
      <c r="B2" s="14" t="s">
        <v>38</v>
      </c>
      <c r="C2" s="14" t="s">
        <v>40</v>
      </c>
      <c r="D2" s="14" t="s">
        <v>46</v>
      </c>
      <c r="E2" s="14" t="s">
        <v>42</v>
      </c>
    </row>
    <row r="3" spans="1:5" x14ac:dyDescent="0.35">
      <c r="A3" s="5" t="s">
        <v>36</v>
      </c>
      <c r="B3" s="5">
        <v>1368</v>
      </c>
      <c r="C3" s="5">
        <v>1264</v>
      </c>
      <c r="D3" s="5">
        <v>1264</v>
      </c>
      <c r="E3" s="5">
        <v>1368</v>
      </c>
    </row>
    <row r="4" spans="1:5" x14ac:dyDescent="0.35">
      <c r="A4" s="5">
        <v>0</v>
      </c>
      <c r="B4" s="5">
        <v>212</v>
      </c>
      <c r="C4" s="5">
        <v>-224</v>
      </c>
      <c r="D4" s="5">
        <v>0</v>
      </c>
      <c r="E4" s="5">
        <v>0</v>
      </c>
    </row>
    <row r="5" spans="1:5" x14ac:dyDescent="0.35">
      <c r="A5" s="23">
        <v>0.25</v>
      </c>
      <c r="B5" s="8">
        <v>8638.8756670000002</v>
      </c>
      <c r="C5" s="8">
        <v>5569</v>
      </c>
      <c r="D5" s="8">
        <v>593</v>
      </c>
      <c r="E5" s="8">
        <v>133</v>
      </c>
    </row>
    <row r="6" spans="1:5" x14ac:dyDescent="0.35">
      <c r="A6" s="23">
        <v>0.5</v>
      </c>
      <c r="B6" s="8">
        <v>11298.371111</v>
      </c>
      <c r="C6" s="8">
        <v>7976</v>
      </c>
      <c r="D6" s="8">
        <v>1778</v>
      </c>
      <c r="E6" s="8">
        <v>775</v>
      </c>
    </row>
    <row r="7" spans="1:5" x14ac:dyDescent="0.35">
      <c r="A7" s="23">
        <v>0.75</v>
      </c>
      <c r="B7" s="8">
        <v>13819.160333</v>
      </c>
      <c r="C7" s="8">
        <v>9690</v>
      </c>
      <c r="D7" s="8">
        <v>2776</v>
      </c>
      <c r="E7" s="8">
        <v>1616</v>
      </c>
    </row>
    <row r="8" spans="1:5" x14ac:dyDescent="0.35">
      <c r="A8" s="23">
        <v>1</v>
      </c>
      <c r="B8" s="8">
        <v>20865.049167000001</v>
      </c>
      <c r="C8" s="8">
        <v>15300</v>
      </c>
      <c r="D8" s="8">
        <v>5508</v>
      </c>
      <c r="E8" s="8">
        <v>4975</v>
      </c>
    </row>
    <row r="10" spans="1:5" ht="58" x14ac:dyDescent="0.35">
      <c r="A10" s="5" t="s">
        <v>49</v>
      </c>
      <c r="B10" s="14" t="s">
        <v>39</v>
      </c>
      <c r="C10" s="14" t="s">
        <v>41</v>
      </c>
      <c r="D10" s="14" t="s">
        <v>47</v>
      </c>
      <c r="E10" s="14" t="s">
        <v>43</v>
      </c>
    </row>
    <row r="11" spans="1:5" x14ac:dyDescent="0.35">
      <c r="A11" s="5" t="s">
        <v>36</v>
      </c>
      <c r="B11" s="16">
        <v>2762</v>
      </c>
      <c r="C11" s="16">
        <v>2762</v>
      </c>
      <c r="D11" s="16">
        <v>2762</v>
      </c>
      <c r="E11" s="16">
        <v>2762</v>
      </c>
    </row>
    <row r="12" spans="1:5" x14ac:dyDescent="0.35">
      <c r="A12" s="5">
        <v>0</v>
      </c>
      <c r="B12" s="16">
        <v>0</v>
      </c>
      <c r="C12" s="16">
        <v>-162</v>
      </c>
      <c r="D12" s="16">
        <v>0</v>
      </c>
      <c r="E12" s="16">
        <v>0</v>
      </c>
    </row>
    <row r="13" spans="1:5" x14ac:dyDescent="0.35">
      <c r="A13" s="23">
        <v>0.25</v>
      </c>
      <c r="B13" s="25">
        <v>7356</v>
      </c>
      <c r="C13" s="25">
        <v>4679</v>
      </c>
      <c r="D13" s="25">
        <v>778</v>
      </c>
      <c r="E13" s="25">
        <v>120</v>
      </c>
    </row>
    <row r="14" spans="1:5" x14ac:dyDescent="0.35">
      <c r="A14" s="23">
        <v>0.5</v>
      </c>
      <c r="B14" s="25">
        <v>9847</v>
      </c>
      <c r="C14" s="25">
        <v>7565</v>
      </c>
      <c r="D14" s="25">
        <v>1606</v>
      </c>
      <c r="E14" s="25">
        <v>722</v>
      </c>
    </row>
    <row r="15" spans="1:5" x14ac:dyDescent="0.35">
      <c r="A15" s="23">
        <v>0.75</v>
      </c>
      <c r="B15" s="25">
        <v>11917</v>
      </c>
      <c r="C15" s="25">
        <v>9205</v>
      </c>
      <c r="D15" s="25">
        <v>2372</v>
      </c>
      <c r="E15" s="25">
        <v>1340</v>
      </c>
    </row>
    <row r="16" spans="1:5" x14ac:dyDescent="0.35">
      <c r="A16" s="23">
        <v>1</v>
      </c>
      <c r="B16" s="25">
        <v>23073</v>
      </c>
      <c r="C16" s="25">
        <v>15184</v>
      </c>
      <c r="D16" s="25">
        <v>5314</v>
      </c>
      <c r="E16" s="25">
        <v>4606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opLeftCell="A3" workbookViewId="0">
      <selection activeCell="H15" sqref="H15"/>
    </sheetView>
  </sheetViews>
  <sheetFormatPr defaultRowHeight="14.5" x14ac:dyDescent="0.35"/>
  <cols>
    <col min="1" max="5" width="17.81640625" customWidth="1"/>
  </cols>
  <sheetData>
    <row r="2" spans="1:5" ht="73.5" customHeight="1" x14ac:dyDescent="0.35">
      <c r="A2" s="5" t="s">
        <v>48</v>
      </c>
      <c r="B2" s="14" t="s">
        <v>38</v>
      </c>
      <c r="C2" s="14" t="s">
        <v>40</v>
      </c>
      <c r="D2" s="14" t="s">
        <v>46</v>
      </c>
      <c r="E2" s="14" t="s">
        <v>42</v>
      </c>
    </row>
    <row r="3" spans="1:5" x14ac:dyDescent="0.35">
      <c r="A3" s="5" t="s">
        <v>36</v>
      </c>
      <c r="B3" s="5">
        <v>3452</v>
      </c>
      <c r="C3" s="5">
        <v>3149</v>
      </c>
      <c r="D3" s="5">
        <v>3149</v>
      </c>
      <c r="E3" s="5">
        <v>3149</v>
      </c>
    </row>
    <row r="4" spans="1:5" x14ac:dyDescent="0.35">
      <c r="A4" s="5">
        <v>0</v>
      </c>
      <c r="B4" s="5">
        <v>212</v>
      </c>
      <c r="C4" s="5">
        <v>-224</v>
      </c>
      <c r="D4" s="5">
        <v>0</v>
      </c>
      <c r="E4" s="5">
        <v>0</v>
      </c>
    </row>
    <row r="5" spans="1:5" x14ac:dyDescent="0.35">
      <c r="A5" s="23">
        <v>0.25</v>
      </c>
      <c r="B5" s="8">
        <v>10668</v>
      </c>
      <c r="C5" s="8">
        <v>6014</v>
      </c>
      <c r="D5" s="8">
        <v>964</v>
      </c>
      <c r="E5" s="8">
        <v>480</v>
      </c>
    </row>
    <row r="6" spans="1:5" x14ac:dyDescent="0.35">
      <c r="A6" s="23">
        <v>0.5</v>
      </c>
      <c r="B6" s="8">
        <v>13474</v>
      </c>
      <c r="C6" s="8">
        <v>8672</v>
      </c>
      <c r="D6" s="8">
        <v>2224</v>
      </c>
      <c r="E6" s="8">
        <v>1773</v>
      </c>
    </row>
    <row r="7" spans="1:5" x14ac:dyDescent="0.35">
      <c r="A7" s="23">
        <v>0.75</v>
      </c>
      <c r="B7" s="8">
        <v>15777</v>
      </c>
      <c r="C7" s="8">
        <v>10526</v>
      </c>
      <c r="D7" s="8">
        <v>3230</v>
      </c>
      <c r="E7" s="8">
        <v>2882</v>
      </c>
    </row>
    <row r="8" spans="1:5" x14ac:dyDescent="0.35">
      <c r="A8" s="23">
        <v>1</v>
      </c>
      <c r="B8" s="8">
        <v>28175</v>
      </c>
      <c r="C8" s="8">
        <v>17316</v>
      </c>
      <c r="D8" s="8">
        <v>6234</v>
      </c>
      <c r="E8" s="8">
        <v>6184</v>
      </c>
    </row>
    <row r="10" spans="1:5" ht="63" customHeight="1" x14ac:dyDescent="0.35">
      <c r="A10" s="5" t="s">
        <v>48</v>
      </c>
      <c r="B10" s="14" t="s">
        <v>39</v>
      </c>
      <c r="C10" s="14" t="s">
        <v>41</v>
      </c>
      <c r="D10" s="14" t="s">
        <v>47</v>
      </c>
      <c r="E10" s="14" t="s">
        <v>43</v>
      </c>
    </row>
    <row r="11" spans="1:5" x14ac:dyDescent="0.35">
      <c r="A11" s="5" t="s">
        <v>36</v>
      </c>
      <c r="B11" s="16">
        <v>8056</v>
      </c>
      <c r="C11" s="16">
        <v>8056</v>
      </c>
      <c r="D11" s="16">
        <v>8056</v>
      </c>
      <c r="E11" s="16">
        <v>8056</v>
      </c>
    </row>
    <row r="12" spans="1:5" x14ac:dyDescent="0.35">
      <c r="A12" s="5">
        <v>0</v>
      </c>
      <c r="B12" s="16">
        <v>0</v>
      </c>
      <c r="C12" s="16">
        <v>-162</v>
      </c>
      <c r="D12" s="16">
        <v>0</v>
      </c>
      <c r="E12" s="16">
        <v>0</v>
      </c>
    </row>
    <row r="13" spans="1:5" x14ac:dyDescent="0.35">
      <c r="A13" s="23">
        <v>0.25</v>
      </c>
      <c r="B13" s="25">
        <v>10385</v>
      </c>
      <c r="C13" s="25">
        <v>5941</v>
      </c>
      <c r="D13" s="25">
        <v>1108</v>
      </c>
      <c r="E13" s="25">
        <v>621</v>
      </c>
    </row>
    <row r="14" spans="1:5" x14ac:dyDescent="0.35">
      <c r="A14" s="23">
        <v>0.5</v>
      </c>
      <c r="B14" s="25">
        <v>13071</v>
      </c>
      <c r="C14" s="25">
        <v>8743</v>
      </c>
      <c r="D14" s="25">
        <v>2232</v>
      </c>
      <c r="E14" s="25">
        <v>1775</v>
      </c>
    </row>
    <row r="15" spans="1:5" x14ac:dyDescent="0.35">
      <c r="A15" s="23">
        <v>0.75</v>
      </c>
      <c r="B15" s="25">
        <v>15266</v>
      </c>
      <c r="C15" s="25">
        <v>10410</v>
      </c>
      <c r="D15" s="25">
        <v>3144</v>
      </c>
      <c r="E15" s="25">
        <v>2799</v>
      </c>
    </row>
    <row r="16" spans="1:5" x14ac:dyDescent="0.35">
      <c r="A16" s="23">
        <v>1</v>
      </c>
      <c r="B16" s="25">
        <v>26775</v>
      </c>
      <c r="C16" s="25">
        <v>16151</v>
      </c>
      <c r="D16" s="25">
        <v>5814</v>
      </c>
      <c r="E16" s="25">
        <v>6407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opLeftCell="A4" workbookViewId="0">
      <selection activeCell="B22" sqref="B22"/>
    </sheetView>
  </sheetViews>
  <sheetFormatPr defaultRowHeight="14.5" x14ac:dyDescent="0.35"/>
  <cols>
    <col min="1" max="5" width="18.54296875" customWidth="1"/>
    <col min="6" max="6" width="15.08984375" customWidth="1"/>
  </cols>
  <sheetData>
    <row r="2" spans="1:5" ht="40.5" customHeight="1" x14ac:dyDescent="0.35">
      <c r="A2" s="5" t="s">
        <v>45</v>
      </c>
      <c r="B2" s="14" t="s">
        <v>38</v>
      </c>
      <c r="C2" s="14" t="s">
        <v>40</v>
      </c>
      <c r="D2" s="14" t="s">
        <v>46</v>
      </c>
      <c r="E2" s="14" t="s">
        <v>42</v>
      </c>
    </row>
    <row r="3" spans="1:5" x14ac:dyDescent="0.35">
      <c r="A3" s="5" t="s">
        <v>36</v>
      </c>
      <c r="B3" s="5">
        <v>337</v>
      </c>
      <c r="C3" s="5">
        <v>297</v>
      </c>
      <c r="D3" s="5">
        <v>297</v>
      </c>
      <c r="E3" s="5">
        <v>297</v>
      </c>
    </row>
    <row r="4" spans="1:5" x14ac:dyDescent="0.35">
      <c r="A4" s="5">
        <v>0</v>
      </c>
      <c r="B4" s="5">
        <v>3846</v>
      </c>
      <c r="C4" s="5">
        <v>0</v>
      </c>
      <c r="D4" s="5">
        <v>0</v>
      </c>
      <c r="E4" s="5">
        <v>0</v>
      </c>
    </row>
    <row r="5" spans="1:5" x14ac:dyDescent="0.35">
      <c r="A5" s="23">
        <v>0.25</v>
      </c>
      <c r="B5" s="8">
        <v>12385</v>
      </c>
      <c r="C5" s="8">
        <v>6297</v>
      </c>
      <c r="D5" s="8">
        <v>1366</v>
      </c>
      <c r="E5" s="8">
        <v>1126</v>
      </c>
    </row>
    <row r="6" spans="1:5" x14ac:dyDescent="0.35">
      <c r="A6" s="23">
        <v>0.5</v>
      </c>
      <c r="B6" s="8">
        <v>14315</v>
      </c>
      <c r="C6" s="8">
        <v>8952</v>
      </c>
      <c r="D6" s="8">
        <v>2290</v>
      </c>
      <c r="E6" s="8">
        <v>2422</v>
      </c>
    </row>
    <row r="7" spans="1:5" x14ac:dyDescent="0.35">
      <c r="A7" s="23">
        <v>0.75</v>
      </c>
      <c r="B7" s="8">
        <v>16652</v>
      </c>
      <c r="C7" s="8">
        <v>10803</v>
      </c>
      <c r="D7" s="8">
        <v>3341</v>
      </c>
      <c r="E7" s="8">
        <v>3309</v>
      </c>
    </row>
    <row r="8" spans="1:5" x14ac:dyDescent="0.35">
      <c r="A8" s="23">
        <v>1</v>
      </c>
      <c r="B8" s="8">
        <v>24173</v>
      </c>
      <c r="C8" s="8">
        <v>14810</v>
      </c>
      <c r="D8" s="8">
        <v>5331</v>
      </c>
      <c r="E8" s="8">
        <v>5445</v>
      </c>
    </row>
    <row r="10" spans="1:5" ht="43" customHeight="1" x14ac:dyDescent="0.35">
      <c r="A10" s="5" t="s">
        <v>45</v>
      </c>
      <c r="B10" s="14" t="s">
        <v>39</v>
      </c>
      <c r="C10" s="14" t="s">
        <v>41</v>
      </c>
      <c r="D10" s="14" t="s">
        <v>47</v>
      </c>
      <c r="E10" s="14" t="s">
        <v>43</v>
      </c>
    </row>
    <row r="11" spans="1:5" x14ac:dyDescent="0.35">
      <c r="A11" s="5" t="s">
        <v>36</v>
      </c>
      <c r="B11" s="16">
        <v>598</v>
      </c>
      <c r="C11" s="16">
        <v>598</v>
      </c>
      <c r="D11" s="16">
        <v>598</v>
      </c>
      <c r="E11" s="16">
        <v>598</v>
      </c>
    </row>
    <row r="12" spans="1:5" x14ac:dyDescent="0.35">
      <c r="A12" s="5">
        <v>0</v>
      </c>
      <c r="B12" s="16">
        <v>0</v>
      </c>
      <c r="C12" s="16">
        <v>0</v>
      </c>
      <c r="D12" s="16">
        <v>0</v>
      </c>
      <c r="E12" s="16">
        <v>0</v>
      </c>
    </row>
    <row r="13" spans="1:5" x14ac:dyDescent="0.35">
      <c r="A13" s="23">
        <v>0.25</v>
      </c>
      <c r="B13" s="25">
        <v>12425</v>
      </c>
      <c r="C13" s="25">
        <v>7202</v>
      </c>
      <c r="D13" s="25">
        <v>1533</v>
      </c>
      <c r="E13" s="25">
        <v>808</v>
      </c>
    </row>
    <row r="14" spans="1:5" x14ac:dyDescent="0.35">
      <c r="A14" s="23">
        <v>0.5</v>
      </c>
      <c r="B14" s="25">
        <v>14197</v>
      </c>
      <c r="C14" s="25">
        <v>9143</v>
      </c>
      <c r="D14" s="25">
        <v>2352</v>
      </c>
      <c r="E14" s="25">
        <v>2206</v>
      </c>
    </row>
    <row r="15" spans="1:5" x14ac:dyDescent="0.35">
      <c r="A15" s="23">
        <v>0.75</v>
      </c>
      <c r="B15" s="25">
        <v>16379</v>
      </c>
      <c r="C15" s="25">
        <v>10458</v>
      </c>
      <c r="D15" s="25">
        <v>3170</v>
      </c>
      <c r="E15" s="25">
        <v>2988</v>
      </c>
    </row>
    <row r="16" spans="1:5" x14ac:dyDescent="0.35">
      <c r="A16" s="23">
        <v>1</v>
      </c>
      <c r="B16" s="25">
        <v>24682</v>
      </c>
      <c r="C16" s="25">
        <v>14190</v>
      </c>
      <c r="D16" s="25">
        <v>4967</v>
      </c>
      <c r="E16" s="25">
        <v>5605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4" zoomScaleNormal="100" workbookViewId="0">
      <selection activeCell="E26" sqref="E26"/>
    </sheetView>
  </sheetViews>
  <sheetFormatPr defaultRowHeight="14.5" x14ac:dyDescent="0.35"/>
  <cols>
    <col min="1" max="1" width="19.54296875" bestFit="1" customWidth="1"/>
    <col min="2" max="2" width="15.90625" style="20" customWidth="1"/>
    <col min="3" max="3" width="17.36328125" customWidth="1"/>
    <col min="4" max="4" width="19.36328125" bestFit="1" customWidth="1"/>
    <col min="5" max="5" width="23.81640625" customWidth="1"/>
    <col min="6" max="6" width="14.26953125" bestFit="1" customWidth="1"/>
  </cols>
  <sheetData>
    <row r="1" spans="1:5" x14ac:dyDescent="0.35">
      <c r="A1" t="s">
        <v>37</v>
      </c>
      <c r="D1" t="s">
        <v>35</v>
      </c>
      <c r="E1">
        <v>46</v>
      </c>
    </row>
    <row r="3" spans="1:5" ht="58" x14ac:dyDescent="0.35">
      <c r="A3" s="5" t="s">
        <v>48</v>
      </c>
      <c r="B3" s="14" t="s">
        <v>38</v>
      </c>
      <c r="C3" s="14" t="s">
        <v>39</v>
      </c>
      <c r="E3" s="24"/>
    </row>
    <row r="4" spans="1:5" x14ac:dyDescent="0.35">
      <c r="A4" s="5" t="s">
        <v>36</v>
      </c>
      <c r="B4" s="5">
        <v>3452</v>
      </c>
      <c r="C4" s="16">
        <v>8056</v>
      </c>
      <c r="E4" s="24"/>
    </row>
    <row r="5" spans="1:5" x14ac:dyDescent="0.35">
      <c r="A5" s="5">
        <v>0</v>
      </c>
      <c r="B5" s="5">
        <v>212</v>
      </c>
      <c r="C5" s="16">
        <v>0</v>
      </c>
      <c r="E5" s="24"/>
    </row>
    <row r="6" spans="1:5" x14ac:dyDescent="0.35">
      <c r="A6" s="23">
        <v>0.25</v>
      </c>
      <c r="B6" s="8">
        <v>10668</v>
      </c>
      <c r="C6" s="25">
        <v>10385</v>
      </c>
      <c r="E6" s="24"/>
    </row>
    <row r="7" spans="1:5" x14ac:dyDescent="0.35">
      <c r="A7" s="23">
        <v>0.5</v>
      </c>
      <c r="B7" s="8">
        <v>13474</v>
      </c>
      <c r="C7" s="25">
        <v>13071</v>
      </c>
      <c r="E7" s="24"/>
    </row>
    <row r="8" spans="1:5" x14ac:dyDescent="0.35">
      <c r="A8" s="23">
        <v>0.75</v>
      </c>
      <c r="B8" s="8">
        <v>15777</v>
      </c>
      <c r="C8" s="25">
        <v>15266</v>
      </c>
      <c r="E8" s="24"/>
    </row>
    <row r="9" spans="1:5" x14ac:dyDescent="0.35">
      <c r="A9" s="23">
        <v>1</v>
      </c>
      <c r="B9" s="8">
        <v>28175</v>
      </c>
      <c r="C9" s="25">
        <v>26775</v>
      </c>
      <c r="E9" s="24"/>
    </row>
    <row r="10" spans="1:5" x14ac:dyDescent="0.35">
      <c r="E10" s="24"/>
    </row>
    <row r="11" spans="1:5" x14ac:dyDescent="0.35">
      <c r="E11" s="24"/>
    </row>
    <row r="13" spans="1:5" ht="77.5" customHeight="1" x14ac:dyDescent="0.35">
      <c r="A13" s="5" t="s">
        <v>49</v>
      </c>
      <c r="B13" s="14" t="s">
        <v>38</v>
      </c>
      <c r="C13" s="14" t="s">
        <v>39</v>
      </c>
    </row>
    <row r="14" spans="1:5" x14ac:dyDescent="0.35">
      <c r="A14" s="5" t="s">
        <v>36</v>
      </c>
      <c r="B14" s="5">
        <v>1368</v>
      </c>
      <c r="C14" s="16">
        <v>2762</v>
      </c>
    </row>
    <row r="15" spans="1:5" x14ac:dyDescent="0.35">
      <c r="A15" s="5">
        <v>0</v>
      </c>
      <c r="B15" s="5">
        <v>212</v>
      </c>
      <c r="C15" s="16">
        <v>0</v>
      </c>
      <c r="E15" s="24"/>
    </row>
    <row r="16" spans="1:5" x14ac:dyDescent="0.35">
      <c r="A16" s="23">
        <v>0.25</v>
      </c>
      <c r="B16" s="8">
        <v>8638.8756670000002</v>
      </c>
      <c r="C16" s="25">
        <v>7356</v>
      </c>
      <c r="E16" s="24"/>
    </row>
    <row r="17" spans="1:5" x14ac:dyDescent="0.35">
      <c r="A17" s="23">
        <v>0.5</v>
      </c>
      <c r="B17" s="8">
        <v>11298.371111</v>
      </c>
      <c r="C17" s="25">
        <v>9847</v>
      </c>
      <c r="E17" s="24"/>
    </row>
    <row r="18" spans="1:5" x14ac:dyDescent="0.35">
      <c r="A18" s="23">
        <v>0.75</v>
      </c>
      <c r="B18" s="8">
        <v>13819.160333</v>
      </c>
      <c r="C18" s="25">
        <v>11917</v>
      </c>
      <c r="E18" s="24"/>
    </row>
    <row r="19" spans="1:5" x14ac:dyDescent="0.35">
      <c r="A19" s="23">
        <v>1</v>
      </c>
      <c r="B19" s="8">
        <v>20865.049167000001</v>
      </c>
      <c r="C19" s="25">
        <v>23073</v>
      </c>
      <c r="E19" s="24"/>
    </row>
    <row r="20" spans="1:5" x14ac:dyDescent="0.35">
      <c r="A20" s="20"/>
      <c r="C20" s="13"/>
      <c r="D20" s="5"/>
      <c r="E20" s="24"/>
    </row>
    <row r="21" spans="1:5" x14ac:dyDescent="0.35">
      <c r="A21" s="20"/>
      <c r="E21" s="24"/>
    </row>
    <row r="22" spans="1:5" ht="58" x14ac:dyDescent="0.35">
      <c r="A22" s="5" t="s">
        <v>45</v>
      </c>
      <c r="B22" s="14" t="s">
        <v>38</v>
      </c>
      <c r="C22" s="14" t="s">
        <v>39</v>
      </c>
      <c r="E22" s="24"/>
    </row>
    <row r="23" spans="1:5" x14ac:dyDescent="0.35">
      <c r="A23" s="5" t="s">
        <v>36</v>
      </c>
      <c r="B23" s="5">
        <v>337</v>
      </c>
      <c r="C23" s="16">
        <v>598</v>
      </c>
    </row>
    <row r="24" spans="1:5" x14ac:dyDescent="0.35">
      <c r="A24" s="5">
        <v>0</v>
      </c>
      <c r="B24" s="5">
        <v>3846</v>
      </c>
      <c r="C24" s="16">
        <v>0</v>
      </c>
    </row>
    <row r="25" spans="1:5" x14ac:dyDescent="0.35">
      <c r="A25" s="23">
        <v>0.25</v>
      </c>
      <c r="B25" s="8">
        <v>12385</v>
      </c>
      <c r="C25" s="25">
        <v>12425</v>
      </c>
    </row>
    <row r="26" spans="1:5" x14ac:dyDescent="0.35">
      <c r="A26" s="23">
        <v>0.5</v>
      </c>
      <c r="B26" s="8">
        <v>14315</v>
      </c>
      <c r="C26" s="25">
        <v>14197</v>
      </c>
    </row>
    <row r="27" spans="1:5" x14ac:dyDescent="0.35">
      <c r="A27" s="23">
        <v>0.75</v>
      </c>
      <c r="B27" s="8">
        <v>16652</v>
      </c>
      <c r="C27" s="25">
        <v>16379</v>
      </c>
    </row>
    <row r="28" spans="1:5" x14ac:dyDescent="0.35">
      <c r="A28" s="23">
        <v>1</v>
      </c>
      <c r="B28" s="8">
        <v>24173</v>
      </c>
      <c r="C28" s="25">
        <v>24682</v>
      </c>
    </row>
    <row r="29" spans="1:5" x14ac:dyDescent="0.35">
      <c r="A29" s="20"/>
      <c r="C29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topLeftCell="A11" workbookViewId="0">
      <selection activeCell="A19" sqref="A19:C25"/>
    </sheetView>
  </sheetViews>
  <sheetFormatPr defaultRowHeight="14.5" x14ac:dyDescent="0.35"/>
  <cols>
    <col min="1" max="1" width="14.453125" bestFit="1" customWidth="1"/>
    <col min="2" max="2" width="21.54296875" customWidth="1"/>
    <col min="3" max="3" width="20.453125" customWidth="1"/>
  </cols>
  <sheetData>
    <row r="2" spans="1:6" ht="43.5" x14ac:dyDescent="0.35">
      <c r="A2" s="5" t="s">
        <v>50</v>
      </c>
      <c r="B2" s="14" t="s">
        <v>40</v>
      </c>
      <c r="C2" s="14" t="s">
        <v>41</v>
      </c>
      <c r="F2" s="24"/>
    </row>
    <row r="3" spans="1:6" x14ac:dyDescent="0.35">
      <c r="A3" s="5" t="s">
        <v>36</v>
      </c>
      <c r="B3" s="5">
        <v>3149</v>
      </c>
      <c r="C3" s="16">
        <v>8056</v>
      </c>
      <c r="F3" s="24"/>
    </row>
    <row r="4" spans="1:6" x14ac:dyDescent="0.35">
      <c r="A4" s="5">
        <v>0</v>
      </c>
      <c r="B4" s="5">
        <v>-224</v>
      </c>
      <c r="C4" s="16">
        <v>-162</v>
      </c>
      <c r="F4" s="24"/>
    </row>
    <row r="5" spans="1:6" x14ac:dyDescent="0.35">
      <c r="A5" s="23">
        <v>0.25</v>
      </c>
      <c r="B5" s="8">
        <v>6014</v>
      </c>
      <c r="C5" s="25">
        <v>5941</v>
      </c>
      <c r="F5" s="24"/>
    </row>
    <row r="6" spans="1:6" x14ac:dyDescent="0.35">
      <c r="A6" s="23">
        <v>0.5</v>
      </c>
      <c r="B6" s="8">
        <v>8672</v>
      </c>
      <c r="C6" s="25">
        <v>8743</v>
      </c>
      <c r="F6" s="24"/>
    </row>
    <row r="7" spans="1:6" x14ac:dyDescent="0.35">
      <c r="A7" s="23">
        <v>0.75</v>
      </c>
      <c r="B7" s="8">
        <v>10526</v>
      </c>
      <c r="C7" s="25">
        <v>10410</v>
      </c>
      <c r="F7" s="24"/>
    </row>
    <row r="8" spans="1:6" x14ac:dyDescent="0.35">
      <c r="A8" s="23">
        <v>1</v>
      </c>
      <c r="B8" s="8">
        <v>17316</v>
      </c>
      <c r="C8" s="25">
        <v>16151</v>
      </c>
      <c r="F8" s="24"/>
    </row>
    <row r="9" spans="1:6" x14ac:dyDescent="0.35">
      <c r="F9" s="24"/>
    </row>
    <row r="10" spans="1:6" ht="52.5" customHeight="1" x14ac:dyDescent="0.35">
      <c r="A10" s="5" t="s">
        <v>49</v>
      </c>
      <c r="B10" s="14" t="s">
        <v>40</v>
      </c>
      <c r="C10" s="14" t="s">
        <v>41</v>
      </c>
      <c r="F10" s="24"/>
    </row>
    <row r="11" spans="1:6" x14ac:dyDescent="0.35">
      <c r="A11" s="5" t="s">
        <v>36</v>
      </c>
      <c r="B11" s="5">
        <v>1264</v>
      </c>
      <c r="C11" s="16">
        <v>2762</v>
      </c>
    </row>
    <row r="12" spans="1:6" x14ac:dyDescent="0.35">
      <c r="A12" s="5">
        <v>0</v>
      </c>
      <c r="B12" s="5">
        <v>-224</v>
      </c>
      <c r="C12" s="16">
        <v>-162</v>
      </c>
    </row>
    <row r="13" spans="1:6" x14ac:dyDescent="0.35">
      <c r="A13" s="23">
        <v>0.25</v>
      </c>
      <c r="B13" s="8">
        <v>5569</v>
      </c>
      <c r="C13" s="25">
        <v>4679</v>
      </c>
    </row>
    <row r="14" spans="1:6" x14ac:dyDescent="0.35">
      <c r="A14" s="23">
        <v>0.5</v>
      </c>
      <c r="B14" s="8">
        <v>7976</v>
      </c>
      <c r="C14" s="25">
        <v>7565</v>
      </c>
    </row>
    <row r="15" spans="1:6" x14ac:dyDescent="0.35">
      <c r="A15" s="23">
        <v>0.75</v>
      </c>
      <c r="B15" s="8">
        <v>9690</v>
      </c>
      <c r="C15" s="25">
        <v>9205</v>
      </c>
    </row>
    <row r="16" spans="1:6" x14ac:dyDescent="0.35">
      <c r="A16" s="23">
        <v>1</v>
      </c>
      <c r="B16" s="8">
        <v>15300</v>
      </c>
      <c r="C16" s="25">
        <v>15184</v>
      </c>
    </row>
    <row r="19" spans="1:6" ht="43.5" x14ac:dyDescent="0.35">
      <c r="A19" s="5" t="s">
        <v>45</v>
      </c>
      <c r="B19" s="14" t="s">
        <v>40</v>
      </c>
      <c r="C19" s="14" t="s">
        <v>41</v>
      </c>
      <c r="F19" s="24"/>
    </row>
    <row r="20" spans="1:6" x14ac:dyDescent="0.35">
      <c r="A20" s="5" t="s">
        <v>36</v>
      </c>
      <c r="B20" s="5">
        <v>297</v>
      </c>
      <c r="C20" s="16">
        <v>598</v>
      </c>
      <c r="F20" s="24"/>
    </row>
    <row r="21" spans="1:6" x14ac:dyDescent="0.35">
      <c r="A21" s="5">
        <v>0</v>
      </c>
      <c r="B21" s="5">
        <v>0</v>
      </c>
      <c r="C21" s="16">
        <v>0</v>
      </c>
      <c r="F21" s="24"/>
    </row>
    <row r="22" spans="1:6" x14ac:dyDescent="0.35">
      <c r="A22" s="23">
        <v>0.25</v>
      </c>
      <c r="B22" s="8">
        <v>6297</v>
      </c>
      <c r="C22" s="25">
        <v>7202</v>
      </c>
      <c r="F22" s="24"/>
    </row>
    <row r="23" spans="1:6" x14ac:dyDescent="0.35">
      <c r="A23" s="23">
        <v>0.5</v>
      </c>
      <c r="B23" s="8">
        <v>8952</v>
      </c>
      <c r="C23" s="25">
        <v>9143</v>
      </c>
      <c r="F23" s="24"/>
    </row>
    <row r="24" spans="1:6" x14ac:dyDescent="0.35">
      <c r="A24" s="23">
        <v>0.75</v>
      </c>
      <c r="B24" s="8">
        <v>10803</v>
      </c>
      <c r="C24" s="25">
        <v>10458</v>
      </c>
      <c r="F24" s="24"/>
    </row>
    <row r="25" spans="1:6" x14ac:dyDescent="0.35">
      <c r="A25" s="23">
        <v>1</v>
      </c>
      <c r="B25" s="8">
        <v>14810</v>
      </c>
      <c r="C25" s="25">
        <v>14190</v>
      </c>
      <c r="F25" s="24"/>
    </row>
    <row r="26" spans="1:6" x14ac:dyDescent="0.35">
      <c r="F26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topLeftCell="A12" workbookViewId="0">
      <selection activeCell="A20" sqref="A20:C26"/>
    </sheetView>
  </sheetViews>
  <sheetFormatPr defaultRowHeight="14.5" x14ac:dyDescent="0.35"/>
  <cols>
    <col min="2" max="2" width="20.26953125" customWidth="1"/>
    <col min="3" max="3" width="19.90625" customWidth="1"/>
  </cols>
  <sheetData>
    <row r="2" spans="1:5" ht="29" x14ac:dyDescent="0.35">
      <c r="A2" s="5" t="s">
        <v>48</v>
      </c>
      <c r="B2" s="14" t="s">
        <v>46</v>
      </c>
      <c r="C2" s="14" t="s">
        <v>47</v>
      </c>
      <c r="E2" s="24"/>
    </row>
    <row r="3" spans="1:5" x14ac:dyDescent="0.35">
      <c r="A3" s="5" t="s">
        <v>36</v>
      </c>
      <c r="B3" s="5">
        <v>3149</v>
      </c>
      <c r="C3" s="16">
        <v>8056</v>
      </c>
      <c r="E3" s="24"/>
    </row>
    <row r="4" spans="1:5" x14ac:dyDescent="0.35">
      <c r="A4" s="5">
        <v>0</v>
      </c>
      <c r="B4" s="5">
        <v>0</v>
      </c>
      <c r="C4" s="16">
        <v>0</v>
      </c>
      <c r="E4" s="24"/>
    </row>
    <row r="5" spans="1:5" x14ac:dyDescent="0.35">
      <c r="A5" s="23">
        <v>0.25</v>
      </c>
      <c r="B5" s="8">
        <v>964</v>
      </c>
      <c r="C5" s="25">
        <v>1108</v>
      </c>
      <c r="E5" s="24"/>
    </row>
    <row r="6" spans="1:5" x14ac:dyDescent="0.35">
      <c r="A6" s="23">
        <v>0.5</v>
      </c>
      <c r="B6" s="8">
        <v>2224</v>
      </c>
      <c r="C6" s="25">
        <v>2232</v>
      </c>
      <c r="E6" s="24"/>
    </row>
    <row r="7" spans="1:5" x14ac:dyDescent="0.35">
      <c r="A7" s="23">
        <v>0.75</v>
      </c>
      <c r="B7" s="8">
        <v>3230</v>
      </c>
      <c r="C7" s="25">
        <v>3144</v>
      </c>
      <c r="E7" s="24"/>
    </row>
    <row r="8" spans="1:5" x14ac:dyDescent="0.35">
      <c r="A8" s="23">
        <v>1</v>
      </c>
      <c r="B8" s="8">
        <v>6234</v>
      </c>
      <c r="C8" s="25">
        <v>5814</v>
      </c>
      <c r="E8" s="24"/>
    </row>
    <row r="9" spans="1:5" x14ac:dyDescent="0.35">
      <c r="E9" s="24"/>
    </row>
    <row r="10" spans="1:5" x14ac:dyDescent="0.35">
      <c r="E10" s="24"/>
    </row>
    <row r="11" spans="1:5" ht="46" customHeight="1" x14ac:dyDescent="0.35">
      <c r="A11" s="5" t="s">
        <v>44</v>
      </c>
      <c r="B11" s="14" t="s">
        <v>46</v>
      </c>
      <c r="C11" s="14" t="s">
        <v>47</v>
      </c>
    </row>
    <row r="12" spans="1:5" x14ac:dyDescent="0.35">
      <c r="A12" s="5" t="s">
        <v>36</v>
      </c>
      <c r="B12" s="5">
        <v>1264</v>
      </c>
      <c r="C12" s="16">
        <v>2762</v>
      </c>
    </row>
    <row r="13" spans="1:5" x14ac:dyDescent="0.35">
      <c r="A13" s="5">
        <v>0</v>
      </c>
      <c r="B13" s="5">
        <v>0</v>
      </c>
      <c r="C13" s="16">
        <v>0</v>
      </c>
    </row>
    <row r="14" spans="1:5" x14ac:dyDescent="0.35">
      <c r="A14" s="23">
        <v>0.25</v>
      </c>
      <c r="B14" s="8">
        <v>593</v>
      </c>
      <c r="C14" s="25">
        <v>778</v>
      </c>
    </row>
    <row r="15" spans="1:5" x14ac:dyDescent="0.35">
      <c r="A15" s="23">
        <v>0.5</v>
      </c>
      <c r="B15" s="8">
        <v>1778</v>
      </c>
      <c r="C15" s="25">
        <v>1606</v>
      </c>
    </row>
    <row r="16" spans="1:5" x14ac:dyDescent="0.35">
      <c r="A16" s="23">
        <v>0.75</v>
      </c>
      <c r="B16" s="8">
        <v>2776</v>
      </c>
      <c r="C16" s="25">
        <v>2372</v>
      </c>
    </row>
    <row r="17" spans="1:3" x14ac:dyDescent="0.35">
      <c r="A17" s="23">
        <v>1</v>
      </c>
      <c r="B17" s="8">
        <v>5508</v>
      </c>
      <c r="C17" s="25">
        <v>5314</v>
      </c>
    </row>
    <row r="20" spans="1:3" ht="29" x14ac:dyDescent="0.35">
      <c r="A20" s="5" t="s">
        <v>45</v>
      </c>
      <c r="B20" s="14" t="s">
        <v>46</v>
      </c>
      <c r="C20" s="14" t="s">
        <v>47</v>
      </c>
    </row>
    <row r="21" spans="1:3" x14ac:dyDescent="0.35">
      <c r="A21" s="5" t="s">
        <v>36</v>
      </c>
      <c r="B21" s="5">
        <v>297</v>
      </c>
      <c r="C21" s="16">
        <v>598</v>
      </c>
    </row>
    <row r="22" spans="1:3" x14ac:dyDescent="0.35">
      <c r="A22" s="5">
        <v>0</v>
      </c>
      <c r="B22" s="5">
        <v>0</v>
      </c>
      <c r="C22" s="16">
        <v>0</v>
      </c>
    </row>
    <row r="23" spans="1:3" x14ac:dyDescent="0.35">
      <c r="A23" s="23">
        <v>0.25</v>
      </c>
      <c r="B23" s="8">
        <v>1366</v>
      </c>
      <c r="C23" s="25">
        <v>1533</v>
      </c>
    </row>
    <row r="24" spans="1:3" x14ac:dyDescent="0.35">
      <c r="A24" s="23">
        <v>0.5</v>
      </c>
      <c r="B24" s="8">
        <v>2290</v>
      </c>
      <c r="C24" s="25">
        <v>2352</v>
      </c>
    </row>
    <row r="25" spans="1:3" x14ac:dyDescent="0.35">
      <c r="A25" s="23">
        <v>0.75</v>
      </c>
      <c r="B25" s="8">
        <v>3341</v>
      </c>
      <c r="C25" s="25">
        <v>3170</v>
      </c>
    </row>
    <row r="26" spans="1:3" x14ac:dyDescent="0.35">
      <c r="A26" s="23">
        <v>1</v>
      </c>
      <c r="B26" s="8">
        <v>5331</v>
      </c>
      <c r="C26" s="25">
        <v>4967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topLeftCell="A12" workbookViewId="0">
      <selection activeCell="A20" sqref="A20:C26"/>
    </sheetView>
  </sheetViews>
  <sheetFormatPr defaultRowHeight="14.5" x14ac:dyDescent="0.35"/>
  <cols>
    <col min="2" max="2" width="20.26953125" customWidth="1"/>
    <col min="3" max="3" width="19.90625" customWidth="1"/>
  </cols>
  <sheetData>
    <row r="2" spans="1:5" ht="29" x14ac:dyDescent="0.35">
      <c r="A2" s="5" t="s">
        <v>48</v>
      </c>
      <c r="B2" s="14" t="s">
        <v>42</v>
      </c>
      <c r="C2" s="14" t="s">
        <v>43</v>
      </c>
      <c r="E2" s="24"/>
    </row>
    <row r="3" spans="1:5" x14ac:dyDescent="0.35">
      <c r="A3" s="5" t="s">
        <v>36</v>
      </c>
      <c r="B3" s="5">
        <v>3149</v>
      </c>
      <c r="C3" s="16">
        <v>8056</v>
      </c>
      <c r="E3" s="24"/>
    </row>
    <row r="4" spans="1:5" x14ac:dyDescent="0.35">
      <c r="A4" s="5">
        <v>0</v>
      </c>
      <c r="B4" s="5">
        <v>0</v>
      </c>
      <c r="C4" s="16">
        <v>0</v>
      </c>
      <c r="E4" s="24"/>
    </row>
    <row r="5" spans="1:5" x14ac:dyDescent="0.35">
      <c r="A5" s="23">
        <v>0.25</v>
      </c>
      <c r="B5" s="8">
        <v>480</v>
      </c>
      <c r="C5" s="25">
        <v>621</v>
      </c>
      <c r="E5" s="24"/>
    </row>
    <row r="6" spans="1:5" x14ac:dyDescent="0.35">
      <c r="A6" s="23">
        <v>0.5</v>
      </c>
      <c r="B6" s="8">
        <v>1773</v>
      </c>
      <c r="C6" s="25">
        <v>1775</v>
      </c>
      <c r="E6" s="24"/>
    </row>
    <row r="7" spans="1:5" x14ac:dyDescent="0.35">
      <c r="A7" s="23">
        <v>0.75</v>
      </c>
      <c r="B7" s="8">
        <v>2882</v>
      </c>
      <c r="C7" s="25">
        <v>2799</v>
      </c>
      <c r="E7" s="24"/>
    </row>
    <row r="8" spans="1:5" x14ac:dyDescent="0.35">
      <c r="A8" s="23">
        <v>1</v>
      </c>
      <c r="B8" s="8">
        <v>6184</v>
      </c>
      <c r="C8" s="25">
        <v>6407</v>
      </c>
      <c r="E8" s="24"/>
    </row>
    <row r="9" spans="1:5" x14ac:dyDescent="0.35">
      <c r="E9" s="24"/>
    </row>
    <row r="10" spans="1:5" x14ac:dyDescent="0.35">
      <c r="E10" s="24"/>
    </row>
    <row r="11" spans="1:5" ht="46" customHeight="1" x14ac:dyDescent="0.35">
      <c r="A11" s="5" t="s">
        <v>44</v>
      </c>
      <c r="B11" s="14" t="s">
        <v>42</v>
      </c>
      <c r="C11" s="14" t="s">
        <v>43</v>
      </c>
    </row>
    <row r="12" spans="1:5" x14ac:dyDescent="0.35">
      <c r="A12" s="5" t="s">
        <v>36</v>
      </c>
      <c r="B12" s="5">
        <v>1368</v>
      </c>
      <c r="C12" s="16">
        <v>2762</v>
      </c>
    </row>
    <row r="13" spans="1:5" x14ac:dyDescent="0.35">
      <c r="A13" s="5">
        <v>0</v>
      </c>
      <c r="B13" s="5">
        <v>0</v>
      </c>
      <c r="C13" s="16">
        <v>0</v>
      </c>
    </row>
    <row r="14" spans="1:5" x14ac:dyDescent="0.35">
      <c r="A14" s="23">
        <v>0.25</v>
      </c>
      <c r="B14" s="8">
        <v>133</v>
      </c>
      <c r="C14" s="25">
        <v>120</v>
      </c>
    </row>
    <row r="15" spans="1:5" x14ac:dyDescent="0.35">
      <c r="A15" s="23">
        <v>0.5</v>
      </c>
      <c r="B15" s="8">
        <v>775</v>
      </c>
      <c r="C15" s="25">
        <v>722</v>
      </c>
    </row>
    <row r="16" spans="1:5" x14ac:dyDescent="0.35">
      <c r="A16" s="23">
        <v>0.75</v>
      </c>
      <c r="B16" s="8">
        <v>1616</v>
      </c>
      <c r="C16" s="25">
        <v>1340</v>
      </c>
    </row>
    <row r="17" spans="1:3" x14ac:dyDescent="0.35">
      <c r="A17" s="23">
        <v>1</v>
      </c>
      <c r="B17" s="8">
        <v>4975</v>
      </c>
      <c r="C17" s="25">
        <v>4606</v>
      </c>
    </row>
    <row r="20" spans="1:3" ht="29" x14ac:dyDescent="0.35">
      <c r="A20" s="5" t="s">
        <v>45</v>
      </c>
      <c r="B20" s="14" t="s">
        <v>42</v>
      </c>
      <c r="C20" s="14" t="s">
        <v>43</v>
      </c>
    </row>
    <row r="21" spans="1:3" x14ac:dyDescent="0.35">
      <c r="A21" s="5" t="s">
        <v>36</v>
      </c>
      <c r="B21" s="5">
        <v>297</v>
      </c>
      <c r="C21" s="16">
        <v>598</v>
      </c>
    </row>
    <row r="22" spans="1:3" x14ac:dyDescent="0.35">
      <c r="A22" s="5">
        <v>0</v>
      </c>
      <c r="B22" s="5">
        <v>0</v>
      </c>
      <c r="C22" s="16">
        <v>0</v>
      </c>
    </row>
    <row r="23" spans="1:3" x14ac:dyDescent="0.35">
      <c r="A23" s="23">
        <v>0.25</v>
      </c>
      <c r="B23" s="8">
        <v>1126</v>
      </c>
      <c r="C23" s="25">
        <v>808</v>
      </c>
    </row>
    <row r="24" spans="1:3" x14ac:dyDescent="0.35">
      <c r="A24" s="23">
        <v>0.5</v>
      </c>
      <c r="B24" s="8">
        <v>2422</v>
      </c>
      <c r="C24" s="25">
        <v>2206</v>
      </c>
    </row>
    <row r="25" spans="1:3" x14ac:dyDescent="0.35">
      <c r="A25" s="23">
        <v>0.75</v>
      </c>
      <c r="B25" s="8">
        <v>3309</v>
      </c>
      <c r="C25" s="25">
        <v>2988</v>
      </c>
    </row>
    <row r="26" spans="1:3" x14ac:dyDescent="0.35">
      <c r="A26" s="23">
        <v>1</v>
      </c>
      <c r="B26" s="8">
        <v>5445</v>
      </c>
      <c r="C26" s="25">
        <v>5605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H12" sqref="H12"/>
    </sheetView>
  </sheetViews>
  <sheetFormatPr defaultRowHeight="14.5" x14ac:dyDescent="0.35"/>
  <cols>
    <col min="1" max="1" width="17.08984375" style="5" customWidth="1"/>
    <col min="2" max="2" width="15.453125" style="5" customWidth="1"/>
    <col min="3" max="3" width="16.54296875" style="5" customWidth="1"/>
  </cols>
  <sheetData>
    <row r="1" spans="1:3" ht="20" customHeight="1" x14ac:dyDescent="0.35">
      <c r="A1" s="55" t="s">
        <v>59</v>
      </c>
      <c r="B1" s="55"/>
      <c r="C1" s="55"/>
    </row>
    <row r="2" spans="1:3" ht="20" customHeight="1" x14ac:dyDescent="0.35">
      <c r="A2" s="5" t="s">
        <v>57</v>
      </c>
      <c r="B2" s="5" t="s">
        <v>58</v>
      </c>
      <c r="C2" s="5" t="s">
        <v>60</v>
      </c>
    </row>
    <row r="3" spans="1:3" x14ac:dyDescent="0.35">
      <c r="A3" s="28">
        <v>2223331</v>
      </c>
      <c r="B3" s="5">
        <v>7</v>
      </c>
      <c r="C3" s="5" t="s">
        <v>61</v>
      </c>
    </row>
    <row r="4" spans="1:3" x14ac:dyDescent="0.35">
      <c r="A4" s="28">
        <v>2231063</v>
      </c>
      <c r="B4" s="5">
        <v>5</v>
      </c>
      <c r="C4" s="5" t="s">
        <v>61</v>
      </c>
    </row>
    <row r="5" spans="1:3" x14ac:dyDescent="0.35">
      <c r="A5" s="28">
        <v>2230231</v>
      </c>
      <c r="B5" s="5">
        <v>5</v>
      </c>
      <c r="C5" s="5" t="s">
        <v>61</v>
      </c>
    </row>
    <row r="6" spans="1:3" x14ac:dyDescent="0.35">
      <c r="A6" s="28">
        <v>2231846</v>
      </c>
      <c r="B6" s="5">
        <v>5</v>
      </c>
      <c r="C6" s="5" t="s">
        <v>61</v>
      </c>
    </row>
    <row r="7" spans="1:3" x14ac:dyDescent="0.35">
      <c r="A7" s="28">
        <v>2231320</v>
      </c>
      <c r="B7" s="5">
        <v>5</v>
      </c>
      <c r="C7" s="5" t="s">
        <v>61</v>
      </c>
    </row>
    <row r="8" spans="1:3" x14ac:dyDescent="0.35">
      <c r="A8" s="28">
        <v>2230534</v>
      </c>
      <c r="B8" s="5">
        <v>4</v>
      </c>
      <c r="C8" s="5" t="s">
        <v>61</v>
      </c>
    </row>
    <row r="9" spans="1:3" x14ac:dyDescent="0.35">
      <c r="A9" s="28">
        <v>2224032</v>
      </c>
      <c r="B9" s="5">
        <v>4</v>
      </c>
      <c r="C9" s="5" t="s">
        <v>61</v>
      </c>
    </row>
    <row r="10" spans="1:3" x14ac:dyDescent="0.35">
      <c r="A10" s="28">
        <v>2223095</v>
      </c>
      <c r="B10" s="5">
        <v>4</v>
      </c>
      <c r="C10" s="5" t="s">
        <v>61</v>
      </c>
    </row>
    <row r="11" spans="1:3" x14ac:dyDescent="0.35">
      <c r="A11" s="28">
        <v>2230483</v>
      </c>
      <c r="B11" s="5">
        <v>4</v>
      </c>
      <c r="C11" s="5" t="s">
        <v>61</v>
      </c>
    </row>
    <row r="12" spans="1:3" x14ac:dyDescent="0.35">
      <c r="A12" s="28">
        <v>2224072</v>
      </c>
      <c r="B12" s="5">
        <v>4</v>
      </c>
      <c r="C12" s="5" t="s">
        <v>61</v>
      </c>
    </row>
    <row r="13" spans="1:3" x14ac:dyDescent="0.35">
      <c r="A13" s="28">
        <v>2224630</v>
      </c>
      <c r="B13" s="5">
        <v>4</v>
      </c>
      <c r="C13" s="5" t="s">
        <v>61</v>
      </c>
    </row>
    <row r="14" spans="1:3" x14ac:dyDescent="0.35">
      <c r="A14" s="28">
        <v>2223504</v>
      </c>
      <c r="B14" s="5">
        <v>4</v>
      </c>
      <c r="C14" s="5" t="s">
        <v>61</v>
      </c>
    </row>
    <row r="15" spans="1:3" x14ac:dyDescent="0.35">
      <c r="A15" s="28">
        <v>2223113</v>
      </c>
      <c r="B15" s="5">
        <v>4</v>
      </c>
      <c r="C15" s="5" t="s">
        <v>61</v>
      </c>
    </row>
    <row r="16" spans="1:3" x14ac:dyDescent="0.35">
      <c r="A16" s="28">
        <v>2221622</v>
      </c>
      <c r="B16" s="5">
        <v>4</v>
      </c>
      <c r="C16" s="5" t="s">
        <v>61</v>
      </c>
    </row>
    <row r="17" spans="1:3" x14ac:dyDescent="0.35">
      <c r="A17" s="28">
        <v>2224067</v>
      </c>
      <c r="B17" s="5">
        <v>4</v>
      </c>
      <c r="C17" s="5" t="s">
        <v>61</v>
      </c>
    </row>
    <row r="18" spans="1:3" x14ac:dyDescent="0.35">
      <c r="A18" s="28">
        <v>2232017</v>
      </c>
      <c r="B18" s="5">
        <v>4</v>
      </c>
      <c r="C18" s="5" t="s">
        <v>61</v>
      </c>
    </row>
    <row r="19" spans="1:3" x14ac:dyDescent="0.35">
      <c r="A19" s="28">
        <v>2221406</v>
      </c>
      <c r="B19" s="5">
        <v>4</v>
      </c>
      <c r="C19" s="5" t="s">
        <v>61</v>
      </c>
    </row>
    <row r="20" spans="1:3" x14ac:dyDescent="0.35">
      <c r="A20" s="28">
        <v>2224737</v>
      </c>
      <c r="B20" s="5">
        <v>3</v>
      </c>
      <c r="C20" s="5" t="s">
        <v>61</v>
      </c>
    </row>
    <row r="21" spans="1:3" x14ac:dyDescent="0.35">
      <c r="A21" s="28">
        <v>2230100</v>
      </c>
      <c r="B21" s="5">
        <v>3</v>
      </c>
      <c r="C21" s="5" t="s">
        <v>61</v>
      </c>
    </row>
    <row r="22" spans="1:3" x14ac:dyDescent="0.35">
      <c r="A22" s="28">
        <v>2224294</v>
      </c>
      <c r="B22" s="5">
        <v>3</v>
      </c>
      <c r="C22" s="5" t="s">
        <v>61</v>
      </c>
    </row>
    <row r="23" spans="1:3" x14ac:dyDescent="0.35">
      <c r="A23" s="28">
        <v>2224760</v>
      </c>
      <c r="B23" s="5">
        <v>3</v>
      </c>
      <c r="C23" s="5" t="s">
        <v>61</v>
      </c>
    </row>
    <row r="24" spans="1:3" x14ac:dyDescent="0.35">
      <c r="A24" s="28">
        <v>2230954</v>
      </c>
      <c r="B24" s="5">
        <v>3</v>
      </c>
      <c r="C24" s="5" t="s">
        <v>61</v>
      </c>
    </row>
    <row r="25" spans="1:3" x14ac:dyDescent="0.35">
      <c r="A25" s="28">
        <v>2223217</v>
      </c>
      <c r="B25" s="5">
        <v>3</v>
      </c>
      <c r="C25" s="5" t="s">
        <v>61</v>
      </c>
    </row>
    <row r="26" spans="1:3" x14ac:dyDescent="0.35">
      <c r="A26" s="28">
        <v>2221162</v>
      </c>
      <c r="B26" s="5">
        <v>3</v>
      </c>
      <c r="C26" s="5" t="s">
        <v>61</v>
      </c>
    </row>
    <row r="27" spans="1:3" x14ac:dyDescent="0.35">
      <c r="A27" s="28">
        <v>2190718</v>
      </c>
      <c r="B27" s="5">
        <v>5</v>
      </c>
      <c r="C27" s="5" t="s">
        <v>62</v>
      </c>
    </row>
    <row r="28" spans="1:3" x14ac:dyDescent="0.35">
      <c r="A28" s="28">
        <v>2200053</v>
      </c>
      <c r="B28" s="5">
        <v>4</v>
      </c>
      <c r="C28" s="5" t="s">
        <v>62</v>
      </c>
    </row>
    <row r="29" spans="1:3" x14ac:dyDescent="0.35">
      <c r="A29" s="28">
        <v>2191224</v>
      </c>
      <c r="B29" s="5">
        <v>4</v>
      </c>
      <c r="C29" s="5" t="s">
        <v>62</v>
      </c>
    </row>
    <row r="30" spans="1:3" x14ac:dyDescent="0.35">
      <c r="A30" s="28">
        <v>2191871</v>
      </c>
      <c r="B30" s="5">
        <v>3</v>
      </c>
      <c r="C30" s="5" t="s">
        <v>62</v>
      </c>
    </row>
    <row r="31" spans="1:3" x14ac:dyDescent="0.35">
      <c r="A31" s="28">
        <v>2191868</v>
      </c>
      <c r="B31" s="5">
        <v>3</v>
      </c>
      <c r="C31" s="5" t="s">
        <v>62</v>
      </c>
    </row>
    <row r="32" spans="1:3" x14ac:dyDescent="0.35">
      <c r="A32" s="28">
        <v>2191325</v>
      </c>
      <c r="B32" s="5">
        <v>3</v>
      </c>
      <c r="C32" s="5" t="s">
        <v>62</v>
      </c>
    </row>
    <row r="33" spans="1:3" x14ac:dyDescent="0.35">
      <c r="A33" s="28">
        <v>2191462</v>
      </c>
      <c r="B33" s="5">
        <v>3</v>
      </c>
      <c r="C33" s="5" t="s">
        <v>62</v>
      </c>
    </row>
    <row r="34" spans="1:3" x14ac:dyDescent="0.35">
      <c r="A34" s="28">
        <v>2191474</v>
      </c>
      <c r="B34" s="5">
        <v>3</v>
      </c>
      <c r="C34" s="5" t="s">
        <v>62</v>
      </c>
    </row>
    <row r="35" spans="1:3" x14ac:dyDescent="0.35">
      <c r="A35" s="28">
        <v>2191740</v>
      </c>
      <c r="B35" s="5">
        <v>3</v>
      </c>
      <c r="C35" s="5" t="s">
        <v>62</v>
      </c>
    </row>
    <row r="36" spans="1:3" x14ac:dyDescent="0.35">
      <c r="A36" s="28">
        <v>2200241</v>
      </c>
      <c r="B36" s="5">
        <v>3</v>
      </c>
      <c r="C36" s="5" t="s">
        <v>62</v>
      </c>
    </row>
    <row r="37" spans="1:3" x14ac:dyDescent="0.35">
      <c r="A37" s="28">
        <v>2191258</v>
      </c>
      <c r="B37" s="5">
        <v>3</v>
      </c>
      <c r="C37" s="5" t="s">
        <v>62</v>
      </c>
    </row>
    <row r="38" spans="1:3" x14ac:dyDescent="0.35">
      <c r="A38" s="28">
        <v>2200728</v>
      </c>
      <c r="B38" s="5">
        <v>3</v>
      </c>
      <c r="C38" s="5" t="s">
        <v>62</v>
      </c>
    </row>
    <row r="39" spans="1:3" x14ac:dyDescent="0.35">
      <c r="A39" s="29">
        <v>2191531</v>
      </c>
      <c r="B39" s="5">
        <v>3</v>
      </c>
      <c r="C39" s="5" t="s">
        <v>62</v>
      </c>
    </row>
    <row r="40" spans="1:3" x14ac:dyDescent="0.35">
      <c r="A40" s="28">
        <v>2221610</v>
      </c>
      <c r="B40" s="5">
        <v>4</v>
      </c>
      <c r="C40" s="5" t="s">
        <v>63</v>
      </c>
    </row>
    <row r="41" spans="1:3" x14ac:dyDescent="0.35">
      <c r="A41" s="28">
        <v>2210226</v>
      </c>
      <c r="B41" s="5">
        <v>3</v>
      </c>
      <c r="C41" s="5" t="s">
        <v>63</v>
      </c>
    </row>
    <row r="42" spans="1:3" x14ac:dyDescent="0.35">
      <c r="A42" s="28">
        <v>2220200</v>
      </c>
      <c r="B42" s="5">
        <v>3</v>
      </c>
      <c r="C42" s="5" t="s">
        <v>63</v>
      </c>
    </row>
    <row r="43" spans="1:3" x14ac:dyDescent="0.35">
      <c r="A43" s="28">
        <v>2220207</v>
      </c>
      <c r="B43" s="5">
        <v>3</v>
      </c>
      <c r="C43" s="5" t="s">
        <v>63</v>
      </c>
    </row>
    <row r="44" spans="1:3" x14ac:dyDescent="0.35">
      <c r="A44" s="28">
        <v>2220143</v>
      </c>
      <c r="B44" s="5">
        <v>3</v>
      </c>
      <c r="C44" s="5" t="s">
        <v>63</v>
      </c>
    </row>
    <row r="45" spans="1:3" x14ac:dyDescent="0.35">
      <c r="A45" s="28">
        <v>2220101</v>
      </c>
      <c r="B45" s="5">
        <v>3</v>
      </c>
      <c r="C45" s="5" t="s">
        <v>63</v>
      </c>
    </row>
    <row r="46" spans="1:3" x14ac:dyDescent="0.35">
      <c r="A46" s="28">
        <v>2220132</v>
      </c>
      <c r="B46" s="5">
        <v>3</v>
      </c>
      <c r="C46" s="5" t="s">
        <v>63</v>
      </c>
    </row>
    <row r="47" spans="1:3" x14ac:dyDescent="0.35">
      <c r="A47" s="28">
        <v>2210546</v>
      </c>
      <c r="B47" s="5">
        <v>3</v>
      </c>
      <c r="C47" s="5" t="s">
        <v>63</v>
      </c>
    </row>
    <row r="48" spans="1:3" x14ac:dyDescent="0.35">
      <c r="A48" s="29">
        <v>2221541</v>
      </c>
      <c r="B48" s="5">
        <v>3</v>
      </c>
      <c r="C48" s="5" t="s">
        <v>63</v>
      </c>
    </row>
    <row r="49" spans="1:3" x14ac:dyDescent="0.35">
      <c r="A49" s="28">
        <v>2201158</v>
      </c>
      <c r="B49" s="5">
        <v>5</v>
      </c>
      <c r="C49" s="5" t="s">
        <v>64</v>
      </c>
    </row>
    <row r="50" spans="1:3" x14ac:dyDescent="0.35">
      <c r="A50" s="28">
        <v>2201472</v>
      </c>
      <c r="B50" s="5">
        <v>5</v>
      </c>
      <c r="C50" s="5" t="s">
        <v>64</v>
      </c>
    </row>
    <row r="51" spans="1:3" x14ac:dyDescent="0.35">
      <c r="A51" s="28">
        <v>2201169</v>
      </c>
      <c r="B51" s="5">
        <v>3</v>
      </c>
      <c r="C51" s="5" t="s">
        <v>64</v>
      </c>
    </row>
    <row r="52" spans="1:3" x14ac:dyDescent="0.35">
      <c r="A52" s="28">
        <v>2200716</v>
      </c>
      <c r="B52" s="5">
        <v>3</v>
      </c>
      <c r="C52" s="5" t="s">
        <v>64</v>
      </c>
    </row>
    <row r="53" spans="1:3" x14ac:dyDescent="0.35">
      <c r="A53" s="28">
        <v>2201445</v>
      </c>
      <c r="B53" s="5">
        <v>3</v>
      </c>
      <c r="C53" s="5" t="s">
        <v>64</v>
      </c>
    </row>
    <row r="54" spans="1:3" x14ac:dyDescent="0.35">
      <c r="A54" s="28">
        <v>2200697</v>
      </c>
      <c r="B54" s="5">
        <v>3</v>
      </c>
      <c r="C54" s="5" t="s">
        <v>64</v>
      </c>
    </row>
    <row r="55" spans="1:3" x14ac:dyDescent="0.35">
      <c r="A55" s="28">
        <v>2200607</v>
      </c>
      <c r="B55" s="5">
        <v>3</v>
      </c>
      <c r="C55" s="5" t="s">
        <v>64</v>
      </c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pane xSplit="1" topLeftCell="B1" activePane="topRight" state="frozen"/>
      <selection pane="topRight" activeCell="D3" sqref="D3:E3"/>
    </sheetView>
  </sheetViews>
  <sheetFormatPr defaultRowHeight="14.5" x14ac:dyDescent="0.35"/>
  <cols>
    <col min="1" max="1" width="18.54296875" style="34" customWidth="1"/>
    <col min="2" max="2" width="12.6328125" style="32" bestFit="1" customWidth="1"/>
    <col min="3" max="3" width="10" style="33" bestFit="1" customWidth="1"/>
    <col min="4" max="4" width="11.90625" style="34" customWidth="1"/>
    <col min="5" max="5" width="12.453125" style="35" bestFit="1" customWidth="1"/>
    <col min="6" max="6" width="12.6328125" style="36" bestFit="1" customWidth="1"/>
    <col min="7" max="7" width="10" style="36" bestFit="1" customWidth="1"/>
    <col min="8" max="8" width="12.7265625" style="36" customWidth="1"/>
    <col min="9" max="9" width="13.26953125" style="34" customWidth="1"/>
    <col min="10" max="11" width="13.90625" style="36" customWidth="1"/>
    <col min="12" max="12" width="12.6328125" style="34" bestFit="1" customWidth="1"/>
    <col min="13" max="13" width="10" style="36" bestFit="1" customWidth="1"/>
    <col min="14" max="14" width="12.6328125" style="36" bestFit="1" customWidth="1"/>
    <col min="15" max="15" width="10" style="36" bestFit="1" customWidth="1"/>
    <col min="16" max="16" width="12.6328125" style="36" bestFit="1" customWidth="1"/>
    <col min="17" max="17" width="11.6328125" style="34" customWidth="1"/>
    <col min="18" max="18" width="13" style="34" customWidth="1"/>
    <col min="19" max="19" width="13" style="36" customWidth="1"/>
    <col min="20" max="20" width="11.6328125" style="34" customWidth="1"/>
    <col min="21" max="16384" width="8.7265625" style="34"/>
  </cols>
  <sheetData>
    <row r="1" spans="1:20" x14ac:dyDescent="0.35">
      <c r="A1" s="31"/>
    </row>
    <row r="2" spans="1:20" x14ac:dyDescent="0.35">
      <c r="A2" s="43" t="s">
        <v>65</v>
      </c>
      <c r="B2" s="56">
        <v>44927</v>
      </c>
      <c r="C2" s="57"/>
      <c r="D2" s="56">
        <v>44958</v>
      </c>
      <c r="E2" s="57"/>
      <c r="F2" s="56">
        <v>44986</v>
      </c>
      <c r="G2" s="57"/>
      <c r="H2" s="56">
        <v>45017</v>
      </c>
      <c r="I2" s="57"/>
      <c r="J2" s="56">
        <v>45047</v>
      </c>
      <c r="K2" s="57"/>
      <c r="L2" s="56">
        <v>45078</v>
      </c>
      <c r="M2" s="57"/>
      <c r="N2" s="56">
        <v>45108</v>
      </c>
      <c r="O2" s="57"/>
      <c r="P2" s="56">
        <v>45139</v>
      </c>
      <c r="Q2" s="57"/>
      <c r="R2" s="56">
        <v>45170</v>
      </c>
      <c r="S2" s="57"/>
      <c r="T2" s="30"/>
    </row>
    <row r="3" spans="1:20" x14ac:dyDescent="0.35">
      <c r="A3" s="37" t="s">
        <v>23</v>
      </c>
      <c r="B3" s="37" t="s">
        <v>24</v>
      </c>
      <c r="C3" s="37" t="s">
        <v>25</v>
      </c>
      <c r="D3" s="37" t="s">
        <v>24</v>
      </c>
      <c r="E3" s="38" t="s">
        <v>25</v>
      </c>
      <c r="F3" s="37" t="s">
        <v>24</v>
      </c>
      <c r="G3" s="38" t="s">
        <v>25</v>
      </c>
      <c r="H3" s="37" t="s">
        <v>24</v>
      </c>
      <c r="I3" s="38" t="s">
        <v>25</v>
      </c>
      <c r="J3" s="37" t="s">
        <v>24</v>
      </c>
      <c r="K3" s="38" t="s">
        <v>25</v>
      </c>
      <c r="L3" s="37" t="s">
        <v>24</v>
      </c>
      <c r="M3" s="38" t="s">
        <v>25</v>
      </c>
      <c r="N3" s="37" t="s">
        <v>24</v>
      </c>
      <c r="O3" s="38" t="s">
        <v>25</v>
      </c>
      <c r="P3" s="37" t="s">
        <v>24</v>
      </c>
      <c r="Q3" s="38" t="s">
        <v>25</v>
      </c>
      <c r="R3" s="37" t="s">
        <v>24</v>
      </c>
      <c r="S3" s="38" t="s">
        <v>25</v>
      </c>
      <c r="T3" s="39"/>
    </row>
    <row r="4" spans="1:20" x14ac:dyDescent="0.35">
      <c r="A4" s="40" t="s">
        <v>0</v>
      </c>
      <c r="B4" s="41">
        <v>100.999899</v>
      </c>
      <c r="C4" s="38">
        <v>0.30330299999999999</v>
      </c>
      <c r="D4" s="37">
        <v>132</v>
      </c>
      <c r="E4" s="38">
        <v>0.35675699999999999</v>
      </c>
      <c r="F4" s="37">
        <v>147</v>
      </c>
      <c r="G4" s="38">
        <v>0.37886599999999998</v>
      </c>
      <c r="H4" s="37">
        <v>159</v>
      </c>
      <c r="I4" s="38">
        <v>0.44915300000000002</v>
      </c>
      <c r="J4" s="37">
        <v>128</v>
      </c>
      <c r="K4" s="38">
        <v>0.439863</v>
      </c>
      <c r="L4" s="37">
        <v>178</v>
      </c>
      <c r="M4" s="38">
        <v>0.42180099999999998</v>
      </c>
      <c r="N4" s="37">
        <v>157</v>
      </c>
      <c r="O4" s="38">
        <v>0.42896200000000001</v>
      </c>
      <c r="P4" s="37">
        <v>186</v>
      </c>
      <c r="Q4" s="38">
        <v>0.48564000000000002</v>
      </c>
      <c r="R4" s="37">
        <v>142</v>
      </c>
      <c r="S4" s="38">
        <v>0.43827199999999999</v>
      </c>
      <c r="T4" s="36"/>
    </row>
    <row r="5" spans="1:20" x14ac:dyDescent="0.35">
      <c r="A5" s="40" t="s">
        <v>1</v>
      </c>
      <c r="B5" s="41">
        <v>42.999956999999903</v>
      </c>
      <c r="C5" s="38">
        <v>0.12912899999999999</v>
      </c>
      <c r="D5" s="37">
        <v>37</v>
      </c>
      <c r="E5" s="38">
        <v>0.1</v>
      </c>
      <c r="F5" s="37">
        <v>40</v>
      </c>
      <c r="G5" s="38">
        <v>0.103093</v>
      </c>
      <c r="H5" s="37">
        <v>41</v>
      </c>
      <c r="I5" s="38">
        <v>0.11581900000000001</v>
      </c>
      <c r="J5" s="37">
        <v>29</v>
      </c>
      <c r="K5" s="38">
        <v>9.9655999999999995E-2</v>
      </c>
      <c r="L5" s="37">
        <v>40</v>
      </c>
      <c r="M5" s="38">
        <v>9.4786999999999996E-2</v>
      </c>
      <c r="N5" s="37">
        <v>39</v>
      </c>
      <c r="O5" s="38">
        <v>0.106557</v>
      </c>
      <c r="P5" s="37">
        <v>32</v>
      </c>
      <c r="Q5" s="38">
        <v>8.3551E-2</v>
      </c>
      <c r="R5" s="37">
        <v>25</v>
      </c>
      <c r="S5" s="38">
        <v>7.7160000000000006E-2</v>
      </c>
      <c r="T5" s="36"/>
    </row>
    <row r="6" spans="1:20" x14ac:dyDescent="0.35">
      <c r="A6" s="40" t="s">
        <v>2</v>
      </c>
      <c r="B6" s="41">
        <v>26.999973000000001</v>
      </c>
      <c r="C6" s="38">
        <v>8.1081E-2</v>
      </c>
      <c r="D6" s="37">
        <v>25</v>
      </c>
      <c r="E6" s="38">
        <v>6.7568000000000003E-2</v>
      </c>
      <c r="F6" s="37">
        <v>20</v>
      </c>
      <c r="G6" s="38">
        <v>5.1546000000000002E-2</v>
      </c>
      <c r="H6" s="37">
        <v>17</v>
      </c>
      <c r="I6" s="38">
        <v>4.8023000000000003E-2</v>
      </c>
      <c r="J6" s="37">
        <v>16</v>
      </c>
      <c r="K6" s="38">
        <v>5.4982999999999997E-2</v>
      </c>
      <c r="L6" s="37">
        <v>35</v>
      </c>
      <c r="M6" s="38">
        <v>8.2937999999999998E-2</v>
      </c>
      <c r="N6" s="37">
        <v>19</v>
      </c>
      <c r="O6" s="38">
        <v>5.1913000000000001E-2</v>
      </c>
      <c r="P6" s="37">
        <v>16</v>
      </c>
      <c r="Q6" s="38">
        <v>4.1775E-2</v>
      </c>
      <c r="R6" s="37">
        <v>18</v>
      </c>
      <c r="S6" s="38">
        <v>5.5556000000000001E-2</v>
      </c>
      <c r="T6" s="36"/>
    </row>
    <row r="7" spans="1:20" x14ac:dyDescent="0.35">
      <c r="A7" s="40" t="s">
        <v>3</v>
      </c>
      <c r="B7" s="41">
        <v>14.999985000000001</v>
      </c>
      <c r="C7" s="38">
        <v>4.5045000000000002E-2</v>
      </c>
      <c r="D7" s="37">
        <v>18</v>
      </c>
      <c r="E7" s="38">
        <v>4.8648999999999998E-2</v>
      </c>
      <c r="F7" s="37">
        <v>21</v>
      </c>
      <c r="G7" s="38">
        <v>5.4123999999999999E-2</v>
      </c>
      <c r="H7" s="37">
        <v>19</v>
      </c>
      <c r="I7" s="38">
        <v>5.3671999999999997E-2</v>
      </c>
      <c r="J7" s="37">
        <v>15</v>
      </c>
      <c r="K7" s="38">
        <v>5.1546000000000002E-2</v>
      </c>
      <c r="L7" s="37">
        <v>26</v>
      </c>
      <c r="M7" s="38">
        <v>6.1610999999999999E-2</v>
      </c>
      <c r="N7" s="37">
        <v>27</v>
      </c>
      <c r="O7" s="38">
        <v>7.3770000000000002E-2</v>
      </c>
      <c r="P7" s="37">
        <v>22</v>
      </c>
      <c r="Q7" s="38">
        <v>5.7440999999999999E-2</v>
      </c>
      <c r="R7" s="37">
        <v>23</v>
      </c>
      <c r="S7" s="38">
        <v>7.0987999999999996E-2</v>
      </c>
      <c r="T7" s="36"/>
    </row>
    <row r="8" spans="1:20" x14ac:dyDescent="0.35">
      <c r="A8" s="40" t="s">
        <v>4</v>
      </c>
      <c r="B8" s="41">
        <v>21.999977999999999</v>
      </c>
      <c r="C8" s="38">
        <v>6.6066E-2</v>
      </c>
      <c r="D8" s="37">
        <v>37</v>
      </c>
      <c r="E8" s="38">
        <v>0.1</v>
      </c>
      <c r="F8" s="37">
        <v>26</v>
      </c>
      <c r="G8" s="38">
        <v>6.701E-2</v>
      </c>
      <c r="H8" s="37">
        <v>19</v>
      </c>
      <c r="I8" s="38">
        <v>5.3671999999999997E-2</v>
      </c>
      <c r="J8" s="37">
        <v>17</v>
      </c>
      <c r="K8" s="38">
        <v>5.8418999999999999E-2</v>
      </c>
      <c r="L8" s="37">
        <v>25</v>
      </c>
      <c r="M8" s="38">
        <v>5.9242000000000003E-2</v>
      </c>
      <c r="N8" s="37">
        <v>13</v>
      </c>
      <c r="O8" s="38">
        <v>3.5519000000000002E-2</v>
      </c>
      <c r="P8" s="37">
        <v>8</v>
      </c>
      <c r="Q8" s="38">
        <v>2.0888E-2</v>
      </c>
      <c r="R8" s="37">
        <v>4</v>
      </c>
      <c r="S8" s="38">
        <v>1.2345999999999999E-2</v>
      </c>
      <c r="T8" s="36"/>
    </row>
    <row r="9" spans="1:20" x14ac:dyDescent="0.35">
      <c r="A9" s="40" t="s">
        <v>5</v>
      </c>
      <c r="B9" s="41">
        <v>8.9999909999999996</v>
      </c>
      <c r="C9" s="38">
        <v>2.7026999999999999E-2</v>
      </c>
      <c r="D9" s="37">
        <v>9</v>
      </c>
      <c r="E9" s="38">
        <v>2.4323999999999998E-2</v>
      </c>
      <c r="F9" s="37">
        <v>19</v>
      </c>
      <c r="G9" s="38">
        <v>4.8968999999999999E-2</v>
      </c>
      <c r="H9" s="37">
        <v>11</v>
      </c>
      <c r="I9" s="38">
        <v>3.1073E-2</v>
      </c>
      <c r="J9" s="37">
        <v>11</v>
      </c>
      <c r="K9" s="38">
        <v>3.7801000000000001E-2</v>
      </c>
      <c r="L9" s="37">
        <v>19</v>
      </c>
      <c r="M9" s="38">
        <v>4.5024000000000002E-2</v>
      </c>
      <c r="N9" s="37">
        <v>27</v>
      </c>
      <c r="O9" s="38">
        <v>7.3770000000000002E-2</v>
      </c>
      <c r="P9" s="37">
        <v>31</v>
      </c>
      <c r="Q9" s="38">
        <v>8.0939999999999998E-2</v>
      </c>
      <c r="R9" s="37">
        <v>27</v>
      </c>
      <c r="S9" s="38">
        <v>8.3333000000000004E-2</v>
      </c>
      <c r="T9" s="36"/>
    </row>
    <row r="10" spans="1:20" x14ac:dyDescent="0.35">
      <c r="A10" s="40" t="s">
        <v>6</v>
      </c>
      <c r="B10" s="41">
        <v>18.999980999999998</v>
      </c>
      <c r="C10" s="38">
        <v>5.7056999999999997E-2</v>
      </c>
      <c r="D10" s="37">
        <v>20</v>
      </c>
      <c r="E10" s="38">
        <v>5.4053999999999998E-2</v>
      </c>
      <c r="F10" s="37">
        <v>16</v>
      </c>
      <c r="G10" s="38">
        <v>4.1237000000000003E-2</v>
      </c>
      <c r="H10" s="37">
        <v>12</v>
      </c>
      <c r="I10" s="38">
        <v>3.3897999999999998E-2</v>
      </c>
      <c r="J10" s="37">
        <v>9</v>
      </c>
      <c r="K10" s="38">
        <v>3.0928000000000001E-2</v>
      </c>
      <c r="L10" s="37">
        <v>20</v>
      </c>
      <c r="M10" s="38">
        <v>4.7392999999999998E-2</v>
      </c>
      <c r="N10" s="37">
        <v>16</v>
      </c>
      <c r="O10" s="38">
        <v>4.3715999999999998E-2</v>
      </c>
      <c r="P10" s="37">
        <v>19</v>
      </c>
      <c r="Q10" s="38">
        <v>4.9607999999999999E-2</v>
      </c>
      <c r="R10" s="37">
        <v>15</v>
      </c>
      <c r="S10" s="38">
        <v>4.6295999999999997E-2</v>
      </c>
      <c r="T10" s="36"/>
    </row>
    <row r="11" spans="1:20" x14ac:dyDescent="0.35">
      <c r="A11" s="40" t="s">
        <v>7</v>
      </c>
      <c r="B11" s="41">
        <v>14.999985000000001</v>
      </c>
      <c r="C11" s="38">
        <v>4.5045000000000002E-2</v>
      </c>
      <c r="D11" s="37">
        <v>17</v>
      </c>
      <c r="E11" s="38">
        <v>4.5946000000000001E-2</v>
      </c>
      <c r="F11" s="37">
        <v>22</v>
      </c>
      <c r="G11" s="38">
        <v>5.6701000000000001E-2</v>
      </c>
      <c r="H11" s="37">
        <v>12</v>
      </c>
      <c r="I11" s="38">
        <v>3.3897999999999998E-2</v>
      </c>
      <c r="J11" s="37">
        <v>13</v>
      </c>
      <c r="K11" s="38">
        <v>4.4673999999999998E-2</v>
      </c>
      <c r="L11" s="37">
        <v>18</v>
      </c>
      <c r="M11" s="38">
        <v>4.2653999999999997E-2</v>
      </c>
      <c r="N11" s="37">
        <v>14</v>
      </c>
      <c r="O11" s="38">
        <v>3.8251E-2</v>
      </c>
      <c r="P11" s="37">
        <v>8</v>
      </c>
      <c r="Q11" s="38">
        <v>2.0888E-2</v>
      </c>
      <c r="R11" s="37">
        <v>16</v>
      </c>
      <c r="S11" s="38">
        <v>4.9383000000000003E-2</v>
      </c>
      <c r="T11" s="36"/>
    </row>
    <row r="12" spans="1:20" x14ac:dyDescent="0.35">
      <c r="A12" s="40" t="s">
        <v>8</v>
      </c>
      <c r="B12" s="41">
        <v>21.999977999999999</v>
      </c>
      <c r="C12" s="38">
        <v>6.6066E-2</v>
      </c>
      <c r="D12" s="37">
        <v>17</v>
      </c>
      <c r="E12" s="38">
        <v>4.5946000000000001E-2</v>
      </c>
      <c r="F12" s="37">
        <v>19</v>
      </c>
      <c r="G12" s="38">
        <v>4.8968999999999999E-2</v>
      </c>
      <c r="H12" s="37">
        <v>11</v>
      </c>
      <c r="I12" s="38">
        <v>3.1073E-2</v>
      </c>
      <c r="J12" s="37">
        <v>6</v>
      </c>
      <c r="K12" s="38">
        <v>2.0618999999999998E-2</v>
      </c>
      <c r="L12" s="37">
        <v>6</v>
      </c>
      <c r="M12" s="38">
        <v>1.4218E-2</v>
      </c>
      <c r="N12" s="37">
        <v>3</v>
      </c>
      <c r="O12" s="38">
        <v>8.1969999999999994E-3</v>
      </c>
      <c r="P12" s="37">
        <v>8</v>
      </c>
      <c r="Q12" s="38">
        <v>2.0888E-2</v>
      </c>
      <c r="R12" s="37">
        <v>4</v>
      </c>
      <c r="S12" s="38">
        <v>1.2345999999999999E-2</v>
      </c>
      <c r="T12" s="36"/>
    </row>
    <row r="13" spans="1:20" x14ac:dyDescent="0.35">
      <c r="A13" s="40" t="s">
        <v>9</v>
      </c>
      <c r="B13" s="41">
        <v>11.999988</v>
      </c>
      <c r="C13" s="38">
        <v>3.6035999999999999E-2</v>
      </c>
      <c r="D13" s="37">
        <v>11</v>
      </c>
      <c r="E13" s="38">
        <v>2.9729999999999999E-2</v>
      </c>
      <c r="F13" s="37">
        <v>13</v>
      </c>
      <c r="G13" s="38">
        <v>3.3505E-2</v>
      </c>
      <c r="H13" s="37">
        <v>8</v>
      </c>
      <c r="I13" s="38">
        <v>2.2599000000000001E-2</v>
      </c>
      <c r="J13" s="37">
        <v>8</v>
      </c>
      <c r="K13" s="38">
        <v>2.7491000000000002E-2</v>
      </c>
      <c r="L13" s="37">
        <v>10</v>
      </c>
      <c r="M13" s="38">
        <v>2.3696999999999999E-2</v>
      </c>
      <c r="N13" s="37">
        <v>7</v>
      </c>
      <c r="O13" s="38">
        <v>1.9126000000000001E-2</v>
      </c>
      <c r="P13" s="37">
        <v>12</v>
      </c>
      <c r="Q13" s="38">
        <v>3.1331999999999999E-2</v>
      </c>
      <c r="R13" s="37">
        <v>13</v>
      </c>
      <c r="S13" s="38">
        <v>4.0122999999999999E-2</v>
      </c>
      <c r="T13" s="36"/>
    </row>
    <row r="14" spans="1:20" x14ac:dyDescent="0.35">
      <c r="A14" s="40" t="s">
        <v>12</v>
      </c>
      <c r="B14" s="41">
        <v>6.9999929999999999</v>
      </c>
      <c r="C14" s="38">
        <v>2.1021000000000001E-2</v>
      </c>
      <c r="D14" s="37">
        <v>6</v>
      </c>
      <c r="E14" s="38">
        <v>1.6216000000000001E-2</v>
      </c>
      <c r="F14" s="37">
        <v>3</v>
      </c>
      <c r="G14" s="38">
        <v>7.7320000000000002E-3</v>
      </c>
      <c r="H14" s="37">
        <v>3</v>
      </c>
      <c r="I14" s="38">
        <v>8.4749999999999999E-3</v>
      </c>
      <c r="J14" s="37">
        <v>5</v>
      </c>
      <c r="K14" s="38">
        <v>1.7181999999999999E-2</v>
      </c>
      <c r="L14" s="37">
        <v>5</v>
      </c>
      <c r="M14" s="38">
        <v>1.1847999999999999E-2</v>
      </c>
      <c r="N14" s="37">
        <v>5</v>
      </c>
      <c r="O14" s="38">
        <v>1.3661E-2</v>
      </c>
      <c r="P14" s="37">
        <v>3</v>
      </c>
      <c r="Q14" s="38">
        <v>7.8329999999999997E-3</v>
      </c>
      <c r="R14" s="37">
        <v>6</v>
      </c>
      <c r="S14" s="38">
        <v>1.8519000000000001E-2</v>
      </c>
      <c r="T14" s="36"/>
    </row>
    <row r="15" spans="1:20" x14ac:dyDescent="0.35">
      <c r="A15" s="40" t="s">
        <v>10</v>
      </c>
      <c r="B15" s="41">
        <v>32</v>
      </c>
      <c r="C15" s="38">
        <v>9.6100000000000005E-2</v>
      </c>
      <c r="D15" s="41">
        <v>30</v>
      </c>
      <c r="E15" s="38">
        <v>8.1081E-2</v>
      </c>
      <c r="F15" s="41">
        <v>32</v>
      </c>
      <c r="G15" s="38">
        <v>8.2475999999999994E-2</v>
      </c>
      <c r="H15" s="41">
        <v>30</v>
      </c>
      <c r="I15" s="38">
        <v>8.4745000000000001E-2</v>
      </c>
      <c r="J15" s="41">
        <v>26</v>
      </c>
      <c r="K15" s="38">
        <v>8.9346999999999996E-2</v>
      </c>
      <c r="L15" s="41">
        <v>34</v>
      </c>
      <c r="M15" s="38">
        <v>8.0568000000000001E-2</v>
      </c>
      <c r="N15" s="41">
        <v>27</v>
      </c>
      <c r="O15" s="38">
        <v>7.3770000000000002E-2</v>
      </c>
      <c r="P15" s="41">
        <v>24</v>
      </c>
      <c r="Q15" s="38">
        <v>6.2663999999999997E-2</v>
      </c>
      <c r="R15" s="41">
        <v>27</v>
      </c>
      <c r="S15" s="38">
        <v>8.3334000000000005E-2</v>
      </c>
      <c r="T15" s="36"/>
    </row>
    <row r="16" spans="1:20" x14ac:dyDescent="0.35">
      <c r="A16" s="40" t="s">
        <v>11</v>
      </c>
      <c r="B16" s="41">
        <v>7</v>
      </c>
      <c r="C16" s="38">
        <v>2.1000000000000001E-2</v>
      </c>
      <c r="D16" s="41">
        <v>6</v>
      </c>
      <c r="E16" s="38">
        <v>1.6216000000000001E-2</v>
      </c>
      <c r="F16" s="41">
        <v>9</v>
      </c>
      <c r="G16" s="38">
        <v>2.3195E-2</v>
      </c>
      <c r="H16" s="41">
        <v>9</v>
      </c>
      <c r="I16" s="38">
        <v>2.5423999999999999E-2</v>
      </c>
      <c r="J16" s="41">
        <v>5</v>
      </c>
      <c r="K16" s="38">
        <v>1.7181999999999999E-2</v>
      </c>
      <c r="L16" s="41">
        <v>3</v>
      </c>
      <c r="M16" s="38">
        <v>7.1089999999999999E-3</v>
      </c>
      <c r="N16" s="41">
        <v>6</v>
      </c>
      <c r="O16" s="38">
        <v>1.6393000000000001E-2</v>
      </c>
      <c r="P16" s="41">
        <v>6</v>
      </c>
      <c r="Q16" s="38">
        <v>1.5665999999999999E-2</v>
      </c>
      <c r="R16" s="41">
        <v>2</v>
      </c>
      <c r="S16" s="38">
        <v>6.1720000000000004E-3</v>
      </c>
      <c r="T16" s="36"/>
    </row>
    <row r="17" spans="1:20" x14ac:dyDescent="0.35">
      <c r="A17" s="40" t="s">
        <v>13</v>
      </c>
      <c r="B17" s="37">
        <v>2</v>
      </c>
      <c r="C17" s="38">
        <v>6.0000000000000001E-3</v>
      </c>
      <c r="D17" s="37">
        <v>5</v>
      </c>
      <c r="E17" s="38">
        <v>1.3513000000000001E-2</v>
      </c>
      <c r="F17" s="37">
        <v>1</v>
      </c>
      <c r="G17" s="38">
        <v>2.5769999999999999E-3</v>
      </c>
      <c r="H17" s="37">
        <v>3</v>
      </c>
      <c r="I17" s="38">
        <v>8.4749999999999999E-3</v>
      </c>
      <c r="J17" s="37">
        <v>3</v>
      </c>
      <c r="K17" s="38">
        <v>1.0307999999999999E-2</v>
      </c>
      <c r="L17" s="37">
        <v>3</v>
      </c>
      <c r="M17" s="38">
        <v>7.11E-3</v>
      </c>
      <c r="N17" s="37">
        <v>6</v>
      </c>
      <c r="O17" s="38">
        <v>1.6392E-2</v>
      </c>
      <c r="P17" s="37">
        <v>8</v>
      </c>
      <c r="Q17" s="38">
        <v>2.0888E-2</v>
      </c>
      <c r="R17" s="37">
        <v>2</v>
      </c>
      <c r="S17" s="38">
        <v>6.1720000000000004E-3</v>
      </c>
      <c r="T17" s="36"/>
    </row>
    <row r="18" spans="1:20" x14ac:dyDescent="0.35">
      <c r="A18" s="42" t="s">
        <v>15</v>
      </c>
      <c r="B18" s="41">
        <f t="shared" ref="B18:S18" si="0">SUM(B4:B17)</f>
        <v>332.99970799999988</v>
      </c>
      <c r="C18" s="38">
        <f t="shared" si="0"/>
        <v>0.99997599999999986</v>
      </c>
      <c r="D18" s="41">
        <f t="shared" si="0"/>
        <v>370</v>
      </c>
      <c r="E18" s="38">
        <f t="shared" si="0"/>
        <v>1</v>
      </c>
      <c r="F18" s="41">
        <f t="shared" si="0"/>
        <v>388</v>
      </c>
      <c r="G18" s="38">
        <f t="shared" si="0"/>
        <v>1</v>
      </c>
      <c r="H18" s="41">
        <f t="shared" si="0"/>
        <v>354</v>
      </c>
      <c r="I18" s="38">
        <f t="shared" si="0"/>
        <v>0.99999900000000008</v>
      </c>
      <c r="J18" s="41">
        <f t="shared" si="0"/>
        <v>291</v>
      </c>
      <c r="K18" s="38">
        <f t="shared" si="0"/>
        <v>0.99999899999999986</v>
      </c>
      <c r="L18" s="41">
        <f t="shared" si="0"/>
        <v>422</v>
      </c>
      <c r="M18" s="38">
        <f t="shared" si="0"/>
        <v>0.99999999999999967</v>
      </c>
      <c r="N18" s="41">
        <f t="shared" si="0"/>
        <v>366</v>
      </c>
      <c r="O18" s="38">
        <f t="shared" si="0"/>
        <v>0.99999699999999991</v>
      </c>
      <c r="P18" s="41">
        <f t="shared" si="0"/>
        <v>383</v>
      </c>
      <c r="Q18" s="38">
        <f t="shared" si="0"/>
        <v>1.0000020000000001</v>
      </c>
      <c r="R18" s="41">
        <f t="shared" si="0"/>
        <v>324</v>
      </c>
      <c r="S18" s="38">
        <f t="shared" si="0"/>
        <v>0.99999999999999989</v>
      </c>
      <c r="T18" s="39"/>
    </row>
    <row r="22" spans="1:20" x14ac:dyDescent="0.35">
      <c r="I22" s="36"/>
      <c r="L22" s="36"/>
    </row>
    <row r="23" spans="1:20" x14ac:dyDescent="0.35">
      <c r="L23" s="36"/>
    </row>
  </sheetData>
  <mergeCells count="9">
    <mergeCell ref="L2:M2"/>
    <mergeCell ref="N2:O2"/>
    <mergeCell ref="P2:Q2"/>
    <mergeCell ref="R2:S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"/>
  <sheetViews>
    <sheetView topLeftCell="A16" workbookViewId="0">
      <selection activeCell="A25" sqref="A25"/>
    </sheetView>
  </sheetViews>
  <sheetFormatPr defaultRowHeight="14.5" x14ac:dyDescent="0.35"/>
  <cols>
    <col min="1" max="1" width="13.453125" style="5" bestFit="1" customWidth="1"/>
    <col min="2" max="2" width="10" customWidth="1"/>
    <col min="3" max="3" width="10" style="5" customWidth="1"/>
    <col min="4" max="4" width="13.453125" style="5" bestFit="1" customWidth="1"/>
    <col min="5" max="6" width="10" style="5" customWidth="1"/>
    <col min="7" max="7" width="13.453125" bestFit="1" customWidth="1"/>
    <col min="8" max="9" width="10" customWidth="1"/>
    <col min="10" max="10" width="13.453125" bestFit="1" customWidth="1"/>
    <col min="11" max="12" width="10" customWidth="1"/>
    <col min="13" max="13" width="13.453125" bestFit="1" customWidth="1"/>
    <col min="14" max="15" width="10" customWidth="1"/>
    <col min="16" max="16" width="13.453125" bestFit="1" customWidth="1"/>
    <col min="17" max="18" width="10" customWidth="1"/>
    <col min="19" max="19" width="13.453125" bestFit="1" customWidth="1"/>
    <col min="20" max="21" width="10" customWidth="1"/>
    <col min="22" max="22" width="13.453125" bestFit="1" customWidth="1"/>
    <col min="23" max="24" width="10" customWidth="1"/>
    <col min="25" max="25" width="13.453125" bestFit="1" customWidth="1"/>
    <col min="26" max="27" width="10" customWidth="1"/>
  </cols>
  <sheetData>
    <row r="1" spans="1:27" x14ac:dyDescent="0.35">
      <c r="A1" s="58">
        <v>44927</v>
      </c>
      <c r="B1" s="58"/>
      <c r="C1" s="58"/>
      <c r="D1" s="58">
        <v>44958</v>
      </c>
      <c r="E1" s="58"/>
      <c r="F1" s="58"/>
      <c r="G1" s="58">
        <v>44986</v>
      </c>
      <c r="H1" s="58"/>
      <c r="I1" s="58"/>
      <c r="J1" s="58">
        <v>45017</v>
      </c>
      <c r="K1" s="58"/>
      <c r="L1" s="58"/>
      <c r="M1" s="58">
        <v>45047</v>
      </c>
      <c r="N1" s="58"/>
      <c r="O1" s="58"/>
      <c r="P1" s="58">
        <v>45078</v>
      </c>
      <c r="Q1" s="58"/>
      <c r="R1" s="58"/>
      <c r="S1" s="58">
        <v>45108</v>
      </c>
      <c r="T1" s="58"/>
      <c r="U1" s="58"/>
      <c r="V1" s="58">
        <v>45139</v>
      </c>
      <c r="W1" s="58"/>
      <c r="X1" s="58"/>
      <c r="Y1" s="58">
        <v>45170</v>
      </c>
      <c r="Z1" s="58"/>
      <c r="AA1" s="58"/>
    </row>
    <row r="2" spans="1:27" s="51" customFormat="1" ht="43.5" x14ac:dyDescent="0.35">
      <c r="A2" s="48" t="s">
        <v>66</v>
      </c>
      <c r="B2" s="49" t="s">
        <v>24</v>
      </c>
      <c r="C2" s="50" t="s">
        <v>25</v>
      </c>
      <c r="D2" s="48" t="s">
        <v>66</v>
      </c>
      <c r="E2" s="49" t="s">
        <v>24</v>
      </c>
      <c r="F2" s="50" t="s">
        <v>25</v>
      </c>
      <c r="G2" s="48" t="s">
        <v>66</v>
      </c>
      <c r="H2" s="49" t="s">
        <v>24</v>
      </c>
      <c r="I2" s="50" t="s">
        <v>25</v>
      </c>
      <c r="J2" s="48" t="s">
        <v>66</v>
      </c>
      <c r="K2" s="49" t="s">
        <v>24</v>
      </c>
      <c r="L2" s="50" t="s">
        <v>25</v>
      </c>
      <c r="M2" s="48" t="s">
        <v>66</v>
      </c>
      <c r="N2" s="49" t="s">
        <v>24</v>
      </c>
      <c r="O2" s="50" t="s">
        <v>25</v>
      </c>
      <c r="P2" s="48" t="s">
        <v>66</v>
      </c>
      <c r="Q2" s="49" t="s">
        <v>24</v>
      </c>
      <c r="R2" s="50" t="s">
        <v>25</v>
      </c>
      <c r="S2" s="48" t="s">
        <v>66</v>
      </c>
      <c r="T2" s="49" t="s">
        <v>24</v>
      </c>
      <c r="U2" s="50" t="s">
        <v>25</v>
      </c>
      <c r="V2" s="48" t="s">
        <v>66</v>
      </c>
      <c r="W2" s="49" t="s">
        <v>24</v>
      </c>
      <c r="X2" s="50" t="s">
        <v>25</v>
      </c>
      <c r="Y2" s="48" t="s">
        <v>66</v>
      </c>
      <c r="Z2" s="49" t="s">
        <v>24</v>
      </c>
      <c r="AA2" s="50" t="s">
        <v>25</v>
      </c>
    </row>
    <row r="3" spans="1:27" x14ac:dyDescent="0.35">
      <c r="A3" s="22">
        <v>3</v>
      </c>
      <c r="B3" s="11">
        <f>101*C3</f>
        <v>19.000019000000002</v>
      </c>
      <c r="C3" s="45">
        <v>0.18811900000000001</v>
      </c>
      <c r="D3" s="22">
        <v>1</v>
      </c>
      <c r="E3" s="11">
        <f>132*F3</f>
        <v>35.000064000000002</v>
      </c>
      <c r="F3" s="45">
        <v>0.265152</v>
      </c>
      <c r="G3" s="22">
        <v>1</v>
      </c>
      <c r="H3" s="11">
        <f>147*I3</f>
        <v>31.999988999999999</v>
      </c>
      <c r="I3" s="45">
        <v>0.21768699999999999</v>
      </c>
      <c r="J3" s="22">
        <v>3</v>
      </c>
      <c r="K3" s="11">
        <f>159*L3</f>
        <v>25.000047000000002</v>
      </c>
      <c r="L3" s="45">
        <v>0.15723300000000001</v>
      </c>
      <c r="M3" s="22">
        <v>2</v>
      </c>
      <c r="N3" s="11">
        <f>128*O3</f>
        <v>18</v>
      </c>
      <c r="O3" s="45">
        <v>0.140625</v>
      </c>
      <c r="P3" s="22">
        <v>4</v>
      </c>
      <c r="Q3" s="11">
        <f t="shared" ref="Q3:Q14" si="0">178*R3</f>
        <v>27.999934</v>
      </c>
      <c r="R3" s="45">
        <v>0.157303</v>
      </c>
      <c r="S3" s="22">
        <v>6</v>
      </c>
      <c r="T3" s="11">
        <f>157*U3</f>
        <v>18.000050000000002</v>
      </c>
      <c r="U3" s="45">
        <v>0.11465</v>
      </c>
      <c r="V3" s="11">
        <v>6</v>
      </c>
      <c r="W3" s="11">
        <f>186*X3</f>
        <v>28.000068000000002</v>
      </c>
      <c r="X3" s="46">
        <v>0.15053800000000001</v>
      </c>
      <c r="Y3" s="4">
        <v>1</v>
      </c>
      <c r="Z3" s="11">
        <f>142*AA3</f>
        <v>26.000058000000003</v>
      </c>
      <c r="AA3" s="46">
        <v>0.18309900000000001</v>
      </c>
    </row>
    <row r="4" spans="1:27" x14ac:dyDescent="0.35">
      <c r="A4" s="22">
        <v>1</v>
      </c>
      <c r="B4" s="11">
        <f t="shared" ref="B4:B14" si="1">101*C4</f>
        <v>17.000017</v>
      </c>
      <c r="C4" s="45">
        <v>0.16831699999999999</v>
      </c>
      <c r="D4" s="22">
        <v>3</v>
      </c>
      <c r="E4" s="11">
        <f t="shared" ref="E4:E14" si="2">132*F4</f>
        <v>19.999980000000001</v>
      </c>
      <c r="F4" s="45">
        <v>0.15151500000000001</v>
      </c>
      <c r="G4" s="22">
        <v>2</v>
      </c>
      <c r="H4" s="11">
        <f t="shared" ref="H4:H14" si="3">147*I4</f>
        <v>23.999955</v>
      </c>
      <c r="I4" s="45">
        <v>0.16326499999999999</v>
      </c>
      <c r="J4" s="22">
        <v>1</v>
      </c>
      <c r="K4" s="11">
        <f t="shared" ref="K4:K14" si="4">159*L4</f>
        <v>23.999936999999999</v>
      </c>
      <c r="L4" s="45">
        <v>0.15094299999999999</v>
      </c>
      <c r="M4" s="22">
        <v>4</v>
      </c>
      <c r="N4" s="11">
        <f t="shared" ref="N4:N14" si="5">128*O4</f>
        <v>18</v>
      </c>
      <c r="O4" s="45">
        <v>0.140625</v>
      </c>
      <c r="P4" s="22">
        <v>2</v>
      </c>
      <c r="Q4" s="11">
        <f t="shared" si="0"/>
        <v>22.000087999999998</v>
      </c>
      <c r="R4" s="45">
        <v>0.123596</v>
      </c>
      <c r="S4" s="22">
        <v>5</v>
      </c>
      <c r="T4" s="11">
        <f t="shared" ref="T4:T14" si="6">157*U4</f>
        <v>16.000026999999999</v>
      </c>
      <c r="U4" s="45">
        <v>0.101911</v>
      </c>
      <c r="V4" s="11">
        <v>7</v>
      </c>
      <c r="W4" s="11">
        <f t="shared" ref="W4:W14" si="7">186*X4</f>
        <v>25.000074000000001</v>
      </c>
      <c r="X4" s="46">
        <v>0.134409</v>
      </c>
      <c r="Y4" s="4">
        <v>2</v>
      </c>
      <c r="Z4" s="11">
        <f t="shared" ref="Z4:Z14" si="8">142*AA4</f>
        <v>20.999953999999999</v>
      </c>
      <c r="AA4" s="46">
        <v>0.14788699999999999</v>
      </c>
    </row>
    <row r="5" spans="1:27" x14ac:dyDescent="0.35">
      <c r="A5" s="22">
        <v>2</v>
      </c>
      <c r="B5" s="11">
        <f t="shared" si="1"/>
        <v>16.000015999999999</v>
      </c>
      <c r="C5" s="45">
        <v>0.158416</v>
      </c>
      <c r="D5" s="22">
        <v>4</v>
      </c>
      <c r="E5" s="11">
        <f t="shared" si="2"/>
        <v>14.000052</v>
      </c>
      <c r="F5" s="45">
        <v>0.106061</v>
      </c>
      <c r="G5" s="22">
        <v>4</v>
      </c>
      <c r="H5" s="11">
        <f t="shared" si="3"/>
        <v>22.000019999999999</v>
      </c>
      <c r="I5" s="45">
        <v>0.14965999999999999</v>
      </c>
      <c r="J5" s="22">
        <v>6</v>
      </c>
      <c r="K5" s="11">
        <f t="shared" si="4"/>
        <v>22.999986</v>
      </c>
      <c r="L5" s="45">
        <v>0.144654</v>
      </c>
      <c r="M5" s="22">
        <v>3</v>
      </c>
      <c r="N5" s="11">
        <f t="shared" si="5"/>
        <v>16.999936000000002</v>
      </c>
      <c r="O5" s="45">
        <v>0.13281200000000001</v>
      </c>
      <c r="P5" s="22">
        <v>5</v>
      </c>
      <c r="Q5" s="11">
        <f t="shared" si="0"/>
        <v>21.000084000000001</v>
      </c>
      <c r="R5" s="45">
        <v>0.117978</v>
      </c>
      <c r="S5" s="22">
        <v>8</v>
      </c>
      <c r="T5" s="11">
        <f t="shared" si="6"/>
        <v>16.000026999999999</v>
      </c>
      <c r="U5" s="45">
        <v>0.101911</v>
      </c>
      <c r="V5" s="22">
        <v>10</v>
      </c>
      <c r="W5" s="11">
        <f t="shared" si="7"/>
        <v>20.999957999999999</v>
      </c>
      <c r="X5" s="46">
        <v>0.112903</v>
      </c>
      <c r="Y5" s="4">
        <v>8</v>
      </c>
      <c r="Z5" s="11">
        <f t="shared" si="8"/>
        <v>19.99999</v>
      </c>
      <c r="AA5" s="46">
        <v>0.140845</v>
      </c>
    </row>
    <row r="6" spans="1:27" x14ac:dyDescent="0.35">
      <c r="A6" s="22">
        <v>7</v>
      </c>
      <c r="B6" s="11">
        <f t="shared" si="1"/>
        <v>10.00001</v>
      </c>
      <c r="C6" s="45">
        <v>9.9010000000000001E-2</v>
      </c>
      <c r="D6" s="22">
        <v>5</v>
      </c>
      <c r="E6" s="11">
        <f t="shared" si="2"/>
        <v>14.000052</v>
      </c>
      <c r="F6" s="45">
        <v>0.106061</v>
      </c>
      <c r="G6" s="22">
        <v>5</v>
      </c>
      <c r="H6" s="11">
        <f t="shared" si="3"/>
        <v>18.000003</v>
      </c>
      <c r="I6" s="45">
        <v>0.122449</v>
      </c>
      <c r="J6" s="22">
        <v>4</v>
      </c>
      <c r="K6" s="11">
        <f t="shared" si="4"/>
        <v>20.999925000000001</v>
      </c>
      <c r="L6" s="45">
        <v>0.132075</v>
      </c>
      <c r="M6" s="22">
        <v>6</v>
      </c>
      <c r="N6" s="11">
        <f t="shared" si="5"/>
        <v>16.999936000000002</v>
      </c>
      <c r="O6" s="45">
        <v>0.13281200000000001</v>
      </c>
      <c r="P6" s="22">
        <v>7</v>
      </c>
      <c r="Q6" s="11">
        <f t="shared" si="0"/>
        <v>19.000076</v>
      </c>
      <c r="R6" s="45">
        <v>0.106742</v>
      </c>
      <c r="S6" s="22">
        <v>7</v>
      </c>
      <c r="T6" s="11">
        <f t="shared" si="6"/>
        <v>13.000071</v>
      </c>
      <c r="U6" s="45">
        <v>8.2803000000000002E-2</v>
      </c>
      <c r="V6" s="11">
        <v>1</v>
      </c>
      <c r="W6" s="11">
        <f t="shared" si="7"/>
        <v>19.000086</v>
      </c>
      <c r="X6" s="46">
        <v>0.10215100000000001</v>
      </c>
      <c r="Y6" s="4">
        <v>6</v>
      </c>
      <c r="Z6" s="11">
        <f t="shared" si="8"/>
        <v>15.999991999999999</v>
      </c>
      <c r="AA6" s="46">
        <v>0.112676</v>
      </c>
    </row>
    <row r="7" spans="1:27" x14ac:dyDescent="0.35">
      <c r="A7" s="22">
        <v>4</v>
      </c>
      <c r="B7" s="11">
        <f t="shared" si="1"/>
        <v>10.00001</v>
      </c>
      <c r="C7" s="45">
        <v>9.9010000000000001E-2</v>
      </c>
      <c r="D7" s="22">
        <v>2</v>
      </c>
      <c r="E7" s="11">
        <f t="shared" si="2"/>
        <v>13.000020000000001</v>
      </c>
      <c r="F7" s="45">
        <v>9.8485000000000003E-2</v>
      </c>
      <c r="G7" s="22">
        <v>7</v>
      </c>
      <c r="H7" s="11">
        <f t="shared" si="3"/>
        <v>12.000050999999999</v>
      </c>
      <c r="I7" s="45">
        <v>8.1632999999999997E-2</v>
      </c>
      <c r="J7" s="22">
        <v>2</v>
      </c>
      <c r="K7" s="11">
        <f t="shared" si="4"/>
        <v>16.000011000000001</v>
      </c>
      <c r="L7" s="45">
        <v>0.100629</v>
      </c>
      <c r="M7" s="22">
        <v>1</v>
      </c>
      <c r="N7" s="11">
        <f t="shared" si="5"/>
        <v>12.999936</v>
      </c>
      <c r="O7" s="45">
        <v>0.101562</v>
      </c>
      <c r="P7" s="22">
        <v>8</v>
      </c>
      <c r="Q7" s="11">
        <f t="shared" si="0"/>
        <v>18.000071999999999</v>
      </c>
      <c r="R7" s="45">
        <v>0.10112400000000001</v>
      </c>
      <c r="S7" s="22">
        <v>2</v>
      </c>
      <c r="T7" s="11">
        <f t="shared" si="6"/>
        <v>13.000071</v>
      </c>
      <c r="U7" s="45">
        <v>8.2803000000000002E-2</v>
      </c>
      <c r="V7" s="11">
        <v>2</v>
      </c>
      <c r="W7" s="11">
        <f t="shared" si="7"/>
        <v>17.000028</v>
      </c>
      <c r="X7" s="46">
        <v>9.1397999999999993E-2</v>
      </c>
      <c r="Y7" s="4">
        <v>10</v>
      </c>
      <c r="Z7" s="11">
        <f t="shared" si="8"/>
        <v>12.999958000000001</v>
      </c>
      <c r="AA7" s="46">
        <v>9.1549000000000005E-2</v>
      </c>
    </row>
    <row r="8" spans="1:27" x14ac:dyDescent="0.35">
      <c r="A8" s="22">
        <v>5</v>
      </c>
      <c r="B8" s="11">
        <f t="shared" si="1"/>
        <v>7.0000069999999992</v>
      </c>
      <c r="C8" s="45">
        <v>6.9306999999999994E-2</v>
      </c>
      <c r="D8" s="22">
        <v>6</v>
      </c>
      <c r="E8" s="11">
        <f t="shared" si="2"/>
        <v>10.000056000000001</v>
      </c>
      <c r="F8" s="45">
        <v>7.5758000000000006E-2</v>
      </c>
      <c r="G8" s="22">
        <v>9</v>
      </c>
      <c r="H8" s="11">
        <f t="shared" si="3"/>
        <v>11.00001</v>
      </c>
      <c r="I8" s="45">
        <v>7.4829999999999994E-2</v>
      </c>
      <c r="J8" s="22">
        <v>5</v>
      </c>
      <c r="K8" s="11">
        <f t="shared" si="4"/>
        <v>12.999999000000001</v>
      </c>
      <c r="L8" s="45">
        <v>8.1761E-2</v>
      </c>
      <c r="M8" s="22">
        <v>5</v>
      </c>
      <c r="N8" s="11">
        <f t="shared" si="5"/>
        <v>12.999936</v>
      </c>
      <c r="O8" s="45">
        <v>0.101562</v>
      </c>
      <c r="P8" s="22">
        <v>3</v>
      </c>
      <c r="Q8" s="11">
        <f t="shared" si="0"/>
        <v>18.000071999999999</v>
      </c>
      <c r="R8" s="45">
        <v>0.10112400000000001</v>
      </c>
      <c r="S8" s="22">
        <v>11</v>
      </c>
      <c r="T8" s="11">
        <f t="shared" si="6"/>
        <v>13.000071</v>
      </c>
      <c r="U8" s="45">
        <v>8.2803000000000002E-2</v>
      </c>
      <c r="V8" s="11">
        <v>5</v>
      </c>
      <c r="W8" s="11">
        <f t="shared" si="7"/>
        <v>14.000034000000001</v>
      </c>
      <c r="X8" s="46">
        <v>7.5269000000000003E-2</v>
      </c>
      <c r="Y8" s="4">
        <v>7</v>
      </c>
      <c r="Z8" s="11">
        <f t="shared" si="8"/>
        <v>11.000030000000001</v>
      </c>
      <c r="AA8" s="46">
        <v>7.7465000000000006E-2</v>
      </c>
    </row>
    <row r="9" spans="1:27" x14ac:dyDescent="0.35">
      <c r="A9" s="22">
        <v>6</v>
      </c>
      <c r="B9" s="11">
        <f t="shared" si="1"/>
        <v>6.000006</v>
      </c>
      <c r="C9" s="45">
        <v>5.9406E-2</v>
      </c>
      <c r="D9" s="22">
        <v>0</v>
      </c>
      <c r="E9" s="11">
        <f t="shared" si="2"/>
        <v>7.9999919999999998</v>
      </c>
      <c r="F9" s="45">
        <v>6.0606E-2</v>
      </c>
      <c r="G9" s="22">
        <v>3</v>
      </c>
      <c r="H9" s="11">
        <f t="shared" si="3"/>
        <v>8.9999280000000006</v>
      </c>
      <c r="I9" s="45">
        <v>6.1224000000000001E-2</v>
      </c>
      <c r="J9" s="22">
        <v>7</v>
      </c>
      <c r="K9" s="11">
        <f t="shared" si="4"/>
        <v>9.9999870000000008</v>
      </c>
      <c r="L9" s="45">
        <v>6.2893000000000004E-2</v>
      </c>
      <c r="M9" s="22">
        <v>7</v>
      </c>
      <c r="N9" s="11">
        <f t="shared" si="5"/>
        <v>8</v>
      </c>
      <c r="O9" s="45">
        <v>6.25E-2</v>
      </c>
      <c r="P9" s="22">
        <v>6</v>
      </c>
      <c r="Q9" s="11">
        <f t="shared" si="0"/>
        <v>11.000043999999999</v>
      </c>
      <c r="R9" s="45">
        <v>6.1797999999999999E-2</v>
      </c>
      <c r="S9" s="22">
        <v>1</v>
      </c>
      <c r="T9" s="11">
        <f t="shared" si="6"/>
        <v>13.000071</v>
      </c>
      <c r="U9" s="45">
        <v>8.2803000000000002E-2</v>
      </c>
      <c r="V9" s="11">
        <v>9</v>
      </c>
      <c r="W9" s="11">
        <f t="shared" si="7"/>
        <v>11.999976</v>
      </c>
      <c r="X9" s="46">
        <v>6.4516000000000004E-2</v>
      </c>
      <c r="Y9" s="4">
        <v>3</v>
      </c>
      <c r="Z9" s="11">
        <f t="shared" si="8"/>
        <v>11.000030000000001</v>
      </c>
      <c r="AA9" s="46">
        <v>7.7465000000000006E-2</v>
      </c>
    </row>
    <row r="10" spans="1:27" x14ac:dyDescent="0.35">
      <c r="A10" s="22">
        <v>0</v>
      </c>
      <c r="B10" s="11">
        <f t="shared" si="1"/>
        <v>6.000006</v>
      </c>
      <c r="C10" s="45">
        <v>5.9406E-2</v>
      </c>
      <c r="D10" s="22">
        <v>8</v>
      </c>
      <c r="E10" s="11">
        <f t="shared" si="2"/>
        <v>6.9999599999999997</v>
      </c>
      <c r="F10" s="45">
        <v>5.3030000000000001E-2</v>
      </c>
      <c r="G10" s="22">
        <v>6</v>
      </c>
      <c r="H10" s="11">
        <f t="shared" si="3"/>
        <v>8.0000339999999994</v>
      </c>
      <c r="I10" s="45">
        <v>5.4421999999999998E-2</v>
      </c>
      <c r="J10" s="22">
        <v>9</v>
      </c>
      <c r="K10" s="11">
        <f t="shared" si="4"/>
        <v>6.9999750000000001</v>
      </c>
      <c r="L10" s="45">
        <v>4.4025000000000002E-2</v>
      </c>
      <c r="M10" s="22">
        <v>9</v>
      </c>
      <c r="N10" s="11">
        <f t="shared" si="5"/>
        <v>7.0000640000000001</v>
      </c>
      <c r="O10" s="45">
        <v>5.4688000000000001E-2</v>
      </c>
      <c r="P10" s="22">
        <v>10</v>
      </c>
      <c r="Q10" s="11">
        <f t="shared" si="0"/>
        <v>10.00004</v>
      </c>
      <c r="R10" s="45">
        <v>5.6180000000000001E-2</v>
      </c>
      <c r="S10" s="22">
        <v>9</v>
      </c>
      <c r="T10" s="11">
        <f t="shared" si="6"/>
        <v>11.999981</v>
      </c>
      <c r="U10" s="45">
        <v>7.6433000000000001E-2</v>
      </c>
      <c r="V10" s="11">
        <v>0</v>
      </c>
      <c r="W10" s="11">
        <f t="shared" si="7"/>
        <v>11.999976</v>
      </c>
      <c r="X10" s="46">
        <v>6.4516000000000004E-2</v>
      </c>
      <c r="Y10" s="4">
        <v>11</v>
      </c>
      <c r="Z10" s="11">
        <f t="shared" si="8"/>
        <v>7.9999959999999994</v>
      </c>
      <c r="AA10" s="46">
        <v>5.6337999999999999E-2</v>
      </c>
    </row>
    <row r="11" spans="1:27" x14ac:dyDescent="0.35">
      <c r="A11" s="22">
        <v>11</v>
      </c>
      <c r="B11" s="11">
        <f t="shared" si="1"/>
        <v>4.0000039999999997</v>
      </c>
      <c r="C11" s="45">
        <v>3.9604E-2</v>
      </c>
      <c r="D11" s="22">
        <v>7</v>
      </c>
      <c r="E11" s="11">
        <f t="shared" si="2"/>
        <v>2.9999640000000003</v>
      </c>
      <c r="F11" s="45">
        <v>2.2727000000000001E-2</v>
      </c>
      <c r="G11" s="22">
        <v>8</v>
      </c>
      <c r="H11" s="11">
        <f t="shared" si="3"/>
        <v>5.0000580000000001</v>
      </c>
      <c r="I11" s="45">
        <v>3.4014000000000003E-2</v>
      </c>
      <c r="J11" s="22">
        <v>8</v>
      </c>
      <c r="K11" s="11">
        <f t="shared" si="4"/>
        <v>6.0000239999999998</v>
      </c>
      <c r="L11" s="45">
        <v>3.7735999999999999E-2</v>
      </c>
      <c r="M11" s="22">
        <v>10</v>
      </c>
      <c r="N11" s="11">
        <f t="shared" si="5"/>
        <v>6</v>
      </c>
      <c r="O11" s="45">
        <v>4.6875E-2</v>
      </c>
      <c r="P11" s="22">
        <v>9</v>
      </c>
      <c r="Q11" s="11">
        <f t="shared" si="0"/>
        <v>10.00004</v>
      </c>
      <c r="R11" s="45">
        <v>5.6180000000000001E-2</v>
      </c>
      <c r="S11" s="22">
        <v>4</v>
      </c>
      <c r="T11" s="11">
        <f t="shared" si="6"/>
        <v>11.999981</v>
      </c>
      <c r="U11" s="45">
        <v>7.6433000000000001E-2</v>
      </c>
      <c r="V11" s="11">
        <v>4</v>
      </c>
      <c r="W11" s="11">
        <f t="shared" si="7"/>
        <v>9.9999179999999992</v>
      </c>
      <c r="X11" s="46">
        <v>5.3762999999999998E-2</v>
      </c>
      <c r="Y11" s="4">
        <v>9</v>
      </c>
      <c r="Z11" s="11">
        <f t="shared" si="8"/>
        <v>7.000032</v>
      </c>
      <c r="AA11" s="46">
        <v>4.9296E-2</v>
      </c>
    </row>
    <row r="12" spans="1:27" x14ac:dyDescent="0.35">
      <c r="A12" s="22">
        <v>10</v>
      </c>
      <c r="B12" s="11">
        <f t="shared" si="1"/>
        <v>4.0000039999999997</v>
      </c>
      <c r="C12" s="45">
        <v>3.9604E-2</v>
      </c>
      <c r="D12" s="22">
        <v>10</v>
      </c>
      <c r="E12" s="11">
        <f t="shared" si="2"/>
        <v>2.9999640000000003</v>
      </c>
      <c r="F12" s="45">
        <v>2.2727000000000001E-2</v>
      </c>
      <c r="G12" s="22">
        <v>10</v>
      </c>
      <c r="H12" s="11">
        <f t="shared" si="3"/>
        <v>2.9999759999999998</v>
      </c>
      <c r="I12" s="45">
        <v>2.0407999999999999E-2</v>
      </c>
      <c r="J12" s="22">
        <v>11</v>
      </c>
      <c r="K12" s="11">
        <f t="shared" si="4"/>
        <v>6.0000239999999998</v>
      </c>
      <c r="L12" s="45">
        <v>3.7735999999999999E-2</v>
      </c>
      <c r="M12" s="22">
        <v>8</v>
      </c>
      <c r="N12" s="11">
        <f t="shared" si="5"/>
        <v>4.9999359999999999</v>
      </c>
      <c r="O12" s="45">
        <v>3.9061999999999999E-2</v>
      </c>
      <c r="P12" s="22">
        <v>11</v>
      </c>
      <c r="Q12" s="11">
        <f t="shared" si="0"/>
        <v>9.0000359999999997</v>
      </c>
      <c r="R12" s="45">
        <v>5.0562000000000003E-2</v>
      </c>
      <c r="S12" s="22">
        <v>3</v>
      </c>
      <c r="T12" s="11">
        <f t="shared" si="6"/>
        <v>11.000048</v>
      </c>
      <c r="U12" s="45">
        <v>7.0064000000000001E-2</v>
      </c>
      <c r="V12" s="11">
        <v>3</v>
      </c>
      <c r="W12" s="11">
        <f t="shared" si="7"/>
        <v>9.9999179999999992</v>
      </c>
      <c r="X12" s="46">
        <v>5.3762999999999998E-2</v>
      </c>
      <c r="Y12" s="4">
        <v>4</v>
      </c>
      <c r="Z12" s="11">
        <f t="shared" si="8"/>
        <v>6.0000679999999997</v>
      </c>
      <c r="AA12" s="46">
        <v>4.2254E-2</v>
      </c>
    </row>
    <row r="13" spans="1:27" x14ac:dyDescent="0.35">
      <c r="A13" s="22">
        <v>8</v>
      </c>
      <c r="B13" s="11">
        <f t="shared" si="1"/>
        <v>1.0000009999999999</v>
      </c>
      <c r="C13" s="45">
        <v>9.9010000000000001E-3</v>
      </c>
      <c r="D13" s="22">
        <v>11</v>
      </c>
      <c r="E13" s="11">
        <f t="shared" si="2"/>
        <v>2.9999640000000003</v>
      </c>
      <c r="F13" s="45">
        <v>2.2727000000000001E-2</v>
      </c>
      <c r="G13" s="22">
        <v>11</v>
      </c>
      <c r="H13" s="11">
        <f t="shared" si="3"/>
        <v>1.999935</v>
      </c>
      <c r="I13" s="45">
        <v>1.3605000000000001E-2</v>
      </c>
      <c r="J13" s="22">
        <v>0</v>
      </c>
      <c r="K13" s="11">
        <f t="shared" si="4"/>
        <v>6.0000239999999998</v>
      </c>
      <c r="L13" s="45">
        <v>3.7735999999999999E-2</v>
      </c>
      <c r="M13" s="22">
        <v>11</v>
      </c>
      <c r="N13" s="11">
        <f t="shared" si="5"/>
        <v>4</v>
      </c>
      <c r="O13" s="45">
        <v>3.125E-2</v>
      </c>
      <c r="P13" s="22">
        <v>1</v>
      </c>
      <c r="Q13" s="11">
        <f t="shared" si="0"/>
        <v>7.0000280000000004</v>
      </c>
      <c r="R13" s="45">
        <v>3.9326E-2</v>
      </c>
      <c r="S13" s="22">
        <v>10</v>
      </c>
      <c r="T13" s="11">
        <f t="shared" si="6"/>
        <v>9.9999579999999995</v>
      </c>
      <c r="U13" s="45">
        <v>6.3694000000000001E-2</v>
      </c>
      <c r="V13" s="11">
        <v>11</v>
      </c>
      <c r="W13" s="11">
        <f t="shared" si="7"/>
        <v>8.9999819999999993</v>
      </c>
      <c r="X13" s="46">
        <v>4.8386999999999999E-2</v>
      </c>
      <c r="Y13" s="4">
        <v>5</v>
      </c>
      <c r="Z13" s="11">
        <f t="shared" si="8"/>
        <v>2.00007</v>
      </c>
      <c r="AA13" s="46">
        <v>1.4085E-2</v>
      </c>
    </row>
    <row r="14" spans="1:27" x14ac:dyDescent="0.35">
      <c r="A14" s="22">
        <v>9</v>
      </c>
      <c r="B14" s="11">
        <f t="shared" si="1"/>
        <v>1.0000009999999999</v>
      </c>
      <c r="C14" s="45">
        <v>9.9010000000000001E-3</v>
      </c>
      <c r="D14" s="22">
        <v>9</v>
      </c>
      <c r="E14" s="11">
        <f t="shared" si="2"/>
        <v>2.0000640000000001</v>
      </c>
      <c r="F14" s="45">
        <v>1.5152000000000001E-2</v>
      </c>
      <c r="G14" s="22">
        <v>0</v>
      </c>
      <c r="H14" s="11">
        <f t="shared" si="3"/>
        <v>1.000041</v>
      </c>
      <c r="I14" s="45">
        <v>6.803E-3</v>
      </c>
      <c r="J14" s="22">
        <v>10</v>
      </c>
      <c r="K14" s="11">
        <f t="shared" si="4"/>
        <v>2.0000610000000001</v>
      </c>
      <c r="L14" s="45">
        <v>1.2579E-2</v>
      </c>
      <c r="M14" s="22">
        <v>0</v>
      </c>
      <c r="N14" s="11">
        <f t="shared" si="5"/>
        <v>2</v>
      </c>
      <c r="O14" s="45">
        <v>1.5625E-2</v>
      </c>
      <c r="P14" s="22">
        <v>0</v>
      </c>
      <c r="Q14" s="11">
        <f t="shared" si="0"/>
        <v>5.0000200000000001</v>
      </c>
      <c r="R14" s="45">
        <v>2.809E-2</v>
      </c>
      <c r="S14" s="22">
        <v>0</v>
      </c>
      <c r="T14" s="11">
        <f t="shared" si="6"/>
        <v>9.9999579999999995</v>
      </c>
      <c r="U14" s="45">
        <v>6.3694000000000001E-2</v>
      </c>
      <c r="V14" s="11">
        <v>8</v>
      </c>
      <c r="W14" s="11">
        <f t="shared" si="7"/>
        <v>8.9999819999999993</v>
      </c>
      <c r="X14" s="46">
        <v>4.8386999999999999E-2</v>
      </c>
      <c r="Y14" s="4">
        <v>0</v>
      </c>
      <c r="Z14" s="11">
        <f t="shared" si="8"/>
        <v>0.99996399999999996</v>
      </c>
      <c r="AA14" s="47">
        <v>7.0419999999999996E-3</v>
      </c>
    </row>
    <row r="15" spans="1:27" x14ac:dyDescent="0.35">
      <c r="B15" s="8"/>
      <c r="C15" s="44"/>
      <c r="D15" s="44"/>
      <c r="E15" s="44"/>
      <c r="F15" s="44"/>
    </row>
    <row r="16" spans="1:27" x14ac:dyDescent="0.35">
      <c r="B16" s="8"/>
      <c r="C16" s="44"/>
      <c r="D16" s="44"/>
      <c r="E16" s="44"/>
      <c r="F16" s="44"/>
    </row>
    <row r="17" spans="1:27" x14ac:dyDescent="0.35">
      <c r="D17" s="44"/>
      <c r="E17" s="44"/>
      <c r="F17" s="44"/>
    </row>
    <row r="19" spans="1:27" x14ac:dyDescent="0.35">
      <c r="A19" s="58">
        <v>44927</v>
      </c>
      <c r="B19" s="58"/>
      <c r="C19" s="58"/>
      <c r="D19" s="58">
        <v>44958</v>
      </c>
      <c r="E19" s="58"/>
      <c r="F19" s="58"/>
      <c r="G19" s="58">
        <v>44986</v>
      </c>
      <c r="H19" s="58"/>
      <c r="I19" s="58"/>
      <c r="J19" s="58">
        <v>45017</v>
      </c>
      <c r="K19" s="58"/>
      <c r="L19" s="58"/>
      <c r="M19" s="58">
        <v>45047</v>
      </c>
      <c r="N19" s="58"/>
      <c r="O19" s="58"/>
      <c r="P19" s="58">
        <v>45078</v>
      </c>
      <c r="Q19" s="58"/>
      <c r="R19" s="58"/>
      <c r="S19" s="58">
        <v>45108</v>
      </c>
      <c r="T19" s="58"/>
      <c r="U19" s="58"/>
      <c r="V19" s="58">
        <v>45139</v>
      </c>
      <c r="W19" s="58"/>
      <c r="X19" s="58"/>
      <c r="Y19" s="58">
        <v>45170</v>
      </c>
      <c r="Z19" s="58"/>
      <c r="AA19" s="58"/>
    </row>
    <row r="20" spans="1:27" ht="29" x14ac:dyDescent="0.35">
      <c r="A20" s="48" t="s">
        <v>66</v>
      </c>
      <c r="B20" s="49" t="s">
        <v>24</v>
      </c>
      <c r="C20" s="50" t="s">
        <v>25</v>
      </c>
      <c r="D20" s="48" t="s">
        <v>66</v>
      </c>
      <c r="E20" s="49" t="s">
        <v>24</v>
      </c>
      <c r="F20" s="50" t="s">
        <v>25</v>
      </c>
      <c r="G20" s="48" t="s">
        <v>66</v>
      </c>
      <c r="H20" s="49" t="s">
        <v>24</v>
      </c>
      <c r="I20" s="50" t="s">
        <v>25</v>
      </c>
      <c r="J20" s="48" t="s">
        <v>66</v>
      </c>
      <c r="K20" s="49" t="s">
        <v>24</v>
      </c>
      <c r="L20" s="50" t="s">
        <v>25</v>
      </c>
      <c r="M20" s="48" t="s">
        <v>66</v>
      </c>
      <c r="N20" s="49" t="s">
        <v>24</v>
      </c>
      <c r="O20" s="50" t="s">
        <v>25</v>
      </c>
      <c r="P20" s="48" t="s">
        <v>66</v>
      </c>
      <c r="Q20" s="49" t="s">
        <v>24</v>
      </c>
      <c r="R20" s="50" t="s">
        <v>25</v>
      </c>
      <c r="S20" s="48" t="s">
        <v>66</v>
      </c>
      <c r="T20" s="49" t="s">
        <v>24</v>
      </c>
      <c r="U20" s="50" t="s">
        <v>25</v>
      </c>
      <c r="V20" s="48" t="s">
        <v>66</v>
      </c>
      <c r="W20" s="49" t="s">
        <v>24</v>
      </c>
      <c r="X20" s="50" t="s">
        <v>25</v>
      </c>
      <c r="Y20" s="48" t="s">
        <v>66</v>
      </c>
      <c r="Z20" s="49" t="s">
        <v>24</v>
      </c>
      <c r="AA20" s="50" t="s">
        <v>25</v>
      </c>
    </row>
    <row r="21" spans="1:27" x14ac:dyDescent="0.35">
      <c r="A21" s="22" t="s">
        <v>67</v>
      </c>
      <c r="B21" s="11">
        <v>39</v>
      </c>
      <c r="C21" s="9">
        <v>0.3861</v>
      </c>
      <c r="D21" s="22" t="s">
        <v>67</v>
      </c>
      <c r="E21" s="11">
        <v>56</v>
      </c>
      <c r="F21" s="9">
        <v>0.42420000000000002</v>
      </c>
      <c r="G21" s="22" t="s">
        <v>67</v>
      </c>
      <c r="H21" s="11">
        <v>57</v>
      </c>
      <c r="I21" s="9">
        <v>0.38779999999999998</v>
      </c>
      <c r="J21" s="22" t="s">
        <v>67</v>
      </c>
      <c r="K21" s="11">
        <v>46</v>
      </c>
      <c r="L21" s="9">
        <v>0.2893</v>
      </c>
      <c r="M21" s="22" t="s">
        <v>67</v>
      </c>
      <c r="N21" s="11">
        <v>33</v>
      </c>
      <c r="O21" s="9">
        <v>0.25779999999999997</v>
      </c>
      <c r="P21" s="22" t="s">
        <v>67</v>
      </c>
      <c r="Q21" s="11">
        <v>34</v>
      </c>
      <c r="R21" s="9">
        <v>0.191</v>
      </c>
      <c r="S21" s="22" t="s">
        <v>67</v>
      </c>
      <c r="T21" s="11">
        <v>36</v>
      </c>
      <c r="U21" s="9">
        <v>0.2293</v>
      </c>
      <c r="V21" s="22" t="s">
        <v>67</v>
      </c>
      <c r="W21" s="11">
        <v>48</v>
      </c>
      <c r="X21" s="9">
        <v>0.2581</v>
      </c>
      <c r="Y21" s="22" t="s">
        <v>67</v>
      </c>
      <c r="Z21" s="11">
        <v>48</v>
      </c>
      <c r="AA21" s="9">
        <v>0.33800000000000002</v>
      </c>
    </row>
    <row r="22" spans="1:27" x14ac:dyDescent="0.35">
      <c r="A22" s="22" t="s">
        <v>68</v>
      </c>
      <c r="B22" s="11">
        <v>36</v>
      </c>
      <c r="C22" s="9">
        <v>0.35639999999999999</v>
      </c>
      <c r="D22" s="22" t="s">
        <v>68</v>
      </c>
      <c r="E22" s="11">
        <v>48</v>
      </c>
      <c r="F22" s="9">
        <v>0.36359999999999998</v>
      </c>
      <c r="G22" s="22" t="s">
        <v>68</v>
      </c>
      <c r="H22" s="11">
        <v>49</v>
      </c>
      <c r="I22" s="9">
        <v>0.33329999999999999</v>
      </c>
      <c r="J22" s="22" t="s">
        <v>68</v>
      </c>
      <c r="K22" s="11">
        <v>59</v>
      </c>
      <c r="L22" s="9">
        <v>0.37109999999999999</v>
      </c>
      <c r="M22" s="22" t="s">
        <v>68</v>
      </c>
      <c r="N22" s="11">
        <v>48</v>
      </c>
      <c r="O22" s="9">
        <v>0.375</v>
      </c>
      <c r="P22" s="22" t="s">
        <v>68</v>
      </c>
      <c r="Q22" s="11">
        <v>67</v>
      </c>
      <c r="R22" s="9">
        <v>0.37640000000000001</v>
      </c>
      <c r="S22" s="22" t="s">
        <v>68</v>
      </c>
      <c r="T22" s="11">
        <v>39</v>
      </c>
      <c r="U22" s="9">
        <v>0.24840000000000001</v>
      </c>
      <c r="V22" s="22" t="s">
        <v>68</v>
      </c>
      <c r="W22" s="11">
        <v>34</v>
      </c>
      <c r="X22" s="9">
        <v>0.18279999999999999</v>
      </c>
      <c r="Y22" s="22" t="s">
        <v>68</v>
      </c>
      <c r="Z22" s="11">
        <v>19</v>
      </c>
      <c r="AA22" s="9">
        <v>0.1338</v>
      </c>
    </row>
    <row r="23" spans="1:27" x14ac:dyDescent="0.35">
      <c r="A23" s="22" t="s">
        <v>69</v>
      </c>
      <c r="B23" s="11">
        <v>17</v>
      </c>
      <c r="C23" s="9">
        <v>0.16830000000000001</v>
      </c>
      <c r="D23" s="22" t="s">
        <v>69</v>
      </c>
      <c r="E23" s="11">
        <v>20</v>
      </c>
      <c r="F23" s="9">
        <v>0.1515</v>
      </c>
      <c r="G23" s="22" t="s">
        <v>69</v>
      </c>
      <c r="H23" s="11">
        <v>25</v>
      </c>
      <c r="I23" s="9">
        <v>0.1701</v>
      </c>
      <c r="J23" s="22" t="s">
        <v>69</v>
      </c>
      <c r="K23" s="11">
        <v>39</v>
      </c>
      <c r="L23" s="9">
        <v>0.24529999999999999</v>
      </c>
      <c r="M23" s="22" t="s">
        <v>69</v>
      </c>
      <c r="N23" s="11">
        <v>30</v>
      </c>
      <c r="O23" s="9">
        <v>0.2344</v>
      </c>
      <c r="P23" s="22" t="s">
        <v>69</v>
      </c>
      <c r="Q23" s="11">
        <v>48</v>
      </c>
      <c r="R23" s="9">
        <v>0.2697</v>
      </c>
      <c r="S23" s="22" t="s">
        <v>69</v>
      </c>
      <c r="T23" s="11">
        <v>47</v>
      </c>
      <c r="U23" s="9">
        <v>0.2994</v>
      </c>
      <c r="V23" s="22" t="s">
        <v>69</v>
      </c>
      <c r="W23" s="11">
        <v>62</v>
      </c>
      <c r="X23" s="9">
        <v>0.33329999999999999</v>
      </c>
      <c r="Y23" s="22" t="s">
        <v>69</v>
      </c>
      <c r="Z23" s="11">
        <v>47</v>
      </c>
      <c r="AA23" s="9">
        <v>0.33100000000000002</v>
      </c>
    </row>
    <row r="24" spans="1:27" x14ac:dyDescent="0.35">
      <c r="A24" s="22" t="s">
        <v>70</v>
      </c>
      <c r="B24" s="11">
        <v>9</v>
      </c>
      <c r="C24" s="9">
        <v>8.9099999999999999E-2</v>
      </c>
      <c r="D24" s="22" t="s">
        <v>70</v>
      </c>
      <c r="E24" s="11">
        <v>8</v>
      </c>
      <c r="F24" s="9">
        <v>6.0600000000000001E-2</v>
      </c>
      <c r="G24" s="22" t="s">
        <v>70</v>
      </c>
      <c r="H24" s="11">
        <v>16</v>
      </c>
      <c r="I24" s="9">
        <v>0.10879999999999999</v>
      </c>
      <c r="J24" s="22" t="s">
        <v>70</v>
      </c>
      <c r="K24" s="11">
        <v>15</v>
      </c>
      <c r="L24" s="9">
        <v>9.4299999999999995E-2</v>
      </c>
      <c r="M24" s="22" t="s">
        <v>70</v>
      </c>
      <c r="N24" s="11">
        <v>17</v>
      </c>
      <c r="O24" s="9">
        <v>0.1328</v>
      </c>
      <c r="P24" s="22" t="s">
        <v>70</v>
      </c>
      <c r="Q24" s="11">
        <v>29</v>
      </c>
      <c r="R24" s="9">
        <v>0.16289999999999999</v>
      </c>
      <c r="S24" s="22" t="s">
        <v>70</v>
      </c>
      <c r="T24" s="11">
        <v>35</v>
      </c>
      <c r="U24" s="9">
        <v>0.22289999999999999</v>
      </c>
      <c r="V24" s="22" t="s">
        <v>70</v>
      </c>
      <c r="W24" s="11">
        <v>42</v>
      </c>
      <c r="X24" s="9">
        <v>0.2258</v>
      </c>
      <c r="Y24" s="22" t="s">
        <v>70</v>
      </c>
      <c r="Z24" s="11">
        <v>28</v>
      </c>
      <c r="AA24" s="9">
        <v>0.19719999999999999</v>
      </c>
    </row>
    <row r="29" spans="1:27" x14ac:dyDescent="0.35">
      <c r="D29" s="7"/>
      <c r="E29" s="7"/>
      <c r="F29" s="7"/>
    </row>
    <row r="60" spans="3:6" x14ac:dyDescent="0.35">
      <c r="C60" s="7"/>
      <c r="D60" s="7"/>
      <c r="E60" s="7"/>
      <c r="F60" s="7"/>
    </row>
    <row r="61" spans="3:6" x14ac:dyDescent="0.35">
      <c r="C61" s="7"/>
      <c r="D61" s="7"/>
      <c r="E61" s="7"/>
      <c r="F61" s="7"/>
    </row>
    <row r="62" spans="3:6" x14ac:dyDescent="0.35">
      <c r="C62" s="7"/>
      <c r="D62" s="7"/>
      <c r="E62" s="7"/>
      <c r="F62" s="7"/>
    </row>
    <row r="63" spans="3:6" x14ac:dyDescent="0.35">
      <c r="C63" s="7"/>
      <c r="D63" s="7"/>
      <c r="E63" s="7"/>
      <c r="F63" s="7"/>
    </row>
    <row r="64" spans="3:6" x14ac:dyDescent="0.35">
      <c r="C64" s="7"/>
      <c r="D64" s="7"/>
      <c r="E64" s="7"/>
      <c r="F64" s="7"/>
    </row>
    <row r="65" spans="3:6" x14ac:dyDescent="0.35">
      <c r="C65" s="7"/>
      <c r="D65" s="7"/>
      <c r="E65" s="7"/>
      <c r="F65" s="7"/>
    </row>
    <row r="66" spans="3:6" x14ac:dyDescent="0.35">
      <c r="C66" s="7"/>
      <c r="D66" s="7"/>
      <c r="E66" s="7"/>
      <c r="F66" s="7"/>
    </row>
    <row r="67" spans="3:6" x14ac:dyDescent="0.35">
      <c r="C67" s="7"/>
      <c r="D67" s="7"/>
      <c r="E67" s="7"/>
      <c r="F67" s="7"/>
    </row>
    <row r="68" spans="3:6" x14ac:dyDescent="0.35">
      <c r="C68" s="7"/>
      <c r="D68" s="7"/>
      <c r="E68" s="7"/>
      <c r="F68" s="7"/>
    </row>
    <row r="69" spans="3:6" x14ac:dyDescent="0.35">
      <c r="C69" s="7"/>
      <c r="D69" s="7"/>
      <c r="E69" s="7"/>
      <c r="F69" s="7"/>
    </row>
    <row r="70" spans="3:6" x14ac:dyDescent="0.35">
      <c r="C70" s="7"/>
      <c r="D70" s="7"/>
      <c r="E70" s="7"/>
      <c r="F70" s="7"/>
    </row>
    <row r="71" spans="3:6" x14ac:dyDescent="0.35">
      <c r="C71" s="7"/>
      <c r="D71" s="7"/>
      <c r="E71" s="7"/>
      <c r="F71" s="7"/>
    </row>
    <row r="72" spans="3:6" x14ac:dyDescent="0.35">
      <c r="C72" s="7"/>
      <c r="D72" s="7"/>
      <c r="E72" s="7"/>
      <c r="F72" s="7"/>
    </row>
    <row r="73" spans="3:6" x14ac:dyDescent="0.35">
      <c r="C73" s="7"/>
      <c r="D73" s="7"/>
      <c r="E73" s="7"/>
      <c r="F73" s="7"/>
    </row>
    <row r="74" spans="3:6" x14ac:dyDescent="0.35">
      <c r="C74" s="7"/>
      <c r="D74" s="7"/>
      <c r="E74" s="7"/>
      <c r="F74" s="7"/>
    </row>
    <row r="75" spans="3:6" x14ac:dyDescent="0.35">
      <c r="C75" s="7"/>
      <c r="D75" s="7"/>
      <c r="E75" s="7"/>
      <c r="F75" s="7"/>
    </row>
    <row r="76" spans="3:6" x14ac:dyDescent="0.35">
      <c r="C76" s="7"/>
      <c r="D76" s="7"/>
      <c r="E76" s="7"/>
      <c r="F76" s="7"/>
    </row>
    <row r="77" spans="3:6" x14ac:dyDescent="0.35">
      <c r="C77" s="7"/>
      <c r="D77" s="7"/>
      <c r="E77" s="7"/>
      <c r="F77" s="7"/>
    </row>
    <row r="78" spans="3:6" x14ac:dyDescent="0.35">
      <c r="C78" s="7"/>
      <c r="D78" s="7"/>
      <c r="E78" s="7"/>
      <c r="F78" s="7"/>
    </row>
    <row r="79" spans="3:6" x14ac:dyDescent="0.35">
      <c r="C79" s="7"/>
      <c r="D79" s="7"/>
      <c r="E79" s="7"/>
      <c r="F79" s="7"/>
    </row>
    <row r="80" spans="3:6" x14ac:dyDescent="0.35">
      <c r="C80" s="7"/>
      <c r="D80" s="7"/>
      <c r="E80" s="7"/>
      <c r="F80" s="7"/>
    </row>
    <row r="81" spans="3:6" x14ac:dyDescent="0.35">
      <c r="C81" s="7"/>
      <c r="D81" s="7"/>
      <c r="E81" s="7"/>
      <c r="F81" s="7"/>
    </row>
    <row r="82" spans="3:6" x14ac:dyDescent="0.35">
      <c r="C82" s="7"/>
      <c r="D82" s="7"/>
      <c r="E82" s="7"/>
      <c r="F82" s="7"/>
    </row>
    <row r="83" spans="3:6" x14ac:dyDescent="0.35">
      <c r="C83" s="7"/>
      <c r="D83" s="7"/>
      <c r="E83" s="7"/>
      <c r="F83" s="7"/>
    </row>
    <row r="84" spans="3:6" x14ac:dyDescent="0.35">
      <c r="C84" s="7"/>
      <c r="D84" s="7"/>
      <c r="E84" s="7"/>
      <c r="F84" s="7"/>
    </row>
    <row r="85" spans="3:6" x14ac:dyDescent="0.35">
      <c r="C85" s="7"/>
      <c r="D85" s="7"/>
      <c r="E85" s="7"/>
      <c r="F85" s="7"/>
    </row>
    <row r="86" spans="3:6" x14ac:dyDescent="0.35">
      <c r="C86" s="7"/>
      <c r="D86" s="7"/>
      <c r="E86" s="7"/>
      <c r="F86" s="7"/>
    </row>
    <row r="87" spans="3:6" x14ac:dyDescent="0.35">
      <c r="C87" s="7"/>
      <c r="D87" s="7"/>
      <c r="E87" s="7"/>
      <c r="F87" s="7"/>
    </row>
    <row r="88" spans="3:6" x14ac:dyDescent="0.35">
      <c r="C88" s="7"/>
      <c r="D88" s="7"/>
      <c r="E88" s="7"/>
      <c r="F88" s="7"/>
    </row>
    <row r="89" spans="3:6" x14ac:dyDescent="0.35">
      <c r="C89" s="7"/>
      <c r="D89" s="7"/>
      <c r="E89" s="7"/>
      <c r="F89" s="7"/>
    </row>
    <row r="90" spans="3:6" x14ac:dyDescent="0.35">
      <c r="C90" s="7"/>
      <c r="D90" s="7"/>
      <c r="E90" s="7"/>
      <c r="F90" s="7"/>
    </row>
    <row r="91" spans="3:6" x14ac:dyDescent="0.35">
      <c r="C91" s="7"/>
      <c r="D91" s="7"/>
      <c r="E91" s="7"/>
      <c r="F91" s="7"/>
    </row>
    <row r="92" spans="3:6" x14ac:dyDescent="0.35">
      <c r="C92" s="7"/>
      <c r="D92" s="7"/>
      <c r="E92" s="7"/>
      <c r="F92" s="7"/>
    </row>
    <row r="93" spans="3:6" x14ac:dyDescent="0.35">
      <c r="C93" s="7"/>
      <c r="D93" s="7"/>
      <c r="E93" s="7"/>
      <c r="F93" s="7"/>
    </row>
    <row r="94" spans="3:6" x14ac:dyDescent="0.35">
      <c r="C94" s="7"/>
      <c r="D94" s="7"/>
      <c r="E94" s="7"/>
      <c r="F94" s="7"/>
    </row>
    <row r="95" spans="3:6" x14ac:dyDescent="0.35">
      <c r="C95" s="7"/>
      <c r="D95" s="7"/>
      <c r="E95" s="7"/>
      <c r="F95" s="7"/>
    </row>
    <row r="96" spans="3:6" x14ac:dyDescent="0.35">
      <c r="C96" s="7"/>
      <c r="D96" s="7"/>
      <c r="E96" s="7"/>
      <c r="F96" s="7"/>
    </row>
    <row r="97" spans="3:6" x14ac:dyDescent="0.35">
      <c r="C97" s="7"/>
      <c r="D97" s="7"/>
      <c r="E97" s="7"/>
      <c r="F97" s="7"/>
    </row>
    <row r="98" spans="3:6" x14ac:dyDescent="0.35">
      <c r="C98" s="7"/>
      <c r="D98" s="7"/>
      <c r="E98" s="7"/>
      <c r="F98" s="7"/>
    </row>
    <row r="99" spans="3:6" x14ac:dyDescent="0.35">
      <c r="C99" s="7"/>
      <c r="D99" s="7"/>
      <c r="E99" s="7"/>
      <c r="F99" s="7"/>
    </row>
    <row r="100" spans="3:6" x14ac:dyDescent="0.35">
      <c r="C100" s="7"/>
      <c r="D100" s="7"/>
      <c r="E100" s="7"/>
      <c r="F100" s="7"/>
    </row>
    <row r="101" spans="3:6" x14ac:dyDescent="0.35">
      <c r="C101" s="7"/>
      <c r="D101" s="7"/>
      <c r="E101" s="7"/>
      <c r="F101" s="7"/>
    </row>
    <row r="102" spans="3:6" x14ac:dyDescent="0.35">
      <c r="C102" s="7"/>
      <c r="D102" s="7"/>
      <c r="E102" s="7"/>
      <c r="F102" s="7"/>
    </row>
    <row r="103" spans="3:6" x14ac:dyDescent="0.35">
      <c r="C103" s="7"/>
      <c r="D103" s="7"/>
      <c r="E103" s="7"/>
      <c r="F103" s="7"/>
    </row>
    <row r="104" spans="3:6" x14ac:dyDescent="0.35">
      <c r="C104" s="7"/>
      <c r="D104" s="7"/>
      <c r="E104" s="7"/>
      <c r="F104" s="7"/>
    </row>
    <row r="105" spans="3:6" x14ac:dyDescent="0.35">
      <c r="C105" s="7"/>
      <c r="D105" s="7"/>
      <c r="E105" s="7"/>
      <c r="F105" s="7"/>
    </row>
    <row r="106" spans="3:6" x14ac:dyDescent="0.35">
      <c r="C106" s="7"/>
      <c r="D106" s="7"/>
      <c r="E106" s="7"/>
      <c r="F106" s="7"/>
    </row>
    <row r="107" spans="3:6" x14ac:dyDescent="0.35">
      <c r="C107" s="7"/>
      <c r="D107" s="7"/>
      <c r="E107" s="7"/>
      <c r="F107" s="7"/>
    </row>
    <row r="108" spans="3:6" x14ac:dyDescent="0.35">
      <c r="C108" s="7"/>
      <c r="D108" s="7"/>
      <c r="E108" s="7"/>
      <c r="F108" s="7"/>
    </row>
    <row r="109" spans="3:6" x14ac:dyDescent="0.35">
      <c r="C109" s="7"/>
      <c r="D109" s="7"/>
      <c r="E109" s="7"/>
      <c r="F109" s="7"/>
    </row>
    <row r="110" spans="3:6" x14ac:dyDescent="0.35">
      <c r="C110" s="7"/>
      <c r="D110" s="7"/>
      <c r="E110" s="7"/>
      <c r="F110" s="7"/>
    </row>
    <row r="111" spans="3:6" x14ac:dyDescent="0.35">
      <c r="C111" s="7"/>
      <c r="D111" s="7"/>
      <c r="E111" s="7"/>
      <c r="F111" s="7"/>
    </row>
    <row r="112" spans="3:6" x14ac:dyDescent="0.35">
      <c r="C112" s="7"/>
      <c r="D112" s="7"/>
      <c r="E112" s="7"/>
      <c r="F112" s="7"/>
    </row>
    <row r="113" spans="3:6" x14ac:dyDescent="0.35">
      <c r="C113" s="7"/>
      <c r="D113" s="7"/>
      <c r="E113" s="7"/>
      <c r="F113" s="7"/>
    </row>
    <row r="114" spans="3:6" x14ac:dyDescent="0.35">
      <c r="C114" s="7"/>
      <c r="D114" s="7"/>
      <c r="E114" s="7"/>
      <c r="F114" s="7"/>
    </row>
    <row r="115" spans="3:6" x14ac:dyDescent="0.35">
      <c r="C115" s="7"/>
      <c r="D115" s="7"/>
      <c r="E115" s="7"/>
      <c r="F115" s="7"/>
    </row>
    <row r="116" spans="3:6" x14ac:dyDescent="0.35">
      <c r="C116" s="7"/>
      <c r="D116" s="7"/>
      <c r="E116" s="7"/>
      <c r="F116" s="7"/>
    </row>
    <row r="117" spans="3:6" x14ac:dyDescent="0.35">
      <c r="C117" s="7"/>
      <c r="D117" s="7"/>
      <c r="E117" s="7"/>
      <c r="F117" s="7"/>
    </row>
    <row r="118" spans="3:6" x14ac:dyDescent="0.35">
      <c r="C118" s="7"/>
      <c r="D118" s="7"/>
      <c r="E118" s="7"/>
      <c r="F118" s="7"/>
    </row>
    <row r="119" spans="3:6" x14ac:dyDescent="0.35">
      <c r="C119" s="7"/>
      <c r="D119" s="7"/>
      <c r="E119" s="7"/>
      <c r="F119" s="7"/>
    </row>
    <row r="120" spans="3:6" x14ac:dyDescent="0.35">
      <c r="C120" s="7"/>
      <c r="D120" s="7"/>
      <c r="E120" s="7"/>
      <c r="F120" s="7"/>
    </row>
    <row r="121" spans="3:6" x14ac:dyDescent="0.35">
      <c r="C121" s="7"/>
      <c r="D121" s="7"/>
      <c r="E121" s="7"/>
      <c r="F121" s="7"/>
    </row>
    <row r="122" spans="3:6" x14ac:dyDescent="0.35">
      <c r="C122" s="7"/>
      <c r="D122" s="7"/>
      <c r="E122" s="7"/>
      <c r="F122" s="7"/>
    </row>
    <row r="123" spans="3:6" x14ac:dyDescent="0.35">
      <c r="C123" s="7"/>
      <c r="D123" s="7"/>
      <c r="E123" s="7"/>
      <c r="F123" s="7"/>
    </row>
    <row r="124" spans="3:6" x14ac:dyDescent="0.35">
      <c r="C124" s="7"/>
      <c r="D124" s="7"/>
      <c r="E124" s="7"/>
      <c r="F124" s="7"/>
    </row>
    <row r="125" spans="3:6" x14ac:dyDescent="0.35">
      <c r="C125" s="7"/>
      <c r="D125" s="7"/>
      <c r="E125" s="7"/>
      <c r="F125" s="7"/>
    </row>
    <row r="126" spans="3:6" x14ac:dyDescent="0.35">
      <c r="C126" s="7"/>
      <c r="D126" s="7"/>
      <c r="E126" s="7"/>
      <c r="F126" s="7"/>
    </row>
  </sheetData>
  <mergeCells count="18">
    <mergeCell ref="V1:X1"/>
    <mergeCell ref="Y1:AA1"/>
    <mergeCell ref="A1:C1"/>
    <mergeCell ref="D1:F1"/>
    <mergeCell ref="G1:I1"/>
    <mergeCell ref="J1:L1"/>
    <mergeCell ref="M1:O1"/>
    <mergeCell ref="P1:R1"/>
    <mergeCell ref="S1:U1"/>
    <mergeCell ref="S19:U19"/>
    <mergeCell ref="V19:X19"/>
    <mergeCell ref="Y19:AA19"/>
    <mergeCell ref="A19:C19"/>
    <mergeCell ref="D19:F19"/>
    <mergeCell ref="G19:I19"/>
    <mergeCell ref="J19:L19"/>
    <mergeCell ref="M19:O19"/>
    <mergeCell ref="P19:R19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6"/>
  <sheetViews>
    <sheetView topLeftCell="F1" workbookViewId="0">
      <selection activeCell="J9" sqref="J9"/>
    </sheetView>
  </sheetViews>
  <sheetFormatPr defaultRowHeight="14.5" x14ac:dyDescent="0.35"/>
  <cols>
    <col min="1" max="1" width="21.81640625" bestFit="1" customWidth="1"/>
    <col min="2" max="2" width="21.81640625" customWidth="1"/>
    <col min="3" max="3" width="8.7265625" style="19"/>
    <col min="4" max="4" width="21.81640625" style="19" bestFit="1" customWidth="1"/>
    <col min="5" max="5" width="8.7265625" style="19"/>
    <col min="6" max="6" width="21.81640625" style="19" bestFit="1" customWidth="1"/>
    <col min="7" max="7" width="12.6328125" style="19" bestFit="1" customWidth="1"/>
    <col min="8" max="8" width="21.81640625" style="6" bestFit="1" customWidth="1"/>
    <col min="9" max="9" width="8.7265625" style="19"/>
    <col min="10" max="10" width="25.453125" style="19" bestFit="1" customWidth="1"/>
    <col min="11" max="11" width="8.7265625" style="19"/>
    <col min="14" max="14" width="12.453125" bestFit="1" customWidth="1"/>
  </cols>
  <sheetData>
    <row r="1" spans="4:11" x14ac:dyDescent="0.35">
      <c r="D1" s="6"/>
      <c r="E1" s="6"/>
      <c r="F1" s="6" t="s">
        <v>26</v>
      </c>
      <c r="G1" s="6"/>
      <c r="I1" s="6"/>
      <c r="J1" s="6"/>
      <c r="K1" s="6"/>
    </row>
    <row r="2" spans="4:11" x14ac:dyDescent="0.35">
      <c r="D2" s="21"/>
      <c r="E2" s="21"/>
      <c r="F2" s="22" t="s">
        <v>23</v>
      </c>
      <c r="G2" s="22" t="s">
        <v>24</v>
      </c>
      <c r="H2" s="22" t="s">
        <v>25</v>
      </c>
      <c r="I2" s="21"/>
      <c r="J2" s="21"/>
      <c r="K2" s="21"/>
    </row>
    <row r="3" spans="4:11" x14ac:dyDescent="0.35">
      <c r="D3" s="21"/>
      <c r="E3" s="21"/>
      <c r="F3" s="4" t="s">
        <v>0</v>
      </c>
      <c r="G3" s="22">
        <v>977</v>
      </c>
      <c r="H3" s="9">
        <v>0.405380659399524</v>
      </c>
      <c r="I3" s="21"/>
      <c r="J3" s="21"/>
      <c r="K3" s="21"/>
    </row>
    <row r="4" spans="4:11" x14ac:dyDescent="0.35">
      <c r="D4" s="21"/>
      <c r="E4" s="21"/>
      <c r="F4" s="4" t="s">
        <v>1</v>
      </c>
      <c r="G4" s="22">
        <v>232</v>
      </c>
      <c r="H4" s="9">
        <v>9.6427965913809893E-2</v>
      </c>
      <c r="I4" s="21"/>
      <c r="J4" s="21"/>
      <c r="K4" s="21"/>
    </row>
    <row r="5" spans="4:11" x14ac:dyDescent="0.35">
      <c r="D5" s="21"/>
      <c r="E5" s="21"/>
      <c r="F5" s="4" t="s">
        <v>2</v>
      </c>
      <c r="G5" s="22">
        <v>125</v>
      </c>
      <c r="H5" s="9">
        <v>5.1865488664217502E-2</v>
      </c>
      <c r="I5" s="21"/>
      <c r="J5" s="21"/>
      <c r="K5" s="21"/>
    </row>
    <row r="6" spans="4:11" x14ac:dyDescent="0.35">
      <c r="D6" s="21"/>
      <c r="E6" s="21"/>
      <c r="F6" s="4" t="s">
        <v>3</v>
      </c>
      <c r="G6" s="22">
        <v>151</v>
      </c>
      <c r="H6" s="9">
        <v>6.2676093784910902E-2</v>
      </c>
      <c r="I6" s="21"/>
      <c r="J6" s="21"/>
      <c r="K6" s="21"/>
    </row>
    <row r="7" spans="4:11" x14ac:dyDescent="0.35">
      <c r="D7" s="21"/>
      <c r="E7" s="21"/>
      <c r="F7" s="4" t="s">
        <v>4</v>
      </c>
      <c r="G7" s="22">
        <v>124</v>
      </c>
      <c r="H7" s="9">
        <v>5.1476845620395797E-2</v>
      </c>
      <c r="I7" s="21"/>
      <c r="J7" s="21"/>
      <c r="K7" s="21"/>
    </row>
    <row r="8" spans="4:11" x14ac:dyDescent="0.35">
      <c r="D8" s="21"/>
      <c r="E8" s="21"/>
      <c r="F8" s="4" t="s">
        <v>5</v>
      </c>
      <c r="G8" s="22">
        <v>118</v>
      </c>
      <c r="H8" s="9">
        <v>4.8907729716880802E-2</v>
      </c>
      <c r="I8" s="21"/>
      <c r="J8" s="21"/>
      <c r="K8" s="21"/>
    </row>
    <row r="9" spans="4:11" x14ac:dyDescent="0.35">
      <c r="D9" s="21"/>
      <c r="E9" s="21"/>
      <c r="F9" s="4" t="s">
        <v>6</v>
      </c>
      <c r="G9" s="22">
        <v>105</v>
      </c>
      <c r="H9" s="9">
        <v>4.3702954072970701E-2</v>
      </c>
      <c r="I9" s="21"/>
      <c r="J9" s="21"/>
      <c r="K9" s="21"/>
    </row>
    <row r="10" spans="4:11" x14ac:dyDescent="0.35">
      <c r="D10" s="21"/>
      <c r="E10" s="21"/>
      <c r="F10" s="4" t="s">
        <v>7</v>
      </c>
      <c r="G10" s="22">
        <v>107</v>
      </c>
      <c r="H10" s="9">
        <v>4.4530768764442598E-2</v>
      </c>
      <c r="I10" s="21"/>
      <c r="J10" s="21"/>
      <c r="K10" s="21"/>
    </row>
    <row r="11" spans="4:11" x14ac:dyDescent="0.35">
      <c r="D11" s="21"/>
      <c r="E11" s="21"/>
      <c r="F11" s="4" t="s">
        <v>8</v>
      </c>
      <c r="G11" s="22">
        <v>77</v>
      </c>
      <c r="H11" s="9">
        <v>3.2010294992456098E-2</v>
      </c>
      <c r="I11" s="21"/>
      <c r="J11" s="21"/>
      <c r="K11" s="21"/>
    </row>
    <row r="12" spans="4:11" x14ac:dyDescent="0.35">
      <c r="D12" s="21"/>
      <c r="E12" s="21"/>
      <c r="F12" s="4" t="s">
        <v>9</v>
      </c>
      <c r="G12" s="22">
        <v>89</v>
      </c>
      <c r="H12" s="9">
        <v>3.6732229906956397E-2</v>
      </c>
      <c r="I12" s="21"/>
      <c r="J12" s="21"/>
      <c r="K12" s="21"/>
    </row>
    <row r="13" spans="4:11" x14ac:dyDescent="0.35">
      <c r="D13" s="21"/>
      <c r="E13" s="21"/>
      <c r="F13" s="4" t="s">
        <v>12</v>
      </c>
      <c r="G13" s="22">
        <v>32</v>
      </c>
      <c r="H13" s="9">
        <v>1.3403664623319199E-2</v>
      </c>
      <c r="I13" s="21"/>
      <c r="J13" s="21"/>
      <c r="K13" s="21"/>
    </row>
    <row r="14" spans="4:11" x14ac:dyDescent="0.35">
      <c r="D14" s="21"/>
      <c r="E14" s="21"/>
      <c r="F14" s="4" t="s">
        <v>10</v>
      </c>
      <c r="G14" s="22">
        <v>203</v>
      </c>
      <c r="H14" s="9">
        <v>8.4354101300548004E-2</v>
      </c>
      <c r="I14" s="21"/>
      <c r="J14" s="21"/>
      <c r="K14" s="21"/>
    </row>
    <row r="15" spans="4:11" x14ac:dyDescent="0.35">
      <c r="D15" s="21"/>
      <c r="E15" s="21"/>
      <c r="F15" s="4" t="s">
        <v>11</v>
      </c>
      <c r="G15" s="22">
        <v>41</v>
      </c>
      <c r="H15" s="9">
        <v>1.68560008377645E-2</v>
      </c>
      <c r="I15" s="21"/>
      <c r="J15" s="21"/>
      <c r="K15" s="21"/>
    </row>
    <row r="16" spans="4:11" x14ac:dyDescent="0.35">
      <c r="D16" s="6"/>
      <c r="E16" s="6"/>
      <c r="F16" s="4" t="s">
        <v>13</v>
      </c>
      <c r="G16" s="22">
        <v>28</v>
      </c>
      <c r="H16" s="9">
        <v>1.16752024018019E-2</v>
      </c>
      <c r="I16" s="6"/>
      <c r="J16" s="6"/>
      <c r="K16" s="6"/>
    </row>
    <row r="17" spans="4:11" x14ac:dyDescent="0.35">
      <c r="D17" s="21"/>
      <c r="E17" s="21"/>
      <c r="F17" s="15" t="s">
        <v>15</v>
      </c>
      <c r="G17" s="11">
        <f>SUM(G3:G16)</f>
        <v>2409</v>
      </c>
      <c r="H17" s="15"/>
      <c r="I17" s="21"/>
      <c r="J17" s="21"/>
      <c r="K17" s="21"/>
    </row>
    <row r="18" spans="4:11" x14ac:dyDescent="0.35">
      <c r="D18" s="21"/>
      <c r="E18" s="21"/>
      <c r="F18" s="21"/>
      <c r="G18" s="21"/>
      <c r="H18" s="21"/>
      <c r="I18" s="21"/>
      <c r="J18" s="21"/>
      <c r="K18" s="21"/>
    </row>
    <row r="19" spans="4:11" x14ac:dyDescent="0.35">
      <c r="D19" s="21"/>
      <c r="E19" s="21"/>
      <c r="F19" s="21"/>
      <c r="G19" s="21"/>
      <c r="H19" s="21"/>
      <c r="I19" s="21"/>
      <c r="J19" s="21"/>
      <c r="K19" s="21"/>
    </row>
    <row r="20" spans="4:11" x14ac:dyDescent="0.35">
      <c r="D20" s="21"/>
      <c r="E20" s="21"/>
      <c r="F20" s="21"/>
      <c r="G20" s="21"/>
      <c r="H20" s="21"/>
      <c r="I20" s="21"/>
      <c r="J20" s="21"/>
      <c r="K20" s="21"/>
    </row>
    <row r="21" spans="4:11" x14ac:dyDescent="0.35">
      <c r="D21" s="21"/>
      <c r="E21" s="21"/>
      <c r="F21" s="21"/>
      <c r="G21" s="21"/>
      <c r="H21" s="21"/>
      <c r="I21" s="21"/>
      <c r="J21" s="21"/>
      <c r="K21" s="21"/>
    </row>
    <row r="22" spans="4:11" x14ac:dyDescent="0.35">
      <c r="D22" s="21"/>
      <c r="E22" s="21"/>
      <c r="F22" s="21"/>
      <c r="G22" s="21"/>
      <c r="H22" s="21"/>
      <c r="I22" s="21"/>
      <c r="J22" s="21"/>
      <c r="K22" s="21"/>
    </row>
    <row r="23" spans="4:11" x14ac:dyDescent="0.35">
      <c r="D23" s="21"/>
      <c r="E23" s="21"/>
      <c r="F23" s="21"/>
      <c r="G23" s="21"/>
      <c r="H23" s="21"/>
      <c r="I23" s="21"/>
      <c r="J23" s="21"/>
      <c r="K23" s="21"/>
    </row>
    <row r="24" spans="4:11" x14ac:dyDescent="0.35">
      <c r="D24" s="21"/>
      <c r="E24" s="21"/>
      <c r="F24" s="21"/>
      <c r="G24" s="21"/>
      <c r="H24" s="21"/>
      <c r="I24" s="21"/>
      <c r="J24" s="21"/>
      <c r="K24" s="21"/>
    </row>
    <row r="25" spans="4:11" x14ac:dyDescent="0.35">
      <c r="D25" s="21"/>
      <c r="E25" s="21"/>
      <c r="F25" s="21"/>
      <c r="G25" s="21"/>
      <c r="H25" s="21"/>
      <c r="I25" s="21"/>
      <c r="J25" s="21"/>
      <c r="K25" s="21"/>
    </row>
    <row r="26" spans="4:11" x14ac:dyDescent="0.35">
      <c r="D26" s="21"/>
      <c r="E26" s="21"/>
      <c r="F26" s="21"/>
      <c r="G26" s="21"/>
      <c r="H26" s="21"/>
      <c r="I26" s="21"/>
      <c r="J26" s="21"/>
      <c r="K26" s="21"/>
    </row>
    <row r="27" spans="4:11" x14ac:dyDescent="0.35">
      <c r="D27" s="21"/>
      <c r="E27" s="21"/>
      <c r="F27" s="21"/>
      <c r="G27" s="21"/>
      <c r="H27" s="21"/>
      <c r="I27" s="21"/>
      <c r="J27" s="21"/>
      <c r="K27" s="21"/>
    </row>
    <row r="28" spans="4:11" x14ac:dyDescent="0.35">
      <c r="D28" s="21"/>
      <c r="E28" s="21"/>
      <c r="F28" s="21"/>
      <c r="G28" s="21"/>
      <c r="H28" s="21"/>
      <c r="I28" s="21"/>
      <c r="J28" s="21"/>
      <c r="K28" s="21"/>
    </row>
    <row r="29" spans="4:11" x14ac:dyDescent="0.35">
      <c r="D29" s="21"/>
      <c r="E29" s="21"/>
      <c r="F29" s="21"/>
      <c r="G29" s="21"/>
      <c r="H29" s="21"/>
      <c r="I29" s="21"/>
      <c r="J29" s="21"/>
      <c r="K29" s="21"/>
    </row>
    <row r="30" spans="4:11" x14ac:dyDescent="0.35">
      <c r="D30" s="21"/>
      <c r="E30" s="21"/>
      <c r="F30" s="21"/>
      <c r="G30" s="21"/>
      <c r="H30" s="21"/>
      <c r="I30" s="21"/>
      <c r="J30" s="21"/>
      <c r="K30" s="21"/>
    </row>
    <row r="31" spans="4:11" x14ac:dyDescent="0.35">
      <c r="D31" s="21"/>
      <c r="E31" s="21"/>
      <c r="F31" s="21"/>
      <c r="G31" s="21"/>
      <c r="H31" s="21"/>
      <c r="I31" s="21"/>
      <c r="J31" s="21"/>
      <c r="K31" s="21"/>
    </row>
    <row r="32" spans="4:11" x14ac:dyDescent="0.35">
      <c r="D32" s="21"/>
      <c r="E32" s="21"/>
      <c r="F32" s="21"/>
      <c r="G32" s="21"/>
      <c r="H32" s="21"/>
      <c r="I32" s="21"/>
      <c r="J32" s="21"/>
      <c r="K32" s="21"/>
    </row>
    <row r="33" spans="4:11" x14ac:dyDescent="0.35">
      <c r="D33" s="21"/>
      <c r="E33" s="21"/>
      <c r="F33" s="21"/>
      <c r="G33" s="21"/>
      <c r="H33" s="21"/>
      <c r="I33" s="21"/>
      <c r="J33" s="21"/>
      <c r="K33" s="21"/>
    </row>
    <row r="34" spans="4:11" x14ac:dyDescent="0.35">
      <c r="D34" s="21"/>
      <c r="E34" s="21"/>
      <c r="F34" s="21"/>
      <c r="G34" s="21"/>
      <c r="H34" s="21"/>
      <c r="I34" s="21"/>
      <c r="J34" s="21"/>
      <c r="K34" s="21"/>
    </row>
    <row r="35" spans="4:11" x14ac:dyDescent="0.35">
      <c r="D35" s="21"/>
      <c r="E35" s="21"/>
      <c r="F35" s="21"/>
      <c r="G35" s="21"/>
      <c r="H35" s="21"/>
      <c r="I35" s="21"/>
      <c r="J35" s="21"/>
      <c r="K35" s="21"/>
    </row>
    <row r="36" spans="4:11" x14ac:dyDescent="0.35">
      <c r="D36" s="21"/>
      <c r="E36" s="21"/>
      <c r="F36" s="21"/>
      <c r="G36" s="21"/>
      <c r="H36" s="21"/>
      <c r="I36" s="21"/>
      <c r="J36" s="21"/>
      <c r="K36" s="21"/>
    </row>
    <row r="37" spans="4:11" x14ac:dyDescent="0.35">
      <c r="D37" s="21"/>
      <c r="E37" s="21"/>
      <c r="F37" s="21"/>
      <c r="G37" s="21"/>
      <c r="H37" s="21"/>
      <c r="I37" s="21"/>
      <c r="J37" s="21"/>
      <c r="K37" s="21"/>
    </row>
    <row r="38" spans="4:11" x14ac:dyDescent="0.35">
      <c r="D38" s="21"/>
      <c r="E38" s="21"/>
      <c r="F38" s="21"/>
      <c r="G38" s="21"/>
      <c r="H38" s="21"/>
      <c r="I38" s="21"/>
      <c r="J38" s="21"/>
      <c r="K38" s="21"/>
    </row>
    <row r="39" spans="4:11" x14ac:dyDescent="0.35">
      <c r="D39" s="21"/>
      <c r="E39" s="21"/>
      <c r="F39" s="21"/>
      <c r="G39" s="21"/>
      <c r="H39" s="21"/>
      <c r="I39" s="21"/>
      <c r="J39" s="21"/>
      <c r="K39" s="21"/>
    </row>
    <row r="40" spans="4:11" x14ac:dyDescent="0.35">
      <c r="D40" s="21"/>
      <c r="E40" s="21"/>
      <c r="F40" s="21"/>
      <c r="G40" s="21"/>
      <c r="H40" s="21"/>
      <c r="I40" s="21"/>
      <c r="J40" s="21"/>
      <c r="K40" s="21"/>
    </row>
    <row r="41" spans="4:11" x14ac:dyDescent="0.35">
      <c r="D41" s="21"/>
      <c r="E41" s="21"/>
      <c r="F41" s="21"/>
      <c r="G41" s="21"/>
      <c r="H41" s="21"/>
      <c r="I41" s="21"/>
      <c r="J41" s="21"/>
      <c r="K41" s="21"/>
    </row>
    <row r="42" spans="4:11" x14ac:dyDescent="0.35">
      <c r="D42" s="21"/>
      <c r="E42" s="21"/>
      <c r="F42" s="21"/>
      <c r="G42" s="21"/>
      <c r="H42" s="21"/>
      <c r="I42" s="21"/>
      <c r="J42" s="21"/>
      <c r="K42" s="21"/>
    </row>
    <row r="43" spans="4:11" x14ac:dyDescent="0.35">
      <c r="D43" s="21"/>
      <c r="E43" s="21"/>
      <c r="F43" s="21"/>
      <c r="G43" s="21"/>
      <c r="H43" s="21"/>
      <c r="I43" s="21"/>
      <c r="J43" s="21"/>
      <c r="K43" s="21"/>
    </row>
    <row r="44" spans="4:11" x14ac:dyDescent="0.35">
      <c r="D44" s="21"/>
      <c r="E44" s="21"/>
      <c r="F44" s="21"/>
      <c r="G44" s="21"/>
      <c r="H44" s="21"/>
      <c r="I44" s="21"/>
      <c r="J44" s="21"/>
      <c r="K44" s="21"/>
    </row>
    <row r="45" spans="4:11" x14ac:dyDescent="0.35">
      <c r="D45" s="21"/>
      <c r="E45" s="21"/>
      <c r="F45" s="21"/>
      <c r="G45" s="21"/>
      <c r="H45" s="21"/>
      <c r="I45" s="21"/>
      <c r="J45" s="21"/>
      <c r="K45" s="21"/>
    </row>
    <row r="46" spans="4:11" x14ac:dyDescent="0.35">
      <c r="D46" s="21"/>
      <c r="E46" s="21"/>
      <c r="F46" s="21"/>
      <c r="G46" s="21"/>
      <c r="H46" s="21"/>
      <c r="I46" s="21"/>
      <c r="J46" s="21"/>
      <c r="K46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6" sqref="E6"/>
    </sheetView>
  </sheetViews>
  <sheetFormatPr defaultRowHeight="14.5" x14ac:dyDescent="0.35"/>
  <cols>
    <col min="1" max="1" width="19.453125" style="5" customWidth="1"/>
    <col min="3" max="3" width="21.81640625" bestFit="1" customWidth="1"/>
    <col min="4" max="4" width="10.453125" customWidth="1"/>
    <col min="5" max="5" width="11.6328125" customWidth="1"/>
  </cols>
  <sheetData>
    <row r="1" spans="1:5" s="12" customFormat="1" ht="29" x14ac:dyDescent="0.35">
      <c r="A1" s="14" t="s">
        <v>18</v>
      </c>
      <c r="C1" s="12" t="s">
        <v>17</v>
      </c>
    </row>
    <row r="2" spans="1:5" x14ac:dyDescent="0.35">
      <c r="A2" s="5">
        <v>2410</v>
      </c>
      <c r="C2" s="3" t="s">
        <v>0</v>
      </c>
      <c r="D2" s="9">
        <v>0.27618999999999999</v>
      </c>
      <c r="E2" s="10">
        <f t="shared" ref="E2:E15" si="0">659*D2</f>
        <v>182.00921</v>
      </c>
    </row>
    <row r="3" spans="1:5" x14ac:dyDescent="0.35">
      <c r="C3" s="3" t="s">
        <v>1</v>
      </c>
      <c r="D3" s="9">
        <v>0.106349</v>
      </c>
      <c r="E3" s="10">
        <f t="shared" si="0"/>
        <v>70.083990999999997</v>
      </c>
    </row>
    <row r="4" spans="1:5" x14ac:dyDescent="0.35">
      <c r="C4" s="3" t="s">
        <v>2</v>
      </c>
      <c r="D4" s="9">
        <v>6.0317000000000003E-2</v>
      </c>
      <c r="E4" s="10">
        <f t="shared" si="0"/>
        <v>39.748902999999999</v>
      </c>
    </row>
    <row r="5" spans="1:5" x14ac:dyDescent="0.35">
      <c r="C5" s="3" t="s">
        <v>3</v>
      </c>
      <c r="D5" s="9">
        <v>7.9365000000000005E-2</v>
      </c>
      <c r="E5" s="10">
        <f t="shared" si="0"/>
        <v>52.301535000000001</v>
      </c>
    </row>
    <row r="6" spans="1:5" x14ac:dyDescent="0.35">
      <c r="C6" s="3" t="s">
        <v>4</v>
      </c>
      <c r="D6" s="9">
        <v>5.7142999999999999E-2</v>
      </c>
      <c r="E6" s="10">
        <f t="shared" si="0"/>
        <v>37.657237000000002</v>
      </c>
    </row>
    <row r="7" spans="1:5" x14ac:dyDescent="0.35">
      <c r="C7" s="3" t="s">
        <v>5</v>
      </c>
      <c r="D7" s="9">
        <v>6.0317000000000003E-2</v>
      </c>
      <c r="E7" s="10">
        <f t="shared" si="0"/>
        <v>39.748902999999999</v>
      </c>
    </row>
    <row r="8" spans="1:5" x14ac:dyDescent="0.35">
      <c r="C8" s="3" t="s">
        <v>6</v>
      </c>
      <c r="D8" s="9">
        <v>5.8729999999999997E-2</v>
      </c>
      <c r="E8" s="10">
        <f t="shared" si="0"/>
        <v>38.703069999999997</v>
      </c>
    </row>
    <row r="9" spans="1:5" x14ac:dyDescent="0.35">
      <c r="C9" s="3" t="s">
        <v>7</v>
      </c>
      <c r="D9" s="9">
        <v>5.0793999999999999E-2</v>
      </c>
      <c r="E9" s="10">
        <f t="shared" si="0"/>
        <v>33.473245999999996</v>
      </c>
    </row>
    <row r="10" spans="1:5" x14ac:dyDescent="0.35">
      <c r="C10" s="3" t="s">
        <v>8</v>
      </c>
      <c r="D10" s="9">
        <v>3.9683000000000003E-2</v>
      </c>
      <c r="E10" s="10">
        <f t="shared" si="0"/>
        <v>26.151097000000004</v>
      </c>
    </row>
    <row r="11" spans="1:5" x14ac:dyDescent="0.35">
      <c r="C11" s="3" t="s">
        <v>9</v>
      </c>
      <c r="D11" s="9">
        <v>4.7619000000000002E-2</v>
      </c>
      <c r="E11" s="10">
        <f t="shared" si="0"/>
        <v>31.380921000000001</v>
      </c>
    </row>
    <row r="12" spans="1:5" x14ac:dyDescent="0.35">
      <c r="C12" s="3" t="s">
        <v>12</v>
      </c>
      <c r="D12" s="9">
        <v>1.5873000000000002E-2</v>
      </c>
      <c r="E12" s="10">
        <f t="shared" si="0"/>
        <v>10.460307</v>
      </c>
    </row>
    <row r="13" spans="1:5" x14ac:dyDescent="0.35">
      <c r="C13" s="3" t="s">
        <v>10</v>
      </c>
      <c r="D13" s="9">
        <v>0.119047</v>
      </c>
      <c r="E13" s="10">
        <f t="shared" si="0"/>
        <v>78.451972999999995</v>
      </c>
    </row>
    <row r="14" spans="1:5" x14ac:dyDescent="0.35">
      <c r="C14" s="3" t="s">
        <v>11</v>
      </c>
      <c r="D14" s="9">
        <v>1.2699E-2</v>
      </c>
      <c r="E14" s="10">
        <f t="shared" si="0"/>
        <v>8.3686410000000002</v>
      </c>
    </row>
    <row r="15" spans="1:5" x14ac:dyDescent="0.35">
      <c r="C15" s="3" t="s">
        <v>13</v>
      </c>
      <c r="D15" s="9">
        <v>1.5873000000000002E-2</v>
      </c>
      <c r="E15" s="10">
        <f t="shared" si="0"/>
        <v>10.460307</v>
      </c>
    </row>
    <row r="16" spans="1:5" x14ac:dyDescent="0.35">
      <c r="C16" s="54" t="s">
        <v>15</v>
      </c>
      <c r="D16" s="54"/>
      <c r="E16" s="11">
        <f>SUM(E2:E15)</f>
        <v>658.99934100000019</v>
      </c>
    </row>
  </sheetData>
  <mergeCells count="1">
    <mergeCell ref="C16:D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B1" workbookViewId="0">
      <selection activeCell="B1" sqref="B1:C15"/>
    </sheetView>
  </sheetViews>
  <sheetFormatPr defaultRowHeight="14.5" x14ac:dyDescent="0.35"/>
  <cols>
    <col min="1" max="1" width="8.7265625" style="5"/>
    <col min="2" max="2" width="21.81640625" bestFit="1" customWidth="1"/>
    <col min="3" max="3" width="14.26953125" style="7" customWidth="1"/>
  </cols>
  <sheetData>
    <row r="1" spans="1:4" x14ac:dyDescent="0.35">
      <c r="A1" s="5" t="s">
        <v>14</v>
      </c>
      <c r="B1" s="12" t="s">
        <v>19</v>
      </c>
    </row>
    <row r="2" spans="1:4" x14ac:dyDescent="0.35">
      <c r="A2" s="5">
        <v>0</v>
      </c>
      <c r="B2" s="3" t="s">
        <v>0</v>
      </c>
      <c r="C2" s="9">
        <v>0.444934</v>
      </c>
      <c r="D2" s="10">
        <f t="shared" ref="D2:D15" si="0">705*C2</f>
        <v>313.67847</v>
      </c>
    </row>
    <row r="3" spans="1:4" x14ac:dyDescent="0.35">
      <c r="A3" s="5">
        <v>3</v>
      </c>
      <c r="B3" s="3" t="s">
        <v>1</v>
      </c>
      <c r="C3" s="9">
        <v>8.0764000000000002E-2</v>
      </c>
      <c r="D3" s="10">
        <f t="shared" si="0"/>
        <v>56.93862</v>
      </c>
    </row>
    <row r="4" spans="1:4" x14ac:dyDescent="0.35">
      <c r="A4" s="5">
        <v>6</v>
      </c>
      <c r="B4" s="3" t="s">
        <v>2</v>
      </c>
      <c r="C4" s="9">
        <v>5.5800000000000002E-2</v>
      </c>
      <c r="D4" s="10">
        <f t="shared" si="0"/>
        <v>39.338999999999999</v>
      </c>
    </row>
    <row r="5" spans="1:4" x14ac:dyDescent="0.35">
      <c r="A5" s="5">
        <v>5</v>
      </c>
      <c r="B5" s="3" t="s">
        <v>3</v>
      </c>
      <c r="C5" s="9">
        <v>7.1953000000000003E-2</v>
      </c>
      <c r="D5" s="10">
        <f t="shared" si="0"/>
        <v>50.726865000000004</v>
      </c>
    </row>
    <row r="6" spans="1:4" x14ac:dyDescent="0.35">
      <c r="A6" s="5">
        <v>4</v>
      </c>
      <c r="B6" s="3" t="s">
        <v>4</v>
      </c>
      <c r="C6" s="9">
        <v>4.2583999999999997E-2</v>
      </c>
      <c r="D6" s="10">
        <f t="shared" si="0"/>
        <v>30.021719999999998</v>
      </c>
    </row>
    <row r="7" spans="1:4" x14ac:dyDescent="0.35">
      <c r="A7" s="5">
        <v>2</v>
      </c>
      <c r="B7" s="3" t="s">
        <v>5</v>
      </c>
      <c r="C7" s="9">
        <v>3.9648000000000003E-2</v>
      </c>
      <c r="D7" s="10">
        <f t="shared" si="0"/>
        <v>27.951840000000001</v>
      </c>
    </row>
    <row r="8" spans="1:4" x14ac:dyDescent="0.35">
      <c r="A8" s="5">
        <v>1</v>
      </c>
      <c r="B8" s="3" t="s">
        <v>6</v>
      </c>
      <c r="C8" s="9">
        <v>3.8178999999999998E-2</v>
      </c>
      <c r="D8" s="10">
        <f t="shared" si="0"/>
        <v>26.916194999999998</v>
      </c>
    </row>
    <row r="9" spans="1:4" x14ac:dyDescent="0.35">
      <c r="A9" s="5">
        <v>8</v>
      </c>
      <c r="B9" s="3" t="s">
        <v>7</v>
      </c>
      <c r="C9" s="9">
        <v>4.4053000000000002E-2</v>
      </c>
      <c r="D9" s="10">
        <f t="shared" si="0"/>
        <v>31.057365000000001</v>
      </c>
    </row>
    <row r="10" spans="1:4" x14ac:dyDescent="0.35">
      <c r="A10" s="5">
        <v>9</v>
      </c>
      <c r="B10" s="3" t="s">
        <v>8</v>
      </c>
      <c r="C10" s="9">
        <v>2.9368999999999999E-2</v>
      </c>
      <c r="D10" s="10">
        <f t="shared" si="0"/>
        <v>20.705144999999998</v>
      </c>
    </row>
    <row r="11" spans="1:4" x14ac:dyDescent="0.35">
      <c r="A11" s="5">
        <v>7</v>
      </c>
      <c r="B11" s="3" t="s">
        <v>9</v>
      </c>
      <c r="C11" s="9">
        <v>3.5242000000000002E-2</v>
      </c>
      <c r="D11" s="10">
        <f t="shared" si="0"/>
        <v>24.845610000000001</v>
      </c>
    </row>
    <row r="12" spans="1:4" x14ac:dyDescent="0.35">
      <c r="A12" s="5">
        <v>13</v>
      </c>
      <c r="B12" s="3" t="s">
        <v>12</v>
      </c>
      <c r="C12" s="9">
        <v>8.8109999999999994E-3</v>
      </c>
      <c r="D12" s="10">
        <f t="shared" si="0"/>
        <v>6.2117549999999992</v>
      </c>
    </row>
    <row r="13" spans="1:4" x14ac:dyDescent="0.35">
      <c r="A13" s="5">
        <v>14</v>
      </c>
      <c r="B13" s="3" t="s">
        <v>10</v>
      </c>
      <c r="C13" s="9">
        <v>7.6358999999999996E-2</v>
      </c>
      <c r="D13" s="10">
        <f t="shared" si="0"/>
        <v>53.833095</v>
      </c>
    </row>
    <row r="14" spans="1:4" x14ac:dyDescent="0.35">
      <c r="A14" s="5">
        <v>15</v>
      </c>
      <c r="B14" s="3" t="s">
        <v>11</v>
      </c>
      <c r="C14" s="9">
        <v>2.0556999999999999E-2</v>
      </c>
      <c r="D14" s="10">
        <f t="shared" si="0"/>
        <v>14.492685</v>
      </c>
    </row>
    <row r="15" spans="1:4" x14ac:dyDescent="0.35">
      <c r="A15" s="5">
        <v>11</v>
      </c>
      <c r="B15" s="3" t="s">
        <v>13</v>
      </c>
      <c r="C15" s="9">
        <v>1.1745999999999999E-2</v>
      </c>
      <c r="D15" s="10">
        <f t="shared" si="0"/>
        <v>8.2809299999999997</v>
      </c>
    </row>
    <row r="16" spans="1:4" x14ac:dyDescent="0.35">
      <c r="A16" s="5">
        <v>12</v>
      </c>
      <c r="B16" s="54" t="s">
        <v>15</v>
      </c>
      <c r="C16" s="54"/>
      <c r="D16" s="10">
        <f>SUM(D2:D15)</f>
        <v>704.99929500000007</v>
      </c>
    </row>
    <row r="17" spans="1:1" x14ac:dyDescent="0.35">
      <c r="A17" s="5">
        <v>20</v>
      </c>
    </row>
    <row r="18" spans="1:1" x14ac:dyDescent="0.35">
      <c r="A18" s="5">
        <v>19</v>
      </c>
    </row>
    <row r="19" spans="1:1" x14ac:dyDescent="0.35">
      <c r="A19" s="5">
        <v>16</v>
      </c>
    </row>
    <row r="20" spans="1:1" x14ac:dyDescent="0.35">
      <c r="A20" s="5">
        <v>24</v>
      </c>
    </row>
    <row r="21" spans="1:1" x14ac:dyDescent="0.35">
      <c r="A21" s="5">
        <v>21</v>
      </c>
    </row>
    <row r="22" spans="1:1" x14ac:dyDescent="0.35">
      <c r="A22" s="5">
        <v>18</v>
      </c>
    </row>
    <row r="23" spans="1:1" x14ac:dyDescent="0.35">
      <c r="A23" s="5">
        <v>23</v>
      </c>
    </row>
    <row r="24" spans="1:1" x14ac:dyDescent="0.35">
      <c r="A24" s="5">
        <v>27</v>
      </c>
    </row>
    <row r="25" spans="1:1" x14ac:dyDescent="0.35">
      <c r="A25" s="5">
        <v>26</v>
      </c>
    </row>
  </sheetData>
  <mergeCells count="1">
    <mergeCell ref="B16:C16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B15"/>
    </sheetView>
  </sheetViews>
  <sheetFormatPr defaultRowHeight="14.5" x14ac:dyDescent="0.35"/>
  <cols>
    <col min="1" max="1" width="21.81640625" bestFit="1" customWidth="1"/>
    <col min="2" max="2" width="12.54296875" customWidth="1"/>
    <col min="3" max="3" width="11.26953125" customWidth="1"/>
  </cols>
  <sheetData>
    <row r="1" spans="1:3" x14ac:dyDescent="0.35">
      <c r="A1" s="12" t="s">
        <v>20</v>
      </c>
      <c r="B1" s="8"/>
    </row>
    <row r="2" spans="1:3" x14ac:dyDescent="0.35">
      <c r="A2" s="3" t="s">
        <v>0</v>
      </c>
      <c r="B2" s="9">
        <v>0.38447999999999999</v>
      </c>
      <c r="C2" s="10">
        <f>592*B2</f>
        <v>227.61215999999999</v>
      </c>
    </row>
    <row r="3" spans="1:3" x14ac:dyDescent="0.35">
      <c r="A3" s="3" t="s">
        <v>1</v>
      </c>
      <c r="B3" s="9">
        <v>0.11640200000000001</v>
      </c>
      <c r="C3" s="10">
        <f t="shared" ref="C3:C15" si="0">592*B3</f>
        <v>68.909984000000009</v>
      </c>
    </row>
    <row r="4" spans="1:3" x14ac:dyDescent="0.35">
      <c r="A4" s="3" t="s">
        <v>2</v>
      </c>
      <c r="B4" s="9">
        <v>5.9964999999999997E-2</v>
      </c>
      <c r="C4" s="10">
        <f t="shared" si="0"/>
        <v>35.499279999999999</v>
      </c>
    </row>
    <row r="5" spans="1:3" x14ac:dyDescent="0.35">
      <c r="A5" s="3" t="s">
        <v>3</v>
      </c>
      <c r="B5" s="9">
        <v>5.4674E-2</v>
      </c>
      <c r="C5" s="10">
        <f t="shared" si="0"/>
        <v>32.367007999999998</v>
      </c>
    </row>
    <row r="6" spans="1:3" x14ac:dyDescent="0.35">
      <c r="A6" s="3" t="s">
        <v>4</v>
      </c>
      <c r="B6" s="9">
        <v>5.6437000000000001E-2</v>
      </c>
      <c r="C6" s="10">
        <f t="shared" si="0"/>
        <v>33.410704000000003</v>
      </c>
    </row>
    <row r="7" spans="1:3" x14ac:dyDescent="0.35">
      <c r="A7" s="3" t="s">
        <v>5</v>
      </c>
      <c r="B7" s="9">
        <v>5.4674E-2</v>
      </c>
      <c r="C7" s="10">
        <f t="shared" si="0"/>
        <v>32.367007999999998</v>
      </c>
    </row>
    <row r="8" spans="1:3" x14ac:dyDescent="0.35">
      <c r="A8" s="3" t="s">
        <v>6</v>
      </c>
      <c r="B8" s="9">
        <v>3.7037E-2</v>
      </c>
      <c r="C8" s="10">
        <f t="shared" si="0"/>
        <v>21.925903999999999</v>
      </c>
    </row>
    <row r="9" spans="1:3" x14ac:dyDescent="0.35">
      <c r="A9" s="3" t="s">
        <v>7</v>
      </c>
      <c r="B9" s="9">
        <v>5.4674E-2</v>
      </c>
      <c r="C9" s="10">
        <f t="shared" si="0"/>
        <v>32.367007999999998</v>
      </c>
    </row>
    <row r="10" spans="1:3" x14ac:dyDescent="0.35">
      <c r="A10" s="3" t="s">
        <v>8</v>
      </c>
      <c r="B10" s="9">
        <v>3.1746000000000003E-2</v>
      </c>
      <c r="C10" s="10">
        <f t="shared" si="0"/>
        <v>18.793632000000002</v>
      </c>
    </row>
    <row r="11" spans="1:3" x14ac:dyDescent="0.35">
      <c r="A11" s="3" t="s">
        <v>9</v>
      </c>
      <c r="B11" s="9">
        <v>3.3509999999999998E-2</v>
      </c>
      <c r="C11" s="10">
        <f t="shared" si="0"/>
        <v>19.83792</v>
      </c>
    </row>
    <row r="12" spans="1:3" x14ac:dyDescent="0.35">
      <c r="A12" s="3" t="s">
        <v>12</v>
      </c>
      <c r="B12" s="9">
        <v>1.2345999999999999E-2</v>
      </c>
      <c r="C12" s="10">
        <f t="shared" si="0"/>
        <v>7.3088319999999998</v>
      </c>
    </row>
    <row r="13" spans="1:3" x14ac:dyDescent="0.35">
      <c r="A13" s="3" t="s">
        <v>10</v>
      </c>
      <c r="B13" s="9">
        <v>7.2309999999999999E-2</v>
      </c>
      <c r="C13" s="10">
        <f t="shared" si="0"/>
        <v>42.807519999999997</v>
      </c>
    </row>
    <row r="14" spans="1:3" x14ac:dyDescent="0.35">
      <c r="A14" s="3" t="s">
        <v>11</v>
      </c>
      <c r="B14" s="9">
        <v>2.1163999999999999E-2</v>
      </c>
      <c r="C14" s="10">
        <f t="shared" si="0"/>
        <v>12.529088</v>
      </c>
    </row>
    <row r="15" spans="1:3" x14ac:dyDescent="0.35">
      <c r="A15" s="3" t="s">
        <v>13</v>
      </c>
      <c r="B15" s="9">
        <v>1.0583E-2</v>
      </c>
      <c r="C15" s="10">
        <f t="shared" si="0"/>
        <v>6.265136</v>
      </c>
    </row>
    <row r="16" spans="1:3" x14ac:dyDescent="0.35">
      <c r="A16" s="54" t="s">
        <v>15</v>
      </c>
      <c r="B16" s="54"/>
      <c r="C16" s="10">
        <f>SUM(C2:C15)</f>
        <v>592.00118400000008</v>
      </c>
    </row>
  </sheetData>
  <mergeCells count="1">
    <mergeCell ref="A16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B15"/>
    </sheetView>
  </sheetViews>
  <sheetFormatPr defaultRowHeight="14.5" x14ac:dyDescent="0.35"/>
  <cols>
    <col min="1" max="1" width="21.81640625" bestFit="1" customWidth="1"/>
    <col min="2" max="2" width="13.453125" customWidth="1"/>
    <col min="3" max="3" width="14.26953125" customWidth="1"/>
  </cols>
  <sheetData>
    <row r="1" spans="1:3" x14ac:dyDescent="0.35">
      <c r="A1" s="17" t="s">
        <v>21</v>
      </c>
      <c r="B1" s="11"/>
      <c r="C1" s="4"/>
    </row>
    <row r="2" spans="1:3" x14ac:dyDescent="0.35">
      <c r="A2" s="3" t="s">
        <v>0</v>
      </c>
      <c r="B2" s="9">
        <v>0.62162200000000001</v>
      </c>
      <c r="C2" s="10">
        <f>350*B2</f>
        <v>217.5677</v>
      </c>
    </row>
    <row r="3" spans="1:3" x14ac:dyDescent="0.35">
      <c r="A3" s="3" t="s">
        <v>1</v>
      </c>
      <c r="B3" s="9">
        <v>6.0060000000000002E-2</v>
      </c>
      <c r="C3" s="10">
        <f t="shared" ref="C3:C15" si="0">350*B3</f>
        <v>21.021000000000001</v>
      </c>
    </row>
    <row r="4" spans="1:3" x14ac:dyDescent="0.35">
      <c r="A4" s="3" t="s">
        <v>2</v>
      </c>
      <c r="B4" s="9">
        <v>1.8017999999999999E-2</v>
      </c>
      <c r="C4" s="10">
        <f t="shared" si="0"/>
        <v>6.3062999999999994</v>
      </c>
    </row>
    <row r="5" spans="1:3" x14ac:dyDescent="0.35">
      <c r="A5" s="3" t="s">
        <v>3</v>
      </c>
      <c r="B5" s="9">
        <v>3.0030000000000001E-2</v>
      </c>
      <c r="C5" s="10">
        <f t="shared" si="0"/>
        <v>10.5105</v>
      </c>
    </row>
    <row r="6" spans="1:3" x14ac:dyDescent="0.35">
      <c r="A6" s="3" t="s">
        <v>4</v>
      </c>
      <c r="B6" s="9">
        <v>4.5045000000000002E-2</v>
      </c>
      <c r="C6" s="10">
        <f t="shared" si="0"/>
        <v>15.765750000000001</v>
      </c>
    </row>
    <row r="7" spans="1:3" x14ac:dyDescent="0.35">
      <c r="A7" s="3" t="s">
        <v>5</v>
      </c>
      <c r="B7" s="9">
        <v>4.2042000000000003E-2</v>
      </c>
      <c r="C7" s="10">
        <f t="shared" si="0"/>
        <v>14.714700000000001</v>
      </c>
    </row>
    <row r="8" spans="1:3" x14ac:dyDescent="0.35">
      <c r="A8" s="3" t="s">
        <v>6</v>
      </c>
      <c r="B8" s="9">
        <v>3.9038999999999997E-2</v>
      </c>
      <c r="C8" s="10">
        <f t="shared" si="0"/>
        <v>13.663649999999999</v>
      </c>
    </row>
    <row r="9" spans="1:3" x14ac:dyDescent="0.35">
      <c r="A9" s="3" t="s">
        <v>7</v>
      </c>
      <c r="B9" s="9">
        <v>1.8017999999999999E-2</v>
      </c>
      <c r="C9" s="10">
        <f t="shared" si="0"/>
        <v>6.3062999999999994</v>
      </c>
    </row>
    <row r="10" spans="1:3" x14ac:dyDescent="0.35">
      <c r="A10" s="3" t="s">
        <v>8</v>
      </c>
      <c r="B10" s="9">
        <v>2.4024E-2</v>
      </c>
      <c r="C10" s="10">
        <f t="shared" si="0"/>
        <v>8.4084000000000003</v>
      </c>
    </row>
    <row r="11" spans="1:3" x14ac:dyDescent="0.35">
      <c r="A11" s="3" t="s">
        <v>9</v>
      </c>
      <c r="B11" s="9">
        <v>1.5015000000000001E-2</v>
      </c>
      <c r="C11" s="10">
        <f t="shared" si="0"/>
        <v>5.2552500000000002</v>
      </c>
    </row>
    <row r="12" spans="1:3" x14ac:dyDescent="0.35">
      <c r="A12" s="3" t="s">
        <v>12</v>
      </c>
      <c r="B12" s="9">
        <v>1.2012E-2</v>
      </c>
      <c r="C12" s="10">
        <f t="shared" si="0"/>
        <v>4.2042000000000002</v>
      </c>
    </row>
    <row r="13" spans="1:3" x14ac:dyDescent="0.35">
      <c r="A13" s="3" t="s">
        <v>10</v>
      </c>
      <c r="B13" s="9">
        <v>5.7056999999999997E-2</v>
      </c>
      <c r="C13" s="10">
        <f t="shared" si="0"/>
        <v>19.969949999999997</v>
      </c>
    </row>
    <row r="14" spans="1:3" x14ac:dyDescent="0.35">
      <c r="A14" s="3" t="s">
        <v>11</v>
      </c>
      <c r="B14" s="9">
        <v>1.2012E-2</v>
      </c>
      <c r="C14" s="10">
        <f t="shared" si="0"/>
        <v>4.2042000000000002</v>
      </c>
    </row>
    <row r="15" spans="1:3" x14ac:dyDescent="0.35">
      <c r="A15" s="3" t="s">
        <v>13</v>
      </c>
      <c r="B15" s="9">
        <v>6.0060000000000001E-3</v>
      </c>
      <c r="C15" s="10">
        <f t="shared" si="0"/>
        <v>2.1021000000000001</v>
      </c>
    </row>
    <row r="16" spans="1:3" x14ac:dyDescent="0.35">
      <c r="A16" s="54" t="s">
        <v>15</v>
      </c>
      <c r="B16" s="54"/>
      <c r="C16" s="10">
        <f>SUM(C2:C15)</f>
        <v>350.00000000000006</v>
      </c>
    </row>
  </sheetData>
  <mergeCells count="1">
    <mergeCell ref="A16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B15"/>
    </sheetView>
  </sheetViews>
  <sheetFormatPr defaultRowHeight="14.5" x14ac:dyDescent="0.35"/>
  <cols>
    <col min="1" max="1" width="21.81640625" bestFit="1" customWidth="1"/>
    <col min="2" max="2" width="10" customWidth="1"/>
  </cols>
  <sheetData>
    <row r="1" spans="1:3" x14ac:dyDescent="0.35">
      <c r="A1" s="17" t="s">
        <v>22</v>
      </c>
      <c r="B1" s="11"/>
      <c r="C1" s="4"/>
    </row>
    <row r="2" spans="1:3" x14ac:dyDescent="0.35">
      <c r="A2" s="3" t="s">
        <v>0</v>
      </c>
      <c r="B2" s="18">
        <v>0.33663399999999999</v>
      </c>
      <c r="C2" s="10">
        <f>104*B2</f>
        <v>35.009935999999996</v>
      </c>
    </row>
    <row r="3" spans="1:3" x14ac:dyDescent="0.35">
      <c r="A3" s="3" t="s">
        <v>1</v>
      </c>
      <c r="B3" s="18">
        <v>0.14851500000000001</v>
      </c>
      <c r="C3" s="10">
        <f t="shared" ref="C3:C15" si="0">104*B3</f>
        <v>15.44556</v>
      </c>
    </row>
    <row r="4" spans="1:3" x14ac:dyDescent="0.35">
      <c r="A4" s="3" t="s">
        <v>2</v>
      </c>
      <c r="B4" s="18">
        <v>4.9505E-2</v>
      </c>
      <c r="C4" s="10">
        <f t="shared" si="0"/>
        <v>5.1485200000000004</v>
      </c>
    </row>
    <row r="5" spans="1:3" x14ac:dyDescent="0.35">
      <c r="A5" s="3" t="s">
        <v>3</v>
      </c>
      <c r="B5" s="18">
        <v>4.9505E-2</v>
      </c>
      <c r="C5" s="10">
        <f t="shared" si="0"/>
        <v>5.1485200000000004</v>
      </c>
    </row>
    <row r="6" spans="1:3" x14ac:dyDescent="0.35">
      <c r="A6" s="3" t="s">
        <v>4</v>
      </c>
      <c r="B6" s="18">
        <v>6.9306999999999994E-2</v>
      </c>
      <c r="C6" s="10">
        <f t="shared" si="0"/>
        <v>7.207927999999999</v>
      </c>
    </row>
    <row r="7" spans="1:3" x14ac:dyDescent="0.35">
      <c r="A7" s="3" t="s">
        <v>5</v>
      </c>
      <c r="B7" s="18">
        <v>2.9703E-2</v>
      </c>
      <c r="C7" s="10">
        <f t="shared" si="0"/>
        <v>3.0891120000000001</v>
      </c>
    </row>
    <row r="8" spans="1:3" x14ac:dyDescent="0.35">
      <c r="A8" s="3" t="s">
        <v>6</v>
      </c>
      <c r="B8" s="18">
        <v>3.9604E-2</v>
      </c>
      <c r="C8" s="10">
        <f t="shared" si="0"/>
        <v>4.1188159999999998</v>
      </c>
    </row>
    <row r="9" spans="1:3" x14ac:dyDescent="0.35">
      <c r="A9" s="3" t="s">
        <v>7</v>
      </c>
      <c r="B9" s="18">
        <v>3.9604E-2</v>
      </c>
      <c r="C9" s="10">
        <f t="shared" si="0"/>
        <v>4.1188159999999998</v>
      </c>
    </row>
    <row r="10" spans="1:3" x14ac:dyDescent="0.35">
      <c r="A10" s="3" t="s">
        <v>8</v>
      </c>
      <c r="B10" s="18">
        <v>2.9703E-2</v>
      </c>
      <c r="C10" s="10">
        <f t="shared" si="0"/>
        <v>3.0891120000000001</v>
      </c>
    </row>
    <row r="11" spans="1:3" x14ac:dyDescent="0.35">
      <c r="A11" s="3" t="s">
        <v>9</v>
      </c>
      <c r="B11" s="18">
        <v>6.9306999999999994E-2</v>
      </c>
      <c r="C11" s="10">
        <f t="shared" si="0"/>
        <v>7.207927999999999</v>
      </c>
    </row>
    <row r="12" spans="1:3" x14ac:dyDescent="0.35">
      <c r="A12" s="3" t="s">
        <v>12</v>
      </c>
      <c r="B12" s="18">
        <v>3.9604E-2</v>
      </c>
      <c r="C12" s="10">
        <f t="shared" si="0"/>
        <v>4.1188159999999998</v>
      </c>
    </row>
    <row r="13" spans="1:3" x14ac:dyDescent="0.35">
      <c r="A13" s="3" t="s">
        <v>10</v>
      </c>
      <c r="B13" s="18">
        <v>7.9208000000000001E-2</v>
      </c>
      <c r="C13" s="10">
        <f t="shared" si="0"/>
        <v>8.2376319999999996</v>
      </c>
    </row>
    <row r="14" spans="1:3" x14ac:dyDescent="0.35">
      <c r="A14" s="3" t="s">
        <v>11</v>
      </c>
      <c r="B14" s="18">
        <v>9.9010000000000001E-3</v>
      </c>
      <c r="C14" s="10">
        <f t="shared" si="0"/>
        <v>1.029704</v>
      </c>
    </row>
    <row r="15" spans="1:3" x14ac:dyDescent="0.35">
      <c r="A15" s="3" t="s">
        <v>13</v>
      </c>
      <c r="B15" s="18">
        <v>9.9010000000000001E-3</v>
      </c>
      <c r="C15" s="10">
        <f t="shared" si="0"/>
        <v>1.029704</v>
      </c>
    </row>
    <row r="16" spans="1:3" x14ac:dyDescent="0.35">
      <c r="A16" s="54" t="s">
        <v>15</v>
      </c>
      <c r="B16" s="54"/>
      <c r="C16" s="10">
        <f>SUM(C2:C15)</f>
        <v>104.00010399999996</v>
      </c>
    </row>
  </sheetData>
  <mergeCells count="1">
    <mergeCell ref="A16:B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2" sqref="G12"/>
    </sheetView>
  </sheetViews>
  <sheetFormatPr defaultRowHeight="14.5" x14ac:dyDescent="0.35"/>
  <cols>
    <col min="1" max="1" width="23.453125" bestFit="1" customWidth="1"/>
    <col min="2" max="2" width="12.81640625" style="8" customWidth="1"/>
  </cols>
  <sheetData>
    <row r="1" spans="1:2" x14ac:dyDescent="0.35">
      <c r="A1" t="s">
        <v>27</v>
      </c>
    </row>
    <row r="2" spans="1:2" x14ac:dyDescent="0.35">
      <c r="A2" t="s">
        <v>33</v>
      </c>
      <c r="B2" s="8" t="s">
        <v>34</v>
      </c>
    </row>
    <row r="3" spans="1:2" x14ac:dyDescent="0.35">
      <c r="A3" t="s">
        <v>28</v>
      </c>
      <c r="B3" s="8">
        <v>38.729559748427597</v>
      </c>
    </row>
    <row r="4" spans="1:2" x14ac:dyDescent="0.35">
      <c r="A4" t="s">
        <v>29</v>
      </c>
      <c r="B4" s="8">
        <v>36.979907264296699</v>
      </c>
    </row>
    <row r="5" spans="1:2" x14ac:dyDescent="0.35">
      <c r="A5" t="s">
        <v>30</v>
      </c>
      <c r="B5" s="8">
        <v>37.114840989399198</v>
      </c>
    </row>
    <row r="6" spans="1:2" x14ac:dyDescent="0.35">
      <c r="A6" t="s">
        <v>31</v>
      </c>
      <c r="B6" s="8">
        <v>37.009584664536703</v>
      </c>
    </row>
    <row r="7" spans="1:2" x14ac:dyDescent="0.35">
      <c r="A7" t="s">
        <v>32</v>
      </c>
      <c r="B7" s="8">
        <v>36.676470588235297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workbookViewId="0">
      <selection activeCell="C1" sqref="C1"/>
    </sheetView>
  </sheetViews>
  <sheetFormatPr defaultRowHeight="14.5" x14ac:dyDescent="0.35"/>
  <cols>
    <col min="1" max="1" width="19.54296875" bestFit="1" customWidth="1"/>
    <col min="2" max="2" width="15.90625" style="20" customWidth="1"/>
    <col min="3" max="3" width="20.7265625" style="20" customWidth="1"/>
    <col min="4" max="4" width="19.08984375" style="20" customWidth="1"/>
    <col min="5" max="5" width="17.36328125" customWidth="1"/>
    <col min="6" max="6" width="19.36328125" bestFit="1" customWidth="1"/>
    <col min="7" max="7" width="23.81640625" customWidth="1"/>
    <col min="8" max="8" width="14.26953125" bestFit="1" customWidth="1"/>
  </cols>
  <sheetData>
    <row r="3" spans="1:7" ht="87" x14ac:dyDescent="0.35">
      <c r="A3" s="26" t="s">
        <v>48</v>
      </c>
      <c r="B3" s="14" t="s">
        <v>56</v>
      </c>
      <c r="C3" s="14" t="s">
        <v>51</v>
      </c>
      <c r="D3" s="14" t="s">
        <v>52</v>
      </c>
      <c r="G3" s="24"/>
    </row>
    <row r="4" spans="1:7" x14ac:dyDescent="0.35">
      <c r="A4" s="5" t="s">
        <v>36</v>
      </c>
      <c r="B4" s="5">
        <v>3452</v>
      </c>
      <c r="C4" s="5">
        <v>1368</v>
      </c>
      <c r="D4" s="5">
        <v>337</v>
      </c>
      <c r="G4" s="24"/>
    </row>
    <row r="5" spans="1:7" x14ac:dyDescent="0.35">
      <c r="A5" s="5">
        <v>0</v>
      </c>
      <c r="B5" s="5">
        <v>212</v>
      </c>
      <c r="C5" s="5">
        <v>212</v>
      </c>
      <c r="D5" s="5">
        <v>3846</v>
      </c>
      <c r="G5" s="24"/>
    </row>
    <row r="6" spans="1:7" x14ac:dyDescent="0.35">
      <c r="A6" s="23">
        <v>0.25</v>
      </c>
      <c r="B6" s="8">
        <v>10668</v>
      </c>
      <c r="C6" s="8">
        <v>8638.8756670000002</v>
      </c>
      <c r="D6" s="8">
        <v>12385</v>
      </c>
      <c r="G6" s="24"/>
    </row>
    <row r="7" spans="1:7" x14ac:dyDescent="0.35">
      <c r="A7" s="23">
        <v>0.5</v>
      </c>
      <c r="B7" s="8">
        <v>13474</v>
      </c>
      <c r="C7" s="8">
        <v>11298.371111</v>
      </c>
      <c r="D7" s="8">
        <v>14315</v>
      </c>
      <c r="G7" s="24"/>
    </row>
    <row r="8" spans="1:7" x14ac:dyDescent="0.35">
      <c r="A8" s="23">
        <v>0.75</v>
      </c>
      <c r="B8" s="8">
        <v>15777</v>
      </c>
      <c r="C8" s="8">
        <v>13819.160333</v>
      </c>
      <c r="D8" s="8">
        <v>16652</v>
      </c>
      <c r="G8" s="24"/>
    </row>
    <row r="9" spans="1:7" x14ac:dyDescent="0.35">
      <c r="A9" s="23">
        <v>1</v>
      </c>
      <c r="B9" s="8">
        <v>28175</v>
      </c>
      <c r="C9" s="8">
        <v>20865.049167000001</v>
      </c>
      <c r="D9" s="8">
        <v>24173</v>
      </c>
      <c r="G9" s="24"/>
    </row>
    <row r="10" spans="1:7" x14ac:dyDescent="0.35">
      <c r="G10" s="24"/>
    </row>
    <row r="11" spans="1:7" x14ac:dyDescent="0.35">
      <c r="G11" s="24"/>
    </row>
    <row r="13" spans="1:7" ht="77.5" customHeight="1" x14ac:dyDescent="0.35">
      <c r="A13" s="26" t="s">
        <v>48</v>
      </c>
      <c r="B13" s="14" t="s">
        <v>55</v>
      </c>
      <c r="C13" s="14" t="s">
        <v>53</v>
      </c>
      <c r="D13" s="14" t="s">
        <v>54</v>
      </c>
    </row>
    <row r="14" spans="1:7" x14ac:dyDescent="0.35">
      <c r="A14" s="26" t="s">
        <v>36</v>
      </c>
      <c r="B14" s="16">
        <v>8056</v>
      </c>
      <c r="C14" s="16">
        <v>2762</v>
      </c>
      <c r="D14" s="16">
        <v>598</v>
      </c>
    </row>
    <row r="15" spans="1:7" x14ac:dyDescent="0.35">
      <c r="A15" s="26">
        <v>0</v>
      </c>
      <c r="B15" s="16">
        <v>0</v>
      </c>
      <c r="C15" s="16">
        <v>0</v>
      </c>
      <c r="D15" s="16">
        <v>0</v>
      </c>
      <c r="G15" s="24"/>
    </row>
    <row r="16" spans="1:7" x14ac:dyDescent="0.35">
      <c r="A16" s="27">
        <v>0.25</v>
      </c>
      <c r="B16" s="25">
        <v>10385</v>
      </c>
      <c r="C16" s="25">
        <v>7356</v>
      </c>
      <c r="D16" s="25">
        <v>12425</v>
      </c>
      <c r="G16" s="24"/>
    </row>
    <row r="17" spans="1:7" x14ac:dyDescent="0.35">
      <c r="A17" s="27">
        <v>0.5</v>
      </c>
      <c r="B17" s="25">
        <v>13071</v>
      </c>
      <c r="C17" s="25">
        <v>9847</v>
      </c>
      <c r="D17" s="25">
        <v>14197</v>
      </c>
      <c r="G17" s="24"/>
    </row>
    <row r="18" spans="1:7" x14ac:dyDescent="0.35">
      <c r="A18" s="27">
        <v>0.75</v>
      </c>
      <c r="B18" s="25">
        <v>15266</v>
      </c>
      <c r="C18" s="25">
        <v>11917</v>
      </c>
      <c r="D18" s="25">
        <v>16379</v>
      </c>
      <c r="G18" s="24"/>
    </row>
    <row r="19" spans="1:7" x14ac:dyDescent="0.35">
      <c r="A19" s="27">
        <v>1</v>
      </c>
      <c r="B19" s="25">
        <v>26775</v>
      </c>
      <c r="C19" s="25">
        <v>23073</v>
      </c>
      <c r="D19" s="25">
        <v>24682</v>
      </c>
      <c r="G19" s="24"/>
    </row>
    <row r="20" spans="1:7" x14ac:dyDescent="0.35">
      <c r="C20" s="13"/>
      <c r="D20" s="13"/>
      <c r="F20" s="5"/>
      <c r="G20" s="24"/>
    </row>
    <row r="21" spans="1:7" x14ac:dyDescent="0.35">
      <c r="A21" s="20"/>
      <c r="G21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1.Over all violation-Experience</vt:lpstr>
      <vt:lpstr>Consolidated 1-5 violation</vt:lpstr>
      <vt:lpstr>1.Staff Misconduct</vt:lpstr>
      <vt:lpstr>2.Reckless driving</vt:lpstr>
      <vt:lpstr>3.Refuse to Pick-up</vt:lpstr>
      <vt:lpstr>4.Extended Route</vt:lpstr>
      <vt:lpstr>5.Poor Geographical Location</vt:lpstr>
      <vt:lpstr>Mean Age violators</vt:lpstr>
      <vt:lpstr>Sheet13</vt:lpstr>
      <vt:lpstr>Zero exp-financial all</vt:lpstr>
      <vt:lpstr>Over all exp-Financial</vt:lpstr>
      <vt:lpstr>3YR EXP-Financial</vt:lpstr>
      <vt:lpstr>Original revinue</vt:lpstr>
      <vt:lpstr>Earned revinue</vt:lpstr>
      <vt:lpstr>commission</vt:lpstr>
      <vt:lpstr>Net Pay</vt:lpstr>
      <vt:lpstr>Repeat violators</vt:lpstr>
      <vt:lpstr>MOM-Violation-%</vt:lpstr>
      <vt:lpstr>0 exp breakup-MOM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Sithik Samath</dc:creator>
  <cp:lastModifiedBy>Sithik Samath</cp:lastModifiedBy>
  <dcterms:created xsi:type="dcterms:W3CDTF">2023-10-29T07:10:36Z</dcterms:created>
  <dcterms:modified xsi:type="dcterms:W3CDTF">2023-10-30T14:40:28Z</dcterms:modified>
</cp:coreProperties>
</file>