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anman/projects/redback/tests/Bifurcation_Diagram_exponent1/Geothermal/"/>
    </mc:Choice>
  </mc:AlternateContent>
  <bookViews>
    <workbookView xWindow="26860" yWindow="1120" windowWidth="40240" windowHeight="242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O10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M10" i="1"/>
  <c r="L10" i="1"/>
  <c r="J10" i="1"/>
  <c r="I10" i="1"/>
  <c r="H10" i="1"/>
  <c r="K10" i="1"/>
  <c r="G32" i="1"/>
  <c r="G31" i="1"/>
  <c r="G30" i="1"/>
  <c r="G29" i="1"/>
  <c r="G28" i="1"/>
  <c r="G27" i="1"/>
  <c r="G26" i="1"/>
  <c r="G25" i="1"/>
  <c r="G24" i="1"/>
  <c r="G23" i="1"/>
  <c r="G22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E4" i="1"/>
  <c r="E5" i="1"/>
  <c r="E6" i="1"/>
  <c r="E7" i="1"/>
  <c r="E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<sst xmlns="http://schemas.openxmlformats.org/spreadsheetml/2006/main" count="16" uniqueCount="14">
  <si>
    <t>sigma_in/out</t>
  </si>
  <si>
    <t>sigma_out/in</t>
  </si>
  <si>
    <t>lower</t>
  </si>
  <si>
    <t>upper</t>
  </si>
  <si>
    <t>Ar</t>
  </si>
  <si>
    <t>ref_Temp</t>
  </si>
  <si>
    <t>80% clay</t>
  </si>
  <si>
    <t>70% clay</t>
  </si>
  <si>
    <t>60% clay</t>
  </si>
  <si>
    <t>50% clay</t>
  </si>
  <si>
    <t>40% clay</t>
  </si>
  <si>
    <t>30% clay</t>
  </si>
  <si>
    <t>100% clay</t>
  </si>
  <si>
    <t>0 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</si>
</sst>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80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059664271"/>
          <c:y val="0.121864864864865"/>
          <c:w val="0.676987105583765"/>
          <c:h val="0.762180251117259"/>
        </c:manualLayout>
      </c:layout>
      <c:scatterChart>
        <c:scatterStyle val="lineMarker"/>
        <c:varyColors val="0"/>
        <c:ser>
          <c:idx val="0"/>
          <c:order val="0"/>
          <c:tx>
            <c:v>shear-banding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0.285714285714286</c:v>
                </c:pt>
                <c:pt idx="1">
                  <c:v>0.333333333333333</c:v>
                </c:pt>
                <c:pt idx="2">
                  <c:v>0.4</c:v>
                </c:pt>
                <c:pt idx="3">
                  <c:v>0.5</c:v>
                </c:pt>
                <c:pt idx="4">
                  <c:v>0.666666666666667</c:v>
                </c:pt>
              </c:numCache>
            </c:numRef>
          </c:yVal>
          <c:smooth val="0"/>
        </c:ser>
        <c:ser>
          <c:idx val="1"/>
          <c:order val="1"/>
          <c:tx>
            <c:v>surface instability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83232"/>
        <c:axId val="-2102851584"/>
      </c:scatterChart>
      <c:valAx>
        <c:axId val="-214558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Arrhenius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851584"/>
        <c:crosses val="autoZero"/>
        <c:crossBetween val="midCat"/>
      </c:valAx>
      <c:valAx>
        <c:axId val="-21028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\sigma_out/\sigma_in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58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shear-banding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3.5</c:v>
                </c:pt>
                <c:pt idx="1">
                  <c:v>3.0</c:v>
                </c:pt>
                <c:pt idx="2">
                  <c:v>2.5</c:v>
                </c:pt>
                <c:pt idx="3">
                  <c:v>2.0</c:v>
                </c:pt>
                <c:pt idx="4">
                  <c:v>1.5</c:v>
                </c:pt>
              </c:numCache>
            </c:numRef>
          </c:yVal>
          <c:smooth val="0"/>
        </c:ser>
        <c:ser>
          <c:idx val="1"/>
          <c:order val="1"/>
          <c:tx>
            <c:v>surface instability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1.5</c:v>
                </c:pt>
                <c:pt idx="3">
                  <c:v>1.2</c:v>
                </c:pt>
                <c:pt idx="4">
                  <c:v>0.8</c:v>
                </c:pt>
              </c:numCache>
            </c:numRef>
          </c:yVal>
          <c:smooth val="0"/>
        </c:ser>
        <c:ser>
          <c:idx val="2"/>
          <c:order val="2"/>
          <c:tx>
            <c:v>bifurcation line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Sheet1!$A$9:$A$21</c:f>
              <c:numCache>
                <c:formatCode>General</c:formatCode>
                <c:ptCount val="13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</c:numCache>
            </c:numRef>
          </c:xVal>
          <c:yVal>
            <c:numRef>
              <c:f>Sheet1!$G$9:$G$21</c:f>
              <c:numCache>
                <c:formatCode>General</c:formatCode>
                <c:ptCount val="13"/>
                <c:pt idx="0">
                  <c:v>2.78</c:v>
                </c:pt>
                <c:pt idx="1">
                  <c:v>2.579126891993377</c:v>
                </c:pt>
                <c:pt idx="2">
                  <c:v>2.39276817446166</c:v>
                </c:pt>
                <c:pt idx="3">
                  <c:v>2.219875088151068</c:v>
                </c:pt>
                <c:pt idx="4">
                  <c:v>2.059474653495176</c:v>
                </c:pt>
                <c:pt idx="5">
                  <c:v>1.910664195038903</c:v>
                </c:pt>
                <c:pt idx="6">
                  <c:v>1.77260626150853</c:v>
                </c:pt>
                <c:pt idx="7">
                  <c:v>1.644523912939746</c:v>
                </c:pt>
                <c:pt idx="8">
                  <c:v>1.525696348341393</c:v>
                </c:pt>
                <c:pt idx="9">
                  <c:v>1.415454849288987</c:v>
                </c:pt>
                <c:pt idx="10">
                  <c:v>1.313179016620021</c:v>
                </c:pt>
                <c:pt idx="11">
                  <c:v>1.218293279052559</c:v>
                </c:pt>
                <c:pt idx="12">
                  <c:v>1.130263654078866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010864"/>
        <c:axId val="-2145683488"/>
      </c:scatterChart>
      <c:valAx>
        <c:axId val="-2145010864"/>
        <c:scaling>
          <c:orientation val="minMax"/>
          <c:max val="6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Arrhenius</a:t>
                </a:r>
                <a:r>
                  <a:rPr lang="en-US" sz="1600" b="1" baseline="0"/>
                  <a:t> Number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83488"/>
        <c:crosses val="autoZero"/>
        <c:crossBetween val="midCat"/>
      </c:valAx>
      <c:valAx>
        <c:axId val="-21456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inner stress</a:t>
                </a:r>
                <a:r>
                  <a:rPr lang="en-US" sz="1600" b="1" baseline="0"/>
                  <a:t> </a:t>
                </a:r>
                <a:r>
                  <a:rPr lang="en-US" sz="1600" b="1"/>
                  <a:t>/ outer 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1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250940628608"/>
          <c:y val="0.0314469413197327"/>
          <c:w val="0.675065076843286"/>
          <c:h val="0.825043458068901"/>
        </c:manualLayout>
      </c:layout>
      <c:scatterChart>
        <c:scatterStyle val="smoothMarker"/>
        <c:varyColors val="0"/>
        <c:ser>
          <c:idx val="1"/>
          <c:order val="0"/>
          <c:tx>
            <c:v>70% clay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Sheet1!$I$10:$I$31</c:f>
              <c:numCache>
                <c:formatCode>General</c:formatCode>
                <c:ptCount val="22"/>
                <c:pt idx="0">
                  <c:v>10316.50102286402</c:v>
                </c:pt>
                <c:pt idx="1">
                  <c:v>5021.67551143201</c:v>
                </c:pt>
                <c:pt idx="2">
                  <c:v>3256.733674288006</c:v>
                </c:pt>
                <c:pt idx="3">
                  <c:v>2374.262755716004</c:v>
                </c:pt>
                <c:pt idx="4">
                  <c:v>1844.780204572804</c:v>
                </c:pt>
                <c:pt idx="5">
                  <c:v>1491.791837144003</c:v>
                </c:pt>
                <c:pt idx="6">
                  <c:v>1239.657288980574</c:v>
                </c:pt>
                <c:pt idx="7">
                  <c:v>1050.556377858002</c:v>
                </c:pt>
                <c:pt idx="8">
                  <c:v>903.4778914293352</c:v>
                </c:pt>
                <c:pt idx="9">
                  <c:v>785.8151022864018</c:v>
                </c:pt>
                <c:pt idx="10">
                  <c:v>689.5455475330926</c:v>
                </c:pt>
                <c:pt idx="11">
                  <c:v>609.3209185720016</c:v>
                </c:pt>
                <c:pt idx="12">
                  <c:v>541.4385402203091</c:v>
                </c:pt>
                <c:pt idx="13">
                  <c:v>483.253644490287</c:v>
                </c:pt>
                <c:pt idx="14">
                  <c:v>388.7031889290012</c:v>
                </c:pt>
                <c:pt idx="15">
                  <c:v>315.1639457146676</c:v>
                </c:pt>
                <c:pt idx="16">
                  <c:v>256.3325511432009</c:v>
                </c:pt>
                <c:pt idx="17">
                  <c:v>79.83836742880067</c:v>
                </c:pt>
                <c:pt idx="18">
                  <c:v>-8.408724428399523</c:v>
                </c:pt>
                <c:pt idx="19">
                  <c:v>-61.35697954271961</c:v>
                </c:pt>
                <c:pt idx="20">
                  <c:v>-96.65581628559966</c:v>
                </c:pt>
                <c:pt idx="21">
                  <c:v>-121.8692711019426</c:v>
                </c:pt>
              </c:numCache>
            </c:numRef>
          </c:xVal>
          <c:yVal>
            <c:numRef>
              <c:f>Sheet1!$G$10:$G$31</c:f>
              <c:numCache>
                <c:formatCode>General</c:formatCode>
                <c:ptCount val="22"/>
                <c:pt idx="0">
                  <c:v>2.579126891993377</c:v>
                </c:pt>
                <c:pt idx="1">
                  <c:v>2.39276817446166</c:v>
                </c:pt>
                <c:pt idx="2">
                  <c:v>2.219875088151068</c:v>
                </c:pt>
                <c:pt idx="3">
                  <c:v>2.059474653495176</c:v>
                </c:pt>
                <c:pt idx="4">
                  <c:v>1.910664195038903</c:v>
                </c:pt>
                <c:pt idx="5">
                  <c:v>1.77260626150853</c:v>
                </c:pt>
                <c:pt idx="6">
                  <c:v>1.644523912939746</c:v>
                </c:pt>
                <c:pt idx="7">
                  <c:v>1.525696348341393</c:v>
                </c:pt>
                <c:pt idx="8">
                  <c:v>1.415454849288987</c:v>
                </c:pt>
                <c:pt idx="9">
                  <c:v>1.313179016620021</c:v>
                </c:pt>
                <c:pt idx="10">
                  <c:v>1.218293279052559</c:v>
                </c:pt>
                <c:pt idx="11">
                  <c:v>1.130263654078866</c:v>
                </c:pt>
                <c:pt idx="12">
                  <c:v>1.048594742905576</c:v>
                </c:pt>
                <c:pt idx="13">
                  <c:v>0.972826942529012</c:v>
                </c:pt>
                <c:pt idx="14">
                  <c:v>0.837319909115922</c:v>
                </c:pt>
                <c:pt idx="15">
                  <c:v>0.720687924595578</c:v>
                </c:pt>
                <c:pt idx="16">
                  <c:v>0.620301845212635</c:v>
                </c:pt>
                <c:pt idx="17">
                  <c:v>0.293009844281983</c:v>
                </c:pt>
                <c:pt idx="18">
                  <c:v>0.138408050062662</c:v>
                </c:pt>
                <c:pt idx="19">
                  <c:v>0.0653793334797053</c:v>
                </c:pt>
                <c:pt idx="20">
                  <c:v>0.0308830103763136</c:v>
                </c:pt>
                <c:pt idx="21">
                  <c:v>0.0145881011497242</c:v>
                </c:pt>
              </c:numCache>
            </c:numRef>
          </c:yVal>
          <c:smooth val="1"/>
        </c:ser>
        <c:ser>
          <c:idx val="2"/>
          <c:order val="1"/>
          <c:tx>
            <c:v>60% clay</c:v>
          </c:tx>
          <c:spPr>
            <a:ln w="38100" cap="rnd">
              <a:solidFill>
                <a:srgbClr val="FF80F4"/>
              </a:solidFill>
              <a:round/>
            </a:ln>
            <a:effectLst/>
          </c:spPr>
          <c:marker>
            <c:symbol val="none"/>
          </c:marker>
          <c:xVal>
            <c:numRef>
              <c:f>Sheet1!$J$10:$J$31</c:f>
              <c:numCache>
                <c:formatCode>General</c:formatCode>
                <c:ptCount val="22"/>
                <c:pt idx="0">
                  <c:v>12241.8921179302</c:v>
                </c:pt>
                <c:pt idx="1">
                  <c:v>5984.371058965102</c:v>
                </c:pt>
                <c:pt idx="2">
                  <c:v>3898.530705976734</c:v>
                </c:pt>
                <c:pt idx="3">
                  <c:v>2855.610529482551</c:v>
                </c:pt>
                <c:pt idx="4">
                  <c:v>2229.858423586041</c:v>
                </c:pt>
                <c:pt idx="5">
                  <c:v>1812.690352988367</c:v>
                </c:pt>
                <c:pt idx="6">
                  <c:v>1514.713159704315</c:v>
                </c:pt>
                <c:pt idx="7">
                  <c:v>1291.230264741275</c:v>
                </c:pt>
                <c:pt idx="8">
                  <c:v>1117.410235325578</c:v>
                </c:pt>
                <c:pt idx="9">
                  <c:v>978.3542117930205</c:v>
                </c:pt>
                <c:pt idx="10">
                  <c:v>864.5811016300184</c:v>
                </c:pt>
                <c:pt idx="11">
                  <c:v>769.7701764941836</c:v>
                </c:pt>
                <c:pt idx="12">
                  <c:v>689.5455475330926</c:v>
                </c:pt>
                <c:pt idx="13">
                  <c:v>620.7815798521575</c:v>
                </c:pt>
                <c:pt idx="14">
                  <c:v>509.0401323706377</c:v>
                </c:pt>
                <c:pt idx="15">
                  <c:v>422.1301176627891</c:v>
                </c:pt>
                <c:pt idx="16">
                  <c:v>352.6021058965102</c:v>
                </c:pt>
                <c:pt idx="17">
                  <c:v>144.0180705976735</c:v>
                </c:pt>
                <c:pt idx="18">
                  <c:v>39.72605294825513</c:v>
                </c:pt>
                <c:pt idx="19">
                  <c:v>-22.84915764139592</c:v>
                </c:pt>
                <c:pt idx="20">
                  <c:v>-64.56596470116323</c:v>
                </c:pt>
                <c:pt idx="21">
                  <c:v>-94.3636840295685</c:v>
                </c:pt>
              </c:numCache>
            </c:numRef>
          </c:xVal>
          <c:yVal>
            <c:numRef>
              <c:f>Sheet1!$G$10:$G$31</c:f>
              <c:numCache>
                <c:formatCode>General</c:formatCode>
                <c:ptCount val="22"/>
                <c:pt idx="0">
                  <c:v>2.579126891993377</c:v>
                </c:pt>
                <c:pt idx="1">
                  <c:v>2.39276817446166</c:v>
                </c:pt>
                <c:pt idx="2">
                  <c:v>2.219875088151068</c:v>
                </c:pt>
                <c:pt idx="3">
                  <c:v>2.059474653495176</c:v>
                </c:pt>
                <c:pt idx="4">
                  <c:v>1.910664195038903</c:v>
                </c:pt>
                <c:pt idx="5">
                  <c:v>1.77260626150853</c:v>
                </c:pt>
                <c:pt idx="6">
                  <c:v>1.644523912939746</c:v>
                </c:pt>
                <c:pt idx="7">
                  <c:v>1.525696348341393</c:v>
                </c:pt>
                <c:pt idx="8">
                  <c:v>1.415454849288987</c:v>
                </c:pt>
                <c:pt idx="9">
                  <c:v>1.313179016620021</c:v>
                </c:pt>
                <c:pt idx="10">
                  <c:v>1.218293279052559</c:v>
                </c:pt>
                <c:pt idx="11">
                  <c:v>1.130263654078866</c:v>
                </c:pt>
                <c:pt idx="12">
                  <c:v>1.048594742905576</c:v>
                </c:pt>
                <c:pt idx="13">
                  <c:v>0.972826942529012</c:v>
                </c:pt>
                <c:pt idx="14">
                  <c:v>0.837319909115922</c:v>
                </c:pt>
                <c:pt idx="15">
                  <c:v>0.720687924595578</c:v>
                </c:pt>
                <c:pt idx="16">
                  <c:v>0.620301845212635</c:v>
                </c:pt>
                <c:pt idx="17">
                  <c:v>0.293009844281983</c:v>
                </c:pt>
                <c:pt idx="18">
                  <c:v>0.138408050062662</c:v>
                </c:pt>
                <c:pt idx="19">
                  <c:v>0.0653793334797053</c:v>
                </c:pt>
                <c:pt idx="20">
                  <c:v>0.0308830103763136</c:v>
                </c:pt>
                <c:pt idx="21">
                  <c:v>0.0145881011497242</c:v>
                </c:pt>
              </c:numCache>
            </c:numRef>
          </c:yVal>
          <c:smooth val="1"/>
        </c:ser>
        <c:ser>
          <c:idx val="3"/>
          <c:order val="2"/>
          <c:tx>
            <c:v>50% clay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Sheet1!$K$10:$K$31</c:f>
              <c:numCache>
                <c:formatCode>General</c:formatCode>
                <c:ptCount val="22"/>
                <c:pt idx="0">
                  <c:v>14167.28321299639</c:v>
                </c:pt>
                <c:pt idx="1">
                  <c:v>6947.066606498195</c:v>
                </c:pt>
                <c:pt idx="2">
                  <c:v>4540.327737665463</c:v>
                </c:pt>
                <c:pt idx="3">
                  <c:v>3336.958303249097</c:v>
                </c:pt>
                <c:pt idx="4">
                  <c:v>2614.936642599278</c:v>
                </c:pt>
                <c:pt idx="5">
                  <c:v>2133.588868832731</c:v>
                </c:pt>
                <c:pt idx="6">
                  <c:v>1789.769030428055</c:v>
                </c:pt>
                <c:pt idx="7">
                  <c:v>1531.904151624549</c:v>
                </c:pt>
                <c:pt idx="8">
                  <c:v>1331.342579221821</c:v>
                </c:pt>
                <c:pt idx="9">
                  <c:v>1170.893321299639</c:v>
                </c:pt>
                <c:pt idx="10">
                  <c:v>1039.616655726944</c:v>
                </c:pt>
                <c:pt idx="11">
                  <c:v>930.2194344163657</c:v>
                </c:pt>
                <c:pt idx="12">
                  <c:v>837.6525548458759</c:v>
                </c:pt>
                <c:pt idx="13">
                  <c:v>758.3095152140278</c:v>
                </c:pt>
                <c:pt idx="14">
                  <c:v>629.3770758122744</c:v>
                </c:pt>
                <c:pt idx="15">
                  <c:v>529.0962896109105</c:v>
                </c:pt>
                <c:pt idx="16">
                  <c:v>448.8716606498194</c:v>
                </c:pt>
                <c:pt idx="17">
                  <c:v>208.1977737665463</c:v>
                </c:pt>
                <c:pt idx="18">
                  <c:v>87.86083032490973</c:v>
                </c:pt>
                <c:pt idx="19">
                  <c:v>15.65866425992783</c:v>
                </c:pt>
                <c:pt idx="20">
                  <c:v>-32.47611311672682</c:v>
                </c:pt>
                <c:pt idx="21">
                  <c:v>-66.85809695719442</c:v>
                </c:pt>
              </c:numCache>
            </c:numRef>
          </c:xVal>
          <c:yVal>
            <c:numRef>
              <c:f>Sheet1!$G$10:$G$31</c:f>
              <c:numCache>
                <c:formatCode>General</c:formatCode>
                <c:ptCount val="22"/>
                <c:pt idx="0">
                  <c:v>2.579126891993377</c:v>
                </c:pt>
                <c:pt idx="1">
                  <c:v>2.39276817446166</c:v>
                </c:pt>
                <c:pt idx="2">
                  <c:v>2.219875088151068</c:v>
                </c:pt>
                <c:pt idx="3">
                  <c:v>2.059474653495176</c:v>
                </c:pt>
                <c:pt idx="4">
                  <c:v>1.910664195038903</c:v>
                </c:pt>
                <c:pt idx="5">
                  <c:v>1.77260626150853</c:v>
                </c:pt>
                <c:pt idx="6">
                  <c:v>1.644523912939746</c:v>
                </c:pt>
                <c:pt idx="7">
                  <c:v>1.525696348341393</c:v>
                </c:pt>
                <c:pt idx="8">
                  <c:v>1.415454849288987</c:v>
                </c:pt>
                <c:pt idx="9">
                  <c:v>1.313179016620021</c:v>
                </c:pt>
                <c:pt idx="10">
                  <c:v>1.218293279052559</c:v>
                </c:pt>
                <c:pt idx="11">
                  <c:v>1.130263654078866</c:v>
                </c:pt>
                <c:pt idx="12">
                  <c:v>1.048594742905576</c:v>
                </c:pt>
                <c:pt idx="13">
                  <c:v>0.972826942529012</c:v>
                </c:pt>
                <c:pt idx="14">
                  <c:v>0.837319909115922</c:v>
                </c:pt>
                <c:pt idx="15">
                  <c:v>0.720687924595578</c:v>
                </c:pt>
                <c:pt idx="16">
                  <c:v>0.620301845212635</c:v>
                </c:pt>
                <c:pt idx="17">
                  <c:v>0.293009844281983</c:v>
                </c:pt>
                <c:pt idx="18">
                  <c:v>0.138408050062662</c:v>
                </c:pt>
                <c:pt idx="19">
                  <c:v>0.0653793334797053</c:v>
                </c:pt>
                <c:pt idx="20">
                  <c:v>0.0308830103763136</c:v>
                </c:pt>
                <c:pt idx="21">
                  <c:v>0.0145881011497242</c:v>
                </c:pt>
              </c:numCache>
            </c:numRef>
          </c:yVal>
          <c:smooth val="1"/>
        </c:ser>
        <c:ser>
          <c:idx val="4"/>
          <c:order val="3"/>
          <c:tx>
            <c:v>40% clay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Sheet1!$L$10:$L$31</c:f>
              <c:numCache>
                <c:formatCode>General</c:formatCode>
                <c:ptCount val="22"/>
                <c:pt idx="0">
                  <c:v>16092.67430806257</c:v>
                </c:pt>
                <c:pt idx="1">
                  <c:v>7909.762154031287</c:v>
                </c:pt>
                <c:pt idx="2">
                  <c:v>5182.124769354191</c:v>
                </c:pt>
                <c:pt idx="3">
                  <c:v>3818.306077015643</c:v>
                </c:pt>
                <c:pt idx="4">
                  <c:v>3000.014861612515</c:v>
                </c:pt>
                <c:pt idx="5">
                  <c:v>2454.487384677096</c:v>
                </c:pt>
                <c:pt idx="6">
                  <c:v>2064.824901151796</c:v>
                </c:pt>
                <c:pt idx="7">
                  <c:v>1772.578038507822</c:v>
                </c:pt>
                <c:pt idx="8">
                  <c:v>1545.274923118064</c:v>
                </c:pt>
                <c:pt idx="9">
                  <c:v>1363.432430806257</c:v>
                </c:pt>
                <c:pt idx="10">
                  <c:v>1214.65220982387</c:v>
                </c:pt>
                <c:pt idx="11">
                  <c:v>1090.668692338548</c:v>
                </c:pt>
                <c:pt idx="12">
                  <c:v>985.7595621586596</c:v>
                </c:pt>
                <c:pt idx="13">
                  <c:v>895.8374505758981</c:v>
                </c:pt>
                <c:pt idx="14">
                  <c:v>749.714019253911</c:v>
                </c:pt>
                <c:pt idx="15">
                  <c:v>636.062461559032</c:v>
                </c:pt>
                <c:pt idx="16">
                  <c:v>545.1412154031287</c:v>
                </c:pt>
                <c:pt idx="17">
                  <c:v>272.3774769354192</c:v>
                </c:pt>
                <c:pt idx="18">
                  <c:v>135.9956077015644</c:v>
                </c:pt>
                <c:pt idx="19">
                  <c:v>54.1664861612515</c:v>
                </c:pt>
                <c:pt idx="20">
                  <c:v>-0.386261532290405</c:v>
                </c:pt>
                <c:pt idx="21">
                  <c:v>-39.35250988482034</c:v>
                </c:pt>
              </c:numCache>
            </c:numRef>
          </c:xVal>
          <c:yVal>
            <c:numRef>
              <c:f>Sheet1!$G$10:$G$31</c:f>
              <c:numCache>
                <c:formatCode>General</c:formatCode>
                <c:ptCount val="22"/>
                <c:pt idx="0">
                  <c:v>2.579126891993377</c:v>
                </c:pt>
                <c:pt idx="1">
                  <c:v>2.39276817446166</c:v>
                </c:pt>
                <c:pt idx="2">
                  <c:v>2.219875088151068</c:v>
                </c:pt>
                <c:pt idx="3">
                  <c:v>2.059474653495176</c:v>
                </c:pt>
                <c:pt idx="4">
                  <c:v>1.910664195038903</c:v>
                </c:pt>
                <c:pt idx="5">
                  <c:v>1.77260626150853</c:v>
                </c:pt>
                <c:pt idx="6">
                  <c:v>1.644523912939746</c:v>
                </c:pt>
                <c:pt idx="7">
                  <c:v>1.525696348341393</c:v>
                </c:pt>
                <c:pt idx="8">
                  <c:v>1.415454849288987</c:v>
                </c:pt>
                <c:pt idx="9">
                  <c:v>1.313179016620021</c:v>
                </c:pt>
                <c:pt idx="10">
                  <c:v>1.218293279052559</c:v>
                </c:pt>
                <c:pt idx="11">
                  <c:v>1.130263654078866</c:v>
                </c:pt>
                <c:pt idx="12">
                  <c:v>1.048594742905576</c:v>
                </c:pt>
                <c:pt idx="13">
                  <c:v>0.972826942529012</c:v>
                </c:pt>
                <c:pt idx="14">
                  <c:v>0.837319909115922</c:v>
                </c:pt>
                <c:pt idx="15">
                  <c:v>0.720687924595578</c:v>
                </c:pt>
                <c:pt idx="16">
                  <c:v>0.620301845212635</c:v>
                </c:pt>
                <c:pt idx="17">
                  <c:v>0.293009844281983</c:v>
                </c:pt>
                <c:pt idx="18">
                  <c:v>0.138408050062662</c:v>
                </c:pt>
                <c:pt idx="19">
                  <c:v>0.0653793334797053</c:v>
                </c:pt>
                <c:pt idx="20">
                  <c:v>0.0308830103763136</c:v>
                </c:pt>
                <c:pt idx="21">
                  <c:v>0.0145881011497242</c:v>
                </c:pt>
              </c:numCache>
            </c:numRef>
          </c:yVal>
          <c:smooth val="1"/>
        </c:ser>
        <c:ser>
          <c:idx val="5"/>
          <c:order val="4"/>
          <c:tx>
            <c:v>30% clay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Sheet1!$M$10:$M$31</c:f>
              <c:numCache>
                <c:formatCode>General</c:formatCode>
                <c:ptCount val="22"/>
                <c:pt idx="0">
                  <c:v>18018.06540312876</c:v>
                </c:pt>
                <c:pt idx="1">
                  <c:v>8872.457701564381</c:v>
                </c:pt>
                <c:pt idx="2">
                  <c:v>5823.92180104292</c:v>
                </c:pt>
                <c:pt idx="3">
                  <c:v>4299.653850782191</c:v>
                </c:pt>
                <c:pt idx="4">
                  <c:v>3385.093080625752</c:v>
                </c:pt>
                <c:pt idx="5">
                  <c:v>2775.38590052146</c:v>
                </c:pt>
                <c:pt idx="6">
                  <c:v>2339.880771875537</c:v>
                </c:pt>
                <c:pt idx="7">
                  <c:v>2013.251925391095</c:v>
                </c:pt>
                <c:pt idx="8">
                  <c:v>1759.207267014307</c:v>
                </c:pt>
                <c:pt idx="9">
                  <c:v>1555.971540312876</c:v>
                </c:pt>
                <c:pt idx="10">
                  <c:v>1389.687763920796</c:v>
                </c:pt>
                <c:pt idx="11">
                  <c:v>1251.11795026073</c:v>
                </c:pt>
                <c:pt idx="12">
                  <c:v>1133.866569471443</c:v>
                </c:pt>
                <c:pt idx="13">
                  <c:v>1033.365385937769</c:v>
                </c:pt>
                <c:pt idx="14">
                  <c:v>870.0509626955476</c:v>
                </c:pt>
                <c:pt idx="15">
                  <c:v>743.0286335071534</c:v>
                </c:pt>
                <c:pt idx="16">
                  <c:v>641.410770156438</c:v>
                </c:pt>
                <c:pt idx="17">
                  <c:v>336.557180104292</c:v>
                </c:pt>
                <c:pt idx="18">
                  <c:v>184.130385078219</c:v>
                </c:pt>
                <c:pt idx="19">
                  <c:v>92.67430806257522</c:v>
                </c:pt>
                <c:pt idx="20">
                  <c:v>31.70359005214601</c:v>
                </c:pt>
                <c:pt idx="21">
                  <c:v>-11.84692281244628</c:v>
                </c:pt>
              </c:numCache>
            </c:numRef>
          </c:xVal>
          <c:yVal>
            <c:numRef>
              <c:f>Sheet1!$G$10:$G$31</c:f>
              <c:numCache>
                <c:formatCode>General</c:formatCode>
                <c:ptCount val="22"/>
                <c:pt idx="0">
                  <c:v>2.579126891993377</c:v>
                </c:pt>
                <c:pt idx="1">
                  <c:v>2.39276817446166</c:v>
                </c:pt>
                <c:pt idx="2">
                  <c:v>2.219875088151068</c:v>
                </c:pt>
                <c:pt idx="3">
                  <c:v>2.059474653495176</c:v>
                </c:pt>
                <c:pt idx="4">
                  <c:v>1.910664195038903</c:v>
                </c:pt>
                <c:pt idx="5">
                  <c:v>1.77260626150853</c:v>
                </c:pt>
                <c:pt idx="6">
                  <c:v>1.644523912939746</c:v>
                </c:pt>
                <c:pt idx="7">
                  <c:v>1.525696348341393</c:v>
                </c:pt>
                <c:pt idx="8">
                  <c:v>1.415454849288987</c:v>
                </c:pt>
                <c:pt idx="9">
                  <c:v>1.313179016620021</c:v>
                </c:pt>
                <c:pt idx="10">
                  <c:v>1.218293279052559</c:v>
                </c:pt>
                <c:pt idx="11">
                  <c:v>1.130263654078866</c:v>
                </c:pt>
                <c:pt idx="12">
                  <c:v>1.048594742905576</c:v>
                </c:pt>
                <c:pt idx="13">
                  <c:v>0.972826942529012</c:v>
                </c:pt>
                <c:pt idx="14">
                  <c:v>0.837319909115922</c:v>
                </c:pt>
                <c:pt idx="15">
                  <c:v>0.720687924595578</c:v>
                </c:pt>
                <c:pt idx="16">
                  <c:v>0.620301845212635</c:v>
                </c:pt>
                <c:pt idx="17">
                  <c:v>0.293009844281983</c:v>
                </c:pt>
                <c:pt idx="18">
                  <c:v>0.138408050062662</c:v>
                </c:pt>
                <c:pt idx="19">
                  <c:v>0.0653793334797053</c:v>
                </c:pt>
                <c:pt idx="20">
                  <c:v>0.0308830103763136</c:v>
                </c:pt>
                <c:pt idx="21">
                  <c:v>0.0145881011497242</c:v>
                </c:pt>
              </c:numCache>
            </c:numRef>
          </c:yVal>
          <c:smooth val="1"/>
        </c:ser>
        <c:ser>
          <c:idx val="0"/>
          <c:order val="5"/>
          <c:tx>
            <c:v>no clay</c:v>
          </c:tx>
          <c:spPr>
            <a:ln w="31750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Sheet1!$O$10:$O$32</c:f>
              <c:numCache>
                <c:formatCode>General</c:formatCode>
                <c:ptCount val="23"/>
                <c:pt idx="0">
                  <c:v>23794.23868832731</c:v>
                </c:pt>
                <c:pt idx="1">
                  <c:v>11760.54434416366</c:v>
                </c:pt>
                <c:pt idx="2">
                  <c:v>7749.312896109106</c:v>
                </c:pt>
                <c:pt idx="3">
                  <c:v>5743.69717208183</c:v>
                </c:pt>
                <c:pt idx="4">
                  <c:v>4540.327737665464</c:v>
                </c:pt>
                <c:pt idx="5">
                  <c:v>3738.081448054553</c:v>
                </c:pt>
                <c:pt idx="6">
                  <c:v>3165.04838404676</c:v>
                </c:pt>
                <c:pt idx="7">
                  <c:v>2735.273586040914</c:v>
                </c:pt>
                <c:pt idx="8">
                  <c:v>2401.004298703035</c:v>
                </c:pt>
                <c:pt idx="9">
                  <c:v>2133.588868832732</c:v>
                </c:pt>
                <c:pt idx="10">
                  <c:v>1914.794426211574</c:v>
                </c:pt>
                <c:pt idx="11">
                  <c:v>1732.465724027276</c:v>
                </c:pt>
                <c:pt idx="12">
                  <c:v>1578.187591409794</c:v>
                </c:pt>
                <c:pt idx="13">
                  <c:v>1445.94919202338</c:v>
                </c:pt>
                <c:pt idx="14">
                  <c:v>1231.061793020457</c:v>
                </c:pt>
                <c:pt idx="15">
                  <c:v>1063.927149351518</c:v>
                </c:pt>
                <c:pt idx="16">
                  <c:v>930.219434416366</c:v>
                </c:pt>
                <c:pt idx="17">
                  <c:v>529.0962896109105</c:v>
                </c:pt>
                <c:pt idx="18">
                  <c:v>328.534717208183</c:v>
                </c:pt>
                <c:pt idx="19">
                  <c:v>208.1977737665463</c:v>
                </c:pt>
                <c:pt idx="20">
                  <c:v>127.9731448054553</c:v>
                </c:pt>
                <c:pt idx="21">
                  <c:v>70.66983840467594</c:v>
                </c:pt>
                <c:pt idx="22">
                  <c:v>-5.734570129696465</c:v>
                </c:pt>
              </c:numCache>
            </c:numRef>
          </c:xVal>
          <c:yVal>
            <c:numRef>
              <c:f>Sheet1!$G$10:$G$32</c:f>
              <c:numCache>
                <c:formatCode>General</c:formatCode>
                <c:ptCount val="23"/>
                <c:pt idx="0">
                  <c:v>2.579126891993377</c:v>
                </c:pt>
                <c:pt idx="1">
                  <c:v>2.39276817446166</c:v>
                </c:pt>
                <c:pt idx="2">
                  <c:v>2.219875088151068</c:v>
                </c:pt>
                <c:pt idx="3">
                  <c:v>2.059474653495176</c:v>
                </c:pt>
                <c:pt idx="4">
                  <c:v>1.910664195038903</c:v>
                </c:pt>
                <c:pt idx="5">
                  <c:v>1.77260626150853</c:v>
                </c:pt>
                <c:pt idx="6">
                  <c:v>1.644523912939746</c:v>
                </c:pt>
                <c:pt idx="7">
                  <c:v>1.525696348341393</c:v>
                </c:pt>
                <c:pt idx="8">
                  <c:v>1.415454849288987</c:v>
                </c:pt>
                <c:pt idx="9">
                  <c:v>1.313179016620021</c:v>
                </c:pt>
                <c:pt idx="10">
                  <c:v>1.218293279052559</c:v>
                </c:pt>
                <c:pt idx="11">
                  <c:v>1.130263654078866</c:v>
                </c:pt>
                <c:pt idx="12">
                  <c:v>1.048594742905576</c:v>
                </c:pt>
                <c:pt idx="13">
                  <c:v>0.972826942529012</c:v>
                </c:pt>
                <c:pt idx="14">
                  <c:v>0.837319909115922</c:v>
                </c:pt>
                <c:pt idx="15">
                  <c:v>0.720687924595578</c:v>
                </c:pt>
                <c:pt idx="16">
                  <c:v>0.620301845212635</c:v>
                </c:pt>
                <c:pt idx="17">
                  <c:v>0.293009844281983</c:v>
                </c:pt>
                <c:pt idx="18">
                  <c:v>0.138408050062662</c:v>
                </c:pt>
                <c:pt idx="19">
                  <c:v>0.0653793334797053</c:v>
                </c:pt>
                <c:pt idx="20">
                  <c:v>0.0308830103763136</c:v>
                </c:pt>
                <c:pt idx="21">
                  <c:v>0.0145881011497242</c:v>
                </c:pt>
                <c:pt idx="22">
                  <c:v>0.00325504534579946</c:v>
                </c:pt>
              </c:numCache>
            </c:numRef>
          </c:yVal>
          <c:smooth val="1"/>
        </c:ser>
        <c:ser>
          <c:idx val="6"/>
          <c:order val="6"/>
          <c:tx>
            <c:v>100% clay</c:v>
          </c:tx>
          <c:spPr>
            <a:ln w="31750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Sheet1!$N$10:$N$31</c:f>
              <c:numCache>
                <c:formatCode>General</c:formatCode>
                <c:ptCount val="22"/>
                <c:pt idx="0">
                  <c:v>4540.327737665463</c:v>
                </c:pt>
                <c:pt idx="1">
                  <c:v>2133.588868832731</c:v>
                </c:pt>
                <c:pt idx="2">
                  <c:v>1331.342579221821</c:v>
                </c:pt>
                <c:pt idx="3">
                  <c:v>930.2194344163657</c:v>
                </c:pt>
                <c:pt idx="4">
                  <c:v>689.5455475330925</c:v>
                </c:pt>
                <c:pt idx="5">
                  <c:v>529.0962896109105</c:v>
                </c:pt>
                <c:pt idx="6">
                  <c:v>414.4896768093518</c:v>
                </c:pt>
                <c:pt idx="7">
                  <c:v>328.5347172081829</c:v>
                </c:pt>
                <c:pt idx="8">
                  <c:v>261.6808597406069</c:v>
                </c:pt>
                <c:pt idx="9">
                  <c:v>208.1977737665463</c:v>
                </c:pt>
                <c:pt idx="10">
                  <c:v>164.4388852423148</c:v>
                </c:pt>
                <c:pt idx="11">
                  <c:v>127.9731448054553</c:v>
                </c:pt>
                <c:pt idx="12">
                  <c:v>97.11751828195872</c:v>
                </c:pt>
                <c:pt idx="13">
                  <c:v>70.66983840467594</c:v>
                </c:pt>
                <c:pt idx="14">
                  <c:v>27.69235860409145</c:v>
                </c:pt>
                <c:pt idx="15">
                  <c:v>-5.734570129696522</c:v>
                </c:pt>
                <c:pt idx="16">
                  <c:v>-32.47611311672685</c:v>
                </c:pt>
                <c:pt idx="17">
                  <c:v>-112.7007420778179</c:v>
                </c:pt>
                <c:pt idx="18">
                  <c:v>-152.8130565583634</c:v>
                </c:pt>
                <c:pt idx="19">
                  <c:v>-176.8804452466907</c:v>
                </c:pt>
                <c:pt idx="20">
                  <c:v>-192.9253710389089</c:v>
                </c:pt>
                <c:pt idx="21">
                  <c:v>-204.3860323190648</c:v>
                </c:pt>
              </c:numCache>
            </c:numRef>
          </c:xVal>
          <c:yVal>
            <c:numRef>
              <c:f>Sheet1!$G$10:$G$31</c:f>
              <c:numCache>
                <c:formatCode>General</c:formatCode>
                <c:ptCount val="22"/>
                <c:pt idx="0">
                  <c:v>2.579126891993377</c:v>
                </c:pt>
                <c:pt idx="1">
                  <c:v>2.39276817446166</c:v>
                </c:pt>
                <c:pt idx="2">
                  <c:v>2.219875088151068</c:v>
                </c:pt>
                <c:pt idx="3">
                  <c:v>2.059474653495176</c:v>
                </c:pt>
                <c:pt idx="4">
                  <c:v>1.910664195038903</c:v>
                </c:pt>
                <c:pt idx="5">
                  <c:v>1.77260626150853</c:v>
                </c:pt>
                <c:pt idx="6">
                  <c:v>1.644523912939746</c:v>
                </c:pt>
                <c:pt idx="7">
                  <c:v>1.525696348341393</c:v>
                </c:pt>
                <c:pt idx="8">
                  <c:v>1.415454849288987</c:v>
                </c:pt>
                <c:pt idx="9">
                  <c:v>1.313179016620021</c:v>
                </c:pt>
                <c:pt idx="10">
                  <c:v>1.218293279052559</c:v>
                </c:pt>
                <c:pt idx="11">
                  <c:v>1.130263654078866</c:v>
                </c:pt>
                <c:pt idx="12">
                  <c:v>1.048594742905576</c:v>
                </c:pt>
                <c:pt idx="13">
                  <c:v>0.972826942529012</c:v>
                </c:pt>
                <c:pt idx="14">
                  <c:v>0.837319909115922</c:v>
                </c:pt>
                <c:pt idx="15">
                  <c:v>0.720687924595578</c:v>
                </c:pt>
                <c:pt idx="16">
                  <c:v>0.620301845212635</c:v>
                </c:pt>
                <c:pt idx="17">
                  <c:v>0.293009844281983</c:v>
                </c:pt>
                <c:pt idx="18">
                  <c:v>0.138408050062662</c:v>
                </c:pt>
                <c:pt idx="19">
                  <c:v>0.0653793334797053</c:v>
                </c:pt>
                <c:pt idx="20">
                  <c:v>0.0308830103763136</c:v>
                </c:pt>
                <c:pt idx="21">
                  <c:v>0.0145881011497242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209408"/>
        <c:axId val="-2114456480"/>
      </c:scatterChart>
      <c:valAx>
        <c:axId val="-2114209408"/>
        <c:scaling>
          <c:orientation val="minMax"/>
          <c:max val="30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Fluid Temperature ( ℃ )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335691956316798"/>
              <c:y val="0.92562545826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456480"/>
        <c:crosses val="autoZero"/>
        <c:crossBetween val="midCat"/>
      </c:valAx>
      <c:valAx>
        <c:axId val="-2114456480"/>
        <c:scaling>
          <c:orientation val="minMax"/>
          <c:max val="1.5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Inner</a:t>
                </a:r>
                <a:r>
                  <a:rPr lang="en-US" sz="1800" b="1" baseline="0"/>
                  <a:t> stress / outer stress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0244230702293796"/>
              <c:y val="0.235283712966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20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67591178595343"/>
          <c:y val="0.151181986270808"/>
          <c:w val="0.151271537304478"/>
          <c:h val="0.295494439699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x"/>
            <c:size val="12"/>
            <c:spPr>
              <a:noFill/>
              <a:ln w="44450">
                <a:solidFill>
                  <a:srgbClr val="FF80F4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3.5</c:v>
                </c:pt>
                <c:pt idx="1">
                  <c:v>3.0</c:v>
                </c:pt>
                <c:pt idx="2">
                  <c:v>2.5</c:v>
                </c:pt>
                <c:pt idx="3">
                  <c:v>2.0</c:v>
                </c:pt>
                <c:pt idx="4">
                  <c:v>1.5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9050">
                <a:solidFill>
                  <a:srgbClr val="00B0F0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1.5</c:v>
                </c:pt>
                <c:pt idx="3">
                  <c:v>1.2</c:v>
                </c:pt>
                <c:pt idx="4">
                  <c:v>0.8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Sheet1!$A$9:$A$22</c:f>
              <c:numCache>
                <c:formatCode>General</c:formatCode>
                <c:ptCount val="14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</c:numCache>
            </c:numRef>
          </c:xVal>
          <c:yVal>
            <c:numRef>
              <c:f>Sheet1!$G$9:$G$22</c:f>
              <c:numCache>
                <c:formatCode>General</c:formatCode>
                <c:ptCount val="14"/>
                <c:pt idx="0">
                  <c:v>2.78</c:v>
                </c:pt>
                <c:pt idx="1">
                  <c:v>2.579126891993377</c:v>
                </c:pt>
                <c:pt idx="2">
                  <c:v>2.39276817446166</c:v>
                </c:pt>
                <c:pt idx="3">
                  <c:v>2.219875088151068</c:v>
                </c:pt>
                <c:pt idx="4">
                  <c:v>2.059474653495176</c:v>
                </c:pt>
                <c:pt idx="5">
                  <c:v>1.910664195038903</c:v>
                </c:pt>
                <c:pt idx="6">
                  <c:v>1.77260626150853</c:v>
                </c:pt>
                <c:pt idx="7">
                  <c:v>1.644523912939746</c:v>
                </c:pt>
                <c:pt idx="8">
                  <c:v>1.525696348341393</c:v>
                </c:pt>
                <c:pt idx="9">
                  <c:v>1.415454849288987</c:v>
                </c:pt>
                <c:pt idx="10">
                  <c:v>1.313179016620021</c:v>
                </c:pt>
                <c:pt idx="11">
                  <c:v>1.218293279052559</c:v>
                </c:pt>
                <c:pt idx="12">
                  <c:v>1.130263654078866</c:v>
                </c:pt>
                <c:pt idx="13">
                  <c:v>1.048594742905576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690576"/>
        <c:axId val="-2099095152"/>
      </c:scatterChart>
      <c:valAx>
        <c:axId val="-2099690576"/>
        <c:scaling>
          <c:orientation val="minMax"/>
          <c:max val="7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095152"/>
        <c:crosses val="autoZero"/>
        <c:crossBetween val="midCat"/>
      </c:valAx>
      <c:valAx>
        <c:axId val="-20990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9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47</xdr:row>
      <xdr:rowOff>0</xdr:rowOff>
    </xdr:from>
    <xdr:to>
      <xdr:col>15</xdr:col>
      <xdr:colOff>774700</xdr:colOff>
      <xdr:row>70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34</xdr:row>
      <xdr:rowOff>63500</xdr:rowOff>
    </xdr:from>
    <xdr:to>
      <xdr:col>7</xdr:col>
      <xdr:colOff>876300</xdr:colOff>
      <xdr:row>54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520699</xdr:colOff>
      <xdr:row>6</xdr:row>
      <xdr:rowOff>101600</xdr:rowOff>
    </xdr:from>
    <xdr:to>
      <xdr:col>25</xdr:col>
      <xdr:colOff>616856</xdr:colOff>
      <xdr:row>35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355600</xdr:colOff>
      <xdr:row>46</xdr:row>
      <xdr:rowOff>57150</xdr:rowOff>
    </xdr:from>
    <xdr:to>
      <xdr:col>24</xdr:col>
      <xdr:colOff>152400</xdr:colOff>
      <xdr:row>66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0.82741</cdr:x>
      <cdr:y>0.01359</cdr:y>
    </cdr:from>
    <cdr:to>
      <cdr:x>0.94935</cdr:x>
      <cdr:y>0.16926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04252" y="7982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100% clay</a:t>
          </a:r>
        </a:p>
      </cdr:txBody>
    </cdr:sp>
  </cdr:relSizeAnchor>
  <cdr:relSizeAnchor xmlns:cdr="http://schemas.openxmlformats.org/drawingml/2006/chartDrawing">
    <cdr:from>
      <cdr:x>0.82781</cdr:x>
      <cdr:y>0.75816</cdr:y>
    </cdr:from>
    <cdr:to>
      <cdr:x>0.94975</cdr:x>
      <cdr:y>0.91383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207277" y="445346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no clay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zoomScale="105" workbookViewId="0">
      <selection activeCell="AA40" sqref="AA40"/>
    </sheetView>
  </sheetViews>
  <sheetFormatPr baseColWidth="10" defaultRowHeight="16" x14ac:dyDescent="0.2"/>
  <cols>
    <col min="8" max="8" width="13.33203125" customWidth="1"/>
  </cols>
  <sheetData>
    <row r="1" spans="1:15" x14ac:dyDescent="0.2">
      <c r="A1" t="s">
        <v>4</v>
      </c>
      <c r="B1" t="s">
        <v>0</v>
      </c>
      <c r="D1" s="1" t="s">
        <v>1</v>
      </c>
    </row>
    <row r="2" spans="1:15" x14ac:dyDescent="0.2">
      <c r="B2" t="s">
        <v>3</v>
      </c>
      <c r="C2" t="s">
        <v>2</v>
      </c>
      <c r="D2" t="s">
        <v>2</v>
      </c>
      <c r="E2" t="s">
        <v>3</v>
      </c>
    </row>
    <row r="3" spans="1:15" x14ac:dyDescent="0.2">
      <c r="A3">
        <v>0</v>
      </c>
      <c r="B3">
        <v>3.5</v>
      </c>
      <c r="C3">
        <v>2</v>
      </c>
      <c r="D3">
        <f>1/B3</f>
        <v>0.2857142857142857</v>
      </c>
      <c r="E3">
        <f>1/C3</f>
        <v>0.5</v>
      </c>
      <c r="G3">
        <f>2.78*EXP(-0.15*A3)</f>
        <v>2.78</v>
      </c>
    </row>
    <row r="4" spans="1:15" x14ac:dyDescent="0.2">
      <c r="A4">
        <v>1</v>
      </c>
      <c r="B4">
        <v>3</v>
      </c>
      <c r="C4">
        <v>2</v>
      </c>
      <c r="D4">
        <f t="shared" ref="D4:D7" si="0">1/B4</f>
        <v>0.33333333333333331</v>
      </c>
      <c r="E4">
        <f t="shared" ref="E4:E7" si="1">1/C4</f>
        <v>0.5</v>
      </c>
      <c r="G4">
        <f t="shared" ref="G4:G32" si="2">2.78*EXP(-0.15*A4)</f>
        <v>2.3927681744616605</v>
      </c>
    </row>
    <row r="5" spans="1:15" x14ac:dyDescent="0.2">
      <c r="A5">
        <v>2</v>
      </c>
      <c r="B5">
        <v>2.5</v>
      </c>
      <c r="C5">
        <v>1.5</v>
      </c>
      <c r="D5">
        <f t="shared" si="0"/>
        <v>0.4</v>
      </c>
      <c r="E5">
        <f t="shared" si="1"/>
        <v>0.66666666666666663</v>
      </c>
      <c r="G5">
        <f t="shared" si="2"/>
        <v>2.0594746534951756</v>
      </c>
    </row>
    <row r="6" spans="1:15" x14ac:dyDescent="0.2">
      <c r="A6">
        <v>4</v>
      </c>
      <c r="B6">
        <v>2</v>
      </c>
      <c r="C6">
        <v>1.2</v>
      </c>
      <c r="D6">
        <f t="shared" si="0"/>
        <v>0.5</v>
      </c>
      <c r="E6">
        <f t="shared" si="1"/>
        <v>0.83333333333333337</v>
      </c>
      <c r="G6">
        <f t="shared" si="2"/>
        <v>1.5256963483413932</v>
      </c>
    </row>
    <row r="7" spans="1:15" x14ac:dyDescent="0.2">
      <c r="A7">
        <v>6</v>
      </c>
      <c r="B7">
        <v>1.5</v>
      </c>
      <c r="C7">
        <v>0.8</v>
      </c>
      <c r="D7">
        <f t="shared" si="0"/>
        <v>0.66666666666666663</v>
      </c>
      <c r="E7">
        <f t="shared" si="1"/>
        <v>1.25</v>
      </c>
      <c r="G7">
        <f t="shared" si="2"/>
        <v>1.1302636540788655</v>
      </c>
    </row>
    <row r="8" spans="1:15" x14ac:dyDescent="0.2">
      <c r="H8" s="1" t="s">
        <v>5</v>
      </c>
    </row>
    <row r="9" spans="1:15" x14ac:dyDescent="0.2">
      <c r="A9">
        <v>0</v>
      </c>
      <c r="G9">
        <f t="shared" si="2"/>
        <v>2.78</v>
      </c>
      <c r="H9" s="2" t="s">
        <v>6</v>
      </c>
      <c r="I9" s="2" t="s">
        <v>7</v>
      </c>
      <c r="J9" s="2" t="s">
        <v>8</v>
      </c>
      <c r="K9" s="2" t="s">
        <v>9</v>
      </c>
      <c r="L9" s="2" t="s">
        <v>10</v>
      </c>
      <c r="M9" s="2" t="s">
        <v>11</v>
      </c>
      <c r="N9" s="2" t="s">
        <v>12</v>
      </c>
      <c r="O9" s="2" t="s">
        <v>13</v>
      </c>
    </row>
    <row r="10" spans="1:15" x14ac:dyDescent="0.2">
      <c r="A10">
        <v>0.5</v>
      </c>
      <c r="G10">
        <f t="shared" si="2"/>
        <v>2.579126891993377</v>
      </c>
      <c r="H10">
        <f>(0.2*100+0.8*20)/8.31/A10*1000-273.15</f>
        <v>8391.1099277978337</v>
      </c>
      <c r="I10">
        <f>(0.3*100+0.7*20)/8.31/A10*1000-273.15</f>
        <v>10316.501022864019</v>
      </c>
      <c r="J10">
        <f>(0.4*100+0.6*20)/8.31/A10*1000-273.15</f>
        <v>12241.892117930203</v>
      </c>
      <c r="K10">
        <f>(0.5*100+0.5*20)/8.31/A10*1000-273.15</f>
        <v>14167.28321299639</v>
      </c>
      <c r="L10">
        <f>(0.6*100+0.4*20)/8.31/A10*1000-273.15</f>
        <v>16092.674308062575</v>
      </c>
      <c r="M10">
        <f>(0.7*100+0.3*20)/8.31/A10*1000-273.15</f>
        <v>18018.065403128759</v>
      </c>
      <c r="N10">
        <f>20/8.31/A10*1000-273.15</f>
        <v>4540.3277376654632</v>
      </c>
      <c r="O10">
        <f>100/8.31/A10*1000-273.15</f>
        <v>23794.238688327314</v>
      </c>
    </row>
    <row r="11" spans="1:15" x14ac:dyDescent="0.2">
      <c r="A11">
        <v>1</v>
      </c>
      <c r="G11">
        <f t="shared" si="2"/>
        <v>2.3927681744616605</v>
      </c>
      <c r="H11">
        <f t="shared" ref="H11:H32" si="3">(0.2*100+0.8*20)/8.31/A11*1000-273.15</f>
        <v>4058.9799638989166</v>
      </c>
      <c r="I11">
        <f t="shared" ref="I11:I32" si="4">(0.3*100+0.7*20)/8.31/A11*1000-273.15</f>
        <v>5021.6755114320094</v>
      </c>
      <c r="J11">
        <f t="shared" ref="J11:J32" si="5">(0.4*100+0.6*20)/8.31/A11*1000-273.15</f>
        <v>5984.3710589651018</v>
      </c>
      <c r="K11">
        <f t="shared" ref="K11:K32" si="6">(0.5*100+0.5*20)/8.31/A11*1000-273.15</f>
        <v>6947.0666064981951</v>
      </c>
      <c r="L11">
        <f t="shared" ref="L11:L32" si="7">(0.6*100+0.4*20)/8.31/A11*1000-273.15</f>
        <v>7909.7621540312875</v>
      </c>
      <c r="M11">
        <f t="shared" ref="M11:M32" si="8">(0.7*100+0.3*20)/8.31/A11*1000-273.15</f>
        <v>8872.4577015643808</v>
      </c>
      <c r="N11">
        <f t="shared" ref="N11:N32" si="9">20/8.31/A11*1000-273.15</f>
        <v>2133.5888688327314</v>
      </c>
      <c r="O11">
        <f t="shared" ref="O11:O32" si="10">100/8.31/A11*1000-273.15</f>
        <v>11760.544344163658</v>
      </c>
    </row>
    <row r="12" spans="1:15" x14ac:dyDescent="0.2">
      <c r="A12">
        <v>1.5</v>
      </c>
      <c r="G12">
        <f t="shared" si="2"/>
        <v>2.2198750881510683</v>
      </c>
      <c r="H12">
        <f t="shared" si="3"/>
        <v>2614.9366425992775</v>
      </c>
      <c r="I12">
        <f t="shared" si="4"/>
        <v>3256.7336742880061</v>
      </c>
      <c r="J12">
        <f t="shared" si="5"/>
        <v>3898.5307059767342</v>
      </c>
      <c r="K12">
        <f t="shared" si="6"/>
        <v>4540.3277376654632</v>
      </c>
      <c r="L12">
        <f t="shared" si="7"/>
        <v>5182.1247693541918</v>
      </c>
      <c r="M12">
        <f t="shared" si="8"/>
        <v>5823.9218010429204</v>
      </c>
      <c r="N12">
        <f t="shared" si="9"/>
        <v>1331.3425792218209</v>
      </c>
      <c r="O12">
        <f t="shared" si="10"/>
        <v>7749.3128961091061</v>
      </c>
    </row>
    <row r="13" spans="1:15" x14ac:dyDescent="0.2">
      <c r="A13">
        <v>2</v>
      </c>
      <c r="G13">
        <f t="shared" si="2"/>
        <v>2.0594746534951756</v>
      </c>
      <c r="H13">
        <f t="shared" si="3"/>
        <v>1892.9149819494583</v>
      </c>
      <c r="I13">
        <f t="shared" si="4"/>
        <v>2374.2627557160044</v>
      </c>
      <c r="J13">
        <f t="shared" si="5"/>
        <v>2855.6105294825506</v>
      </c>
      <c r="K13">
        <f t="shared" si="6"/>
        <v>3336.9583032490973</v>
      </c>
      <c r="L13">
        <f t="shared" si="7"/>
        <v>3818.3060770156435</v>
      </c>
      <c r="M13">
        <f t="shared" si="8"/>
        <v>4299.6538507821906</v>
      </c>
      <c r="N13">
        <f t="shared" si="9"/>
        <v>930.21943441636574</v>
      </c>
      <c r="O13">
        <f t="shared" si="10"/>
        <v>5743.6971720818292</v>
      </c>
    </row>
    <row r="14" spans="1:15" x14ac:dyDescent="0.2">
      <c r="A14">
        <v>2.5</v>
      </c>
      <c r="G14">
        <f t="shared" si="2"/>
        <v>1.9106641950389027</v>
      </c>
      <c r="H14">
        <f t="shared" si="3"/>
        <v>1459.7019855595668</v>
      </c>
      <c r="I14">
        <f t="shared" si="4"/>
        <v>1844.7802045728035</v>
      </c>
      <c r="J14">
        <f t="shared" si="5"/>
        <v>2229.8584235860408</v>
      </c>
      <c r="K14">
        <f t="shared" si="6"/>
        <v>2614.9366425992775</v>
      </c>
      <c r="L14">
        <f t="shared" si="7"/>
        <v>3000.0148616125148</v>
      </c>
      <c r="M14">
        <f t="shared" si="8"/>
        <v>3385.093080625752</v>
      </c>
      <c r="N14">
        <f t="shared" si="9"/>
        <v>689.54554753309253</v>
      </c>
      <c r="O14">
        <f t="shared" si="10"/>
        <v>4540.3277376654642</v>
      </c>
    </row>
    <row r="15" spans="1:15" x14ac:dyDescent="0.2">
      <c r="A15">
        <v>3</v>
      </c>
      <c r="G15">
        <f t="shared" si="2"/>
        <v>1.7726062615085298</v>
      </c>
      <c r="H15">
        <f t="shared" si="3"/>
        <v>1170.893321299639</v>
      </c>
      <c r="I15">
        <f t="shared" si="4"/>
        <v>1491.7918371440032</v>
      </c>
      <c r="J15">
        <f t="shared" si="5"/>
        <v>1812.6903529883671</v>
      </c>
      <c r="K15">
        <f t="shared" si="6"/>
        <v>2133.5888688327314</v>
      </c>
      <c r="L15">
        <f t="shared" si="7"/>
        <v>2454.4873846770956</v>
      </c>
      <c r="M15">
        <f t="shared" si="8"/>
        <v>2775.3859005214599</v>
      </c>
      <c r="N15">
        <f t="shared" si="9"/>
        <v>529.0962896109105</v>
      </c>
      <c r="O15">
        <f t="shared" si="10"/>
        <v>3738.0814480545528</v>
      </c>
    </row>
    <row r="16" spans="1:15" x14ac:dyDescent="0.2">
      <c r="A16">
        <v>3.5</v>
      </c>
      <c r="G16">
        <f t="shared" si="2"/>
        <v>1.644523912939746</v>
      </c>
      <c r="H16">
        <f t="shared" si="3"/>
        <v>964.6014182568332</v>
      </c>
      <c r="I16">
        <f t="shared" si="4"/>
        <v>1239.6572889805739</v>
      </c>
      <c r="J16">
        <f t="shared" si="5"/>
        <v>1514.7131597043149</v>
      </c>
      <c r="K16">
        <f t="shared" si="6"/>
        <v>1789.7690304280554</v>
      </c>
      <c r="L16">
        <f t="shared" si="7"/>
        <v>2064.824901151796</v>
      </c>
      <c r="M16">
        <f t="shared" si="8"/>
        <v>2339.880771875537</v>
      </c>
      <c r="N16">
        <f t="shared" si="9"/>
        <v>414.48967680935186</v>
      </c>
      <c r="O16">
        <f t="shared" si="10"/>
        <v>3165.0483840467596</v>
      </c>
    </row>
    <row r="17" spans="1:15" x14ac:dyDescent="0.2">
      <c r="A17">
        <v>4</v>
      </c>
      <c r="G17">
        <f t="shared" si="2"/>
        <v>1.5256963483413932</v>
      </c>
      <c r="H17">
        <f t="shared" si="3"/>
        <v>809.88249097472919</v>
      </c>
      <c r="I17">
        <f t="shared" si="4"/>
        <v>1050.5563778580022</v>
      </c>
      <c r="J17">
        <f t="shared" si="5"/>
        <v>1291.2302647412753</v>
      </c>
      <c r="K17">
        <f t="shared" si="6"/>
        <v>1531.9041516245488</v>
      </c>
      <c r="L17">
        <f t="shared" si="7"/>
        <v>1772.5780385078219</v>
      </c>
      <c r="M17">
        <f t="shared" si="8"/>
        <v>2013.251925391095</v>
      </c>
      <c r="N17">
        <f t="shared" si="9"/>
        <v>328.53471720818288</v>
      </c>
      <c r="O17">
        <f t="shared" si="10"/>
        <v>2735.2735860409143</v>
      </c>
    </row>
    <row r="18" spans="1:15" x14ac:dyDescent="0.2">
      <c r="A18">
        <v>4.5</v>
      </c>
      <c r="G18">
        <f t="shared" si="2"/>
        <v>1.4154548492889867</v>
      </c>
      <c r="H18">
        <f t="shared" si="3"/>
        <v>689.54554753309253</v>
      </c>
      <c r="I18">
        <f t="shared" si="4"/>
        <v>903.47789142933527</v>
      </c>
      <c r="J18">
        <f t="shared" si="5"/>
        <v>1117.410235325578</v>
      </c>
      <c r="K18">
        <f t="shared" si="6"/>
        <v>1331.3425792218209</v>
      </c>
      <c r="L18">
        <f t="shared" si="7"/>
        <v>1545.2749231180637</v>
      </c>
      <c r="M18">
        <f t="shared" si="8"/>
        <v>1759.207267014307</v>
      </c>
      <c r="N18">
        <f t="shared" si="9"/>
        <v>261.68085974060693</v>
      </c>
      <c r="O18">
        <f t="shared" si="10"/>
        <v>2401.0042987030351</v>
      </c>
    </row>
    <row r="19" spans="1:15" x14ac:dyDescent="0.2">
      <c r="A19">
        <v>5</v>
      </c>
      <c r="G19">
        <f t="shared" si="2"/>
        <v>1.3131790166200208</v>
      </c>
      <c r="H19">
        <f t="shared" si="3"/>
        <v>593.27599277978334</v>
      </c>
      <c r="I19">
        <f t="shared" si="4"/>
        <v>785.81510228640184</v>
      </c>
      <c r="J19">
        <f t="shared" si="5"/>
        <v>978.35421179302045</v>
      </c>
      <c r="K19">
        <f t="shared" si="6"/>
        <v>1170.893321299639</v>
      </c>
      <c r="L19">
        <f t="shared" si="7"/>
        <v>1363.4324308062573</v>
      </c>
      <c r="M19">
        <f t="shared" si="8"/>
        <v>1555.9715403128762</v>
      </c>
      <c r="N19">
        <f t="shared" si="9"/>
        <v>208.19777376654628</v>
      </c>
      <c r="O19">
        <f t="shared" si="10"/>
        <v>2133.5888688327318</v>
      </c>
    </row>
    <row r="20" spans="1:15" x14ac:dyDescent="0.2">
      <c r="A20">
        <v>5.5</v>
      </c>
      <c r="G20">
        <f t="shared" si="2"/>
        <v>1.2182932790525587</v>
      </c>
      <c r="H20">
        <f t="shared" si="3"/>
        <v>514.50999343616672</v>
      </c>
      <c r="I20">
        <f t="shared" si="4"/>
        <v>689.54554753309264</v>
      </c>
      <c r="J20">
        <f t="shared" si="5"/>
        <v>864.58110163001845</v>
      </c>
      <c r="K20">
        <f t="shared" si="6"/>
        <v>1039.6166557269444</v>
      </c>
      <c r="L20">
        <f t="shared" si="7"/>
        <v>1214.6522098238702</v>
      </c>
      <c r="M20">
        <f t="shared" si="8"/>
        <v>1389.6877639207964</v>
      </c>
      <c r="N20">
        <f t="shared" si="9"/>
        <v>164.43888524231483</v>
      </c>
      <c r="O20">
        <f t="shared" si="10"/>
        <v>1914.7944262115743</v>
      </c>
    </row>
    <row r="21" spans="1:15" x14ac:dyDescent="0.2">
      <c r="A21">
        <v>6</v>
      </c>
      <c r="G21">
        <f t="shared" si="2"/>
        <v>1.1302636540788655</v>
      </c>
      <c r="H21">
        <f t="shared" si="3"/>
        <v>448.87166064981943</v>
      </c>
      <c r="I21">
        <f t="shared" si="4"/>
        <v>609.32091857200157</v>
      </c>
      <c r="J21">
        <f t="shared" si="5"/>
        <v>769.7701764941836</v>
      </c>
      <c r="K21">
        <f t="shared" si="6"/>
        <v>930.21943441636574</v>
      </c>
      <c r="L21">
        <f t="shared" si="7"/>
        <v>1090.6686923385478</v>
      </c>
      <c r="M21">
        <f t="shared" si="8"/>
        <v>1251.1179502607301</v>
      </c>
      <c r="N21">
        <f t="shared" si="9"/>
        <v>127.97314480545526</v>
      </c>
      <c r="O21">
        <f t="shared" si="10"/>
        <v>1732.4657240272763</v>
      </c>
    </row>
    <row r="22" spans="1:15" x14ac:dyDescent="0.2">
      <c r="A22">
        <v>6.5</v>
      </c>
      <c r="G22">
        <f t="shared" si="2"/>
        <v>1.0485947429055762</v>
      </c>
      <c r="H22">
        <f t="shared" si="3"/>
        <v>393.33153290752557</v>
      </c>
      <c r="I22">
        <f t="shared" si="4"/>
        <v>541.43854022030916</v>
      </c>
      <c r="J22">
        <f t="shared" si="5"/>
        <v>689.54554753309264</v>
      </c>
      <c r="K22">
        <f t="shared" si="6"/>
        <v>837.6525548458759</v>
      </c>
      <c r="L22">
        <f t="shared" si="7"/>
        <v>985.75956215865961</v>
      </c>
      <c r="M22">
        <f t="shared" si="8"/>
        <v>1133.8665694714432</v>
      </c>
      <c r="N22">
        <f t="shared" si="9"/>
        <v>97.117518281958723</v>
      </c>
      <c r="O22">
        <f t="shared" si="10"/>
        <v>1578.1875914097936</v>
      </c>
    </row>
    <row r="23" spans="1:15" x14ac:dyDescent="0.2">
      <c r="A23">
        <v>7</v>
      </c>
      <c r="G23">
        <f t="shared" si="2"/>
        <v>0.9728269425290117</v>
      </c>
      <c r="H23">
        <f t="shared" si="3"/>
        <v>345.72570912841661</v>
      </c>
      <c r="I23">
        <f t="shared" si="4"/>
        <v>483.253644490287</v>
      </c>
      <c r="J23">
        <f t="shared" si="5"/>
        <v>620.78157985215751</v>
      </c>
      <c r="K23">
        <f t="shared" si="6"/>
        <v>758.30951521402778</v>
      </c>
      <c r="L23">
        <f t="shared" si="7"/>
        <v>895.83745057589806</v>
      </c>
      <c r="M23">
        <f t="shared" si="8"/>
        <v>1033.3653859377687</v>
      </c>
      <c r="N23">
        <f t="shared" si="9"/>
        <v>70.669838404675943</v>
      </c>
      <c r="O23">
        <f t="shared" si="10"/>
        <v>1445.94919202338</v>
      </c>
    </row>
    <row r="24" spans="1:15" x14ac:dyDescent="0.2">
      <c r="A24">
        <v>8</v>
      </c>
      <c r="G24">
        <f t="shared" si="2"/>
        <v>0.83731990911592191</v>
      </c>
      <c r="H24">
        <f t="shared" si="3"/>
        <v>268.36624548736461</v>
      </c>
      <c r="I24">
        <f t="shared" si="4"/>
        <v>388.70318892900116</v>
      </c>
      <c r="J24">
        <f t="shared" si="5"/>
        <v>509.04013237063771</v>
      </c>
      <c r="K24">
        <f t="shared" si="6"/>
        <v>629.37707581227437</v>
      </c>
      <c r="L24">
        <f t="shared" si="7"/>
        <v>749.71401925391092</v>
      </c>
      <c r="M24">
        <f t="shared" si="8"/>
        <v>870.05096269554758</v>
      </c>
      <c r="N24">
        <f t="shared" si="9"/>
        <v>27.692358604091453</v>
      </c>
      <c r="O24">
        <f t="shared" si="10"/>
        <v>1231.0617930204571</v>
      </c>
    </row>
    <row r="25" spans="1:15" x14ac:dyDescent="0.2">
      <c r="A25">
        <v>9</v>
      </c>
      <c r="G25">
        <f t="shared" si="2"/>
        <v>0.72068792459557851</v>
      </c>
      <c r="H25">
        <f t="shared" si="3"/>
        <v>208.19777376654628</v>
      </c>
      <c r="I25">
        <f t="shared" si="4"/>
        <v>315.16394571466765</v>
      </c>
      <c r="J25">
        <f t="shared" si="5"/>
        <v>422.13011766278908</v>
      </c>
      <c r="K25">
        <f t="shared" si="6"/>
        <v>529.0962896109105</v>
      </c>
      <c r="L25">
        <f t="shared" si="7"/>
        <v>636.06246155903193</v>
      </c>
      <c r="M25">
        <f t="shared" si="8"/>
        <v>743.02863350715347</v>
      </c>
      <c r="N25">
        <f t="shared" si="9"/>
        <v>-5.7345701296965217</v>
      </c>
      <c r="O25">
        <f t="shared" si="10"/>
        <v>1063.9271493515175</v>
      </c>
    </row>
    <row r="26" spans="1:15" x14ac:dyDescent="0.2">
      <c r="A26">
        <v>10</v>
      </c>
      <c r="G26">
        <f t="shared" si="2"/>
        <v>0.62030184521263487</v>
      </c>
      <c r="H26">
        <f t="shared" si="3"/>
        <v>160.06299638989168</v>
      </c>
      <c r="I26">
        <f t="shared" si="4"/>
        <v>256.33255114320093</v>
      </c>
      <c r="J26">
        <f t="shared" si="5"/>
        <v>352.60210589651024</v>
      </c>
      <c r="K26">
        <f t="shared" si="6"/>
        <v>448.87166064981943</v>
      </c>
      <c r="L26">
        <f t="shared" si="7"/>
        <v>545.14121540312874</v>
      </c>
      <c r="M26">
        <f t="shared" si="8"/>
        <v>641.41077015643805</v>
      </c>
      <c r="N26">
        <f t="shared" si="9"/>
        <v>-32.47611311672685</v>
      </c>
      <c r="O26">
        <f t="shared" si="10"/>
        <v>930.21943441636597</v>
      </c>
    </row>
    <row r="27" spans="1:15" x14ac:dyDescent="0.2">
      <c r="A27">
        <v>15</v>
      </c>
      <c r="G27">
        <f t="shared" si="2"/>
        <v>0.29300984428198285</v>
      </c>
      <c r="H27">
        <f t="shared" si="3"/>
        <v>15.658664259927775</v>
      </c>
      <c r="I27">
        <f t="shared" si="4"/>
        <v>79.838367428800666</v>
      </c>
      <c r="J27">
        <f t="shared" si="5"/>
        <v>144.0180705976735</v>
      </c>
      <c r="K27">
        <f t="shared" si="6"/>
        <v>208.19777376654633</v>
      </c>
      <c r="L27">
        <f t="shared" si="7"/>
        <v>272.37747693541917</v>
      </c>
      <c r="M27">
        <f t="shared" si="8"/>
        <v>336.557180104292</v>
      </c>
      <c r="N27">
        <f t="shared" si="9"/>
        <v>-112.70074207781789</v>
      </c>
      <c r="O27">
        <f t="shared" si="10"/>
        <v>529.0962896109105</v>
      </c>
    </row>
    <row r="28" spans="1:15" x14ac:dyDescent="0.2">
      <c r="A28">
        <v>20</v>
      </c>
      <c r="G28">
        <f t="shared" si="2"/>
        <v>0.13840805006266177</v>
      </c>
      <c r="H28">
        <f t="shared" si="3"/>
        <v>-56.543501805054149</v>
      </c>
      <c r="I28">
        <f t="shared" si="4"/>
        <v>-8.4087244283995233</v>
      </c>
      <c r="J28">
        <f t="shared" si="5"/>
        <v>39.726052948255131</v>
      </c>
      <c r="K28">
        <f t="shared" si="6"/>
        <v>87.860830324909728</v>
      </c>
      <c r="L28">
        <f t="shared" si="7"/>
        <v>135.99560770156438</v>
      </c>
      <c r="M28">
        <f t="shared" si="8"/>
        <v>184.13038507821904</v>
      </c>
      <c r="N28">
        <f t="shared" si="9"/>
        <v>-152.81305655836343</v>
      </c>
      <c r="O28">
        <f t="shared" si="10"/>
        <v>328.534717208183</v>
      </c>
    </row>
    <row r="29" spans="1:15" x14ac:dyDescent="0.2">
      <c r="A29">
        <v>25</v>
      </c>
      <c r="G29">
        <f t="shared" si="2"/>
        <v>6.5379333479705315E-2</v>
      </c>
      <c r="H29">
        <f t="shared" si="3"/>
        <v>-99.864801444043337</v>
      </c>
      <c r="I29">
        <f t="shared" si="4"/>
        <v>-61.356979542719614</v>
      </c>
      <c r="J29">
        <f t="shared" si="5"/>
        <v>-22.849157641395919</v>
      </c>
      <c r="K29">
        <f t="shared" si="6"/>
        <v>15.658664259927832</v>
      </c>
      <c r="L29">
        <f t="shared" si="7"/>
        <v>54.166486161251498</v>
      </c>
      <c r="M29">
        <f t="shared" si="8"/>
        <v>92.674308062575221</v>
      </c>
      <c r="N29">
        <f t="shared" si="9"/>
        <v>-176.88044524669073</v>
      </c>
      <c r="O29">
        <f t="shared" si="10"/>
        <v>208.19777376654633</v>
      </c>
    </row>
    <row r="30" spans="1:15" x14ac:dyDescent="0.2">
      <c r="A30">
        <v>30</v>
      </c>
      <c r="G30">
        <f t="shared" si="2"/>
        <v>3.0883010376313608E-2</v>
      </c>
      <c r="H30">
        <f t="shared" si="3"/>
        <v>-128.7456678700361</v>
      </c>
      <c r="I30">
        <f t="shared" si="4"/>
        <v>-96.655816285599656</v>
      </c>
      <c r="J30">
        <f t="shared" si="5"/>
        <v>-64.565964701163239</v>
      </c>
      <c r="K30">
        <f t="shared" si="6"/>
        <v>-32.476113116726822</v>
      </c>
      <c r="L30">
        <f t="shared" si="7"/>
        <v>-0.38626153229040483</v>
      </c>
      <c r="M30">
        <f t="shared" si="8"/>
        <v>31.703590052146012</v>
      </c>
      <c r="N30">
        <f t="shared" si="9"/>
        <v>-192.92537103890893</v>
      </c>
      <c r="O30">
        <f t="shared" si="10"/>
        <v>127.97314480545526</v>
      </c>
    </row>
    <row r="31" spans="1:15" x14ac:dyDescent="0.2">
      <c r="A31">
        <v>35</v>
      </c>
      <c r="G31">
        <f t="shared" si="2"/>
        <v>1.4588101149724248E-2</v>
      </c>
      <c r="H31">
        <f t="shared" si="3"/>
        <v>-149.37485817431667</v>
      </c>
      <c r="I31">
        <f t="shared" si="4"/>
        <v>-121.86927110194256</v>
      </c>
      <c r="J31">
        <f t="shared" si="5"/>
        <v>-94.363684029568503</v>
      </c>
      <c r="K31">
        <f t="shared" si="6"/>
        <v>-66.858096957194419</v>
      </c>
      <c r="L31">
        <f t="shared" si="7"/>
        <v>-39.352509884820336</v>
      </c>
      <c r="M31">
        <f t="shared" si="8"/>
        <v>-11.84692281244628</v>
      </c>
      <c r="N31">
        <f t="shared" si="9"/>
        <v>-204.38603231906478</v>
      </c>
      <c r="O31">
        <f t="shared" si="10"/>
        <v>70.669838404675943</v>
      </c>
    </row>
    <row r="32" spans="1:15" x14ac:dyDescent="0.2">
      <c r="A32">
        <v>45</v>
      </c>
      <c r="G32">
        <f t="shared" si="2"/>
        <v>3.2550453457994648E-3</v>
      </c>
      <c r="H32">
        <f t="shared" si="3"/>
        <v>-176.88044524669073</v>
      </c>
      <c r="I32">
        <f t="shared" si="4"/>
        <v>-155.48721085706643</v>
      </c>
      <c r="J32">
        <f t="shared" si="5"/>
        <v>-134.09397646744216</v>
      </c>
      <c r="K32">
        <f t="shared" si="6"/>
        <v>-112.70074207781789</v>
      </c>
      <c r="L32">
        <f t="shared" si="7"/>
        <v>-91.307507688193596</v>
      </c>
      <c r="M32">
        <f t="shared" si="8"/>
        <v>-69.914273298569299</v>
      </c>
      <c r="N32">
        <f t="shared" si="9"/>
        <v>-219.66691402593926</v>
      </c>
      <c r="O32">
        <f t="shared" si="10"/>
        <v>-5.7345701296964648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Manman Hu</dc:creator>
  <cp:lastModifiedBy>Manman Hu</cp:lastModifiedBy>
  <dcterms:created xsi:type="dcterms:W3CDTF">2016-09-22T04:57:32Z</dcterms:created>
  <dcterms:modified xsi:type="dcterms:W3CDTF">2016-11-11T06:44:07Z</dcterms:modified>
</cp:coreProperties>
</file>