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l data assignment\"/>
    </mc:Choice>
  </mc:AlternateContent>
  <bookViews>
    <workbookView xWindow="0" yWindow="0" windowWidth="19200" windowHeight="7050" firstSheet="5" activeTab="7"/>
  </bookViews>
  <sheets>
    <sheet name=" central tendency" sheetId="1" r:id="rId1"/>
    <sheet name=" central tendency2" sheetId="2" r:id="rId2"/>
    <sheet name=" central tendency3" sheetId="3" r:id="rId3"/>
    <sheet name=" measure of dispersion" sheetId="4" r:id="rId4"/>
    <sheet name=" Correlation and Covariance" sheetId="5" r:id="rId5"/>
    <sheet name=" Statistics Questions" sheetId="6" r:id="rId6"/>
    <sheet name=" Skewness and Kurtosis" sheetId="7" r:id="rId7"/>
    <sheet name=" Percentile and Quartiles" sheetId="8" r:id="rId8"/>
  </sheets>
  <definedNames>
    <definedName name="_xlchart.v1.0">' Statistics Questions'!$L$175:$L$274</definedName>
    <definedName name="_xlchart.v1.1">' Statistics Questions'!$L$2:$L$101</definedName>
    <definedName name="_xlchart.v1.10">' Statistics Questions'!$L$332:$L$431</definedName>
    <definedName name="_xlchart.v1.11">' Skewness and Kurtosis'!$N$1:$N$50</definedName>
    <definedName name="_xlchart.v1.12">' Skewness and Kurtosis'!$K$56:$K$151</definedName>
    <definedName name="_xlchart.v1.13">' Skewness and Kurtosis'!$L$409</definedName>
    <definedName name="_xlchart.v1.14">' Skewness and Kurtosis'!$L$410:$L$509</definedName>
    <definedName name="_xlchart.v1.15">' Skewness and Kurtosis'!$K$154:$K$254</definedName>
    <definedName name="_xlchart.v1.16">' Skewness and Kurtosis'!$K$257:$K$356</definedName>
    <definedName name="_xlchart.v1.2">' Statistics Questions'!$M$1</definedName>
    <definedName name="_xlchart.v1.3">' Statistics Questions'!$M$2:$M$101</definedName>
    <definedName name="_xlchart.v1.4">' Statistics Questions'!$N$1</definedName>
    <definedName name="_xlchart.v1.5">' Statistics Questions'!$N$2:$N$101</definedName>
    <definedName name="_xlchart.v1.6">' Statistics Questions'!$M$106</definedName>
    <definedName name="_xlchart.v1.7">' Statistics Questions'!$M$107:$M$156</definedName>
    <definedName name="_xlchart.v1.8">' Statistics Questions'!$K$278:$K$328</definedName>
    <definedName name="_xlchart.v1.9">' Statistics Questions'!$L$331</definedName>
  </definedNames>
  <calcPr calcId="162913"/>
</workbook>
</file>

<file path=xl/calcChain.xml><?xml version="1.0" encoding="utf-8"?>
<calcChain xmlns="http://schemas.openxmlformats.org/spreadsheetml/2006/main">
  <c r="P3" i="8" l="1"/>
  <c r="P4" i="8"/>
  <c r="P5" i="8"/>
  <c r="P6" i="8"/>
  <c r="N6" i="8"/>
  <c r="N2" i="1" l="1"/>
  <c r="S9" i="6" l="1"/>
  <c r="P2" i="6"/>
  <c r="N2" i="6"/>
  <c r="S2" i="5"/>
  <c r="Q2" i="5"/>
  <c r="Q2" i="4"/>
  <c r="N2" i="4"/>
  <c r="M2" i="4"/>
  <c r="N2" i="3"/>
  <c r="M2" i="3"/>
  <c r="L2" i="3"/>
  <c r="N7" i="2"/>
  <c r="M7" i="2"/>
  <c r="L7" i="2"/>
  <c r="L2" i="1"/>
  <c r="M2" i="1"/>
  <c r="O447" i="8"/>
  <c r="N447" i="8"/>
  <c r="O446" i="8"/>
  <c r="N446" i="8"/>
  <c r="O445" i="8"/>
  <c r="N445" i="8"/>
  <c r="O323" i="8"/>
  <c r="N323" i="8"/>
  <c r="O322" i="8"/>
  <c r="N322" i="8"/>
  <c r="O321" i="8"/>
  <c r="N321" i="8"/>
  <c r="O210" i="8"/>
  <c r="N210" i="8"/>
  <c r="O209" i="8"/>
  <c r="N209" i="8"/>
  <c r="O208" i="8"/>
  <c r="N208" i="8"/>
  <c r="O107" i="8"/>
  <c r="M107" i="8"/>
  <c r="O106" i="8"/>
  <c r="M106" i="8"/>
  <c r="O105" i="8"/>
  <c r="M105" i="8"/>
  <c r="N5" i="8"/>
  <c r="N4" i="8"/>
  <c r="N3" i="8"/>
  <c r="O410" i="7"/>
  <c r="N410" i="7"/>
  <c r="N257" i="7"/>
  <c r="M257" i="7"/>
  <c r="M154" i="7"/>
  <c r="L154" i="7"/>
  <c r="M56" i="7"/>
  <c r="L56" i="7"/>
  <c r="P2" i="7"/>
  <c r="O2" i="7"/>
  <c r="N332" i="6"/>
  <c r="L278" i="6"/>
  <c r="M175" i="6"/>
  <c r="P107" i="6"/>
  <c r="O107" i="6"/>
  <c r="P6" i="6"/>
  <c r="P4" i="6"/>
  <c r="O2" i="6"/>
  <c r="S79" i="5"/>
  <c r="Q79" i="5"/>
  <c r="S51" i="5"/>
  <c r="Q51" i="5"/>
  <c r="S292" i="4"/>
  <c r="R292" i="4"/>
  <c r="Q292" i="4"/>
  <c r="P292" i="4"/>
  <c r="O292" i="4"/>
  <c r="Q291" i="4"/>
  <c r="P291" i="4"/>
  <c r="S290" i="4"/>
  <c r="R290" i="4"/>
  <c r="Q290" i="4"/>
  <c r="P290" i="4"/>
  <c r="O290" i="4"/>
  <c r="S289" i="4"/>
  <c r="S291" i="4" s="1"/>
  <c r="R289" i="4"/>
  <c r="R291" i="4" s="1"/>
  <c r="Q289" i="4"/>
  <c r="P289" i="4"/>
  <c r="O289" i="4"/>
  <c r="O291" i="4" s="1"/>
  <c r="S288" i="4"/>
  <c r="R288" i="4"/>
  <c r="Q288" i="4"/>
  <c r="P288" i="4"/>
  <c r="O288" i="4"/>
  <c r="Q180" i="4"/>
  <c r="P180" i="4"/>
  <c r="O180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S134" i="4"/>
  <c r="R134" i="4"/>
  <c r="R133" i="4"/>
  <c r="S133" i="4" s="1"/>
  <c r="R132" i="4"/>
  <c r="S132" i="4" s="1"/>
  <c r="R131" i="4"/>
  <c r="S131" i="4" s="1"/>
  <c r="S130" i="4"/>
  <c r="R130" i="4"/>
  <c r="P128" i="4"/>
  <c r="O128" i="4"/>
  <c r="R128" i="4" s="1"/>
  <c r="S128" i="4" s="1"/>
  <c r="P119" i="4"/>
  <c r="P118" i="4"/>
  <c r="P116" i="4"/>
  <c r="P114" i="4"/>
  <c r="O114" i="4"/>
  <c r="O61" i="4"/>
  <c r="P61" i="4" s="1"/>
  <c r="N61" i="4"/>
  <c r="P11" i="4"/>
  <c r="O11" i="4"/>
  <c r="P7" i="4"/>
  <c r="O7" i="4"/>
  <c r="O4" i="4"/>
  <c r="P4" i="4" s="1"/>
  <c r="L4" i="4"/>
  <c r="O10" i="4"/>
  <c r="P10" i="4" s="1"/>
  <c r="L2" i="4"/>
  <c r="L6" i="4" s="1"/>
  <c r="O8" i="4" l="1"/>
  <c r="P8" i="4" s="1"/>
  <c r="R129" i="4"/>
  <c r="S129" i="4" s="1"/>
  <c r="O2" i="4"/>
  <c r="P2" i="4" s="1"/>
  <c r="O5" i="4"/>
  <c r="P5" i="4" s="1"/>
  <c r="O9" i="4"/>
  <c r="P9" i="4" s="1"/>
  <c r="O3" i="4"/>
  <c r="P3" i="4" s="1"/>
  <c r="O6" i="4"/>
  <c r="P6" i="4" s="1"/>
</calcChain>
</file>

<file path=xl/sharedStrings.xml><?xml version="1.0" encoding="utf-8"?>
<sst xmlns="http://schemas.openxmlformats.org/spreadsheetml/2006/main" count="867" uniqueCount="611">
  <si>
    <t>week</t>
  </si>
  <si>
    <t>unit</t>
  </si>
  <si>
    <t>mean</t>
  </si>
  <si>
    <t>median</t>
  </si>
  <si>
    <t>mode</t>
  </si>
  <si>
    <t>1) Business Problem: A retail store wants to analyze the sales data of a particular</t>
  </si>
  <si>
    <t xml:space="preserve"> product category to understand the typical sales performance and make strategic</t>
  </si>
  <si>
    <t xml:space="preserve"> decisions.</t>
  </si>
  <si>
    <t xml:space="preserve"> Data:</t>
  </si>
  <si>
    <t xml:space="preserve"> Let's consider the weekly sales data (in units) for the past month for a specific product</t>
  </si>
  <si>
    <t xml:space="preserve"> category:</t>
  </si>
  <si>
    <t xml:space="preserve"> Week 1: 50 units</t>
  </si>
  <si>
    <t xml:space="preserve"> Week 2: 60 units</t>
  </si>
  <si>
    <t xml:space="preserve"> Week 3: 55 units</t>
  </si>
  <si>
    <t xml:space="preserve"> Week 4: 70 units</t>
  </si>
  <si>
    <t xml:space="preserve"> Question:</t>
  </si>
  <si>
    <t xml:space="preserve"> 1. Mean: What is the average weekly sales of the product category?</t>
  </si>
  <si>
    <t xml:space="preserve"> 2. Median: What is the typical or central sales value for the product category?</t>
  </si>
  <si>
    <t xml:space="preserve"> 3. Mode: Are there any recurring or most frequently occurring sales figures for the</t>
  </si>
  <si>
    <t xml:space="preserve"> product category?</t>
  </si>
  <si>
    <t xml:space="preserve"> By answering these questions using the mean, median, and mode, the retail store can</t>
  </si>
  <si>
    <t xml:space="preserve"> gain insights into the sales performance of the product category, identify any patterns or</t>
  </si>
  <si>
    <t xml:space="preserve"> outliers, and make informed decisions regarding stock management, marketing</t>
  </si>
  <si>
    <t xml:space="preserve"> strategies, and product placement</t>
  </si>
  <si>
    <t>Waiting time</t>
  </si>
  <si>
    <t xml:space="preserve"> 2) Business Problem: A restaurant wants to analyze the waiting times of its</t>
  </si>
  <si>
    <t xml:space="preserve"> customers to understand the typical waiting experience and improve service</t>
  </si>
  <si>
    <t xml:space="preserve"> efficiency.</t>
  </si>
  <si>
    <t xml:space="preserve"> Let's consider the waiting times (in minutes) for the past 20 customers:</t>
  </si>
  <si>
    <t xml:space="preserve"> 15, 10, 20, 25, 15, 10, 30, 20, 15, 10,</t>
  </si>
  <si>
    <t xml:space="preserve"> 10, 25, 15, 20, 20, 15, 10, 10, 20, 25</t>
  </si>
  <si>
    <t xml:space="preserve"> 1. Mean: What is the average waiting time for customers at the restaurant?</t>
  </si>
  <si>
    <t xml:space="preserve"> 2. Median: What is the typical or central waiting time experienced by customers?</t>
  </si>
  <si>
    <t>3. Mode: Are there any recurring or most frequently occurring waiting times for</t>
  </si>
  <si>
    <t xml:space="preserve"> customers?</t>
  </si>
  <si>
    <t xml:space="preserve"> By answering these questions using the mean, median, and mode, the restaurant can</t>
  </si>
  <si>
    <t xml:space="preserve"> gain insights into the average waiting time, identify any common or peak waiting periods,</t>
  </si>
  <si>
    <t xml:space="preserve"> and make informed decisions to optimize the customer service process, such as</t>
  </si>
  <si>
    <t xml:space="preserve"> adjusting staffing levels, streamlining operations, or implementing strategies to reduce</t>
  </si>
  <si>
    <t xml:space="preserve"> waiting times.</t>
  </si>
  <si>
    <t>days</t>
  </si>
  <si>
    <t>3) Business Problem: A car rental company wants to analyze the rental durations of</t>
  </si>
  <si>
    <t xml:space="preserve"> its customers to understand the typical rental period and optimize its pricing and</t>
  </si>
  <si>
    <t xml:space="preserve"> fleet management strategies.</t>
  </si>
  <si>
    <t xml:space="preserve"> Let's consider the rental durations (in days) for a sample of 50 customers:</t>
  </si>
  <si>
    <t xml:space="preserve"> 3, 2, 5, 4, 7, 2, 3, 3, 1, 6,</t>
  </si>
  <si>
    <t xml:space="preserve"> 4, 2, 3, 5, 2, 4, 2, 1, 3, 5,</t>
  </si>
  <si>
    <t xml:space="preserve"> 6, 3, 2, 1, 4, 2, 4, 5, 3, 2,</t>
  </si>
  <si>
    <t xml:space="preserve"> 7, 2, 3, 4, 5, 1, 6, 2, 4, 3,</t>
  </si>
  <si>
    <t xml:space="preserve"> 5, 3, 2, 4, 2, 6, 3, 2, 4, 5</t>
  </si>
  <si>
    <t xml:space="preserve"> 1. Mean: What is the average rental duration for customers at the car rental company?</t>
  </si>
  <si>
    <t xml:space="preserve"> 2. Median: What is the typical or central rental duration experienced by customers?</t>
  </si>
  <si>
    <t xml:space="preserve"> 3. Mode: Are there any recurring or most frequently occurring rental durations for</t>
  </si>
  <si>
    <t xml:space="preserve"> By answering these questions using the mean, median, and mode, the car rental</t>
  </si>
  <si>
    <t xml:space="preserve"> company can gain insights into the average rental duration, understand the most</t>
  </si>
  <si>
    <t xml:space="preserve"> common rental periods, and make informed decisions regarding pricing, fleet size, and</t>
  </si>
  <si>
    <t xml:space="preserve"> availability. Additionally, this analysis can help the company optimize resource allocation,</t>
  </si>
  <si>
    <t xml:space="preserve"> plan for peak demand periods, and enhance customer satisfaction by aligning service</t>
  </si>
  <si>
    <t xml:space="preserve"> offerings with customers' typical rental needs.</t>
  </si>
  <si>
    <t>Questions on measure of dispersion</t>
  </si>
  <si>
    <t>Days</t>
  </si>
  <si>
    <t>Units</t>
  </si>
  <si>
    <t>max</t>
  </si>
  <si>
    <t>Variance</t>
  </si>
  <si>
    <t>power</t>
  </si>
  <si>
    <t>Standard deviation</t>
  </si>
  <si>
    <t xml:space="preserve"> 1) Problem: A manufacturing company wants to analyze the production output of a</t>
  </si>
  <si>
    <t xml:space="preserve"> specific machine to understand the variability or spread in its performance.</t>
  </si>
  <si>
    <t>min</t>
  </si>
  <si>
    <t xml:space="preserve"> Let's consider the number of units produced per hour by the machine for a sample of 10</t>
  </si>
  <si>
    <t>range</t>
  </si>
  <si>
    <t xml:space="preserve"> working days:</t>
  </si>
  <si>
    <t xml:space="preserve"> Day 1: 120 units</t>
  </si>
  <si>
    <t xml:space="preserve"> Day 2: 110 units</t>
  </si>
  <si>
    <t xml:space="preserve"> Day 3: 130 units</t>
  </si>
  <si>
    <t xml:space="preserve"> Day 4: 115 units</t>
  </si>
  <si>
    <t xml:space="preserve"> Day 5: 125 units</t>
  </si>
  <si>
    <t xml:space="preserve"> Day 6: 105 units</t>
  </si>
  <si>
    <t xml:space="preserve"> Day 7: 135 units</t>
  </si>
  <si>
    <t xml:space="preserve"> Day 8: 115 units</t>
  </si>
  <si>
    <t xml:space="preserve"> Day 9: 125 units</t>
  </si>
  <si>
    <t xml:space="preserve"> Day 10: 140 units</t>
  </si>
  <si>
    <t xml:space="preserve"> 1. Range: What is the range of the production output for the machine?</t>
  </si>
  <si>
    <t xml:space="preserve"> 2. Variance: What is the variance of the production output for the machine?</t>
  </si>
  <si>
    <t xml:space="preserve"> 3. Standard Deviation: What is the standard deviation of the production output for the</t>
  </si>
  <si>
    <t xml:space="preserve"> machine?</t>
  </si>
  <si>
    <t xml:space="preserve"> By answering these questions using different measures of dispersion, the manufacturing</t>
  </si>
  <si>
    <t xml:space="preserve"> company can gain insights into the variability in the machine's production output. This</t>
  </si>
  <si>
    <t xml:space="preserve"> information can help identify any fluctuations, assess the consistency of performance,</t>
  </si>
  <si>
    <t xml:space="preserve"> and make informed decisions regarding quality control, scheduling, and resource</t>
  </si>
  <si>
    <t xml:space="preserve"> allocation.</t>
  </si>
  <si>
    <t>2) Problem: A retail store wants to analyze the sales of a specific product to</t>
  </si>
  <si>
    <t>sales in dollars</t>
  </si>
  <si>
    <t>Range</t>
  </si>
  <si>
    <t>Varience</t>
  </si>
  <si>
    <t>Standard Deviation</t>
  </si>
  <si>
    <t xml:space="preserve"> understand the variability in daily sales and assess its inventory management.</t>
  </si>
  <si>
    <t xml:space="preserve"> Let's consider the daily sales (in dollars) for the past 30 days:</t>
  </si>
  <si>
    <t xml:space="preserve"> $500, $700, $400, $600, $550, $750, $650, $500, $600, $550,</t>
  </si>
  <si>
    <t>$800, $450, $700, $550, $600, $400, $650, $500, $750, $550,</t>
  </si>
  <si>
    <t xml:space="preserve"> $700, $600, $500, $800, $550, $650, $400, $600, $750, $550</t>
  </si>
  <si>
    <t xml:space="preserve"> Questions:</t>
  </si>
  <si>
    <t xml:space="preserve"> 1. Range: What is the range of the daily sales?</t>
  </si>
  <si>
    <t xml:space="preserve"> 2. Variance: What is the variance of the daily sales?</t>
  </si>
  <si>
    <t xml:space="preserve"> 3. Standard Deviation: What is the standard deviation of the daily sales?</t>
  </si>
  <si>
    <t xml:space="preserve"> By answering these questions using different measures of dispersion, the retail store can</t>
  </si>
  <si>
    <t xml:space="preserve"> gain insights into the variability in daily sales, assess the consistency of demand, and</t>
  </si>
  <si>
    <t xml:space="preserve"> make informed decisions regarding inventory stocking levels, sales forecasting, and</t>
  </si>
  <si>
    <t xml:space="preserve"> pricing strategies</t>
  </si>
  <si>
    <t>3) Problem: An e-commerce platform wants to analyze the delivery times of its</t>
  </si>
  <si>
    <t>shipments</t>
  </si>
  <si>
    <t xml:space="preserve"> shipments to understand the variability in order fulfillment and optimize its</t>
  </si>
  <si>
    <t xml:space="preserve"> logistics operations.</t>
  </si>
  <si>
    <t xml:space="preserve"> Let's consider the delivery times (in days) for a sample of 50 shipments:</t>
  </si>
  <si>
    <t xml:space="preserve"> 3, 5, 2, 4, 6, 2, 3, 4, 2, 5,</t>
  </si>
  <si>
    <t xml:space="preserve"> 7, 2, 3, 4, 2, 4, 2, 3, 5, 6,</t>
  </si>
  <si>
    <t xml:space="preserve"> 3, 2, 1, 4, 2, 4, 5, 3, 2, 7,</t>
  </si>
  <si>
    <t xml:space="preserve"> 2, 3, 4, 5, 1, 6, 2, 4, 3, 5,</t>
  </si>
  <si>
    <t xml:space="preserve"> 3, 2, 4, 2, 6, 3, 2, 4, 5, 3</t>
  </si>
  <si>
    <t xml:space="preserve"> 1. Range: What is the range of the delivery times?</t>
  </si>
  <si>
    <t xml:space="preserve"> 2. Variance: What is the variance of the delivery times?</t>
  </si>
  <si>
    <t xml:space="preserve"> 3. Standard Deviation: What is the standard deviation of the delivery times?</t>
  </si>
  <si>
    <t xml:space="preserve"> By answering these questions using different measures of dispersion, the e-commerce</t>
  </si>
  <si>
    <t xml:space="preserve"> platform can gain insights into the variability in delivery times, identify any bottlenecks in</t>
  </si>
  <si>
    <t xml:space="preserve"> the logistics process, and make informed decisions regarding shipment tracking,</t>
  </si>
  <si>
    <t xml:space="preserve"> customer expectations, and service level agreements.</t>
  </si>
  <si>
    <t>4) Problem : A company wants to analyze the monthly revenue generated by one of</t>
  </si>
  <si>
    <t>months</t>
  </si>
  <si>
    <t>monthly revenue</t>
  </si>
  <si>
    <t>Mean</t>
  </si>
  <si>
    <t xml:space="preserve"> its products to understand its performance and variability.</t>
  </si>
  <si>
    <t>Data:</t>
  </si>
  <si>
    <t xml:space="preserve"> Let's consider the monthly revenue (in thousands of dollars) for the past 12 months:</t>
  </si>
  <si>
    <t xml:space="preserve"> $120, $150, $110, $135, $125, $140, $130, $155, $115, $145, $135, $130</t>
  </si>
  <si>
    <t xml:space="preserve"> 1. Measure of Central Tendency: What is the average monthly revenue for the product?</t>
  </si>
  <si>
    <t xml:space="preserve"> 2. Measure of Dispersion: What is the range of monthly revenue for the product?</t>
  </si>
  <si>
    <t xml:space="preserve"> By answering these questions, the company can gain insights into the average revenue</t>
  </si>
  <si>
    <t xml:space="preserve"> generated by the product and understand the range or variability in its monthly revenue,</t>
  </si>
  <si>
    <t xml:space="preserve"> which can help with financial planning, forecasting, and evaluating the product's</t>
  </si>
  <si>
    <t xml:space="preserve"> performance</t>
  </si>
  <si>
    <t>5) Problem : A survey was conducted to gather feedback from customers regarding</t>
  </si>
  <si>
    <t>Customers</t>
  </si>
  <si>
    <t>Feedback rating</t>
  </si>
  <si>
    <t>Average</t>
  </si>
  <si>
    <t xml:space="preserve"> their satisfaction with a particular service on a scale of 1 to 10.</t>
  </si>
  <si>
    <t xml:space="preserve"> Let's consider the satisfaction ratings from 50 customers:</t>
  </si>
  <si>
    <t xml:space="preserve"> 8, 7, 9, 6, 7, 8, 9, 8, 7, 6,</t>
  </si>
  <si>
    <t xml:space="preserve"> 8, 9, 7, 8, 7, 6, 8, 9, 6, 7,</t>
  </si>
  <si>
    <t xml:space="preserve"> 8, 9, 7, 6, 7, 8, 9, 8, 7, 6,</t>
  </si>
  <si>
    <t xml:space="preserve"> 9, 8, 7, 6, 8, 9, 7, 8, 7, 6,</t>
  </si>
  <si>
    <t xml:space="preserve"> 9, 8, 7, 6, 7, 8, 9, 8, 7, 6</t>
  </si>
  <si>
    <t xml:space="preserve"> 1. Measure of Central Tendency: What is the average satisfaction rating?</t>
  </si>
  <si>
    <t xml:space="preserve"> 2. Measure of Dispersion: What is the standard deviation of the satisfaction ratings?</t>
  </si>
  <si>
    <t xml:space="preserve"> By answering these questions, the company can gain insights into the average</t>
  </si>
  <si>
    <t xml:space="preserve"> satisfaction rating of customers and understand the spread or variability in their ratings.</t>
  </si>
  <si>
    <t xml:space="preserve"> This information can help identify areas for improvement, evaluate customer perception,</t>
  </si>
  <si>
    <t xml:space="preserve"> and make informed decisions to enhance the service quality.</t>
  </si>
  <si>
    <t>6) Problem :A company wants to analyze the customer wait times at its call center to</t>
  </si>
  <si>
    <t xml:space="preserve"> assess the efficiency of its customer service operations.</t>
  </si>
  <si>
    <t xml:space="preserve"> Let's consider the wait times (in minutes) for a sample of 100 randomly selected</t>
  </si>
  <si>
    <t xml:space="preserve"> customer calls:</t>
  </si>
  <si>
    <t>10, 15, 12, 18, 20, 25, 8, 14, 16, 22,</t>
  </si>
  <si>
    <t xml:space="preserve"> 9, 17, 11, 13, 19, 23, 21, 16, 24, 27,</t>
  </si>
  <si>
    <t xml:space="preserve"> 13, 10, 18, 16, 12, 14, 19, 21, 11, 17,</t>
  </si>
  <si>
    <t xml:space="preserve"> 15, 20, 26, 13, 12, 14, 22, 19, 16, 11,</t>
  </si>
  <si>
    <t xml:space="preserve"> 25, 18, 16, 13, 21, 20, 15, 12, 19, 17,</t>
  </si>
  <si>
    <t xml:space="preserve"> 14, 16, 23, 18, 15, 11, 19, 22, 17, 12,</t>
  </si>
  <si>
    <t xml:space="preserve"> 16, 14, 18, 20, 25, 13, 11, 22, 19, 17,</t>
  </si>
  <si>
    <t xml:space="preserve"> 15, 16, 13, 14, 18, 20, 19, 21, 17, 12,</t>
  </si>
  <si>
    <t xml:space="preserve"> 15, 13, 16, 14, 22, 21, 19, 18, 16, 11,</t>
  </si>
  <si>
    <t xml:space="preserve"> 17, 14, 12, 20, 23, 19, 15, 16, 13, 18</t>
  </si>
  <si>
    <t xml:space="preserve"> 1. Measure of Central Tendency: What is the average wait time for customers at the call</t>
  </si>
  <si>
    <t xml:space="preserve"> center?</t>
  </si>
  <si>
    <t xml:space="preserve"> 2. Measure of Dispersion: What is the range of wait times for customers at the call</t>
  </si>
  <si>
    <t xml:space="preserve"> 3. Measure of Dispersion: What is the standard deviation of the wait times for customers</t>
  </si>
  <si>
    <t xml:space="preserve"> at the call center?</t>
  </si>
  <si>
    <t xml:space="preserve"> By answering these questions, the company can gain insights into the average wait time</t>
  </si>
  <si>
    <t xml:space="preserve"> experienced by customers, assess the variability or spread in the wait times, and make</t>
  </si>
  <si>
    <t xml:space="preserve"> informed decisions regarding staffing levels, call center efficiency, and customer</t>
  </si>
  <si>
    <t xml:space="preserve"> satisfaction.</t>
  </si>
  <si>
    <t>7) Problem : A transportation company wants to analyze the fuel efficiency of its</t>
  </si>
  <si>
    <t xml:space="preserve"> vehicle fleet to identify any variations across different vehicle models.</t>
  </si>
  <si>
    <t xml:space="preserve"> Let's consider the fuel efficiency (in miles per gallon, mpg) for a sample of 50 vehicles:</t>
  </si>
  <si>
    <t xml:space="preserve"> Model A: 30, 32, 33, 28, 31, 30, 29, 30, 32, 31,</t>
  </si>
  <si>
    <t xml:space="preserve"> Model B: 25, 27, 26, 23, 28, 24, 26, 25, 27, 28,</t>
  </si>
  <si>
    <t>Vehicle</t>
  </si>
  <si>
    <t>model</t>
  </si>
  <si>
    <t>Fuel efficiency</t>
  </si>
  <si>
    <t xml:space="preserve">Model </t>
  </si>
  <si>
    <t>A</t>
  </si>
  <si>
    <t>B</t>
  </si>
  <si>
    <t>C</t>
  </si>
  <si>
    <t>D</t>
  </si>
  <si>
    <t>E</t>
  </si>
  <si>
    <t xml:space="preserve"> Model C: 22, 23, 20, 25, 21, 24, 23, 22, 25, 24,</t>
  </si>
  <si>
    <t xml:space="preserve"> Model D: 18, 17, 19, 20, 21, 18, 19, 17, 20, 19,</t>
  </si>
  <si>
    <t>Max</t>
  </si>
  <si>
    <t xml:space="preserve"> Model E: 35, 36, 34, 35, 33, 34, 32, 33, 36, 34</t>
  </si>
  <si>
    <t>Min</t>
  </si>
  <si>
    <t xml:space="preserve"> 1. Measure of Central Tendency: What is the average fuel efficiency for each vehicle</t>
  </si>
  <si>
    <t xml:space="preserve"> model?</t>
  </si>
  <si>
    <t xml:space="preserve"> 2. Measure of Dispersion: What is the range of fuel efficiency for each vehicle model?</t>
  </si>
  <si>
    <t xml:space="preserve"> 3. Measure of Dispersion: What is the variance of the fuel efficiency for each vehicle</t>
  </si>
  <si>
    <t xml:space="preserve"> By answering these questions, the transportation company can</t>
  </si>
  <si>
    <t>gain insights into the average fuel efficiency of different vehicle models, understand the</t>
  </si>
  <si>
    <t xml:space="preserve"> variations or spread in the fuel efficiency, and make informed decisions regarding fleet</t>
  </si>
  <si>
    <t xml:space="preserve"> management, vehicle selection, and fuel consumption optimization.</t>
  </si>
  <si>
    <t>Questions on Correlation and Covariance</t>
  </si>
  <si>
    <t>month</t>
  </si>
  <si>
    <t>Advertising expenditure</t>
  </si>
  <si>
    <t>covariance</t>
  </si>
  <si>
    <t>corelation</t>
  </si>
  <si>
    <t xml:space="preserve"> 1) Question : A marketing department wants to understand the relationship between</t>
  </si>
  <si>
    <t>jan</t>
  </si>
  <si>
    <t xml:space="preserve"> advertising expenditure and sales revenue to assess the effectiveness of their</t>
  </si>
  <si>
    <t>feb</t>
  </si>
  <si>
    <t xml:space="preserve"> advertising campaigns.</t>
  </si>
  <si>
    <t>mar</t>
  </si>
  <si>
    <t>apr</t>
  </si>
  <si>
    <t xml:space="preserve"> Let's consider the monthly advertising expenditure (in thousands of dollars) and</t>
  </si>
  <si>
    <t>may</t>
  </si>
  <si>
    <t xml:space="preserve"> corresponding sales revenue (in thousands of dollars) for a sample of 12 months:</t>
  </si>
  <si>
    <t>jun</t>
  </si>
  <si>
    <t xml:space="preserve"> Advertising Expenditure: 10, 12, 15, 18, 20, 22, 25, 28, 30, 32, 35, 38</t>
  </si>
  <si>
    <t>jul</t>
  </si>
  <si>
    <t xml:space="preserve"> Sales Revenue: 50, 55, 60, 65, 70, 75, 80, 85, 90, 95, 100, 105</t>
  </si>
  <si>
    <t>aug</t>
  </si>
  <si>
    <t>sep</t>
  </si>
  <si>
    <t xml:space="preserve"> Calculate the correlation coefficient between advertising expenditure and sales revenue.</t>
  </si>
  <si>
    <t>oct</t>
  </si>
  <si>
    <t xml:space="preserve"> Interpret the value of the correlation coefficient and explain the nature of the relationship</t>
  </si>
  <si>
    <t>nov</t>
  </si>
  <si>
    <t xml:space="preserve"> between advertising expenditure and sales revenue.</t>
  </si>
  <si>
    <t>dec</t>
  </si>
  <si>
    <t xml:space="preserve"> By analyzing the correlation coefficient, the marketing department can determine the</t>
  </si>
  <si>
    <t xml:space="preserve"> strength and direction of the relationship between advertising expenditure and sales</t>
  </si>
  <si>
    <t xml:space="preserve"> revenue. This information can help them make informed decisions about allocating their</t>
  </si>
  <si>
    <t xml:space="preserve"> advertising budget and optimizing their marketing strategies.</t>
  </si>
  <si>
    <t>2) Question : An investment analyst wants to assess the relationship between the</t>
  </si>
  <si>
    <t>Company A</t>
  </si>
  <si>
    <t>Company B</t>
  </si>
  <si>
    <t xml:space="preserve"> stock prices of two companies to identify potential investment opportunities.</t>
  </si>
  <si>
    <t xml:space="preserve"> Let's consider the daily closing prices (in dollars) of Company A and Company B for a</t>
  </si>
  <si>
    <t xml:space="preserve"> sample of 20 trading days:</t>
  </si>
  <si>
    <t xml:space="preserve"> Company A: 45, 47, 48, 50, 52, 53, 55, 56, 58, 60, 62, 64, 65, 67, 69, 70, 72, 74, 76, 77</t>
  </si>
  <si>
    <t xml:space="preserve"> Company B: 52, 54, 55, 57, 59, 60, 61, 62, 64, 66, 67, 69, 71, 73, 74, 76, 78, 80, 82, 83</t>
  </si>
  <si>
    <t>Question:</t>
  </si>
  <si>
    <t xml:space="preserve"> Calculate the covariance between the stock prices of Company A and Company B.</t>
  </si>
  <si>
    <t xml:space="preserve"> Interpret the value of the covariance and explain the nature of the relationship between</t>
  </si>
  <si>
    <t xml:space="preserve"> the two stocks.</t>
  </si>
  <si>
    <t xml:space="preserve"> By analyzing the covariance, the investment analyst can determine whether the stock</t>
  </si>
  <si>
    <t xml:space="preserve"> prices of Company A and Company B move together (positive covariance) or in opposite</t>
  </si>
  <si>
    <t xml:space="preserve"> directions (negative covariance). This information can assist in identifying potential</t>
  </si>
  <si>
    <t xml:space="preserve"> investment opportunities and understanding the diversification benefits of combining</t>
  </si>
  <si>
    <t xml:space="preserve"> these stocks in a portfolio.</t>
  </si>
  <si>
    <t>3) Question : A researcher wants to examine the relationship between the hours</t>
  </si>
  <si>
    <t>Hours spent studying</t>
  </si>
  <si>
    <t>Exam Scores</t>
  </si>
  <si>
    <t xml:space="preserve"> spent studying and the exam scores of a group of students.</t>
  </si>
  <si>
    <t xml:space="preserve"> Let's consider the number of hours spent studying and the corresponding exam scores</t>
  </si>
  <si>
    <t xml:space="preserve"> for a sample of 30 students:</t>
  </si>
  <si>
    <t xml:space="preserve"> Hours Spent Studying: 10, 12, 15, 18, 20, 22, 25, 28, 30, 32, 35, 38, 40, 42, 45, 48, 50,</t>
  </si>
  <si>
    <t xml:space="preserve"> 52, 55, 58, 60, 62, 65, 68, 70, 72, 75, 78, 80, 82</t>
  </si>
  <si>
    <t xml:space="preserve"> Exam Scores: 60, 65, 70, 75, 80, 82, 85, 88, 90, 92, 93, 95, 96, 97, 98, 99, 100, 102,</t>
  </si>
  <si>
    <t xml:space="preserve"> 105, 106, 107, 108, 110, 112, 114, 115, 116, 118, 120, 122</t>
  </si>
  <si>
    <t xml:space="preserve"> Calculate the correlation coefficient between the hours spent studying and the exam</t>
  </si>
  <si>
    <t xml:space="preserve"> scores. Interpret the value of the correlation coefficient and explain the nature of the</t>
  </si>
  <si>
    <t xml:space="preserve"> relationship between studying hours and exam scores.</t>
  </si>
  <si>
    <t xml:space="preserve"> By analyzing the correlation coefficient, the researcher can determine the strength and</t>
  </si>
  <si>
    <t xml:space="preserve"> direction of the relationship between studying hours and exam scores. This information</t>
  </si>
  <si>
    <t xml:space="preserve"> can provide insights into the effectiveness of studying and help students and educators</t>
  </si>
  <si>
    <t xml:space="preserve"> make informed decisions about study habits and academic performance.</t>
  </si>
  <si>
    <t>8) Problem : A company wants to analyze the ages of its employees to understand</t>
  </si>
  <si>
    <t>Employees</t>
  </si>
  <si>
    <t>age</t>
  </si>
  <si>
    <t xml:space="preserve"> the age distribution and demographics within the organization.</t>
  </si>
  <si>
    <t xml:space="preserve"> Let's consider the ages of 100 employees:</t>
  </si>
  <si>
    <t xml:space="preserve"> 28, 32, 35, 40, 42, 28, 33, 38, 30, 41,</t>
  </si>
  <si>
    <t xml:space="preserve"> 37, 31, 34, 29, 36, 43, 39, 27, 35, 31,</t>
  </si>
  <si>
    <t xml:space="preserve"> 39, 45, 29, 33, 37, 40, 36, 29, 31, 38,</t>
  </si>
  <si>
    <t xml:space="preserve"> 35, 44, 32, 39, 36, 30, 33, 28, 41, 35,</t>
  </si>
  <si>
    <t xml:space="preserve"> 31, 37, 42, 29, 34, 40, 31, 33, 38, 36,</t>
  </si>
  <si>
    <t>Frequency distribution</t>
  </si>
  <si>
    <t xml:space="preserve"> 39, 27, 35, 30, 43, 29, 32, 36, 31, 40,</t>
  </si>
  <si>
    <t xml:space="preserve"> 38, 44, 37, 33, 35, 41, 30, 31, 39, 28,</t>
  </si>
  <si>
    <t xml:space="preserve"> 45, 29, 33, 38, 34, 32, 35, 31, 40, 36,</t>
  </si>
  <si>
    <t xml:space="preserve"> 38, 44, 37, 33, 35, 41, 30, 31, 39, 28</t>
  </si>
  <si>
    <t xml:space="preserve"> 1. Frequency Distribution: Create a frequency distribution table for the ages of the</t>
  </si>
  <si>
    <t xml:space="preserve"> employees.</t>
  </si>
  <si>
    <t xml:space="preserve"> 2. Mode: What is the mode (most common age) among the employees?</t>
  </si>
  <si>
    <t xml:space="preserve"> 3. Median: What is the median age of the employees?</t>
  </si>
  <si>
    <t xml:space="preserve"> 4. Range: What is the range of ages among the employees?</t>
  </si>
  <si>
    <t xml:space="preserve"> By answering these questions using frequency distribution and other measures, the</t>
  </si>
  <si>
    <t xml:space="preserve"> company can gain insights into the age distribution of its workforce, identify the most</t>
  </si>
  <si>
    <t xml:space="preserve"> common age group, understand the central tendency, and assess the spread of ages.</t>
  </si>
  <si>
    <t xml:space="preserve"> This information can be useful for workforce planning, diversity initiatives, and</t>
  </si>
  <si>
    <t xml:space="preserve"> understanding the generational dynamics within the organization.</t>
  </si>
  <si>
    <t>9) Problem :A retail store wants to analyze the purchase amounts made by</t>
  </si>
  <si>
    <t>Purchase amount</t>
  </si>
  <si>
    <t xml:space="preserve"> customers to understand their spending habits.</t>
  </si>
  <si>
    <t xml:space="preserve"> Let's consider the purchase amounts (in dollars) for a sample of 50 customers:</t>
  </si>
  <si>
    <t>56, 40, 28, 73, 52, 61, 35, 40, 47, 65,</t>
  </si>
  <si>
    <t xml:space="preserve"> 52, 44, 38, 60, 56, 40, 36, 49, 68, 57,</t>
  </si>
  <si>
    <t xml:space="preserve"> 52, 63, 41, 48, 55, 42, 39, 58, 62, 49,</t>
  </si>
  <si>
    <t xml:space="preserve"> 59, 45, 47, 51, 65, 41, 48, 55, 42, 39,</t>
  </si>
  <si>
    <t xml:space="preserve"> 58, 62, 49, 59, 45, 47, 51, 65, 43, 58</t>
  </si>
  <si>
    <t xml:space="preserve"> 1. Frequency Distribution: Create a frequency distribution table for the purchase</t>
  </si>
  <si>
    <t xml:space="preserve"> amounts.</t>
  </si>
  <si>
    <t xml:space="preserve"> 2. Mode: What is the mode (most common purchase amount) among the customers?</t>
  </si>
  <si>
    <t xml:space="preserve"> 3. Median: What is the median purchase amount among the customers?</t>
  </si>
  <si>
    <t xml:space="preserve"> 4. Interquartile Range: What is the interquartile range of the purchase amounts?</t>
  </si>
  <si>
    <t xml:space="preserve"> By answering these questions using frequency distribution and other measures, the retail</t>
  </si>
  <si>
    <t xml:space="preserve"> store can gain insights into the spending habits of its customers, identify the most</t>
  </si>
  <si>
    <t xml:space="preserve"> common purchase amount</t>
  </si>
  <si>
    <t>10)Problem : A manufacturing company wants to analyze the defect rates of its</t>
  </si>
  <si>
    <t>Data type</t>
  </si>
  <si>
    <t>Frequency</t>
  </si>
  <si>
    <t xml:space="preserve"> production line to identify the frequency of different types of defects.</t>
  </si>
  <si>
    <t xml:space="preserve"> Let's consider the types of defects and their corresponding frequencies observed in a</t>
  </si>
  <si>
    <t xml:space="preserve"> sample of 200 products:</t>
  </si>
  <si>
    <t xml:space="preserve"> Defect Type: A, B, C, D, E, F, G</t>
  </si>
  <si>
    <t xml:space="preserve"> Frequency: 30, 40, 20, 10, 45, 25, 30</t>
  </si>
  <si>
    <t>F</t>
  </si>
  <si>
    <t>G</t>
  </si>
  <si>
    <t xml:space="preserve"> 1. Bar Chart: Create a bar chart to visualize the frequency of different defect types.</t>
  </si>
  <si>
    <t xml:space="preserve"> 2. Most Common Defect: Which defect type has the highest frequency?</t>
  </si>
  <si>
    <t xml:space="preserve"> 3. Histogram: Create a histogram to represent the defect frequencies.</t>
  </si>
  <si>
    <t xml:space="preserve"> By answering these questions using a bar chart and histogram, the manufacturing</t>
  </si>
  <si>
    <t xml:space="preserve"> company can visually understand the distribution of defect types, identify the most</t>
  </si>
  <si>
    <t xml:space="preserve"> common defect, and prioritize quality control efforts to address the prevalent issues.</t>
  </si>
  <si>
    <t>11) Problem : A survey was conducted to gather feedback from customers about their</t>
  </si>
  <si>
    <t>Ratings</t>
  </si>
  <si>
    <t xml:space="preserve"> satisfaction levels with a specific service on a scale of 1 to 5.</t>
  </si>
  <si>
    <t xml:space="preserve"> Let's consider the satisfaction ratings from 100 customers:</t>
  </si>
  <si>
    <t>Ratings: 4, 5, 3, 4, 4, 3, 2, 5, 4, 3,</t>
  </si>
  <si>
    <t xml:space="preserve"> 5, 4, 2, 3, 4, 5, 3, 4, 5, 3,</t>
  </si>
  <si>
    <t xml:space="preserve"> 4, 3, 2, 4, 5, 3, 4, 5, 4, 3,</t>
  </si>
  <si>
    <t xml:space="preserve"> 3, 4, 5, 2, 3, 4, 4, 3, 5, 4,</t>
  </si>
  <si>
    <t xml:space="preserve"> 3, 4, 5, 4, 2, 3, 4, 5, 3, 4,</t>
  </si>
  <si>
    <t xml:space="preserve"> 5, 4, 3, 4, 5, 3, 4, 5, 4, 3,</t>
  </si>
  <si>
    <t xml:space="preserve"> 3, 4, 5, 2, 3, 4, 4, 3, 5, 4</t>
  </si>
  <si>
    <t xml:space="preserve"> 1. Histogram: Create a histogram to visualize the distribution of satisfaction ratings.</t>
  </si>
  <si>
    <t xml:space="preserve"> 2. Mode: Which satisfaction rating has the highest frequency?</t>
  </si>
  <si>
    <t xml:space="preserve"> 3. Bar Chart: Create a bar chart to display the frequency of each satisfaction rating.</t>
  </si>
  <si>
    <t xml:space="preserve"> By answering these questions using a histogram and bar chart, the organization can</t>
  </si>
  <si>
    <t xml:space="preserve"> gain insights into the distribution of satisfaction ratings, identify the most common</t>
  </si>
  <si>
    <t xml:space="preserve"> satisfaction level, and assess overall customer satisfaction.</t>
  </si>
  <si>
    <t>12)Problem : A company wants to analyze the monthly sales figures of its products to</t>
  </si>
  <si>
    <t>Sample</t>
  </si>
  <si>
    <t>Sales</t>
  </si>
  <si>
    <t xml:space="preserve"> understand the sales distribution across different price ranges.</t>
  </si>
  <si>
    <t xml:space="preserve"> Let's consider the monthly sales figures (in thousands of dollars) for a sample of 50</t>
  </si>
  <si>
    <t xml:space="preserve"> products:</t>
  </si>
  <si>
    <t xml:space="preserve"> Sales: 35, 28, 32, 45, 38, 29, 42, 30, 36, 41,</t>
  </si>
  <si>
    <t xml:space="preserve"> 47, 31, 39, 43, 37, 30, 34, 39, 28, 33,</t>
  </si>
  <si>
    <t xml:space="preserve"> 36, 40, 42, 29, 31, 45, 38, 33, 41, 35,</t>
  </si>
  <si>
    <t xml:space="preserve"> 37,</t>
  </si>
  <si>
    <t xml:space="preserve"> 34, 46, 30, 39, 43, 28, 32, 36, 29,</t>
  </si>
  <si>
    <t xml:space="preserve"> 31, 37, 40, 42, 33, 39, 28, 35, 38, 43</t>
  </si>
  <si>
    <t xml:space="preserve"> 1. Histogram: Create a histogram to visualize the sales distribution across different price</t>
  </si>
  <si>
    <t xml:space="preserve"> ranges.</t>
  </si>
  <si>
    <t xml:space="preserve"> 2. Measure of Central Tendency: What is the average monthly sales figure?</t>
  </si>
  <si>
    <t xml:space="preserve"> 3. Bar Chart: Create a bar chart to display the frequency of sales in different price</t>
  </si>
  <si>
    <t>By answering these questions using a histogram and bar chart, the company can</t>
  </si>
  <si>
    <t xml:space="preserve"> understand the distribution of sales figures, determine the average sales performance,</t>
  </si>
  <si>
    <t xml:space="preserve"> and identify the price ranges where sales are concentrated or lacking.</t>
  </si>
  <si>
    <t>13)Problem : A study was conducted to analyze the response times of a website for</t>
  </si>
  <si>
    <t xml:space="preserve"> different user locations.</t>
  </si>
  <si>
    <t>Users</t>
  </si>
  <si>
    <t>Response time</t>
  </si>
  <si>
    <t xml:space="preserve"> Let's consider the response times (in milliseconds) for a sample of 200 user requests:</t>
  </si>
  <si>
    <t xml:space="preserve"> Response Times: 125, 148, 137, 120, 135, 132, 145, 122, 130, 141,</t>
  </si>
  <si>
    <t xml:space="preserve"> 118, 125, 132, 136, 128, 123, 132, 138, 126, 129,</t>
  </si>
  <si>
    <t xml:space="preserve"> 136, 127, 130, 122, 125, 133, 140, 126, 133, 135,</t>
  </si>
  <si>
    <t xml:space="preserve"> 130, 134, 141, 119, 125, 131, 136, 128, 124, 132,</t>
  </si>
  <si>
    <t xml:space="preserve"> 130, 134, 141, 119, 125, 131, 136, 128, 124, 132</t>
  </si>
  <si>
    <t xml:space="preserve"> 1. Histogram: Create a histogram to visualize the distribution of response times.</t>
  </si>
  <si>
    <t xml:space="preserve"> 2. Measure of Central Tendency: What is the median response time?</t>
  </si>
  <si>
    <t xml:space="preserve"> 3. Bar Chart: Create a bar chart to display the frequency of response times within</t>
  </si>
  <si>
    <t xml:space="preserve"> different ranges.</t>
  </si>
  <si>
    <t xml:space="preserve"> By answering these questions using a histogram and bar chart, the study can gain</t>
  </si>
  <si>
    <t xml:space="preserve"> insights into the distribution of response times, understand the typical response time</t>
  </si>
  <si>
    <t xml:space="preserve"> experienced by users, and assess the performance of the website.</t>
  </si>
  <si>
    <t>14)Problem : A company wants to analyze the sales performance of its products</t>
  </si>
  <si>
    <t>Region 1</t>
  </si>
  <si>
    <t>Region2</t>
  </si>
  <si>
    <t>Region3</t>
  </si>
  <si>
    <t xml:space="preserve"> across different regions.</t>
  </si>
  <si>
    <t xml:space="preserve"> Let's consider the sales figures (in thousands of dollars) for a sample of 50 products in</t>
  </si>
  <si>
    <t xml:space="preserve"> three regions:</t>
  </si>
  <si>
    <t xml:space="preserve"> Region 1: 45, 35, 40, 38, 42, 37, 39, 43, 44, 41,</t>
  </si>
  <si>
    <t xml:space="preserve"> Region 2: 32, 28, 30, 34, 33, 35, 31, 29, 36, 37,</t>
  </si>
  <si>
    <t xml:space="preserve"> Region 3: 40, 39, 42, 41, 38, 43, 45, 44, 41, 37</t>
  </si>
  <si>
    <t>1. Bar Chart: Create a bar chart to compare the sales figures across the three regions.</t>
  </si>
  <si>
    <t xml:space="preserve"> 2. Measure of Central Tendency: What is the average sales figure for each region?</t>
  </si>
  <si>
    <t xml:space="preserve"> 3. Measure of Dispersion</t>
  </si>
  <si>
    <t xml:space="preserve"> : What is the range of sales figures in each region?</t>
  </si>
  <si>
    <t xml:space="preserve"> By answering these questions using a bar chart and measures of central tendency and</t>
  </si>
  <si>
    <t xml:space="preserve"> dispersion, the company can compare the sales performance across different regions,</t>
  </si>
  <si>
    <t xml:space="preserve"> identify the average sales figures, and understand the variability in sales within each</t>
  </si>
  <si>
    <t xml:space="preserve"> region. This information can be used for regional sales analysis, resource allocation, and</t>
  </si>
  <si>
    <t xml:space="preserve"> decision-making processes.</t>
  </si>
  <si>
    <t>1) Question : A company wants to analyze the monthly returns of its investment</t>
  </si>
  <si>
    <t>Returns</t>
  </si>
  <si>
    <t>skewness</t>
  </si>
  <si>
    <t>kurtosis</t>
  </si>
  <si>
    <t>Interpretation</t>
  </si>
  <si>
    <t xml:space="preserve"> portfolio to understand the distribution and risk associated with the returns.</t>
  </si>
  <si>
    <t>negative</t>
  </si>
  <si>
    <t xml:space="preserve"> Let's consider the monthly returns (%) for the portfolio over a one-year period:</t>
  </si>
  <si>
    <t xml:space="preserve"> Returns:-2.5, 1.3,-0.8,-1.9, 2.1, 0.5,-1.2, 1.8,-0.5, 2.3,-0.7, 1.2,-1.5,-0.3, 2.6, 1.1,-1.7, 0.9,-1.4, 0.3,</t>
  </si>
  <si>
    <t xml:space="preserve"> 1.9,-1.1,-0.4, 2.2,-0.9, 1.6,-0.6,-1.3, 2.4, 0.7,-1.8, 1.5,-0.2,-2.1, 2.8, 0.8,-1.6, 1.4,-0.1, 2.5,-1.0, 1.7,-0.9,-2.0, 2.7, 0.6,-1.4, 1.1,-0.3, 2.0</t>
  </si>
  <si>
    <t xml:space="preserve"> 1. Skewness: Calculate the skewness of the monthly returns.</t>
  </si>
  <si>
    <t xml:space="preserve"> 2. Kurtosis: Calculate the kurtosis of the monthly returns.</t>
  </si>
  <si>
    <t xml:space="preserve"> 3. Interpretation: Based on the skewness and kurtosis values, what can be said about</t>
  </si>
  <si>
    <t xml:space="preserve"> the distribution of returns?</t>
  </si>
  <si>
    <t xml:space="preserve"> By answering these questions using measures of skewness and kurtosis, the company</t>
  </si>
  <si>
    <t xml:space="preserve"> can understand the shape and symmetry of the return distribution, assess the level of</t>
  </si>
  <si>
    <t xml:space="preserve"> risk and potential outliers, and make informed decisions regarding portfolio management</t>
  </si>
  <si>
    <t xml:space="preserve"> and risk mitigation strategies.</t>
  </si>
  <si>
    <t>2) Question : A research study wants to analyze the income distribution of a</t>
  </si>
  <si>
    <t xml:space="preserve"> population to understand the level of income inequality.</t>
  </si>
  <si>
    <t>incomes</t>
  </si>
  <si>
    <t>Skewness</t>
  </si>
  <si>
    <t>Kurtosis</t>
  </si>
  <si>
    <t xml:space="preserve"> Let's consider the monthly incomes (in thousands of dollars) of a sample of 100</t>
  </si>
  <si>
    <t xml:space="preserve"> individuals:</t>
  </si>
  <si>
    <t>Incomes: 2.5, 4.8, 3.2, 2.1, 4.5, 2.9, 2.3, 3.1, 4.2, 3.9,</t>
  </si>
  <si>
    <t xml:space="preserve"> 2.8, 4.1, 2.6, 2.4, 4.7, 3.3, 2.7, 3.0, 4.3, 3.7,</t>
  </si>
  <si>
    <t xml:space="preserve"> 2.2, 3.6, 4.0, 2.7, 3.8, 3.5, 3.2, 4.4, 2.0, 3.4,</t>
  </si>
  <si>
    <t xml:space="preserve"> 3.1, 2.9, 4.6, 3.3, 2.5, 4.9, 2.8, 3.0, 4.2, 3.9,</t>
  </si>
  <si>
    <t xml:space="preserve"> 2.2, 3.6, 4.0, 2.7, 3.8, 3.5, 3.2, 4.4,</t>
  </si>
  <si>
    <t xml:space="preserve"> 2.0, 3.4,</t>
  </si>
  <si>
    <t xml:space="preserve"> 3.1, 2.9, 4.6, 3.3, 2.5, 4.9</t>
  </si>
  <si>
    <t xml:space="preserve"> 1. Skewness: Calculate the skewness of the income distribution.</t>
  </si>
  <si>
    <t xml:space="preserve"> 2. Kurtosis: Calculate the kurtosis of the income distribution.</t>
  </si>
  <si>
    <t xml:space="preserve"> 3. Interpretation: Based on the skewness and kurtosis values, what can be inferred</t>
  </si>
  <si>
    <t xml:space="preserve"> about the income inequality?</t>
  </si>
  <si>
    <t xml:space="preserve"> By answering these questions using measures of skewness and kurtosis, the research</t>
  </si>
  <si>
    <t xml:space="preserve"> study can assess the level of income inequality, determine the shape of the income</t>
  </si>
  <si>
    <t xml:space="preserve"> distribution, and make informed policy recommendations to address income disparities.</t>
  </si>
  <si>
    <t>3) Question : A survey was conducted to analyze the satisfaction ratings of</t>
  </si>
  <si>
    <t xml:space="preserve"> customers on a scale of 1 to 5 for a specific product.</t>
  </si>
  <si>
    <t xml:space="preserve"> Let's consider the satisfaction ratings from 200 customers:</t>
  </si>
  <si>
    <t xml:space="preserve"> Ratings: 4, 5, 3, 4, 4, 3, 2, 5, 4, 3,</t>
  </si>
  <si>
    <t xml:space="preserve"> 1. Skewness: Calculate the skewness of the satisfaction ratings.</t>
  </si>
  <si>
    <t xml:space="preserve"> 2. Kurtosis: Calculate the kurtosis of the satisfaction ratings.</t>
  </si>
  <si>
    <t>3. Interpretation: Based on the skewness and kurtosis values, what can be inferred</t>
  </si>
  <si>
    <t xml:space="preserve"> about the satisfaction ratings distribution?</t>
  </si>
  <si>
    <t xml:space="preserve"> By answering these questions using measures of skewness and kurtosis, the survey can</t>
  </si>
  <si>
    <t xml:space="preserve"> assess the skewness and peakedness of the satisfaction ratings, determine if the ratings</t>
  </si>
  <si>
    <t xml:space="preserve"> are skewed towards positive or negative evaluations, and understand the distribution</t>
  </si>
  <si>
    <t xml:space="preserve"> characteristics of customer satisfaction.</t>
  </si>
  <si>
    <t>4) Question : A study wants to analyze the distribution of house prices in a specific</t>
  </si>
  <si>
    <t>House Price</t>
  </si>
  <si>
    <t xml:space="preserve"> city to understand the market trends.</t>
  </si>
  <si>
    <t xml:space="preserve"> Let's consider the house prices (in thousands of dollars) for</t>
  </si>
  <si>
    <t xml:space="preserve"> a sample of 150 houses:</t>
  </si>
  <si>
    <t xml:space="preserve"> House Prices: 280, 350, 310, 270, 390, 320, 290, 340, 310, 380,</t>
  </si>
  <si>
    <t xml:space="preserve"> 270, 350, 300, 330, 370, 310, 280, 320, 350, 290,</t>
  </si>
  <si>
    <t xml:space="preserve"> 270, 350, 300, 330, 370, 310, 280, 320, 350, 290</t>
  </si>
  <si>
    <t xml:space="preserve"> 1. Skewness: Calculate the skewness of the house price distribution.</t>
  </si>
  <si>
    <t xml:space="preserve"> 2. Kurtosis: Calculate the kurtosis of the house price distribution.</t>
  </si>
  <si>
    <t xml:space="preserve"> about the distribution of house prices?</t>
  </si>
  <si>
    <t xml:space="preserve"> By answering these questions using measures of skewness and kurtosis, the study can</t>
  </si>
  <si>
    <t xml:space="preserve"> assess the symmetry and peakedness of the house price distribution, identify any</t>
  </si>
  <si>
    <t xml:space="preserve"> outliers or extreme values, and gain insights into the market trends and pricing</t>
  </si>
  <si>
    <t xml:space="preserve"> dynamics.</t>
  </si>
  <si>
    <t>5) Question : A company wants to analyze the waiting times of customers at a</t>
  </si>
  <si>
    <t>Waiting Time</t>
  </si>
  <si>
    <t xml:space="preserve"> service center to improve operational efficiency.</t>
  </si>
  <si>
    <t xml:space="preserve"> Let's consider the waiting times (in minutes) for a sample of 100 customers:</t>
  </si>
  <si>
    <t>Waiting Times: 12, 18, 15, 22, 20, 14, 16, 21, 19, 17,</t>
  </si>
  <si>
    <t xml:space="preserve"> 22, 19, 13, 16, 21, 22, 17, 19, 22, 18,</t>
  </si>
  <si>
    <t xml:space="preserve"> 14, 20, 19, 17, 22, 18, 15, 21, 20, 16,</t>
  </si>
  <si>
    <t xml:space="preserve"> 12, 18, 15, 22, 20, 14, 16, 21, 19, 17,</t>
  </si>
  <si>
    <t xml:space="preserve"> 12, 18, 15, 22, 20, 14, 16, 21, 19, 17</t>
  </si>
  <si>
    <t xml:space="preserve"> 1. Skewness: Calculate the skewness of the waiting time distribution.</t>
  </si>
  <si>
    <t xml:space="preserve"> 2. Kurtosis</t>
  </si>
  <si>
    <t xml:space="preserve"> : Calculate the kurtosis of the waiting time distribution.</t>
  </si>
  <si>
    <t xml:space="preserve"> about the waiting time distribution?</t>
  </si>
  <si>
    <t xml:space="preserve"> can assess the symmetry and tail behavior of the waiting time distribution, identify any</t>
  </si>
  <si>
    <t xml:space="preserve"> patterns or anomalies in customer waiting times, and make improvements to streamline</t>
  </si>
  <si>
    <t xml:space="preserve"> the service process and enhance customer satisfaction.</t>
  </si>
  <si>
    <t>1) Question : A company wants to analyze the salary distribution of its employees to</t>
  </si>
  <si>
    <t>Salaries</t>
  </si>
  <si>
    <t>Quartile</t>
  </si>
  <si>
    <t>Percentile</t>
  </si>
  <si>
    <t xml:space="preserve"> determine the income levels at different percentiles.</t>
  </si>
  <si>
    <t>Q1</t>
  </si>
  <si>
    <t>10th</t>
  </si>
  <si>
    <t xml:space="preserve"> Let's consider the monthly salaries (in thousands of dollars) of a sample of 200</t>
  </si>
  <si>
    <t>Q2</t>
  </si>
  <si>
    <t>25th</t>
  </si>
  <si>
    <t xml:space="preserve"> employees:</t>
  </si>
  <si>
    <t>Q3</t>
  </si>
  <si>
    <t>75th</t>
  </si>
  <si>
    <t xml:space="preserve"> Salaries: 40, 45, 50, 55, 60, 62, 65, 68, 70, 72,</t>
  </si>
  <si>
    <t>Q4</t>
  </si>
  <si>
    <t>90th</t>
  </si>
  <si>
    <t xml:space="preserve"> 75, 78, 80, 82, 85, 88, 90, 92, 95, 100,</t>
  </si>
  <si>
    <t xml:space="preserve"> 105, 110, 115, 120, 125, 130, 135, 140, 145, 150,</t>
  </si>
  <si>
    <t xml:space="preserve"> 155, 160, 165, 170, 175, 180, 185, 190, 195, 200,</t>
  </si>
  <si>
    <t xml:space="preserve"> 205, 210, 215, 220, 225, 230, 235, 240, 245, 250,</t>
  </si>
  <si>
    <t xml:space="preserve"> 255, 260, 265, 270, 275, 280, 285, 290, 295, 300,</t>
  </si>
  <si>
    <t xml:space="preserve"> 305, 310, 315, 320, 325, 330, 335, 340, 345, 350,</t>
  </si>
  <si>
    <t xml:space="preserve"> 355, 360, 365, 370, 375, 380, 385, 390, 395, 400,</t>
  </si>
  <si>
    <t xml:space="preserve"> 405, 410, 415, 420, 425, 430, 435, 440, 445, 450,</t>
  </si>
  <si>
    <t xml:space="preserve"> 455, 460, 465, 470, 475, 480, 485, 490, 495, 500</t>
  </si>
  <si>
    <t>Questions:</t>
  </si>
  <si>
    <t xml:space="preserve"> 1. Quartiles: Calculate the first quartile (Q1), median (Q2), and third quartile (Q3) of the</t>
  </si>
  <si>
    <t xml:space="preserve"> salary distribution.</t>
  </si>
  <si>
    <t xml:space="preserve"> 2. Percentiles: Calculate the 10th percentile, 25th percentile, 75th percentile, and 90th</t>
  </si>
  <si>
    <t xml:space="preserve"> percentile of the salary distribution.</t>
  </si>
  <si>
    <t xml:space="preserve"> 3. Interpretation: Based on the quartiles and percentiles, what can be inferred about the</t>
  </si>
  <si>
    <t xml:space="preserve"> income distribution of the employees?</t>
  </si>
  <si>
    <t xml:space="preserve"> By answering these questions using quartiles and percentiles, the company can</t>
  </si>
  <si>
    <t xml:space="preserve"> understand the income levels at different points in the distribution, identify the median</t>
  </si>
  <si>
    <t xml:space="preserve"> salary and the spread of salaries, and make informed decisions related to compensation,</t>
  </si>
  <si>
    <t xml:space="preserve"> employee benefits, and salary structures.</t>
  </si>
  <si>
    <t>2) Question : A research study wants to analyze the weight distribution of a sample</t>
  </si>
  <si>
    <t xml:space="preserve"> of individuals to assess their health and body composition.</t>
  </si>
  <si>
    <t>Kilograms</t>
  </si>
  <si>
    <t xml:space="preserve"> Let's consider the weights (in kilograms) of a sample of 100 individuals:</t>
  </si>
  <si>
    <t>50th</t>
  </si>
  <si>
    <t xml:space="preserve"> Weights: 55, 60, 62, 65, 68, 70, 72, 75, 78, 80,</t>
  </si>
  <si>
    <t>80th</t>
  </si>
  <si>
    <t xml:space="preserve"> 82, 85, 88, 90, 92, 95, 100, 105, 110, 115,</t>
  </si>
  <si>
    <t xml:space="preserve"> 120, 125, 130, 135, 140, 145, 150, 155, 160, 165,</t>
  </si>
  <si>
    <t xml:space="preserve"> 170, 175, 180, 185, 190, 195, 200, 205, 210, 215,</t>
  </si>
  <si>
    <t xml:space="preserve"> 220, 225, 230, 235, 240, 245, 250, 255, 260, 265,</t>
  </si>
  <si>
    <t xml:space="preserve"> 270, 275, 280, 285, 290, 295, 300, 305, 310, 315,</t>
  </si>
  <si>
    <t xml:space="preserve"> 320, 325, 330, 335, 340, 345, 350, 355, 360, 365,</t>
  </si>
  <si>
    <t xml:space="preserve"> 370, 375,</t>
  </si>
  <si>
    <t xml:space="preserve"> 380, 385, 390, 395, 400, 405, 410, 415,</t>
  </si>
  <si>
    <t xml:space="preserve"> 420, 425, 430, 435, 440, 445, 450, 455, 460, 465,</t>
  </si>
  <si>
    <t xml:space="preserve"> 470, 475, 480, 485, 490, 495, 500, 505, 510, 515</t>
  </si>
  <si>
    <t xml:space="preserve"> weight distribution.</t>
  </si>
  <si>
    <t xml:space="preserve"> 2. Percentiles: Calculate the 15th percentile, 50th percentile, and 85th percentile of the</t>
  </si>
  <si>
    <t xml:space="preserve"> weight distribution of the individuals?</t>
  </si>
  <si>
    <t xml:space="preserve"> By answering these questions using quartiles and percentiles, the research study can</t>
  </si>
  <si>
    <t xml:space="preserve"> understand the weight distribution and identify the weight ranges at different percentiles,</t>
  </si>
  <si>
    <t xml:space="preserve"> such as underweight, normal weight, overweight, and obese categories. This information</t>
  </si>
  <si>
    <t>can be used for evaluating health risks, designing appropriate interventions, and</t>
  </si>
  <si>
    <t xml:space="preserve"> providing personalized recommendations for weight management.</t>
  </si>
  <si>
    <t>3) Question : A retail store wants to analyze the distribution of customer purchase</t>
  </si>
  <si>
    <t>Purchase amounts</t>
  </si>
  <si>
    <t xml:space="preserve"> amounts to identify their spending patterns.</t>
  </si>
  <si>
    <t xml:space="preserve"> Let's consider the purchase amounts (in dollars) of a sample of 150 customers:</t>
  </si>
  <si>
    <t xml:space="preserve"> Purchase Amounts: 20, 25, 30, 35, 40, 45, 50, 55, 60, 65,</t>
  </si>
  <si>
    <t xml:space="preserve"> 70, 75, 80, 85, 90, 95, 100, 105, 110, 115,</t>
  </si>
  <si>
    <t xml:space="preserve"> 370, 375, 380, 385, 390, 395, 400, 405, 410, 415,</t>
  </si>
  <si>
    <t xml:space="preserve"> 470, 475, 480, 485, 490, 495, 500, 505, 510, 515,</t>
  </si>
  <si>
    <t xml:space="preserve"> 520, 525, 530, 535, 540, 545, 550, 555, 560, 565</t>
  </si>
  <si>
    <t xml:space="preserve"> purchase amount distribution.</t>
  </si>
  <si>
    <t xml:space="preserve"> 2. Percentiles: Calculate the 20th percentile, 40th percentile, and 80th percentile of the</t>
  </si>
  <si>
    <t xml:space="preserve"> spending patterns of the customers?</t>
  </si>
  <si>
    <t xml:space="preserve"> By answering these questions using quartiles and percentiles, the retail store can</t>
  </si>
  <si>
    <t xml:space="preserve"> understand the distribution of purchase amounts, identify the spending ranges at</t>
  </si>
  <si>
    <t xml:space="preserve"> different percentiles, analyze customer segments based on their spending behavior, and</t>
  </si>
  <si>
    <t xml:space="preserve"> tailor marketing strategies to target specific customer groups.</t>
  </si>
  <si>
    <t>4) Question : A study wants to analyze the distribution of commute times of</t>
  </si>
  <si>
    <t xml:space="preserve"> employees to determine the average time spent traveling to work.</t>
  </si>
  <si>
    <t>Commute times</t>
  </si>
  <si>
    <t xml:space="preserve"> Let's consider the commute times (in minutes) of a sample of 250 employees:</t>
  </si>
  <si>
    <t xml:space="preserve"> Commute Times: 15, 20, 25, 30, 35, 40, 45, 50, 55, 60,</t>
  </si>
  <si>
    <t xml:space="preserve"> 65, 70, 75, 80, 85, 90, 95, 100, 105, 110,</t>
  </si>
  <si>
    <t xml:space="preserve"> 115, 120, 125, 130, 135, 140, 145, 150, 155, 160,</t>
  </si>
  <si>
    <t xml:space="preserve"> 165, 170, 175, 180, 185, 190, 195, 200, 205, 210,</t>
  </si>
  <si>
    <t>215, 220, 225, 230, 235, 240, 245, 250, 255, 260,</t>
  </si>
  <si>
    <t xml:space="preserve"> 265, 270, 275, 280, 285, 290, 295, 300, 305, 310,</t>
  </si>
  <si>
    <t xml:space="preserve"> 315, 320, 325, 330, 335, 340, 345, 350, 355, 360,</t>
  </si>
  <si>
    <t xml:space="preserve"> 365, 370, 375, 380, 385, 390, 395, 400, 405, 410,</t>
  </si>
  <si>
    <t xml:space="preserve"> 415, 420, 425, 430, 435, 440, 445, 450, 455, 460,</t>
  </si>
  <si>
    <t xml:space="preserve"> 465, 470, 475, 480, 485, 490, 495, 500, 505, 510,</t>
  </si>
  <si>
    <t xml:space="preserve"> 515, 520, 525, 530, 535, 540, 545, 550, 555, 560,</t>
  </si>
  <si>
    <t xml:space="preserve"> 565, 570, 575, 580, 585, 590, 595, 600, 605, 610</t>
  </si>
  <si>
    <t xml:space="preserve"> commute time distribution.</t>
  </si>
  <si>
    <t xml:space="preserve"> 2. Percentiles: Calculate the 30th percentile, 50th percentile, and 70th percentile of the</t>
  </si>
  <si>
    <t xml:space="preserve"> average commute time of the employees?</t>
  </si>
  <si>
    <t xml:space="preserve"> By answering these questions using quartiles and percentiles, the study can determine</t>
  </si>
  <si>
    <t xml:space="preserve"> the typical commute times, understand the spread of commute times, identify any</t>
  </si>
  <si>
    <t xml:space="preserve"> outliers or extreme values, and provide insights for transportation planning, scheduling,</t>
  </si>
  <si>
    <t xml:space="preserve"> and employee well-being initiatives.</t>
  </si>
  <si>
    <t>5) Question : A manufacturing company wants to analyze the defect rates in its</t>
  </si>
  <si>
    <t xml:space="preserve"> production process to evaluate product quality.</t>
  </si>
  <si>
    <t>Producats</t>
  </si>
  <si>
    <t>Defect rates</t>
  </si>
  <si>
    <t xml:space="preserve"> Let's consider the defect rates (in percentage) for a sample of 300 products:</t>
  </si>
  <si>
    <t xml:space="preserve"> Defect Rates: 0.5, 1.0, 0.2, 0.7, 0.3, 0.9, 1.2, 0.6, 0.4, 1.1,</t>
  </si>
  <si>
    <t xml:space="preserve"> 0.8, 0.5, 0.3, 0.6, 1.0, 0.4, 0.5, 0.7, 0.9, 1.3,</t>
  </si>
  <si>
    <t xml:space="preserve"> 0.8, 0.6, 0.4, 0.7, 0.9, 0.5, 0.2, 1.0, 0.8, 0.3,</t>
  </si>
  <si>
    <t xml:space="preserve"> 0.6, 0.4, 0.7, 0.9, 1.2, 0.8, 0.3, 0.6, 0.5, 0.4,</t>
  </si>
  <si>
    <t xml:space="preserve"> 0.7, 0.9, 1.1, 0.3, 1.4, 0,9, 0.6, 0.2, 1.5, 1.0</t>
  </si>
  <si>
    <t xml:space="preserve"> 0.6, 0.4, 0.7, 1.0, 0.8, 0.3, 0.5, 0.8, 0.6, 0.3, 0.9</t>
  </si>
  <si>
    <t xml:space="preserve"> 0.4, 0.7, 0.9, 1.0, 0.8, 0.3, 0.5, 0.6, 0.4, 0.7,</t>
  </si>
  <si>
    <t xml:space="preserve"> 0.9, 1.1, 0.8, 0.3, 0.5, 0.6, 0.4, 0.7, 0.9, 1.0,</t>
  </si>
  <si>
    <t xml:space="preserve"> 0.8, 0.3, 0.5, 0.6, 0.4, 0.7, 0.9, 1.1, 0.8, 0.3,</t>
  </si>
  <si>
    <t xml:space="preserve"> 0.5, 0.6, 0.4, 0.7, 0.9, 1.0, 0.8, 0.3, 0.5, 0.6,</t>
  </si>
  <si>
    <t xml:space="preserve"> 0.4, 0.7, 0.9, 1.1, 0.8, 0.3, 0.5, 0.6, 0.4, 0.7,</t>
  </si>
  <si>
    <t xml:space="preserve"> 0.9, 1.0, 0.8, 0.3, 0.5, 0.6, 0.4, 0.7, 0.9, 1.1</t>
  </si>
  <si>
    <t xml:space="preserve"> defect rate distribution.</t>
  </si>
  <si>
    <t>2. Percentiles: Calculate the 25th percentile, 50th percentile, and 75th percentile of the</t>
  </si>
  <si>
    <t xml:space="preserve"> quality of the products?</t>
  </si>
  <si>
    <t xml:space="preserve"> By answering these questions using quartiles and percentiles, the manufacturing</t>
  </si>
  <si>
    <t xml:space="preserve"> company can evaluate the defect rates, understand the spread of defects, identify any</t>
  </si>
  <si>
    <t xml:space="preserve"> quality issues or deviations from standards, and take corrective actions to improve the</t>
  </si>
  <si>
    <t xml:space="preserve"> production process and product quality.</t>
  </si>
  <si>
    <t>bin value</t>
  </si>
  <si>
    <t>More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</si>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</sst>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0" borderId="0" xfId="0" applyFont="1"/>
    <xf numFmtId="0" fontId="4" fillId="2" borderId="1" xfId="0" applyFont="1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0" fillId="0" borderId="1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0" fillId="0" borderId="2" xfId="0" applyNumberFormat="1" applyFill="1" applyBorder="1" applyAlignment="1"/>
    <xf numFmtId="0" fontId="6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Questions'!$K$160:$K$167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8CC-4B85-92E4-35EC0F65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877860"/>
        <c:axId val="296298868"/>
      </c:barChart>
      <c:catAx>
        <c:axId val="679877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96298868"/>
        <c:crosses val="autoZero"/>
        <c:auto val="1"/>
        <c:lblAlgn val="ctr"/>
        <c:lblOffset val="100"/>
        <c:noMultiLvlLbl val="1"/>
      </c:catAx>
      <c:valAx>
        <c:axId val="296298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67987786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v>Response time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Questions'!$L$332:$L$431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6FE-4343-AE6E-AFE169BCA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0237705"/>
        <c:axId val="784335135"/>
      </c:barChart>
      <c:catAx>
        <c:axId val="11102377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784335135"/>
        <c:crosses val="autoZero"/>
        <c:auto val="1"/>
        <c:lblAlgn val="ctr"/>
        <c:lblOffset val="100"/>
        <c:noMultiLvlLbl val="1"/>
      </c:catAx>
      <c:valAx>
        <c:axId val="784335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110237705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Questions'!$K$278:$K$328</c:f>
              <c:numCache>
                <c:formatCode>General</c:formatCode>
                <c:ptCount val="51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5E-440D-B69B-3BE7186A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4936023"/>
        <c:axId val="825439712"/>
      </c:barChart>
      <c:catAx>
        <c:axId val="13149360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25439712"/>
        <c:crosses val="autoZero"/>
        <c:auto val="1"/>
        <c:lblAlgn val="ctr"/>
        <c:lblOffset val="100"/>
        <c:noMultiLvlLbl val="1"/>
      </c:catAx>
      <c:valAx>
        <c:axId val="82543971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314936023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Questions'!$L$175:$L$274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19-4380-B4D3-5C38324DB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77353"/>
        <c:axId val="1248418761"/>
      </c:barChart>
      <c:catAx>
        <c:axId val="6588773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48418761"/>
        <c:crosses val="autoZero"/>
        <c:auto val="1"/>
        <c:lblAlgn val="ctr"/>
        <c:lblOffset val="100"/>
        <c:noMultiLvlLbl val="1"/>
      </c:catAx>
      <c:valAx>
        <c:axId val="12484187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658877353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81-4635-AEB3-3491516061FD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81-4635-AEB3-3491516061FD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281-4635-AEB3-3491516061FD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281-4635-AEB3-3491516061FD}"/>
            </c:ext>
          </c:extLst>
        </c:ser>
        <c:ser>
          <c:idx val="4"/>
          <c:order val="4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Questions'!$K$164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281-4635-AEB3-3491516061FD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Questions'!$K$165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6281-4635-AEB3-3491516061FD}"/>
            </c:ext>
          </c:extLst>
        </c:ser>
        <c:ser>
          <c:idx val="6"/>
          <c:order val="6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 Statistics Questions'!$K$166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6281-4635-AEB3-349151606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7554963"/>
        <c:axId val="497219677"/>
      </c:barChart>
      <c:catAx>
        <c:axId val="15175549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97219677"/>
        <c:crosses val="autoZero"/>
        <c:auto val="1"/>
        <c:lblAlgn val="ctr"/>
        <c:lblOffset val="100"/>
        <c:noMultiLvlLbl val="1"/>
      </c:catAx>
      <c:valAx>
        <c:axId val="497219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517554963"/>
        <c:crosses val="max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 Statistics Questions'!$U$14:$U$17</c:f>
              <c:strCache>
                <c:ptCount val="4"/>
                <c:pt idx="0">
                  <c:v>36</c:v>
                </c:pt>
                <c:pt idx="1">
                  <c:v>45</c:v>
                </c:pt>
                <c:pt idx="2">
                  <c:v>27</c:v>
                </c:pt>
                <c:pt idx="3">
                  <c:v>More</c:v>
                </c:pt>
              </c:strCache>
            </c:strRef>
          </c:cat>
          <c:val>
            <c:numRef>
              <c:f>' Statistics Questions'!$V$14:$V$17</c:f>
              <c:numCache>
                <c:formatCode>General</c:formatCode>
                <c:ptCount val="4"/>
                <c:pt idx="0">
                  <c:v>57</c:v>
                </c:pt>
                <c:pt idx="1">
                  <c:v>39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F-4C37-98F4-AB9A5C62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651711"/>
        <c:axId val="1381647135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 Statistics Questions'!$U$14:$U$17</c:f>
              <c:strCache>
                <c:ptCount val="4"/>
                <c:pt idx="0">
                  <c:v>36</c:v>
                </c:pt>
                <c:pt idx="1">
                  <c:v>45</c:v>
                </c:pt>
                <c:pt idx="2">
                  <c:v>27</c:v>
                </c:pt>
                <c:pt idx="3">
                  <c:v>More</c:v>
                </c:pt>
              </c:strCache>
            </c:strRef>
          </c:cat>
          <c:val>
            <c:numRef>
              <c:f>' Statistics Questions'!$W$14:$W$17</c:f>
              <c:numCache>
                <c:formatCode>0.00%</c:formatCode>
                <c:ptCount val="4"/>
                <c:pt idx="0">
                  <c:v>0.5757575757575758</c:v>
                </c:pt>
                <c:pt idx="1">
                  <c:v>0.96969696969696972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F-4C37-98F4-AB9A5C62A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036495"/>
        <c:axId val="1374038159"/>
      </c:lineChart>
      <c:catAx>
        <c:axId val="1381651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647135"/>
        <c:crosses val="autoZero"/>
        <c:auto val="1"/>
        <c:lblAlgn val="ctr"/>
        <c:lblOffset val="100"/>
        <c:noMultiLvlLbl val="0"/>
      </c:catAx>
      <c:valAx>
        <c:axId val="1381647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1651711"/>
        <c:crosses val="autoZero"/>
        <c:crossBetween val="between"/>
      </c:valAx>
      <c:valAx>
        <c:axId val="137403815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374036495"/>
        <c:crosses val="max"/>
        <c:crossBetween val="between"/>
      </c:valAx>
      <c:catAx>
        <c:axId val="1374036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4038159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190500</xdr:colOff>
      <xdr:row>156</xdr:row>
      <xdr:rowOff>171450</xdr:rowOff>
    </xdr:from>
    <xdr:ext cx="5076825" cy="30003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349</xdr:row>
      <xdr:rowOff>19050</xdr:rowOff>
    </xdr:from>
    <xdr:ext cx="4391025" cy="3048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133350</xdr:colOff>
      <xdr:row>299</xdr:row>
      <xdr:rowOff>66675</xdr:rowOff>
    </xdr:from>
    <xdr:ext cx="5076825" cy="3000375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590550</xdr:colOff>
      <xdr:row>193</xdr:row>
      <xdr:rowOff>28575</xdr:rowOff>
    </xdr:from>
    <xdr:ext cx="5048250" cy="3000375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13</xdr:col>
      <xdr:colOff>152400</xdr:colOff>
      <xdr:row>172</xdr:row>
      <xdr:rowOff>209550</xdr:rowOff>
    </xdr:from>
    <xdr:ext cx="5076825" cy="268605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twoCellAnchor>
    <xdr:from>
      <xdr:col>14</xdr:col>
      <xdr:colOff>279400</xdr:colOff>
      <xdr:row>18</xdr:row>
      <xdr:rowOff>38100</xdr:rowOff>
    </xdr:from>
    <xdr:to>
      <xdr:col>19</xdr:col>
      <xdr:colOff>260350</xdr:colOff>
      <xdr:row>28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M7" sqref="M7"/>
    </sheetView>
  </sheetViews>
  <sheetFormatPr defaultColWidth="14.453125" defaultRowHeight="15" customHeight="1" x14ac:dyDescent="0.35"/>
  <cols>
    <col min="1" max="26" width="8.7265625" customWidth="1"/>
  </cols>
  <sheetData>
    <row r="1" spans="1:14" ht="14.5" x14ac:dyDescent="0.35">
      <c r="J1" s="1" t="s">
        <v>0</v>
      </c>
      <c r="K1" s="1" t="s">
        <v>1</v>
      </c>
      <c r="L1" s="2" t="s">
        <v>2</v>
      </c>
      <c r="M1" s="2" t="s">
        <v>3</v>
      </c>
      <c r="N1" s="2" t="s">
        <v>4</v>
      </c>
    </row>
    <row r="2" spans="1:14" ht="14.5" x14ac:dyDescent="0.35">
      <c r="J2" s="1">
        <v>1</v>
      </c>
      <c r="K2" s="1">
        <v>50</v>
      </c>
      <c r="L2" s="2">
        <f>AVERAGE(K2:K5)</f>
        <v>58.75</v>
      </c>
      <c r="M2" s="2">
        <f>MEDIAN(K2:K5)</f>
        <v>57.5</v>
      </c>
      <c r="N2" s="2" t="e">
        <f>MODE($K$2:$K$6)</f>
        <v>#N/A</v>
      </c>
    </row>
    <row r="3" spans="1:14" ht="14.5" x14ac:dyDescent="0.35">
      <c r="J3" s="1">
        <v>2</v>
      </c>
      <c r="K3" s="1">
        <v>60</v>
      </c>
      <c r="N3" s="3"/>
    </row>
    <row r="4" spans="1:14" ht="14.5" x14ac:dyDescent="0.35">
      <c r="J4" s="1">
        <v>3</v>
      </c>
      <c r="K4" s="1">
        <v>55</v>
      </c>
    </row>
    <row r="5" spans="1:14" ht="14.5" x14ac:dyDescent="0.35">
      <c r="J5" s="1">
        <v>4</v>
      </c>
      <c r="K5" s="1">
        <v>70</v>
      </c>
    </row>
    <row r="6" spans="1:14" ht="14.5" x14ac:dyDescent="0.35">
      <c r="A6" s="1" t="s">
        <v>5</v>
      </c>
      <c r="K6" s="6"/>
    </row>
    <row r="7" spans="1:14" ht="14.5" x14ac:dyDescent="0.35">
      <c r="A7" s="1" t="s">
        <v>6</v>
      </c>
    </row>
    <row r="8" spans="1:14" ht="14.5" x14ac:dyDescent="0.35">
      <c r="A8" s="1" t="s">
        <v>7</v>
      </c>
    </row>
    <row r="9" spans="1:14" ht="14.5" x14ac:dyDescent="0.35">
      <c r="A9" s="1" t="s">
        <v>8</v>
      </c>
    </row>
    <row r="10" spans="1:14" ht="14.5" x14ac:dyDescent="0.35">
      <c r="A10" s="1" t="s">
        <v>9</v>
      </c>
    </row>
    <row r="11" spans="1:14" ht="14.5" x14ac:dyDescent="0.35">
      <c r="A11" s="1" t="s">
        <v>10</v>
      </c>
    </row>
    <row r="12" spans="1:14" ht="14.5" x14ac:dyDescent="0.35">
      <c r="A12" s="1" t="s">
        <v>11</v>
      </c>
    </row>
    <row r="13" spans="1:14" ht="14.5" x14ac:dyDescent="0.35">
      <c r="A13" s="1" t="s">
        <v>12</v>
      </c>
    </row>
    <row r="14" spans="1:14" ht="14.5" x14ac:dyDescent="0.35">
      <c r="A14" s="1" t="s">
        <v>13</v>
      </c>
    </row>
    <row r="15" spans="1:14" ht="14.5" x14ac:dyDescent="0.35">
      <c r="A15" s="1" t="s">
        <v>14</v>
      </c>
    </row>
    <row r="16" spans="1:14" ht="14.5" x14ac:dyDescent="0.35">
      <c r="A16" s="1" t="s">
        <v>15</v>
      </c>
    </row>
    <row r="17" spans="1:1" ht="14.5" x14ac:dyDescent="0.35">
      <c r="A17" s="1" t="s">
        <v>16</v>
      </c>
    </row>
    <row r="18" spans="1:1" ht="14.5" x14ac:dyDescent="0.35">
      <c r="A18" s="1" t="s">
        <v>17</v>
      </c>
    </row>
    <row r="19" spans="1:1" ht="14.5" x14ac:dyDescent="0.35">
      <c r="A19" s="1" t="s">
        <v>18</v>
      </c>
    </row>
    <row r="20" spans="1:1" ht="14.5" x14ac:dyDescent="0.35">
      <c r="A20" s="1" t="s">
        <v>19</v>
      </c>
    </row>
    <row r="21" spans="1:1" ht="15.75" customHeight="1" x14ac:dyDescent="0.35">
      <c r="A21" s="1" t="s">
        <v>20</v>
      </c>
    </row>
    <row r="22" spans="1:1" ht="15.75" customHeight="1" x14ac:dyDescent="0.35">
      <c r="A22" s="1" t="s">
        <v>21</v>
      </c>
    </row>
    <row r="23" spans="1:1" ht="15.75" customHeight="1" x14ac:dyDescent="0.35">
      <c r="A23" s="1" t="s">
        <v>22</v>
      </c>
    </row>
    <row r="24" spans="1:1" ht="15.75" customHeight="1" x14ac:dyDescent="0.35">
      <c r="A24" s="1" t="s">
        <v>23</v>
      </c>
    </row>
    <row r="25" spans="1:1" ht="15.75" customHeight="1" x14ac:dyDescent="0.35"/>
    <row r="26" spans="1:1" ht="15.75" customHeight="1" x14ac:dyDescent="0.35"/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N1000"/>
  <sheetViews>
    <sheetView topLeftCell="A6" workbookViewId="0">
      <selection activeCell="M7" sqref="M7"/>
    </sheetView>
  </sheetViews>
  <sheetFormatPr defaultColWidth="14.453125" defaultRowHeight="15" customHeight="1" x14ac:dyDescent="0.35"/>
  <cols>
    <col min="1" max="10" width="8.7265625" customWidth="1"/>
    <col min="11" max="11" width="11.81640625" customWidth="1"/>
    <col min="12" max="26" width="8.7265625" customWidth="1"/>
  </cols>
  <sheetData>
    <row r="6" spans="1:14" ht="14.5" x14ac:dyDescent="0.35">
      <c r="K6" s="1" t="s">
        <v>24</v>
      </c>
      <c r="L6" s="2" t="s">
        <v>2</v>
      </c>
      <c r="M6" s="2" t="s">
        <v>3</v>
      </c>
      <c r="N6" s="2" t="s">
        <v>4</v>
      </c>
    </row>
    <row r="7" spans="1:14" ht="14.5" x14ac:dyDescent="0.35">
      <c r="K7" s="1">
        <v>15</v>
      </c>
      <c r="L7" s="2">
        <f>AVERAGE(K7:K26)</f>
        <v>17</v>
      </c>
      <c r="M7" s="2">
        <f>MEDIAN(K7:K26)</f>
        <v>15</v>
      </c>
      <c r="N7" s="2">
        <f>MODE(K7:K26)</f>
        <v>10</v>
      </c>
    </row>
    <row r="8" spans="1:14" ht="14.5" x14ac:dyDescent="0.35">
      <c r="A8" s="1" t="s">
        <v>25</v>
      </c>
      <c r="B8" s="1" t="s">
        <v>25</v>
      </c>
      <c r="C8" s="1" t="s">
        <v>25</v>
      </c>
      <c r="D8" s="1" t="s">
        <v>25</v>
      </c>
      <c r="E8" s="1" t="s">
        <v>25</v>
      </c>
      <c r="F8" s="1" t="s">
        <v>25</v>
      </c>
      <c r="G8" s="1" t="s">
        <v>25</v>
      </c>
      <c r="K8" s="1">
        <v>10</v>
      </c>
    </row>
    <row r="9" spans="1:14" ht="14.5" x14ac:dyDescent="0.35">
      <c r="A9" s="1" t="s">
        <v>26</v>
      </c>
      <c r="K9" s="1">
        <v>20</v>
      </c>
    </row>
    <row r="10" spans="1:14" ht="14.5" x14ac:dyDescent="0.35">
      <c r="A10" s="1" t="s">
        <v>27</v>
      </c>
      <c r="K10" s="1">
        <v>25</v>
      </c>
    </row>
    <row r="11" spans="1:14" ht="14.5" x14ac:dyDescent="0.35">
      <c r="A11" s="1" t="s">
        <v>8</v>
      </c>
      <c r="K11" s="1">
        <v>15</v>
      </c>
    </row>
    <row r="12" spans="1:14" ht="14.5" x14ac:dyDescent="0.35">
      <c r="A12" s="1" t="s">
        <v>28</v>
      </c>
      <c r="K12" s="1">
        <v>10</v>
      </c>
    </row>
    <row r="13" spans="1:14" ht="14.5" x14ac:dyDescent="0.35">
      <c r="A13" s="1" t="s">
        <v>29</v>
      </c>
      <c r="K13" s="1">
        <v>30</v>
      </c>
    </row>
    <row r="14" spans="1:14" ht="14.5" x14ac:dyDescent="0.35">
      <c r="A14" s="1" t="s">
        <v>30</v>
      </c>
      <c r="K14" s="1">
        <v>20</v>
      </c>
    </row>
    <row r="15" spans="1:14" ht="14.5" x14ac:dyDescent="0.35">
      <c r="A15" s="1" t="s">
        <v>15</v>
      </c>
      <c r="K15" s="1">
        <v>15</v>
      </c>
    </row>
    <row r="16" spans="1:14" ht="14.5" x14ac:dyDescent="0.35">
      <c r="A16" s="1" t="s">
        <v>31</v>
      </c>
      <c r="K16" s="1">
        <v>10</v>
      </c>
    </row>
    <row r="17" spans="1:11" ht="14.5" x14ac:dyDescent="0.35">
      <c r="A17" s="1" t="s">
        <v>32</v>
      </c>
      <c r="K17" s="1">
        <v>10</v>
      </c>
    </row>
    <row r="18" spans="1:11" ht="14.5" x14ac:dyDescent="0.35">
      <c r="A18" s="1" t="s">
        <v>33</v>
      </c>
      <c r="K18" s="1">
        <v>25</v>
      </c>
    </row>
    <row r="19" spans="1:11" ht="14.5" x14ac:dyDescent="0.35">
      <c r="A19" s="1" t="s">
        <v>34</v>
      </c>
      <c r="K19" s="1">
        <v>15</v>
      </c>
    </row>
    <row r="20" spans="1:11" ht="14.5" x14ac:dyDescent="0.35">
      <c r="A20" s="1" t="s">
        <v>35</v>
      </c>
      <c r="K20" s="1">
        <v>20</v>
      </c>
    </row>
    <row r="21" spans="1:11" ht="15.75" customHeight="1" x14ac:dyDescent="0.35">
      <c r="A21" s="1" t="s">
        <v>36</v>
      </c>
      <c r="K21" s="1">
        <v>20</v>
      </c>
    </row>
    <row r="22" spans="1:11" ht="15.75" customHeight="1" x14ac:dyDescent="0.35">
      <c r="A22" s="1" t="s">
        <v>37</v>
      </c>
      <c r="K22" s="1">
        <v>15</v>
      </c>
    </row>
    <row r="23" spans="1:11" ht="15.75" customHeight="1" x14ac:dyDescent="0.35">
      <c r="A23" s="1" t="s">
        <v>38</v>
      </c>
      <c r="K23" s="1">
        <v>10</v>
      </c>
    </row>
    <row r="24" spans="1:11" ht="15.75" customHeight="1" x14ac:dyDescent="0.35">
      <c r="A24" s="1" t="s">
        <v>39</v>
      </c>
      <c r="K24" s="1">
        <v>10</v>
      </c>
    </row>
    <row r="25" spans="1:11" ht="15.75" customHeight="1" x14ac:dyDescent="0.35">
      <c r="K25" s="1">
        <v>20</v>
      </c>
    </row>
    <row r="26" spans="1:11" ht="15.75" customHeight="1" x14ac:dyDescent="0.35">
      <c r="K26" s="1">
        <v>25</v>
      </c>
    </row>
    <row r="27" spans="1:11" ht="15.75" customHeight="1" x14ac:dyDescent="0.35"/>
    <row r="28" spans="1:11" ht="15.75" customHeight="1" x14ac:dyDescent="0.35"/>
    <row r="29" spans="1:11" ht="15.75" customHeight="1" x14ac:dyDescent="0.35"/>
    <row r="30" spans="1:11" ht="15.75" customHeight="1" x14ac:dyDescent="0.35"/>
    <row r="31" spans="1:11" ht="15.75" customHeight="1" x14ac:dyDescent="0.35"/>
    <row r="32" spans="1:1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N3" sqref="N3"/>
    </sheetView>
  </sheetViews>
  <sheetFormatPr defaultColWidth="14.453125" defaultRowHeight="15" customHeight="1" x14ac:dyDescent="0.35"/>
  <cols>
    <col min="1" max="26" width="8.7265625" customWidth="1"/>
  </cols>
  <sheetData>
    <row r="1" spans="1:14" ht="14.5" x14ac:dyDescent="0.35">
      <c r="K1" s="1" t="s">
        <v>40</v>
      </c>
      <c r="L1" s="2" t="s">
        <v>2</v>
      </c>
      <c r="M1" s="2" t="s">
        <v>3</v>
      </c>
      <c r="N1" s="2" t="s">
        <v>4</v>
      </c>
    </row>
    <row r="2" spans="1:14" ht="14.5" x14ac:dyDescent="0.35">
      <c r="A2" s="1" t="s">
        <v>41</v>
      </c>
      <c r="K2" s="1">
        <v>3</v>
      </c>
      <c r="L2" s="2">
        <f>AVERAGE(K2:K51)</f>
        <v>3.44</v>
      </c>
      <c r="M2" s="2">
        <f>MEDIAN(K2:K51)</f>
        <v>3</v>
      </c>
      <c r="N2" s="2">
        <f>MODE(K2:K51)</f>
        <v>2</v>
      </c>
    </row>
    <row r="3" spans="1:14" ht="14.5" x14ac:dyDescent="0.35">
      <c r="A3" s="1" t="s">
        <v>42</v>
      </c>
      <c r="K3" s="1">
        <v>2</v>
      </c>
    </row>
    <row r="4" spans="1:14" ht="14.5" x14ac:dyDescent="0.35">
      <c r="A4" s="1" t="s">
        <v>43</v>
      </c>
      <c r="K4" s="1">
        <v>5</v>
      </c>
    </row>
    <row r="5" spans="1:14" ht="14.5" x14ac:dyDescent="0.35">
      <c r="A5" s="1" t="s">
        <v>8</v>
      </c>
      <c r="K5" s="1">
        <v>4</v>
      </c>
    </row>
    <row r="6" spans="1:14" ht="14.5" x14ac:dyDescent="0.35">
      <c r="A6" s="1" t="s">
        <v>44</v>
      </c>
      <c r="K6" s="1">
        <v>7</v>
      </c>
    </row>
    <row r="7" spans="1:14" ht="14.5" x14ac:dyDescent="0.35">
      <c r="A7" s="1" t="s">
        <v>45</v>
      </c>
      <c r="K7" s="1">
        <v>2</v>
      </c>
    </row>
    <row r="8" spans="1:14" ht="14.5" x14ac:dyDescent="0.35">
      <c r="A8" s="1" t="s">
        <v>46</v>
      </c>
      <c r="K8" s="1">
        <v>3</v>
      </c>
    </row>
    <row r="9" spans="1:14" ht="14.5" x14ac:dyDescent="0.35">
      <c r="A9" s="1" t="s">
        <v>47</v>
      </c>
      <c r="K9" s="1">
        <v>3</v>
      </c>
    </row>
    <row r="10" spans="1:14" ht="14.5" x14ac:dyDescent="0.35">
      <c r="A10" s="1" t="s">
        <v>48</v>
      </c>
      <c r="K10" s="1">
        <v>1</v>
      </c>
    </row>
    <row r="11" spans="1:14" ht="14.5" x14ac:dyDescent="0.35">
      <c r="A11" s="1" t="s">
        <v>49</v>
      </c>
      <c r="K11" s="1">
        <v>6</v>
      </c>
    </row>
    <row r="12" spans="1:14" ht="14.5" x14ac:dyDescent="0.35">
      <c r="A12" s="1" t="s">
        <v>15</v>
      </c>
      <c r="K12" s="1">
        <v>4</v>
      </c>
    </row>
    <row r="13" spans="1:14" ht="14.5" x14ac:dyDescent="0.35">
      <c r="A13" s="1" t="s">
        <v>50</v>
      </c>
      <c r="K13" s="1">
        <v>2</v>
      </c>
    </row>
    <row r="14" spans="1:14" ht="14.5" x14ac:dyDescent="0.35">
      <c r="A14" s="1" t="s">
        <v>51</v>
      </c>
      <c r="K14" s="1">
        <v>3</v>
      </c>
    </row>
    <row r="15" spans="1:14" ht="14.5" x14ac:dyDescent="0.35">
      <c r="A15" s="1" t="s">
        <v>52</v>
      </c>
      <c r="K15" s="1">
        <v>5</v>
      </c>
    </row>
    <row r="16" spans="1:14" ht="14.5" x14ac:dyDescent="0.35">
      <c r="A16" s="1" t="s">
        <v>34</v>
      </c>
      <c r="K16" s="1">
        <v>2</v>
      </c>
    </row>
    <row r="17" spans="1:11" ht="14.5" x14ac:dyDescent="0.35">
      <c r="A17" s="1" t="s">
        <v>53</v>
      </c>
      <c r="K17" s="1">
        <v>4</v>
      </c>
    </row>
    <row r="18" spans="1:11" ht="14.5" x14ac:dyDescent="0.35">
      <c r="A18" s="1" t="s">
        <v>54</v>
      </c>
      <c r="K18" s="1">
        <v>2</v>
      </c>
    </row>
    <row r="19" spans="1:11" ht="14.5" x14ac:dyDescent="0.35">
      <c r="A19" s="1" t="s">
        <v>55</v>
      </c>
      <c r="K19" s="1">
        <v>1</v>
      </c>
    </row>
    <row r="20" spans="1:11" ht="14.5" x14ac:dyDescent="0.35">
      <c r="A20" s="1" t="s">
        <v>56</v>
      </c>
      <c r="K20" s="1">
        <v>3</v>
      </c>
    </row>
    <row r="21" spans="1:11" ht="15.75" customHeight="1" x14ac:dyDescent="0.35">
      <c r="A21" s="1" t="s">
        <v>57</v>
      </c>
      <c r="K21" s="1">
        <v>5</v>
      </c>
    </row>
    <row r="22" spans="1:11" ht="15.75" customHeight="1" x14ac:dyDescent="0.35">
      <c r="A22" s="1" t="s">
        <v>58</v>
      </c>
      <c r="K22" s="1">
        <v>6</v>
      </c>
    </row>
    <row r="23" spans="1:11" ht="15.75" customHeight="1" x14ac:dyDescent="0.35">
      <c r="K23" s="1">
        <v>3</v>
      </c>
    </row>
    <row r="24" spans="1:11" ht="15.75" customHeight="1" x14ac:dyDescent="0.35">
      <c r="K24" s="1">
        <v>2</v>
      </c>
    </row>
    <row r="25" spans="1:11" ht="15.75" customHeight="1" x14ac:dyDescent="0.35">
      <c r="K25" s="1">
        <v>1</v>
      </c>
    </row>
    <row r="26" spans="1:11" ht="15.75" customHeight="1" x14ac:dyDescent="0.35">
      <c r="K26" s="1">
        <v>4</v>
      </c>
    </row>
    <row r="27" spans="1:11" ht="15.75" customHeight="1" x14ac:dyDescent="0.35">
      <c r="K27" s="1">
        <v>2</v>
      </c>
    </row>
    <row r="28" spans="1:11" ht="15.75" customHeight="1" x14ac:dyDescent="0.35">
      <c r="K28" s="1">
        <v>4</v>
      </c>
    </row>
    <row r="29" spans="1:11" ht="15.75" customHeight="1" x14ac:dyDescent="0.35">
      <c r="K29" s="1">
        <v>5</v>
      </c>
    </row>
    <row r="30" spans="1:11" ht="15.75" customHeight="1" x14ac:dyDescent="0.35">
      <c r="K30" s="1">
        <v>3</v>
      </c>
    </row>
    <row r="31" spans="1:11" ht="15.75" customHeight="1" x14ac:dyDescent="0.35">
      <c r="K31" s="1">
        <v>2</v>
      </c>
    </row>
    <row r="32" spans="1:11" ht="15.75" customHeight="1" x14ac:dyDescent="0.35">
      <c r="K32" s="1">
        <v>7</v>
      </c>
    </row>
    <row r="33" spans="11:11" ht="15.75" customHeight="1" x14ac:dyDescent="0.35">
      <c r="K33" s="1">
        <v>2</v>
      </c>
    </row>
    <row r="34" spans="11:11" ht="15.75" customHeight="1" x14ac:dyDescent="0.35">
      <c r="K34" s="1">
        <v>3</v>
      </c>
    </row>
    <row r="35" spans="11:11" ht="15.75" customHeight="1" x14ac:dyDescent="0.35">
      <c r="K35" s="1">
        <v>4</v>
      </c>
    </row>
    <row r="36" spans="11:11" ht="15.75" customHeight="1" x14ac:dyDescent="0.35">
      <c r="K36" s="1">
        <v>5</v>
      </c>
    </row>
    <row r="37" spans="11:11" ht="15.75" customHeight="1" x14ac:dyDescent="0.35">
      <c r="K37" s="1">
        <v>1</v>
      </c>
    </row>
    <row r="38" spans="11:11" ht="15.75" customHeight="1" x14ac:dyDescent="0.35">
      <c r="K38" s="1">
        <v>6</v>
      </c>
    </row>
    <row r="39" spans="11:11" ht="15.75" customHeight="1" x14ac:dyDescent="0.35">
      <c r="K39" s="1">
        <v>2</v>
      </c>
    </row>
    <row r="40" spans="11:11" ht="15.75" customHeight="1" x14ac:dyDescent="0.35">
      <c r="K40" s="1">
        <v>4</v>
      </c>
    </row>
    <row r="41" spans="11:11" ht="15.75" customHeight="1" x14ac:dyDescent="0.35">
      <c r="K41" s="1">
        <v>3</v>
      </c>
    </row>
    <row r="42" spans="11:11" ht="15.75" customHeight="1" x14ac:dyDescent="0.35">
      <c r="K42" s="1">
        <v>5</v>
      </c>
    </row>
    <row r="43" spans="11:11" ht="15.75" customHeight="1" x14ac:dyDescent="0.35">
      <c r="K43" s="1">
        <v>3</v>
      </c>
    </row>
    <row r="44" spans="11:11" ht="15.75" customHeight="1" x14ac:dyDescent="0.35">
      <c r="K44" s="1">
        <v>2</v>
      </c>
    </row>
    <row r="45" spans="11:11" ht="15.75" customHeight="1" x14ac:dyDescent="0.35">
      <c r="K45" s="1">
        <v>4</v>
      </c>
    </row>
    <row r="46" spans="11:11" ht="15.75" customHeight="1" x14ac:dyDescent="0.35">
      <c r="K46" s="1">
        <v>2</v>
      </c>
    </row>
    <row r="47" spans="11:11" ht="15.75" customHeight="1" x14ac:dyDescent="0.35">
      <c r="K47" s="1">
        <v>6</v>
      </c>
    </row>
    <row r="48" spans="11:11" ht="15.75" customHeight="1" x14ac:dyDescent="0.35">
      <c r="K48" s="1">
        <v>3</v>
      </c>
    </row>
    <row r="49" spans="11:11" ht="15.75" customHeight="1" x14ac:dyDescent="0.35">
      <c r="K49" s="1">
        <v>2</v>
      </c>
    </row>
    <row r="50" spans="11:11" ht="15.75" customHeight="1" x14ac:dyDescent="0.35">
      <c r="K50" s="1">
        <v>4</v>
      </c>
    </row>
    <row r="51" spans="11:11" ht="15.75" customHeight="1" x14ac:dyDescent="0.35">
      <c r="K51" s="1">
        <v>5</v>
      </c>
    </row>
    <row r="52" spans="11:11" ht="15.75" customHeight="1" x14ac:dyDescent="0.35"/>
    <row r="53" spans="11:11" ht="15.75" customHeight="1" x14ac:dyDescent="0.35"/>
    <row r="54" spans="11:11" ht="15.75" customHeight="1" x14ac:dyDescent="0.35"/>
    <row r="55" spans="11:11" ht="15.75" customHeight="1" x14ac:dyDescent="0.35"/>
    <row r="56" spans="11:11" ht="15.75" customHeight="1" x14ac:dyDescent="0.35"/>
    <row r="57" spans="11:11" ht="15.75" customHeight="1" x14ac:dyDescent="0.35"/>
    <row r="58" spans="11:11" ht="15.75" customHeight="1" x14ac:dyDescent="0.35"/>
    <row r="59" spans="11:11" ht="15.75" customHeight="1" x14ac:dyDescent="0.35"/>
    <row r="60" spans="11:11" ht="15.75" customHeight="1" x14ac:dyDescent="0.35"/>
    <row r="61" spans="11:11" ht="15.75" customHeight="1" x14ac:dyDescent="0.35"/>
    <row r="62" spans="11:11" ht="15.75" customHeight="1" x14ac:dyDescent="0.35"/>
    <row r="63" spans="11:11" ht="15.75" customHeight="1" x14ac:dyDescent="0.35"/>
    <row r="64" spans="11:11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>
      <selection activeCell="L12" sqref="L12"/>
    </sheetView>
  </sheetViews>
  <sheetFormatPr defaultColWidth="14.453125" defaultRowHeight="15" customHeight="1" x14ac:dyDescent="0.35"/>
  <cols>
    <col min="1" max="16" width="8.7265625" customWidth="1"/>
    <col min="17" max="17" width="16.54296875" customWidth="1"/>
    <col min="18" max="26" width="8.7265625" customWidth="1"/>
  </cols>
  <sheetData>
    <row r="1" spans="1:17" ht="14.5" x14ac:dyDescent="0.35">
      <c r="A1" s="1" t="s">
        <v>59</v>
      </c>
      <c r="J1" s="1" t="s">
        <v>60</v>
      </c>
      <c r="K1" s="1" t="s">
        <v>61</v>
      </c>
      <c r="L1" s="2" t="s">
        <v>62</v>
      </c>
      <c r="M1" s="2" t="s">
        <v>63</v>
      </c>
      <c r="N1" s="2" t="s">
        <v>2</v>
      </c>
      <c r="P1" s="1" t="s">
        <v>64</v>
      </c>
      <c r="Q1" s="2" t="s">
        <v>65</v>
      </c>
    </row>
    <row r="2" spans="1:17" ht="14.5" x14ac:dyDescent="0.35">
      <c r="A2" s="1" t="s">
        <v>66</v>
      </c>
      <c r="J2" s="1">
        <v>1</v>
      </c>
      <c r="K2" s="1">
        <v>120</v>
      </c>
      <c r="L2" s="2">
        <f>MAX(K2:K11)</f>
        <v>140</v>
      </c>
      <c r="M2" s="2">
        <f>VAR(K2:K11)</f>
        <v>123.33333333333333</v>
      </c>
      <c r="N2" s="2">
        <f>AVERAGE(K2:K11)</f>
        <v>122</v>
      </c>
      <c r="O2" s="1">
        <f>K2-N2</f>
        <v>-2</v>
      </c>
      <c r="P2" s="1">
        <f t="shared" ref="P2:P11" si="0">POWER(O2,2)</f>
        <v>4</v>
      </c>
      <c r="Q2" s="2">
        <f>STDEV(K2:K11)</f>
        <v>11.105554165971787</v>
      </c>
    </row>
    <row r="3" spans="1:17" ht="14.5" x14ac:dyDescent="0.35">
      <c r="A3" s="1" t="s">
        <v>67</v>
      </c>
      <c r="J3" s="1">
        <v>2</v>
      </c>
      <c r="K3" s="1">
        <v>110</v>
      </c>
      <c r="L3" s="2" t="s">
        <v>68</v>
      </c>
      <c r="O3" s="1">
        <f>K3-N2</f>
        <v>-12</v>
      </c>
      <c r="P3" s="1">
        <f t="shared" si="0"/>
        <v>144</v>
      </c>
    </row>
    <row r="4" spans="1:17" ht="14.5" x14ac:dyDescent="0.35">
      <c r="A4" s="1" t="s">
        <v>8</v>
      </c>
      <c r="J4" s="1">
        <v>3</v>
      </c>
      <c r="K4" s="1">
        <v>130</v>
      </c>
      <c r="L4" s="2">
        <f>MIN(K2:K11)</f>
        <v>105</v>
      </c>
      <c r="O4" s="1">
        <f>K4-N2</f>
        <v>8</v>
      </c>
      <c r="P4" s="1">
        <f t="shared" si="0"/>
        <v>64</v>
      </c>
    </row>
    <row r="5" spans="1:17" ht="14.5" x14ac:dyDescent="0.35">
      <c r="A5" s="1" t="s">
        <v>69</v>
      </c>
      <c r="J5" s="1">
        <v>4</v>
      </c>
      <c r="K5" s="1">
        <v>115</v>
      </c>
      <c r="L5" s="2" t="s">
        <v>70</v>
      </c>
      <c r="O5" s="1">
        <f>K5-N2</f>
        <v>-7</v>
      </c>
      <c r="P5" s="1">
        <f t="shared" si="0"/>
        <v>49</v>
      </c>
    </row>
    <row r="6" spans="1:17" ht="14.5" x14ac:dyDescent="0.35">
      <c r="A6" s="1" t="s">
        <v>71</v>
      </c>
      <c r="J6" s="1">
        <v>5</v>
      </c>
      <c r="K6" s="1">
        <v>125</v>
      </c>
      <c r="L6" s="2">
        <f>L2-L4</f>
        <v>35</v>
      </c>
      <c r="O6" s="1">
        <f>K6-N2</f>
        <v>3</v>
      </c>
      <c r="P6" s="1">
        <f t="shared" si="0"/>
        <v>9</v>
      </c>
    </row>
    <row r="7" spans="1:17" ht="14.5" x14ac:dyDescent="0.35">
      <c r="A7" s="1" t="s">
        <v>72</v>
      </c>
      <c r="J7" s="1">
        <v>6</v>
      </c>
      <c r="K7" s="1">
        <v>105</v>
      </c>
      <c r="O7" s="1">
        <f>K7-N2</f>
        <v>-17</v>
      </c>
      <c r="P7" s="1">
        <f t="shared" si="0"/>
        <v>289</v>
      </c>
    </row>
    <row r="8" spans="1:17" ht="14.5" x14ac:dyDescent="0.35">
      <c r="A8" s="1" t="s">
        <v>73</v>
      </c>
      <c r="J8" s="1">
        <v>7</v>
      </c>
      <c r="K8" s="1">
        <v>135</v>
      </c>
      <c r="O8" s="1">
        <f>K8-N2</f>
        <v>13</v>
      </c>
      <c r="P8" s="1">
        <f t="shared" si="0"/>
        <v>169</v>
      </c>
    </row>
    <row r="9" spans="1:17" ht="14.5" x14ac:dyDescent="0.35">
      <c r="A9" s="1" t="s">
        <v>74</v>
      </c>
      <c r="J9" s="1">
        <v>8</v>
      </c>
      <c r="K9" s="1">
        <v>115</v>
      </c>
      <c r="O9" s="1">
        <f>K9-N2</f>
        <v>-7</v>
      </c>
      <c r="P9" s="1">
        <f t="shared" si="0"/>
        <v>49</v>
      </c>
    </row>
    <row r="10" spans="1:17" ht="14.5" x14ac:dyDescent="0.35">
      <c r="A10" s="1" t="s">
        <v>75</v>
      </c>
      <c r="J10" s="1">
        <v>9</v>
      </c>
      <c r="K10" s="1">
        <v>125</v>
      </c>
      <c r="O10" s="1">
        <f>K10-N2</f>
        <v>3</v>
      </c>
      <c r="P10" s="1">
        <f t="shared" si="0"/>
        <v>9</v>
      </c>
    </row>
    <row r="11" spans="1:17" ht="14.5" x14ac:dyDescent="0.35">
      <c r="A11" s="1" t="s">
        <v>76</v>
      </c>
      <c r="J11" s="1">
        <v>10</v>
      </c>
      <c r="K11" s="1">
        <v>140</v>
      </c>
      <c r="O11" s="1">
        <f>K11-N2</f>
        <v>18</v>
      </c>
      <c r="P11" s="1">
        <f t="shared" si="0"/>
        <v>324</v>
      </c>
    </row>
    <row r="12" spans="1:17" ht="14.5" x14ac:dyDescent="0.35">
      <c r="A12" s="1" t="s">
        <v>77</v>
      </c>
    </row>
    <row r="13" spans="1:17" ht="14.5" x14ac:dyDescent="0.35">
      <c r="A13" s="1" t="s">
        <v>78</v>
      </c>
    </row>
    <row r="14" spans="1:17" ht="14.5" x14ac:dyDescent="0.35">
      <c r="A14" s="1" t="s">
        <v>79</v>
      </c>
    </row>
    <row r="15" spans="1:17" ht="14.5" x14ac:dyDescent="0.35">
      <c r="A15" s="1" t="s">
        <v>80</v>
      </c>
    </row>
    <row r="16" spans="1:17" ht="14.5" x14ac:dyDescent="0.35">
      <c r="A16" s="1" t="s">
        <v>81</v>
      </c>
    </row>
    <row r="17" spans="1:16" ht="14.5" x14ac:dyDescent="0.35">
      <c r="A17" s="1" t="s">
        <v>15</v>
      </c>
    </row>
    <row r="18" spans="1:16" ht="14.5" x14ac:dyDescent="0.35">
      <c r="A18" s="1" t="s">
        <v>82</v>
      </c>
    </row>
    <row r="19" spans="1:16" ht="14.5" x14ac:dyDescent="0.35">
      <c r="A19" s="1" t="s">
        <v>83</v>
      </c>
    </row>
    <row r="20" spans="1:16" ht="14.5" x14ac:dyDescent="0.35">
      <c r="A20" s="1" t="s">
        <v>84</v>
      </c>
    </row>
    <row r="21" spans="1:16" ht="15.75" customHeight="1" x14ac:dyDescent="0.35">
      <c r="A21" s="1" t="s">
        <v>85</v>
      </c>
    </row>
    <row r="22" spans="1:16" ht="15.75" customHeight="1" x14ac:dyDescent="0.35">
      <c r="A22" s="1" t="s">
        <v>86</v>
      </c>
    </row>
    <row r="23" spans="1:16" ht="15.75" customHeight="1" x14ac:dyDescent="0.35">
      <c r="A23" s="1" t="s">
        <v>87</v>
      </c>
    </row>
    <row r="24" spans="1:16" ht="15.75" customHeight="1" x14ac:dyDescent="0.35">
      <c r="A24" s="1" t="s">
        <v>88</v>
      </c>
    </row>
    <row r="25" spans="1:16" ht="15.75" customHeight="1" x14ac:dyDescent="0.35">
      <c r="A25" s="1" t="s">
        <v>89</v>
      </c>
    </row>
    <row r="26" spans="1:16" ht="15.75" customHeight="1" x14ac:dyDescent="0.35">
      <c r="A26" s="1" t="s">
        <v>90</v>
      </c>
    </row>
    <row r="27" spans="1:16" ht="15.75" customHeight="1" x14ac:dyDescent="0.35"/>
    <row r="28" spans="1:16" ht="15.75" customHeight="1" x14ac:dyDescent="0.35">
      <c r="A28" s="1" t="s">
        <v>91</v>
      </c>
      <c r="J28" s="1" t="s">
        <v>60</v>
      </c>
      <c r="K28" s="1" t="s">
        <v>92</v>
      </c>
      <c r="M28" s="2" t="s">
        <v>93</v>
      </c>
      <c r="N28" s="2" t="s">
        <v>94</v>
      </c>
      <c r="O28" s="2" t="s">
        <v>95</v>
      </c>
      <c r="P28" s="2"/>
    </row>
    <row r="29" spans="1:16" ht="15.75" customHeight="1" x14ac:dyDescent="0.35">
      <c r="A29" s="1" t="s">
        <v>96</v>
      </c>
      <c r="J29" s="1">
        <v>1</v>
      </c>
      <c r="K29" s="1">
        <v>500</v>
      </c>
      <c r="M29" s="2"/>
      <c r="N29" s="2"/>
      <c r="O29" s="2"/>
      <c r="P29" s="2"/>
    </row>
    <row r="30" spans="1:16" ht="15.75" customHeight="1" x14ac:dyDescent="0.35">
      <c r="A30" s="1" t="s">
        <v>8</v>
      </c>
      <c r="J30" s="1">
        <v>2</v>
      </c>
      <c r="K30" s="1">
        <v>700</v>
      </c>
    </row>
    <row r="31" spans="1:16" ht="15.75" customHeight="1" x14ac:dyDescent="0.35">
      <c r="A31" s="1" t="s">
        <v>97</v>
      </c>
      <c r="J31" s="1">
        <v>3</v>
      </c>
      <c r="K31" s="1">
        <v>400</v>
      </c>
    </row>
    <row r="32" spans="1:16" ht="15.75" customHeight="1" x14ac:dyDescent="0.35">
      <c r="A32" s="1" t="s">
        <v>98</v>
      </c>
      <c r="J32" s="1">
        <v>4</v>
      </c>
      <c r="K32" s="1">
        <v>600</v>
      </c>
    </row>
    <row r="33" spans="1:11" ht="15.75" customHeight="1" x14ac:dyDescent="0.35">
      <c r="A33" s="1" t="s">
        <v>99</v>
      </c>
      <c r="J33" s="1">
        <v>5</v>
      </c>
      <c r="K33" s="1">
        <v>550</v>
      </c>
    </row>
    <row r="34" spans="1:11" ht="15.75" customHeight="1" x14ac:dyDescent="0.35">
      <c r="A34" s="1" t="s">
        <v>100</v>
      </c>
      <c r="J34" s="1">
        <v>6</v>
      </c>
      <c r="K34" s="1">
        <v>750</v>
      </c>
    </row>
    <row r="35" spans="1:11" ht="15.75" customHeight="1" x14ac:dyDescent="0.35">
      <c r="A35" s="1" t="s">
        <v>101</v>
      </c>
      <c r="J35" s="1">
        <v>7</v>
      </c>
      <c r="K35" s="1">
        <v>650</v>
      </c>
    </row>
    <row r="36" spans="1:11" ht="15.75" customHeight="1" x14ac:dyDescent="0.35">
      <c r="A36" s="1" t="s">
        <v>102</v>
      </c>
      <c r="J36" s="1">
        <v>8</v>
      </c>
      <c r="K36" s="1">
        <v>500</v>
      </c>
    </row>
    <row r="37" spans="1:11" ht="15.75" customHeight="1" x14ac:dyDescent="0.35">
      <c r="A37" s="1" t="s">
        <v>103</v>
      </c>
      <c r="J37" s="1">
        <v>9</v>
      </c>
      <c r="K37" s="1">
        <v>600</v>
      </c>
    </row>
    <row r="38" spans="1:11" ht="15.75" customHeight="1" x14ac:dyDescent="0.35">
      <c r="A38" s="1" t="s">
        <v>104</v>
      </c>
      <c r="J38" s="1">
        <v>10</v>
      </c>
      <c r="K38" s="1">
        <v>550</v>
      </c>
    </row>
    <row r="39" spans="1:11" ht="15.75" customHeight="1" x14ac:dyDescent="0.35">
      <c r="A39" s="1" t="s">
        <v>105</v>
      </c>
      <c r="J39" s="1">
        <v>11</v>
      </c>
      <c r="K39" s="1">
        <v>800</v>
      </c>
    </row>
    <row r="40" spans="1:11" ht="15.75" customHeight="1" x14ac:dyDescent="0.35">
      <c r="A40" s="1" t="s">
        <v>106</v>
      </c>
      <c r="J40" s="1">
        <v>12</v>
      </c>
      <c r="K40" s="1">
        <v>450</v>
      </c>
    </row>
    <row r="41" spans="1:11" ht="15.75" customHeight="1" x14ac:dyDescent="0.35">
      <c r="A41" s="1" t="s">
        <v>107</v>
      </c>
      <c r="J41" s="1">
        <v>13</v>
      </c>
      <c r="K41" s="1">
        <v>700</v>
      </c>
    </row>
    <row r="42" spans="1:11" ht="15.75" customHeight="1" x14ac:dyDescent="0.35">
      <c r="A42" s="1" t="s">
        <v>108</v>
      </c>
      <c r="J42" s="1">
        <v>14</v>
      </c>
      <c r="K42" s="1">
        <v>550</v>
      </c>
    </row>
    <row r="43" spans="1:11" ht="15.75" customHeight="1" x14ac:dyDescent="0.35">
      <c r="J43" s="1">
        <v>15</v>
      </c>
      <c r="K43" s="1">
        <v>600</v>
      </c>
    </row>
    <row r="44" spans="1:11" ht="15.75" customHeight="1" x14ac:dyDescent="0.35">
      <c r="J44" s="1">
        <v>16</v>
      </c>
      <c r="K44" s="1">
        <v>400</v>
      </c>
    </row>
    <row r="45" spans="1:11" ht="15.75" customHeight="1" x14ac:dyDescent="0.35">
      <c r="J45" s="1">
        <v>17</v>
      </c>
      <c r="K45" s="1">
        <v>650</v>
      </c>
    </row>
    <row r="46" spans="1:11" ht="15.75" customHeight="1" x14ac:dyDescent="0.35">
      <c r="J46" s="1">
        <v>18</v>
      </c>
      <c r="K46" s="1">
        <v>500</v>
      </c>
    </row>
    <row r="47" spans="1:11" ht="15.75" customHeight="1" x14ac:dyDescent="0.35">
      <c r="J47" s="1">
        <v>19</v>
      </c>
      <c r="K47" s="1">
        <v>750</v>
      </c>
    </row>
    <row r="48" spans="1:11" ht="15.75" customHeight="1" x14ac:dyDescent="0.35">
      <c r="J48" s="1">
        <v>20</v>
      </c>
      <c r="K48" s="1">
        <v>550</v>
      </c>
    </row>
    <row r="49" spans="1:16" ht="15.75" customHeight="1" x14ac:dyDescent="0.35">
      <c r="J49" s="1">
        <v>21</v>
      </c>
      <c r="K49" s="1">
        <v>700</v>
      </c>
    </row>
    <row r="50" spans="1:16" ht="15.75" customHeight="1" x14ac:dyDescent="0.35">
      <c r="J50" s="1">
        <v>22</v>
      </c>
      <c r="K50" s="1">
        <v>600</v>
      </c>
    </row>
    <row r="51" spans="1:16" ht="15.75" customHeight="1" x14ac:dyDescent="0.35">
      <c r="J51" s="1">
        <v>23</v>
      </c>
      <c r="K51" s="1">
        <v>500</v>
      </c>
    </row>
    <row r="52" spans="1:16" ht="15.75" customHeight="1" x14ac:dyDescent="0.35">
      <c r="J52" s="1">
        <v>24</v>
      </c>
      <c r="K52" s="1">
        <v>800</v>
      </c>
    </row>
    <row r="53" spans="1:16" ht="15.75" customHeight="1" x14ac:dyDescent="0.35">
      <c r="J53" s="1">
        <v>25</v>
      </c>
      <c r="K53" s="1">
        <v>550</v>
      </c>
    </row>
    <row r="54" spans="1:16" ht="15.75" customHeight="1" x14ac:dyDescent="0.35">
      <c r="J54" s="1">
        <v>26</v>
      </c>
      <c r="K54" s="1">
        <v>650</v>
      </c>
    </row>
    <row r="55" spans="1:16" ht="15.75" customHeight="1" x14ac:dyDescent="0.35">
      <c r="J55" s="1">
        <v>27</v>
      </c>
      <c r="K55" s="1">
        <v>400</v>
      </c>
    </row>
    <row r="56" spans="1:16" ht="15.75" customHeight="1" x14ac:dyDescent="0.35">
      <c r="J56" s="1">
        <v>28</v>
      </c>
      <c r="K56" s="1">
        <v>600</v>
      </c>
    </row>
    <row r="57" spans="1:16" ht="15.75" customHeight="1" x14ac:dyDescent="0.35">
      <c r="J57" s="1">
        <v>29</v>
      </c>
      <c r="K57" s="1">
        <v>750</v>
      </c>
    </row>
    <row r="58" spans="1:16" ht="15.75" customHeight="1" x14ac:dyDescent="0.35">
      <c r="J58" s="1">
        <v>30</v>
      </c>
      <c r="K58" s="1">
        <v>550</v>
      </c>
    </row>
    <row r="59" spans="1:16" ht="15.75" customHeight="1" x14ac:dyDescent="0.35"/>
    <row r="60" spans="1:16" ht="15.75" customHeight="1" x14ac:dyDescent="0.35">
      <c r="A60" s="1" t="s">
        <v>109</v>
      </c>
      <c r="K60" s="1" t="s">
        <v>110</v>
      </c>
      <c r="M60" s="1" t="s">
        <v>60</v>
      </c>
      <c r="N60" s="1" t="s">
        <v>93</v>
      </c>
      <c r="O60" s="1" t="s">
        <v>63</v>
      </c>
      <c r="P60" s="1" t="s">
        <v>65</v>
      </c>
    </row>
    <row r="61" spans="1:16" ht="15.75" customHeight="1" x14ac:dyDescent="0.35">
      <c r="A61" s="1" t="s">
        <v>111</v>
      </c>
      <c r="K61" s="1">
        <v>1</v>
      </c>
      <c r="M61" s="1">
        <v>3</v>
      </c>
      <c r="N61" s="1">
        <f>AVERAGE(M61:M110)</f>
        <v>3.56</v>
      </c>
      <c r="O61" s="1">
        <f>VARP(M61:M110)</f>
        <v>2.4064000000000001</v>
      </c>
      <c r="P61" s="1">
        <f>SQRT(O61)</f>
        <v>1.5512575543732252</v>
      </c>
    </row>
    <row r="62" spans="1:16" ht="15.75" customHeight="1" x14ac:dyDescent="0.35">
      <c r="A62" s="1" t="s">
        <v>112</v>
      </c>
      <c r="K62" s="1">
        <v>2</v>
      </c>
      <c r="M62" s="1">
        <v>5</v>
      </c>
    </row>
    <row r="63" spans="1:16" ht="15.75" customHeight="1" x14ac:dyDescent="0.35">
      <c r="A63" s="1" t="s">
        <v>8</v>
      </c>
      <c r="K63" s="1">
        <v>3</v>
      </c>
      <c r="M63" s="1">
        <v>2</v>
      </c>
    </row>
    <row r="64" spans="1:16" ht="15.75" customHeight="1" x14ac:dyDescent="0.35">
      <c r="A64" s="1" t="s">
        <v>113</v>
      </c>
      <c r="K64" s="1">
        <v>4</v>
      </c>
      <c r="M64" s="1">
        <v>4</v>
      </c>
    </row>
    <row r="65" spans="1:13" ht="15.75" customHeight="1" x14ac:dyDescent="0.35">
      <c r="A65" s="1" t="s">
        <v>114</v>
      </c>
      <c r="K65" s="1">
        <v>5</v>
      </c>
      <c r="M65" s="1">
        <v>6</v>
      </c>
    </row>
    <row r="66" spans="1:13" ht="15.75" customHeight="1" x14ac:dyDescent="0.35">
      <c r="A66" s="1" t="s">
        <v>115</v>
      </c>
      <c r="K66" s="1">
        <v>6</v>
      </c>
      <c r="M66" s="1">
        <v>2</v>
      </c>
    </row>
    <row r="67" spans="1:13" ht="15.75" customHeight="1" x14ac:dyDescent="0.35">
      <c r="A67" s="1" t="s">
        <v>116</v>
      </c>
      <c r="K67" s="1">
        <v>7</v>
      </c>
      <c r="M67" s="1">
        <v>3</v>
      </c>
    </row>
    <row r="68" spans="1:13" ht="15.75" customHeight="1" x14ac:dyDescent="0.35">
      <c r="A68" s="1" t="s">
        <v>117</v>
      </c>
      <c r="K68" s="1">
        <v>8</v>
      </c>
      <c r="M68" s="1">
        <v>4</v>
      </c>
    </row>
    <row r="69" spans="1:13" ht="15.75" customHeight="1" x14ac:dyDescent="0.35">
      <c r="A69" s="1" t="s">
        <v>118</v>
      </c>
      <c r="K69" s="1">
        <v>9</v>
      </c>
      <c r="M69" s="1">
        <v>2</v>
      </c>
    </row>
    <row r="70" spans="1:13" ht="15.75" customHeight="1" x14ac:dyDescent="0.35">
      <c r="A70" s="1" t="s">
        <v>101</v>
      </c>
      <c r="K70" s="1">
        <v>10</v>
      </c>
      <c r="M70" s="1">
        <v>5</v>
      </c>
    </row>
    <row r="71" spans="1:13" ht="15.75" customHeight="1" x14ac:dyDescent="0.35">
      <c r="A71" s="1" t="s">
        <v>119</v>
      </c>
      <c r="K71" s="1">
        <v>11</v>
      </c>
      <c r="M71" s="1">
        <v>7</v>
      </c>
    </row>
    <row r="72" spans="1:13" ht="15.75" customHeight="1" x14ac:dyDescent="0.35">
      <c r="A72" s="1" t="s">
        <v>120</v>
      </c>
      <c r="K72" s="1">
        <v>12</v>
      </c>
      <c r="M72" s="1">
        <v>2</v>
      </c>
    </row>
    <row r="73" spans="1:13" ht="15.75" customHeight="1" x14ac:dyDescent="0.35">
      <c r="A73" s="1" t="s">
        <v>121</v>
      </c>
      <c r="K73" s="1">
        <v>13</v>
      </c>
      <c r="M73" s="1">
        <v>3</v>
      </c>
    </row>
    <row r="74" spans="1:13" ht="15.75" customHeight="1" x14ac:dyDescent="0.35">
      <c r="A74" s="1" t="s">
        <v>122</v>
      </c>
      <c r="K74" s="1">
        <v>14</v>
      </c>
      <c r="M74" s="1">
        <v>4</v>
      </c>
    </row>
    <row r="75" spans="1:13" ht="15.75" customHeight="1" x14ac:dyDescent="0.35">
      <c r="A75" s="1" t="s">
        <v>123</v>
      </c>
      <c r="K75" s="1">
        <v>15</v>
      </c>
      <c r="M75" s="1">
        <v>2</v>
      </c>
    </row>
    <row r="76" spans="1:13" ht="15.75" customHeight="1" x14ac:dyDescent="0.35">
      <c r="A76" s="1" t="s">
        <v>124</v>
      </c>
      <c r="K76" s="1">
        <v>16</v>
      </c>
      <c r="M76" s="1">
        <v>6</v>
      </c>
    </row>
    <row r="77" spans="1:13" ht="15.75" customHeight="1" x14ac:dyDescent="0.35">
      <c r="A77" s="1" t="s">
        <v>125</v>
      </c>
      <c r="K77" s="1">
        <v>17</v>
      </c>
      <c r="M77" s="1">
        <v>2</v>
      </c>
    </row>
    <row r="78" spans="1:13" ht="15.75" customHeight="1" x14ac:dyDescent="0.35">
      <c r="K78" s="1">
        <v>18</v>
      </c>
      <c r="M78" s="1">
        <v>3</v>
      </c>
    </row>
    <row r="79" spans="1:13" ht="15.75" customHeight="1" x14ac:dyDescent="0.35">
      <c r="K79" s="1">
        <v>19</v>
      </c>
      <c r="M79" s="1">
        <v>5</v>
      </c>
    </row>
    <row r="80" spans="1:13" ht="15.75" customHeight="1" x14ac:dyDescent="0.35">
      <c r="K80" s="1">
        <v>20</v>
      </c>
      <c r="M80" s="1">
        <v>6</v>
      </c>
    </row>
    <row r="81" spans="11:13" ht="15.75" customHeight="1" x14ac:dyDescent="0.35">
      <c r="K81" s="1">
        <v>21</v>
      </c>
      <c r="M81" s="1">
        <v>3</v>
      </c>
    </row>
    <row r="82" spans="11:13" ht="15.75" customHeight="1" x14ac:dyDescent="0.35">
      <c r="K82" s="1">
        <v>22</v>
      </c>
      <c r="M82" s="1">
        <v>2</v>
      </c>
    </row>
    <row r="83" spans="11:13" ht="15.75" customHeight="1" x14ac:dyDescent="0.35">
      <c r="K83" s="1">
        <v>23</v>
      </c>
      <c r="M83" s="1">
        <v>1</v>
      </c>
    </row>
    <row r="84" spans="11:13" ht="15.75" customHeight="1" x14ac:dyDescent="0.35">
      <c r="K84" s="1">
        <v>24</v>
      </c>
      <c r="M84" s="1">
        <v>4</v>
      </c>
    </row>
    <row r="85" spans="11:13" ht="15.75" customHeight="1" x14ac:dyDescent="0.35">
      <c r="K85" s="1">
        <v>25</v>
      </c>
      <c r="M85" s="1">
        <v>2</v>
      </c>
    </row>
    <row r="86" spans="11:13" ht="15.75" customHeight="1" x14ac:dyDescent="0.35">
      <c r="K86" s="1">
        <v>26</v>
      </c>
      <c r="M86" s="1">
        <v>4</v>
      </c>
    </row>
    <row r="87" spans="11:13" ht="15.75" customHeight="1" x14ac:dyDescent="0.35">
      <c r="K87" s="1">
        <v>27</v>
      </c>
      <c r="M87" s="1">
        <v>5</v>
      </c>
    </row>
    <row r="88" spans="11:13" ht="15.75" customHeight="1" x14ac:dyDescent="0.35">
      <c r="K88" s="1">
        <v>28</v>
      </c>
      <c r="M88" s="1">
        <v>3</v>
      </c>
    </row>
    <row r="89" spans="11:13" ht="15.75" customHeight="1" x14ac:dyDescent="0.35">
      <c r="K89" s="1">
        <v>29</v>
      </c>
      <c r="M89" s="1">
        <v>2</v>
      </c>
    </row>
    <row r="90" spans="11:13" ht="15.75" customHeight="1" x14ac:dyDescent="0.35">
      <c r="K90" s="1">
        <v>30</v>
      </c>
      <c r="M90" s="1">
        <v>7</v>
      </c>
    </row>
    <row r="91" spans="11:13" ht="15.75" customHeight="1" x14ac:dyDescent="0.35">
      <c r="K91" s="1">
        <v>31</v>
      </c>
      <c r="M91" s="1">
        <v>2</v>
      </c>
    </row>
    <row r="92" spans="11:13" ht="15.75" customHeight="1" x14ac:dyDescent="0.35">
      <c r="K92" s="1">
        <v>32</v>
      </c>
      <c r="M92" s="1">
        <v>3</v>
      </c>
    </row>
    <row r="93" spans="11:13" ht="15.75" customHeight="1" x14ac:dyDescent="0.35">
      <c r="K93" s="1">
        <v>33</v>
      </c>
      <c r="M93" s="1">
        <v>4</v>
      </c>
    </row>
    <row r="94" spans="11:13" ht="15.75" customHeight="1" x14ac:dyDescent="0.35">
      <c r="K94" s="1">
        <v>34</v>
      </c>
      <c r="M94" s="1">
        <v>5</v>
      </c>
    </row>
    <row r="95" spans="11:13" ht="15.75" customHeight="1" x14ac:dyDescent="0.35">
      <c r="K95" s="1">
        <v>35</v>
      </c>
      <c r="M95" s="1">
        <v>1</v>
      </c>
    </row>
    <row r="96" spans="11:13" ht="15.75" customHeight="1" x14ac:dyDescent="0.35">
      <c r="K96" s="1">
        <v>36</v>
      </c>
      <c r="M96" s="1">
        <v>6</v>
      </c>
    </row>
    <row r="97" spans="11:13" ht="15.75" customHeight="1" x14ac:dyDescent="0.35">
      <c r="K97" s="1">
        <v>37</v>
      </c>
      <c r="M97" s="1">
        <v>2</v>
      </c>
    </row>
    <row r="98" spans="11:13" ht="15.75" customHeight="1" x14ac:dyDescent="0.35">
      <c r="K98" s="1">
        <v>38</v>
      </c>
      <c r="M98" s="1">
        <v>4</v>
      </c>
    </row>
    <row r="99" spans="11:13" ht="15.75" customHeight="1" x14ac:dyDescent="0.35">
      <c r="K99" s="1">
        <v>39</v>
      </c>
      <c r="M99" s="1">
        <v>3</v>
      </c>
    </row>
    <row r="100" spans="11:13" ht="15.75" customHeight="1" x14ac:dyDescent="0.35">
      <c r="K100" s="1">
        <v>40</v>
      </c>
      <c r="M100" s="1">
        <v>5</v>
      </c>
    </row>
    <row r="101" spans="11:13" ht="15.75" customHeight="1" x14ac:dyDescent="0.35">
      <c r="K101" s="1">
        <v>41</v>
      </c>
      <c r="M101" s="1">
        <v>3</v>
      </c>
    </row>
    <row r="102" spans="11:13" ht="15.75" customHeight="1" x14ac:dyDescent="0.35">
      <c r="K102" s="1">
        <v>42</v>
      </c>
      <c r="M102" s="1">
        <v>2</v>
      </c>
    </row>
    <row r="103" spans="11:13" ht="15.75" customHeight="1" x14ac:dyDescent="0.35">
      <c r="K103" s="1">
        <v>43</v>
      </c>
      <c r="M103" s="1">
        <v>4</v>
      </c>
    </row>
    <row r="104" spans="11:13" ht="15.75" customHeight="1" x14ac:dyDescent="0.35">
      <c r="K104" s="1">
        <v>44</v>
      </c>
      <c r="M104" s="1">
        <v>2</v>
      </c>
    </row>
    <row r="105" spans="11:13" ht="15.75" customHeight="1" x14ac:dyDescent="0.35">
      <c r="K105" s="1">
        <v>45</v>
      </c>
      <c r="M105" s="1">
        <v>6</v>
      </c>
    </row>
    <row r="106" spans="11:13" ht="15.75" customHeight="1" x14ac:dyDescent="0.35">
      <c r="K106" s="1">
        <v>46</v>
      </c>
      <c r="M106" s="1">
        <v>3</v>
      </c>
    </row>
    <row r="107" spans="11:13" ht="15.75" customHeight="1" x14ac:dyDescent="0.35">
      <c r="K107" s="1">
        <v>47</v>
      </c>
      <c r="M107" s="1">
        <v>2</v>
      </c>
    </row>
    <row r="108" spans="11:13" ht="15.75" customHeight="1" x14ac:dyDescent="0.35">
      <c r="K108" s="1">
        <v>48</v>
      </c>
      <c r="M108" s="1">
        <v>4</v>
      </c>
    </row>
    <row r="109" spans="11:13" ht="15.75" customHeight="1" x14ac:dyDescent="0.35">
      <c r="K109" s="1">
        <v>49</v>
      </c>
      <c r="M109" s="1">
        <v>5</v>
      </c>
    </row>
    <row r="110" spans="11:13" ht="15.75" customHeight="1" x14ac:dyDescent="0.35">
      <c r="K110" s="1">
        <v>50</v>
      </c>
      <c r="M110" s="1">
        <v>3</v>
      </c>
    </row>
    <row r="111" spans="11:13" ht="15.75" customHeight="1" x14ac:dyDescent="0.35"/>
    <row r="112" spans="11:13" ht="15.75" customHeight="1" x14ac:dyDescent="0.35"/>
    <row r="113" spans="1:19" ht="15.75" customHeight="1" x14ac:dyDescent="0.35">
      <c r="A113" s="1" t="s">
        <v>126</v>
      </c>
      <c r="L113" s="1" t="s">
        <v>127</v>
      </c>
      <c r="M113" s="1" t="s">
        <v>128</v>
      </c>
      <c r="O113" s="1" t="s">
        <v>129</v>
      </c>
      <c r="P113" s="1" t="s">
        <v>93</v>
      </c>
    </row>
    <row r="114" spans="1:19" ht="15.75" customHeight="1" x14ac:dyDescent="0.35">
      <c r="A114" s="1" t="s">
        <v>130</v>
      </c>
      <c r="L114" s="1">
        <v>1</v>
      </c>
      <c r="M114" s="1">
        <v>120</v>
      </c>
      <c r="O114" s="1">
        <f>AVERAGE(M114:M125)</f>
        <v>132.5</v>
      </c>
      <c r="P114" s="1">
        <f>MAX(M114:M125)-MIN(M114:M125)</f>
        <v>45</v>
      </c>
    </row>
    <row r="115" spans="1:19" ht="15.75" customHeight="1" x14ac:dyDescent="0.35">
      <c r="A115" s="1" t="s">
        <v>131</v>
      </c>
      <c r="L115" s="1">
        <v>2</v>
      </c>
      <c r="M115" s="1">
        <v>150</v>
      </c>
      <c r="P115" s="1" t="s">
        <v>62</v>
      </c>
    </row>
    <row r="116" spans="1:19" ht="15.75" customHeight="1" x14ac:dyDescent="0.35">
      <c r="A116" s="1" t="s">
        <v>132</v>
      </c>
      <c r="L116" s="1">
        <v>3</v>
      </c>
      <c r="M116" s="1">
        <v>110</v>
      </c>
      <c r="P116" s="1">
        <f>MAX(M114:M125)</f>
        <v>155</v>
      </c>
    </row>
    <row r="117" spans="1:19" ht="15.75" customHeight="1" x14ac:dyDescent="0.35">
      <c r="A117" s="1" t="s">
        <v>133</v>
      </c>
      <c r="L117" s="1">
        <v>4</v>
      </c>
      <c r="M117" s="1">
        <v>135</v>
      </c>
      <c r="P117" s="1" t="s">
        <v>68</v>
      </c>
    </row>
    <row r="118" spans="1:19" ht="15.75" customHeight="1" x14ac:dyDescent="0.35">
      <c r="A118" s="1" t="s">
        <v>101</v>
      </c>
      <c r="L118" s="1">
        <v>5</v>
      </c>
      <c r="M118" s="1">
        <v>125</v>
      </c>
      <c r="P118" s="1">
        <f>MIN(M114:M125)</f>
        <v>110</v>
      </c>
    </row>
    <row r="119" spans="1:19" ht="15.75" customHeight="1" x14ac:dyDescent="0.35">
      <c r="A119" s="1" t="s">
        <v>134</v>
      </c>
      <c r="L119" s="1">
        <v>6</v>
      </c>
      <c r="M119" s="1">
        <v>140</v>
      </c>
      <c r="P119" s="1">
        <f>P116-P118</f>
        <v>45</v>
      </c>
    </row>
    <row r="120" spans="1:19" ht="15.75" customHeight="1" x14ac:dyDescent="0.35">
      <c r="A120" s="1" t="s">
        <v>135</v>
      </c>
      <c r="L120" s="1">
        <v>7</v>
      </c>
      <c r="M120" s="1">
        <v>130</v>
      </c>
    </row>
    <row r="121" spans="1:19" ht="15.75" customHeight="1" x14ac:dyDescent="0.35">
      <c r="A121" s="1" t="s">
        <v>136</v>
      </c>
      <c r="L121" s="1">
        <v>8</v>
      </c>
      <c r="M121" s="1">
        <v>155</v>
      </c>
    </row>
    <row r="122" spans="1:19" ht="15.75" customHeight="1" x14ac:dyDescent="0.35">
      <c r="A122" s="1" t="s">
        <v>137</v>
      </c>
      <c r="L122" s="1">
        <v>9</v>
      </c>
      <c r="M122" s="1">
        <v>115</v>
      </c>
    </row>
    <row r="123" spans="1:19" ht="15.75" customHeight="1" x14ac:dyDescent="0.35">
      <c r="A123" s="1" t="s">
        <v>138</v>
      </c>
      <c r="L123" s="1">
        <v>10</v>
      </c>
      <c r="M123" s="1">
        <v>145</v>
      </c>
    </row>
    <row r="124" spans="1:19" ht="15.75" customHeight="1" x14ac:dyDescent="0.35">
      <c r="A124" s="1" t="s">
        <v>139</v>
      </c>
      <c r="L124" s="1">
        <v>11</v>
      </c>
      <c r="M124" s="1">
        <v>135</v>
      </c>
    </row>
    <row r="125" spans="1:19" ht="15.75" customHeight="1" x14ac:dyDescent="0.35">
      <c r="L125" s="1">
        <v>12</v>
      </c>
      <c r="M125" s="1">
        <v>130</v>
      </c>
    </row>
    <row r="126" spans="1:19" ht="15.75" customHeight="1" x14ac:dyDescent="0.35"/>
    <row r="127" spans="1:19" ht="15.75" customHeight="1" x14ac:dyDescent="0.35">
      <c r="A127" s="1" t="s">
        <v>140</v>
      </c>
      <c r="K127" s="1" t="s">
        <v>141</v>
      </c>
      <c r="M127" s="1" t="s">
        <v>142</v>
      </c>
      <c r="O127" s="1" t="s">
        <v>143</v>
      </c>
      <c r="P127" s="1" t="s">
        <v>65</v>
      </c>
    </row>
    <row r="128" spans="1:19" ht="15.75" customHeight="1" x14ac:dyDescent="0.35">
      <c r="A128" s="1" t="s">
        <v>144</v>
      </c>
      <c r="K128" s="1">
        <v>1</v>
      </c>
      <c r="M128" s="1">
        <v>8</v>
      </c>
      <c r="O128" s="1">
        <f>AVERAGE(M128:M177)</f>
        <v>7.5</v>
      </c>
      <c r="P128" s="1">
        <f>_xlfn.STDEV.P(M128:M177)</f>
        <v>1.0246950765959599</v>
      </c>
      <c r="R128" s="1">
        <f>M128-O128</f>
        <v>0.5</v>
      </c>
      <c r="S128" s="1">
        <f t="shared" ref="S128:S134" si="1">POWER(R128,2)</f>
        <v>0.25</v>
      </c>
    </row>
    <row r="129" spans="1:19" ht="15.75" customHeight="1" x14ac:dyDescent="0.35">
      <c r="A129" s="1" t="s">
        <v>8</v>
      </c>
      <c r="K129" s="1">
        <v>2</v>
      </c>
      <c r="M129" s="1">
        <v>7</v>
      </c>
      <c r="O129" s="1">
        <v>7.5</v>
      </c>
      <c r="R129" s="1">
        <f>M129-O128</f>
        <v>-0.5</v>
      </c>
      <c r="S129" s="1">
        <f t="shared" si="1"/>
        <v>0.25</v>
      </c>
    </row>
    <row r="130" spans="1:19" ht="15.75" customHeight="1" x14ac:dyDescent="0.35">
      <c r="A130" s="1" t="s">
        <v>145</v>
      </c>
      <c r="K130" s="1">
        <v>3</v>
      </c>
      <c r="M130" s="1">
        <v>9</v>
      </c>
      <c r="O130" s="1">
        <v>7.5</v>
      </c>
      <c r="R130" s="1">
        <f>M130-O130</f>
        <v>1.5</v>
      </c>
      <c r="S130" s="1">
        <f t="shared" si="1"/>
        <v>2.25</v>
      </c>
    </row>
    <row r="131" spans="1:19" ht="15.75" customHeight="1" x14ac:dyDescent="0.35">
      <c r="A131" s="1" t="s">
        <v>146</v>
      </c>
      <c r="K131" s="1">
        <v>4</v>
      </c>
      <c r="M131" s="1">
        <v>6</v>
      </c>
      <c r="R131" s="1">
        <f>M131-O130</f>
        <v>-1.5</v>
      </c>
      <c r="S131" s="1">
        <f t="shared" si="1"/>
        <v>2.25</v>
      </c>
    </row>
    <row r="132" spans="1:19" ht="15.75" customHeight="1" x14ac:dyDescent="0.35">
      <c r="A132" s="1" t="s">
        <v>147</v>
      </c>
      <c r="K132" s="1">
        <v>5</v>
      </c>
      <c r="M132" s="1">
        <v>7</v>
      </c>
      <c r="R132" s="1">
        <f>M132-O130</f>
        <v>-0.5</v>
      </c>
      <c r="S132" s="1">
        <f t="shared" si="1"/>
        <v>0.25</v>
      </c>
    </row>
    <row r="133" spans="1:19" ht="15.75" customHeight="1" x14ac:dyDescent="0.35">
      <c r="A133" s="1" t="s">
        <v>148</v>
      </c>
      <c r="K133" s="1">
        <v>6</v>
      </c>
      <c r="M133" s="1">
        <v>8</v>
      </c>
      <c r="R133" s="1">
        <f>M133-O130</f>
        <v>0.5</v>
      </c>
      <c r="S133" s="1">
        <f t="shared" si="1"/>
        <v>0.25</v>
      </c>
    </row>
    <row r="134" spans="1:19" ht="15.75" customHeight="1" x14ac:dyDescent="0.35">
      <c r="A134" s="1" t="s">
        <v>149</v>
      </c>
      <c r="K134" s="1">
        <v>7</v>
      </c>
      <c r="M134" s="1">
        <v>9</v>
      </c>
      <c r="R134" s="1">
        <f>M134-O130</f>
        <v>1.5</v>
      </c>
      <c r="S134" s="1">
        <f t="shared" si="1"/>
        <v>2.25</v>
      </c>
    </row>
    <row r="135" spans="1:19" ht="15.75" customHeight="1" x14ac:dyDescent="0.35">
      <c r="A135" s="1" t="s">
        <v>150</v>
      </c>
      <c r="K135" s="1">
        <v>8</v>
      </c>
      <c r="M135" s="1">
        <v>8</v>
      </c>
      <c r="R135" s="1">
        <f>M135-O130</f>
        <v>0.5</v>
      </c>
    </row>
    <row r="136" spans="1:19" ht="15.75" customHeight="1" x14ac:dyDescent="0.35">
      <c r="A136" s="1" t="s">
        <v>101</v>
      </c>
      <c r="K136" s="1">
        <v>9</v>
      </c>
      <c r="M136" s="1">
        <v>7</v>
      </c>
      <c r="R136" s="1">
        <f>M136-O130</f>
        <v>-0.5</v>
      </c>
    </row>
    <row r="137" spans="1:19" ht="15.75" customHeight="1" x14ac:dyDescent="0.35">
      <c r="A137" s="1" t="s">
        <v>151</v>
      </c>
      <c r="K137" s="1">
        <v>10</v>
      </c>
      <c r="M137" s="1">
        <v>6</v>
      </c>
      <c r="R137" s="1">
        <f>M137-O130</f>
        <v>-1.5</v>
      </c>
    </row>
    <row r="138" spans="1:19" ht="15.75" customHeight="1" x14ac:dyDescent="0.35">
      <c r="A138" s="1" t="s">
        <v>152</v>
      </c>
      <c r="K138" s="1">
        <v>11</v>
      </c>
      <c r="M138" s="1">
        <v>8</v>
      </c>
      <c r="R138" s="1">
        <f>M138-O130</f>
        <v>0.5</v>
      </c>
    </row>
    <row r="139" spans="1:19" ht="15.75" customHeight="1" x14ac:dyDescent="0.35">
      <c r="A139" s="1" t="s">
        <v>153</v>
      </c>
      <c r="K139" s="1">
        <v>12</v>
      </c>
      <c r="M139" s="1">
        <v>9</v>
      </c>
      <c r="R139" s="1">
        <f>M139-O130</f>
        <v>1.5</v>
      </c>
    </row>
    <row r="140" spans="1:19" ht="15.75" customHeight="1" x14ac:dyDescent="0.35">
      <c r="A140" s="1" t="s">
        <v>154</v>
      </c>
      <c r="K140" s="1">
        <v>13</v>
      </c>
      <c r="M140" s="1">
        <v>7</v>
      </c>
      <c r="R140" s="1">
        <f>M140-O142</f>
        <v>-0.5</v>
      </c>
    </row>
    <row r="141" spans="1:19" ht="15.75" customHeight="1" x14ac:dyDescent="0.35">
      <c r="A141" s="1" t="s">
        <v>155</v>
      </c>
      <c r="K141" s="1">
        <v>14</v>
      </c>
      <c r="M141" s="1">
        <v>8</v>
      </c>
      <c r="R141" s="1">
        <f t="shared" ref="R141:R142" si="2">M141-7.5</f>
        <v>0.5</v>
      </c>
    </row>
    <row r="142" spans="1:19" ht="15.75" customHeight="1" x14ac:dyDescent="0.35">
      <c r="A142" s="1" t="s">
        <v>156</v>
      </c>
      <c r="K142" s="1">
        <v>15</v>
      </c>
      <c r="M142" s="1">
        <v>7</v>
      </c>
      <c r="O142" s="1">
        <v>7.5</v>
      </c>
      <c r="R142" s="1">
        <f t="shared" si="2"/>
        <v>-0.5</v>
      </c>
    </row>
    <row r="143" spans="1:19" ht="15.75" customHeight="1" x14ac:dyDescent="0.35">
      <c r="K143" s="1">
        <v>16</v>
      </c>
      <c r="M143" s="1">
        <v>6</v>
      </c>
      <c r="R143" s="1">
        <f>M143-O142</f>
        <v>-1.5</v>
      </c>
    </row>
    <row r="144" spans="1:19" ht="15.75" customHeight="1" x14ac:dyDescent="0.35">
      <c r="K144" s="1">
        <v>17</v>
      </c>
      <c r="M144" s="1">
        <v>8</v>
      </c>
      <c r="R144" s="1">
        <f>M144-O142</f>
        <v>0.5</v>
      </c>
    </row>
    <row r="145" spans="11:18" ht="15.75" customHeight="1" x14ac:dyDescent="0.35">
      <c r="K145" s="1">
        <v>18</v>
      </c>
      <c r="M145" s="1">
        <v>9</v>
      </c>
      <c r="R145" s="1">
        <f>M145-O142</f>
        <v>1.5</v>
      </c>
    </row>
    <row r="146" spans="11:18" ht="15.75" customHeight="1" x14ac:dyDescent="0.35">
      <c r="K146" s="1">
        <v>19</v>
      </c>
      <c r="M146" s="1">
        <v>6</v>
      </c>
      <c r="R146" s="1">
        <f>M146-O142</f>
        <v>-1.5</v>
      </c>
    </row>
    <row r="147" spans="11:18" ht="15.75" customHeight="1" x14ac:dyDescent="0.35">
      <c r="K147" s="1">
        <v>20</v>
      </c>
      <c r="M147" s="1">
        <v>7</v>
      </c>
      <c r="R147" s="1">
        <f>M147-O142</f>
        <v>-0.5</v>
      </c>
    </row>
    <row r="148" spans="11:18" ht="15.75" customHeight="1" x14ac:dyDescent="0.35">
      <c r="K148" s="1">
        <v>21</v>
      </c>
      <c r="M148" s="1">
        <v>8</v>
      </c>
      <c r="R148" s="1">
        <f>M148-O142</f>
        <v>0.5</v>
      </c>
    </row>
    <row r="149" spans="11:18" ht="15.75" customHeight="1" x14ac:dyDescent="0.35">
      <c r="K149" s="1">
        <v>22</v>
      </c>
      <c r="M149" s="1">
        <v>9</v>
      </c>
      <c r="R149" s="1">
        <f>M149-O142</f>
        <v>1.5</v>
      </c>
    </row>
    <row r="150" spans="11:18" ht="15.75" customHeight="1" x14ac:dyDescent="0.35">
      <c r="K150" s="1">
        <v>23</v>
      </c>
      <c r="M150" s="1">
        <v>7</v>
      </c>
      <c r="R150" s="1">
        <f>M150-O142</f>
        <v>-0.5</v>
      </c>
    </row>
    <row r="151" spans="11:18" ht="15.75" customHeight="1" x14ac:dyDescent="0.35">
      <c r="K151" s="1">
        <v>24</v>
      </c>
      <c r="M151" s="1">
        <v>6</v>
      </c>
      <c r="R151" s="1">
        <f>M151-O142</f>
        <v>-1.5</v>
      </c>
    </row>
    <row r="152" spans="11:18" ht="15.75" customHeight="1" x14ac:dyDescent="0.35">
      <c r="K152" s="1">
        <v>25</v>
      </c>
      <c r="M152" s="1">
        <v>7</v>
      </c>
      <c r="R152" s="1">
        <f>M152-O142</f>
        <v>-0.5</v>
      </c>
    </row>
    <row r="153" spans="11:18" ht="15.75" customHeight="1" x14ac:dyDescent="0.35">
      <c r="K153" s="1">
        <v>26</v>
      </c>
      <c r="M153" s="1">
        <v>8</v>
      </c>
      <c r="R153" s="1">
        <f>M153-O155</f>
        <v>0.5</v>
      </c>
    </row>
    <row r="154" spans="11:18" ht="15.75" customHeight="1" x14ac:dyDescent="0.35">
      <c r="K154" s="1">
        <v>27</v>
      </c>
      <c r="M154" s="1">
        <v>9</v>
      </c>
      <c r="R154" s="1">
        <f>M154-O155</f>
        <v>1.5</v>
      </c>
    </row>
    <row r="155" spans="11:18" ht="15.75" customHeight="1" x14ac:dyDescent="0.35">
      <c r="K155" s="1">
        <v>28</v>
      </c>
      <c r="M155" s="1">
        <v>8</v>
      </c>
      <c r="O155" s="1">
        <v>7.5</v>
      </c>
      <c r="R155" s="1">
        <f>M155-O155</f>
        <v>0.5</v>
      </c>
    </row>
    <row r="156" spans="11:18" ht="15.75" customHeight="1" x14ac:dyDescent="0.35">
      <c r="K156" s="1">
        <v>29</v>
      </c>
      <c r="M156" s="1">
        <v>7</v>
      </c>
      <c r="R156" s="1">
        <f>M156-O155</f>
        <v>-0.5</v>
      </c>
    </row>
    <row r="157" spans="11:18" ht="15.75" customHeight="1" x14ac:dyDescent="0.35">
      <c r="K157" s="1">
        <v>30</v>
      </c>
      <c r="M157" s="1">
        <v>6</v>
      </c>
      <c r="R157" s="1">
        <f>M157-O155</f>
        <v>-1.5</v>
      </c>
    </row>
    <row r="158" spans="11:18" ht="15.75" customHeight="1" x14ac:dyDescent="0.35">
      <c r="K158" s="1">
        <v>31</v>
      </c>
      <c r="M158" s="1">
        <v>9</v>
      </c>
      <c r="R158" s="1">
        <f>M158-O155</f>
        <v>1.5</v>
      </c>
    </row>
    <row r="159" spans="11:18" ht="15.75" customHeight="1" x14ac:dyDescent="0.35">
      <c r="K159" s="1">
        <v>32</v>
      </c>
      <c r="M159" s="1">
        <v>8</v>
      </c>
      <c r="R159" s="1">
        <f>M159-O155</f>
        <v>0.5</v>
      </c>
    </row>
    <row r="160" spans="11:18" ht="15.75" customHeight="1" x14ac:dyDescent="0.35">
      <c r="K160" s="1">
        <v>33</v>
      </c>
      <c r="M160" s="1">
        <v>7</v>
      </c>
      <c r="R160" s="1">
        <f>M160-N163</f>
        <v>-0.5</v>
      </c>
    </row>
    <row r="161" spans="11:18" ht="15.75" customHeight="1" x14ac:dyDescent="0.35">
      <c r="K161" s="1">
        <v>34</v>
      </c>
      <c r="M161" s="1">
        <v>6</v>
      </c>
      <c r="R161" s="1">
        <f>M161-N163</f>
        <v>-1.5</v>
      </c>
    </row>
    <row r="162" spans="11:18" ht="15.75" customHeight="1" x14ac:dyDescent="0.35">
      <c r="K162" s="1">
        <v>35</v>
      </c>
      <c r="M162" s="1">
        <v>8</v>
      </c>
      <c r="R162" s="1">
        <f>M162-N163</f>
        <v>0.5</v>
      </c>
    </row>
    <row r="163" spans="11:18" ht="15.75" customHeight="1" x14ac:dyDescent="0.35">
      <c r="K163" s="1">
        <v>36</v>
      </c>
      <c r="M163" s="1">
        <v>9</v>
      </c>
      <c r="N163" s="1">
        <v>7.5</v>
      </c>
      <c r="R163" s="1">
        <f>M163-N163</f>
        <v>1.5</v>
      </c>
    </row>
    <row r="164" spans="11:18" ht="15.75" customHeight="1" x14ac:dyDescent="0.35">
      <c r="K164" s="1">
        <v>37</v>
      </c>
      <c r="M164" s="1">
        <v>7</v>
      </c>
      <c r="R164" s="1">
        <f>M164-N163</f>
        <v>-0.5</v>
      </c>
    </row>
    <row r="165" spans="11:18" ht="15.75" customHeight="1" x14ac:dyDescent="0.35">
      <c r="K165" s="1">
        <v>38</v>
      </c>
      <c r="M165" s="1">
        <v>8</v>
      </c>
      <c r="R165" s="1">
        <f>M165-N163</f>
        <v>0.5</v>
      </c>
    </row>
    <row r="166" spans="11:18" ht="15.75" customHeight="1" x14ac:dyDescent="0.35">
      <c r="K166" s="1">
        <v>39</v>
      </c>
      <c r="M166" s="1">
        <v>7</v>
      </c>
      <c r="R166" s="1">
        <f>M166-N163</f>
        <v>-0.5</v>
      </c>
    </row>
    <row r="167" spans="11:18" ht="15.75" customHeight="1" x14ac:dyDescent="0.35">
      <c r="K167" s="1">
        <v>40</v>
      </c>
      <c r="M167" s="1">
        <v>6</v>
      </c>
      <c r="R167" s="1">
        <f>M167-N163</f>
        <v>-1.5</v>
      </c>
    </row>
    <row r="168" spans="11:18" ht="15.75" customHeight="1" x14ac:dyDescent="0.35">
      <c r="K168" s="1">
        <v>41</v>
      </c>
      <c r="M168" s="1">
        <v>9</v>
      </c>
      <c r="R168" s="1">
        <f>M168-N163</f>
        <v>1.5</v>
      </c>
    </row>
    <row r="169" spans="11:18" ht="15.75" customHeight="1" x14ac:dyDescent="0.35">
      <c r="K169" s="1">
        <v>42</v>
      </c>
      <c r="M169" s="1">
        <v>8</v>
      </c>
      <c r="R169" s="1">
        <f>M169-N163</f>
        <v>0.5</v>
      </c>
    </row>
    <row r="170" spans="11:18" ht="15.75" customHeight="1" x14ac:dyDescent="0.35">
      <c r="K170" s="1">
        <v>43</v>
      </c>
      <c r="M170" s="1">
        <v>7</v>
      </c>
      <c r="R170" s="1">
        <f>M170-N163</f>
        <v>-0.5</v>
      </c>
    </row>
    <row r="171" spans="11:18" ht="15.75" customHeight="1" x14ac:dyDescent="0.35">
      <c r="K171" s="1">
        <v>44</v>
      </c>
      <c r="M171" s="1">
        <v>6</v>
      </c>
      <c r="R171" s="1">
        <f>M171-N163</f>
        <v>-1.5</v>
      </c>
    </row>
    <row r="172" spans="11:18" ht="15.75" customHeight="1" x14ac:dyDescent="0.35">
      <c r="K172" s="1">
        <v>45</v>
      </c>
      <c r="M172" s="1">
        <v>7</v>
      </c>
      <c r="R172" s="1">
        <f>M172-N163</f>
        <v>-0.5</v>
      </c>
    </row>
    <row r="173" spans="11:18" ht="15.75" customHeight="1" x14ac:dyDescent="0.35">
      <c r="K173" s="1">
        <v>46</v>
      </c>
      <c r="M173" s="1">
        <v>8</v>
      </c>
      <c r="R173" s="1">
        <f>M173-N163</f>
        <v>0.5</v>
      </c>
    </row>
    <row r="174" spans="11:18" ht="15.75" customHeight="1" x14ac:dyDescent="0.35">
      <c r="K174" s="1">
        <v>47</v>
      </c>
      <c r="M174" s="1">
        <v>9</v>
      </c>
      <c r="R174" s="1">
        <f>M174-N163</f>
        <v>1.5</v>
      </c>
    </row>
    <row r="175" spans="11:18" ht="15.75" customHeight="1" x14ac:dyDescent="0.35">
      <c r="K175" s="1">
        <v>48</v>
      </c>
      <c r="M175" s="1">
        <v>8</v>
      </c>
      <c r="R175" s="1">
        <f>M175-N163</f>
        <v>0.5</v>
      </c>
    </row>
    <row r="176" spans="11:18" ht="15.75" customHeight="1" x14ac:dyDescent="0.35">
      <c r="K176" s="1">
        <v>49</v>
      </c>
      <c r="M176" s="1">
        <v>7</v>
      </c>
      <c r="R176" s="1">
        <f>M176-N163</f>
        <v>-0.5</v>
      </c>
    </row>
    <row r="177" spans="1:18" ht="15.75" customHeight="1" x14ac:dyDescent="0.35">
      <c r="K177" s="1">
        <v>50</v>
      </c>
      <c r="M177" s="1">
        <v>6</v>
      </c>
      <c r="R177" s="1">
        <f>M177-N163</f>
        <v>-1.5</v>
      </c>
    </row>
    <row r="178" spans="1:18" ht="15.75" customHeight="1" x14ac:dyDescent="0.35"/>
    <row r="179" spans="1:18" ht="15.75" customHeight="1" x14ac:dyDescent="0.35">
      <c r="A179" s="1" t="s">
        <v>157</v>
      </c>
      <c r="K179" s="1" t="s">
        <v>141</v>
      </c>
      <c r="M179" s="1" t="s">
        <v>24</v>
      </c>
      <c r="O179" s="1" t="s">
        <v>129</v>
      </c>
      <c r="P179" s="1" t="s">
        <v>93</v>
      </c>
      <c r="Q179" s="1" t="s">
        <v>95</v>
      </c>
    </row>
    <row r="180" spans="1:18" ht="15.75" customHeight="1" x14ac:dyDescent="0.35">
      <c r="A180" s="1" t="s">
        <v>158</v>
      </c>
      <c r="K180" s="1">
        <v>1</v>
      </c>
      <c r="M180" s="1">
        <v>10</v>
      </c>
      <c r="O180" s="1">
        <f>AVERAGE(M180:M279)</f>
        <v>16.739999999999998</v>
      </c>
      <c r="P180" s="1">
        <f>MAX(M180:M279)-MIN(M180:M279)</f>
        <v>19</v>
      </c>
      <c r="Q180" s="1">
        <f>_xlfn.STDEV.P(M180:M279)</f>
        <v>4.1221838872131844</v>
      </c>
    </row>
    <row r="181" spans="1:18" ht="15.75" customHeight="1" x14ac:dyDescent="0.35">
      <c r="A181" s="1" t="s">
        <v>8</v>
      </c>
      <c r="K181" s="1">
        <v>2</v>
      </c>
      <c r="M181" s="1">
        <v>15</v>
      </c>
    </row>
    <row r="182" spans="1:18" ht="15.75" customHeight="1" x14ac:dyDescent="0.35">
      <c r="A182" s="1" t="s">
        <v>159</v>
      </c>
      <c r="K182" s="1">
        <v>3</v>
      </c>
      <c r="M182" s="1">
        <v>12</v>
      </c>
    </row>
    <row r="183" spans="1:18" ht="15.75" customHeight="1" x14ac:dyDescent="0.35">
      <c r="A183" s="1" t="s">
        <v>160</v>
      </c>
      <c r="K183" s="1">
        <v>4</v>
      </c>
      <c r="M183" s="1">
        <v>18</v>
      </c>
    </row>
    <row r="184" spans="1:18" ht="15.75" customHeight="1" x14ac:dyDescent="0.35">
      <c r="A184" s="1" t="s">
        <v>161</v>
      </c>
      <c r="K184" s="1">
        <v>5</v>
      </c>
      <c r="M184" s="1">
        <v>20</v>
      </c>
    </row>
    <row r="185" spans="1:18" ht="15.75" customHeight="1" x14ac:dyDescent="0.35">
      <c r="A185" s="1" t="s">
        <v>162</v>
      </c>
      <c r="K185" s="1">
        <v>6</v>
      </c>
      <c r="M185" s="1">
        <v>25</v>
      </c>
    </row>
    <row r="186" spans="1:18" ht="15.75" customHeight="1" x14ac:dyDescent="0.35">
      <c r="A186" s="1" t="s">
        <v>163</v>
      </c>
      <c r="K186" s="1">
        <v>7</v>
      </c>
      <c r="M186" s="1">
        <v>8</v>
      </c>
    </row>
    <row r="187" spans="1:18" ht="15.75" customHeight="1" x14ac:dyDescent="0.35">
      <c r="A187" s="1" t="s">
        <v>164</v>
      </c>
      <c r="K187" s="1">
        <v>8</v>
      </c>
      <c r="M187" s="1">
        <v>14</v>
      </c>
    </row>
    <row r="188" spans="1:18" ht="15.75" customHeight="1" x14ac:dyDescent="0.35">
      <c r="A188" s="1" t="s">
        <v>165</v>
      </c>
      <c r="K188" s="1">
        <v>9</v>
      </c>
      <c r="M188" s="1">
        <v>16</v>
      </c>
    </row>
    <row r="189" spans="1:18" ht="15.75" customHeight="1" x14ac:dyDescent="0.35">
      <c r="A189" s="1" t="s">
        <v>166</v>
      </c>
      <c r="K189" s="1">
        <v>10</v>
      </c>
      <c r="M189" s="1">
        <v>22</v>
      </c>
    </row>
    <row r="190" spans="1:18" ht="15.75" customHeight="1" x14ac:dyDescent="0.35">
      <c r="A190" s="1" t="s">
        <v>167</v>
      </c>
      <c r="K190" s="1">
        <v>11</v>
      </c>
      <c r="M190" s="1">
        <v>9</v>
      </c>
    </row>
    <row r="191" spans="1:18" ht="15.75" customHeight="1" x14ac:dyDescent="0.35">
      <c r="A191" s="1" t="s">
        <v>168</v>
      </c>
      <c r="K191" s="1">
        <v>12</v>
      </c>
      <c r="M191" s="1">
        <v>17</v>
      </c>
    </row>
    <row r="192" spans="1:18" ht="15.75" customHeight="1" x14ac:dyDescent="0.35">
      <c r="A192" s="1" t="s">
        <v>169</v>
      </c>
      <c r="K192" s="1">
        <v>13</v>
      </c>
      <c r="M192" s="1">
        <v>11</v>
      </c>
    </row>
    <row r="193" spans="1:13" ht="15.75" customHeight="1" x14ac:dyDescent="0.35">
      <c r="A193" s="1" t="s">
        <v>170</v>
      </c>
      <c r="K193" s="1">
        <v>14</v>
      </c>
      <c r="M193" s="1">
        <v>13</v>
      </c>
    </row>
    <row r="194" spans="1:13" ht="15.75" customHeight="1" x14ac:dyDescent="0.35">
      <c r="A194" s="1" t="s">
        <v>101</v>
      </c>
      <c r="K194" s="1">
        <v>15</v>
      </c>
      <c r="M194" s="1">
        <v>19</v>
      </c>
    </row>
    <row r="195" spans="1:13" ht="15.75" customHeight="1" x14ac:dyDescent="0.35">
      <c r="A195" s="1" t="s">
        <v>171</v>
      </c>
      <c r="K195" s="1">
        <v>16</v>
      </c>
      <c r="M195" s="1">
        <v>23</v>
      </c>
    </row>
    <row r="196" spans="1:13" ht="15.75" customHeight="1" x14ac:dyDescent="0.35">
      <c r="A196" s="1" t="s">
        <v>172</v>
      </c>
      <c r="K196" s="1">
        <v>17</v>
      </c>
      <c r="M196" s="1">
        <v>21</v>
      </c>
    </row>
    <row r="197" spans="1:13" ht="15.75" customHeight="1" x14ac:dyDescent="0.35">
      <c r="A197" s="1" t="s">
        <v>173</v>
      </c>
      <c r="K197" s="1">
        <v>18</v>
      </c>
      <c r="M197" s="1">
        <v>16</v>
      </c>
    </row>
    <row r="198" spans="1:13" ht="15.75" customHeight="1" x14ac:dyDescent="0.35">
      <c r="A198" s="1" t="s">
        <v>172</v>
      </c>
      <c r="K198" s="1">
        <v>19</v>
      </c>
      <c r="M198" s="1">
        <v>24</v>
      </c>
    </row>
    <row r="199" spans="1:13" ht="15.75" customHeight="1" x14ac:dyDescent="0.35">
      <c r="A199" s="1" t="s">
        <v>174</v>
      </c>
      <c r="K199" s="1">
        <v>20</v>
      </c>
      <c r="M199" s="1">
        <v>27</v>
      </c>
    </row>
    <row r="200" spans="1:13" ht="15.75" customHeight="1" x14ac:dyDescent="0.35">
      <c r="A200" s="1" t="s">
        <v>175</v>
      </c>
      <c r="K200" s="1">
        <v>21</v>
      </c>
      <c r="M200" s="1">
        <v>13</v>
      </c>
    </row>
    <row r="201" spans="1:13" ht="15.75" customHeight="1" x14ac:dyDescent="0.35">
      <c r="A201" s="1" t="s">
        <v>176</v>
      </c>
      <c r="K201" s="1">
        <v>22</v>
      </c>
      <c r="M201" s="1">
        <v>10</v>
      </c>
    </row>
    <row r="202" spans="1:13" ht="15.75" customHeight="1" x14ac:dyDescent="0.35">
      <c r="A202" s="1" t="s">
        <v>177</v>
      </c>
      <c r="K202" s="1">
        <v>23</v>
      </c>
      <c r="M202" s="1">
        <v>18</v>
      </c>
    </row>
    <row r="203" spans="1:13" ht="15.75" customHeight="1" x14ac:dyDescent="0.35">
      <c r="A203" s="1" t="s">
        <v>178</v>
      </c>
      <c r="K203" s="1">
        <v>24</v>
      </c>
      <c r="M203" s="1">
        <v>16</v>
      </c>
    </row>
    <row r="204" spans="1:13" ht="15.75" customHeight="1" x14ac:dyDescent="0.35">
      <c r="A204" s="1" t="s">
        <v>179</v>
      </c>
      <c r="K204" s="1">
        <v>25</v>
      </c>
      <c r="M204" s="1">
        <v>12</v>
      </c>
    </row>
    <row r="205" spans="1:13" ht="15.75" customHeight="1" x14ac:dyDescent="0.35">
      <c r="K205" s="1">
        <v>26</v>
      </c>
      <c r="M205" s="1">
        <v>14</v>
      </c>
    </row>
    <row r="206" spans="1:13" ht="15.75" customHeight="1" x14ac:dyDescent="0.35">
      <c r="K206" s="1">
        <v>27</v>
      </c>
      <c r="M206" s="1">
        <v>19</v>
      </c>
    </row>
    <row r="207" spans="1:13" ht="15.75" customHeight="1" x14ac:dyDescent="0.35">
      <c r="K207" s="1">
        <v>28</v>
      </c>
      <c r="M207" s="1">
        <v>21</v>
      </c>
    </row>
    <row r="208" spans="1:13" ht="15.75" customHeight="1" x14ac:dyDescent="0.35">
      <c r="K208" s="1">
        <v>29</v>
      </c>
      <c r="M208" s="1">
        <v>11</v>
      </c>
    </row>
    <row r="209" spans="11:13" ht="15.75" customHeight="1" x14ac:dyDescent="0.35">
      <c r="K209" s="1">
        <v>30</v>
      </c>
      <c r="M209" s="1">
        <v>17</v>
      </c>
    </row>
    <row r="210" spans="11:13" ht="15.75" customHeight="1" x14ac:dyDescent="0.35">
      <c r="K210" s="1">
        <v>31</v>
      </c>
      <c r="M210" s="1">
        <v>15</v>
      </c>
    </row>
    <row r="211" spans="11:13" ht="15.75" customHeight="1" x14ac:dyDescent="0.35">
      <c r="K211" s="1">
        <v>32</v>
      </c>
      <c r="M211" s="1">
        <v>20</v>
      </c>
    </row>
    <row r="212" spans="11:13" ht="15.75" customHeight="1" x14ac:dyDescent="0.35">
      <c r="K212" s="1">
        <v>33</v>
      </c>
      <c r="M212" s="1">
        <v>26</v>
      </c>
    </row>
    <row r="213" spans="11:13" ht="15.75" customHeight="1" x14ac:dyDescent="0.35">
      <c r="K213" s="1">
        <v>34</v>
      </c>
      <c r="M213" s="1">
        <v>13</v>
      </c>
    </row>
    <row r="214" spans="11:13" ht="15.75" customHeight="1" x14ac:dyDescent="0.35">
      <c r="K214" s="1">
        <v>35</v>
      </c>
      <c r="M214" s="1">
        <v>12</v>
      </c>
    </row>
    <row r="215" spans="11:13" ht="15.75" customHeight="1" x14ac:dyDescent="0.35">
      <c r="K215" s="1">
        <v>36</v>
      </c>
      <c r="M215" s="1">
        <v>14</v>
      </c>
    </row>
    <row r="216" spans="11:13" ht="15.75" customHeight="1" x14ac:dyDescent="0.35">
      <c r="K216" s="1">
        <v>37</v>
      </c>
      <c r="M216" s="1">
        <v>22</v>
      </c>
    </row>
    <row r="217" spans="11:13" ht="15.75" customHeight="1" x14ac:dyDescent="0.35">
      <c r="K217" s="1">
        <v>38</v>
      </c>
      <c r="M217" s="1">
        <v>19</v>
      </c>
    </row>
    <row r="218" spans="11:13" ht="15.75" customHeight="1" x14ac:dyDescent="0.35">
      <c r="K218" s="1">
        <v>39</v>
      </c>
      <c r="M218" s="1">
        <v>16</v>
      </c>
    </row>
    <row r="219" spans="11:13" ht="15.75" customHeight="1" x14ac:dyDescent="0.35">
      <c r="K219" s="1">
        <v>40</v>
      </c>
      <c r="M219" s="1">
        <v>11</v>
      </c>
    </row>
    <row r="220" spans="11:13" ht="15.75" customHeight="1" x14ac:dyDescent="0.35">
      <c r="K220" s="1">
        <v>41</v>
      </c>
      <c r="M220" s="1">
        <v>25</v>
      </c>
    </row>
    <row r="221" spans="11:13" ht="15.75" customHeight="1" x14ac:dyDescent="0.35">
      <c r="K221" s="1">
        <v>42</v>
      </c>
      <c r="M221" s="1">
        <v>18</v>
      </c>
    </row>
    <row r="222" spans="11:13" ht="15.75" customHeight="1" x14ac:dyDescent="0.35">
      <c r="K222" s="1">
        <v>43</v>
      </c>
      <c r="M222" s="1">
        <v>16</v>
      </c>
    </row>
    <row r="223" spans="11:13" ht="15.75" customHeight="1" x14ac:dyDescent="0.35">
      <c r="K223" s="1">
        <v>44</v>
      </c>
      <c r="M223" s="1">
        <v>13</v>
      </c>
    </row>
    <row r="224" spans="11:13" ht="15.75" customHeight="1" x14ac:dyDescent="0.35">
      <c r="K224" s="1">
        <v>45</v>
      </c>
      <c r="M224" s="1">
        <v>21</v>
      </c>
    </row>
    <row r="225" spans="11:13" ht="15.75" customHeight="1" x14ac:dyDescent="0.35">
      <c r="K225" s="1">
        <v>46</v>
      </c>
      <c r="M225" s="1">
        <v>20</v>
      </c>
    </row>
    <row r="226" spans="11:13" ht="15.75" customHeight="1" x14ac:dyDescent="0.35">
      <c r="K226" s="1">
        <v>47</v>
      </c>
      <c r="M226" s="1">
        <v>15</v>
      </c>
    </row>
    <row r="227" spans="11:13" ht="15.75" customHeight="1" x14ac:dyDescent="0.35">
      <c r="K227" s="1">
        <v>48</v>
      </c>
      <c r="M227" s="1">
        <v>12</v>
      </c>
    </row>
    <row r="228" spans="11:13" ht="15.75" customHeight="1" x14ac:dyDescent="0.35">
      <c r="K228" s="1">
        <v>49</v>
      </c>
      <c r="M228" s="1">
        <v>19</v>
      </c>
    </row>
    <row r="229" spans="11:13" ht="15.75" customHeight="1" x14ac:dyDescent="0.35">
      <c r="K229" s="1">
        <v>50</v>
      </c>
      <c r="M229" s="1">
        <v>17</v>
      </c>
    </row>
    <row r="230" spans="11:13" ht="15.75" customHeight="1" x14ac:dyDescent="0.35">
      <c r="K230" s="1">
        <v>51</v>
      </c>
      <c r="M230" s="1">
        <v>14</v>
      </c>
    </row>
    <row r="231" spans="11:13" ht="15.75" customHeight="1" x14ac:dyDescent="0.35">
      <c r="K231" s="1">
        <v>52</v>
      </c>
      <c r="M231" s="1">
        <v>16</v>
      </c>
    </row>
    <row r="232" spans="11:13" ht="15.75" customHeight="1" x14ac:dyDescent="0.35">
      <c r="K232" s="1">
        <v>53</v>
      </c>
      <c r="M232" s="1">
        <v>23</v>
      </c>
    </row>
    <row r="233" spans="11:13" ht="15.75" customHeight="1" x14ac:dyDescent="0.35">
      <c r="K233" s="1">
        <v>54</v>
      </c>
      <c r="M233" s="1">
        <v>18</v>
      </c>
    </row>
    <row r="234" spans="11:13" ht="15.75" customHeight="1" x14ac:dyDescent="0.35">
      <c r="K234" s="1">
        <v>55</v>
      </c>
      <c r="M234" s="1">
        <v>15</v>
      </c>
    </row>
    <row r="235" spans="11:13" ht="15.75" customHeight="1" x14ac:dyDescent="0.35">
      <c r="K235" s="1">
        <v>56</v>
      </c>
      <c r="M235" s="1">
        <v>11</v>
      </c>
    </row>
    <row r="236" spans="11:13" ht="15.75" customHeight="1" x14ac:dyDescent="0.35">
      <c r="K236" s="1">
        <v>57</v>
      </c>
      <c r="M236" s="1">
        <v>19</v>
      </c>
    </row>
    <row r="237" spans="11:13" ht="15.75" customHeight="1" x14ac:dyDescent="0.35">
      <c r="K237" s="1">
        <v>58</v>
      </c>
      <c r="M237" s="1">
        <v>22</v>
      </c>
    </row>
    <row r="238" spans="11:13" ht="15.75" customHeight="1" x14ac:dyDescent="0.35">
      <c r="K238" s="1">
        <v>59</v>
      </c>
      <c r="M238" s="1">
        <v>17</v>
      </c>
    </row>
    <row r="239" spans="11:13" ht="15.75" customHeight="1" x14ac:dyDescent="0.35">
      <c r="K239" s="1">
        <v>60</v>
      </c>
      <c r="M239" s="1">
        <v>12</v>
      </c>
    </row>
    <row r="240" spans="11:13" ht="15.75" customHeight="1" x14ac:dyDescent="0.35">
      <c r="K240" s="1">
        <v>61</v>
      </c>
      <c r="M240" s="1">
        <v>16</v>
      </c>
    </row>
    <row r="241" spans="11:13" ht="15.75" customHeight="1" x14ac:dyDescent="0.35">
      <c r="K241" s="1">
        <v>62</v>
      </c>
      <c r="M241" s="1">
        <v>14</v>
      </c>
    </row>
    <row r="242" spans="11:13" ht="15.75" customHeight="1" x14ac:dyDescent="0.35">
      <c r="K242" s="1">
        <v>63</v>
      </c>
      <c r="M242" s="1">
        <v>18</v>
      </c>
    </row>
    <row r="243" spans="11:13" ht="15.75" customHeight="1" x14ac:dyDescent="0.35">
      <c r="K243" s="1">
        <v>64</v>
      </c>
      <c r="M243" s="1">
        <v>20</v>
      </c>
    </row>
    <row r="244" spans="11:13" ht="15.75" customHeight="1" x14ac:dyDescent="0.35">
      <c r="K244" s="1">
        <v>65</v>
      </c>
      <c r="M244" s="1">
        <v>25</v>
      </c>
    </row>
    <row r="245" spans="11:13" ht="15.75" customHeight="1" x14ac:dyDescent="0.35">
      <c r="K245" s="1">
        <v>66</v>
      </c>
      <c r="M245" s="1">
        <v>13</v>
      </c>
    </row>
    <row r="246" spans="11:13" ht="15.75" customHeight="1" x14ac:dyDescent="0.35">
      <c r="K246" s="1">
        <v>67</v>
      </c>
      <c r="M246" s="1">
        <v>11</v>
      </c>
    </row>
    <row r="247" spans="11:13" ht="15.75" customHeight="1" x14ac:dyDescent="0.35">
      <c r="K247" s="1">
        <v>68</v>
      </c>
      <c r="M247" s="1">
        <v>22</v>
      </c>
    </row>
    <row r="248" spans="11:13" ht="15.75" customHeight="1" x14ac:dyDescent="0.35">
      <c r="K248" s="1">
        <v>69</v>
      </c>
      <c r="M248" s="1">
        <v>19</v>
      </c>
    </row>
    <row r="249" spans="11:13" ht="15.75" customHeight="1" x14ac:dyDescent="0.35">
      <c r="K249" s="1">
        <v>70</v>
      </c>
      <c r="M249" s="1">
        <v>17</v>
      </c>
    </row>
    <row r="250" spans="11:13" ht="15.75" customHeight="1" x14ac:dyDescent="0.35">
      <c r="K250" s="1">
        <v>71</v>
      </c>
      <c r="M250" s="1">
        <v>15</v>
      </c>
    </row>
    <row r="251" spans="11:13" ht="15.75" customHeight="1" x14ac:dyDescent="0.35">
      <c r="K251" s="1">
        <v>72</v>
      </c>
      <c r="M251" s="1">
        <v>16</v>
      </c>
    </row>
    <row r="252" spans="11:13" ht="15.75" customHeight="1" x14ac:dyDescent="0.35">
      <c r="K252" s="1">
        <v>73</v>
      </c>
      <c r="M252" s="1">
        <v>13</v>
      </c>
    </row>
    <row r="253" spans="11:13" ht="15.75" customHeight="1" x14ac:dyDescent="0.35">
      <c r="K253" s="1">
        <v>74</v>
      </c>
      <c r="M253" s="1">
        <v>14</v>
      </c>
    </row>
    <row r="254" spans="11:13" ht="15.75" customHeight="1" x14ac:dyDescent="0.35">
      <c r="K254" s="1">
        <v>75</v>
      </c>
      <c r="M254" s="1">
        <v>18</v>
      </c>
    </row>
    <row r="255" spans="11:13" ht="15.75" customHeight="1" x14ac:dyDescent="0.35">
      <c r="K255" s="1">
        <v>76</v>
      </c>
      <c r="M255" s="1">
        <v>20</v>
      </c>
    </row>
    <row r="256" spans="11:13" ht="15.75" customHeight="1" x14ac:dyDescent="0.35">
      <c r="K256" s="1">
        <v>77</v>
      </c>
      <c r="M256" s="1">
        <v>19</v>
      </c>
    </row>
    <row r="257" spans="11:13" ht="15.75" customHeight="1" x14ac:dyDescent="0.35">
      <c r="K257" s="1">
        <v>78</v>
      </c>
      <c r="M257" s="1">
        <v>21</v>
      </c>
    </row>
    <row r="258" spans="11:13" ht="15.75" customHeight="1" x14ac:dyDescent="0.35">
      <c r="K258" s="1">
        <v>79</v>
      </c>
      <c r="M258" s="1">
        <v>17</v>
      </c>
    </row>
    <row r="259" spans="11:13" ht="15.75" customHeight="1" x14ac:dyDescent="0.35">
      <c r="K259" s="1">
        <v>80</v>
      </c>
      <c r="M259" s="1">
        <v>12</v>
      </c>
    </row>
    <row r="260" spans="11:13" ht="15.75" customHeight="1" x14ac:dyDescent="0.35">
      <c r="K260" s="1">
        <v>81</v>
      </c>
      <c r="M260" s="1">
        <v>15</v>
      </c>
    </row>
    <row r="261" spans="11:13" ht="15.75" customHeight="1" x14ac:dyDescent="0.35">
      <c r="K261" s="1">
        <v>82</v>
      </c>
      <c r="M261" s="1">
        <v>13</v>
      </c>
    </row>
    <row r="262" spans="11:13" ht="15.75" customHeight="1" x14ac:dyDescent="0.35">
      <c r="K262" s="1">
        <v>83</v>
      </c>
      <c r="M262" s="1">
        <v>16</v>
      </c>
    </row>
    <row r="263" spans="11:13" ht="15.75" customHeight="1" x14ac:dyDescent="0.35">
      <c r="K263" s="1">
        <v>84</v>
      </c>
      <c r="M263" s="1">
        <v>14</v>
      </c>
    </row>
    <row r="264" spans="11:13" ht="15.75" customHeight="1" x14ac:dyDescent="0.35">
      <c r="K264" s="1">
        <v>85</v>
      </c>
      <c r="M264" s="1">
        <v>22</v>
      </c>
    </row>
    <row r="265" spans="11:13" ht="15.75" customHeight="1" x14ac:dyDescent="0.35">
      <c r="K265" s="1">
        <v>86</v>
      </c>
      <c r="M265" s="1">
        <v>21</v>
      </c>
    </row>
    <row r="266" spans="11:13" ht="15.75" customHeight="1" x14ac:dyDescent="0.35">
      <c r="K266" s="1">
        <v>87</v>
      </c>
      <c r="M266" s="1">
        <v>19</v>
      </c>
    </row>
    <row r="267" spans="11:13" ht="15.75" customHeight="1" x14ac:dyDescent="0.35">
      <c r="K267" s="1">
        <v>88</v>
      </c>
      <c r="M267" s="1">
        <v>18</v>
      </c>
    </row>
    <row r="268" spans="11:13" ht="15.75" customHeight="1" x14ac:dyDescent="0.35">
      <c r="K268" s="1">
        <v>89</v>
      </c>
      <c r="M268" s="1">
        <v>16</v>
      </c>
    </row>
    <row r="269" spans="11:13" ht="15.75" customHeight="1" x14ac:dyDescent="0.35">
      <c r="K269" s="1">
        <v>90</v>
      </c>
      <c r="M269" s="1">
        <v>11</v>
      </c>
    </row>
    <row r="270" spans="11:13" ht="15.75" customHeight="1" x14ac:dyDescent="0.35">
      <c r="K270" s="1">
        <v>91</v>
      </c>
      <c r="M270" s="1">
        <v>17</v>
      </c>
    </row>
    <row r="271" spans="11:13" ht="15.75" customHeight="1" x14ac:dyDescent="0.35">
      <c r="K271" s="1">
        <v>92</v>
      </c>
      <c r="M271" s="1">
        <v>14</v>
      </c>
    </row>
    <row r="272" spans="11:13" ht="15.75" customHeight="1" x14ac:dyDescent="0.35">
      <c r="K272" s="1">
        <v>93</v>
      </c>
      <c r="M272" s="1">
        <v>12</v>
      </c>
    </row>
    <row r="273" spans="1:19" ht="15.75" customHeight="1" x14ac:dyDescent="0.35">
      <c r="K273" s="1">
        <v>94</v>
      </c>
      <c r="M273" s="1">
        <v>20</v>
      </c>
    </row>
    <row r="274" spans="1:19" ht="15.75" customHeight="1" x14ac:dyDescent="0.35">
      <c r="K274" s="1">
        <v>95</v>
      </c>
      <c r="M274" s="1">
        <v>23</v>
      </c>
    </row>
    <row r="275" spans="1:19" ht="15.75" customHeight="1" x14ac:dyDescent="0.35">
      <c r="K275" s="1">
        <v>96</v>
      </c>
      <c r="M275" s="1">
        <v>19</v>
      </c>
    </row>
    <row r="276" spans="1:19" ht="15.75" customHeight="1" x14ac:dyDescent="0.35">
      <c r="K276" s="1">
        <v>97</v>
      </c>
      <c r="M276" s="1">
        <v>15</v>
      </c>
    </row>
    <row r="277" spans="1:19" ht="15.75" customHeight="1" x14ac:dyDescent="0.35">
      <c r="K277" s="1">
        <v>98</v>
      </c>
      <c r="M277" s="1">
        <v>16</v>
      </c>
    </row>
    <row r="278" spans="1:19" ht="15.75" customHeight="1" x14ac:dyDescent="0.35">
      <c r="K278" s="1">
        <v>99</v>
      </c>
      <c r="M278" s="1">
        <v>13</v>
      </c>
    </row>
    <row r="279" spans="1:19" ht="15.75" customHeight="1" x14ac:dyDescent="0.35">
      <c r="K279" s="1">
        <v>100</v>
      </c>
      <c r="M279" s="1">
        <v>18</v>
      </c>
    </row>
    <row r="280" spans="1:19" ht="15.75" customHeight="1" x14ac:dyDescent="0.35"/>
    <row r="281" spans="1:19" ht="15.75" customHeight="1" x14ac:dyDescent="0.35"/>
    <row r="282" spans="1:19" ht="15.75" customHeight="1" x14ac:dyDescent="0.35">
      <c r="A282" s="1" t="s">
        <v>180</v>
      </c>
    </row>
    <row r="283" spans="1:19" ht="15.75" customHeight="1" x14ac:dyDescent="0.35">
      <c r="A283" s="1" t="s">
        <v>181</v>
      </c>
    </row>
    <row r="284" spans="1:19" ht="15.75" customHeight="1" x14ac:dyDescent="0.35">
      <c r="A284" s="1" t="s">
        <v>8</v>
      </c>
    </row>
    <row r="285" spans="1:19" ht="15.75" customHeight="1" x14ac:dyDescent="0.35">
      <c r="A285" s="1" t="s">
        <v>182</v>
      </c>
    </row>
    <row r="286" spans="1:19" ht="15.75" customHeight="1" x14ac:dyDescent="0.35">
      <c r="A286" s="1" t="s">
        <v>183</v>
      </c>
    </row>
    <row r="287" spans="1:19" ht="15.75" customHeight="1" x14ac:dyDescent="0.35">
      <c r="A287" s="1" t="s">
        <v>184</v>
      </c>
      <c r="J287" s="1" t="s">
        <v>185</v>
      </c>
      <c r="K287" s="1" t="s">
        <v>186</v>
      </c>
      <c r="L287" s="1" t="s">
        <v>187</v>
      </c>
      <c r="N287" s="1" t="s">
        <v>188</v>
      </c>
      <c r="O287" s="1" t="s">
        <v>189</v>
      </c>
      <c r="P287" s="1" t="s">
        <v>190</v>
      </c>
      <c r="Q287" s="1" t="s">
        <v>191</v>
      </c>
      <c r="R287" s="1" t="s">
        <v>192</v>
      </c>
      <c r="S287" s="1" t="s">
        <v>193</v>
      </c>
    </row>
    <row r="288" spans="1:19" ht="15.75" customHeight="1" x14ac:dyDescent="0.35">
      <c r="A288" s="1" t="s">
        <v>194</v>
      </c>
      <c r="J288" s="1">
        <v>1</v>
      </c>
      <c r="K288" s="1" t="s">
        <v>189</v>
      </c>
      <c r="L288" s="1">
        <v>30</v>
      </c>
      <c r="N288" s="1" t="s">
        <v>129</v>
      </c>
      <c r="O288" s="1">
        <f>AVERAGE(L288:L297)</f>
        <v>30.6</v>
      </c>
      <c r="P288" s="1">
        <f>AVERAGE(L298:L307)</f>
        <v>25.9</v>
      </c>
      <c r="Q288" s="1">
        <f>AVERAGE(L308:L317)</f>
        <v>22.9</v>
      </c>
      <c r="R288" s="1">
        <f>AVERAGE(L318:L327)</f>
        <v>18.8</v>
      </c>
      <c r="S288" s="1">
        <f>AVERAGE(L328:L337)</f>
        <v>34.200000000000003</v>
      </c>
    </row>
    <row r="289" spans="1:19" ht="15.75" customHeight="1" x14ac:dyDescent="0.35">
      <c r="A289" s="1" t="s">
        <v>195</v>
      </c>
      <c r="J289" s="1">
        <v>2</v>
      </c>
      <c r="K289" s="1" t="s">
        <v>189</v>
      </c>
      <c r="L289" s="1">
        <v>32</v>
      </c>
      <c r="N289" s="1" t="s">
        <v>196</v>
      </c>
      <c r="O289" s="1">
        <f>MAX(L288:L297)</f>
        <v>33</v>
      </c>
      <c r="P289" s="1">
        <f>MAX(L298:L307)</f>
        <v>28</v>
      </c>
      <c r="Q289" s="1">
        <f>MAX(L308:L317)</f>
        <v>25</v>
      </c>
      <c r="R289" s="1">
        <f>MAX(L318:L327)</f>
        <v>21</v>
      </c>
      <c r="S289" s="1">
        <f>MAX(L328:L337)</f>
        <v>36</v>
      </c>
    </row>
    <row r="290" spans="1:19" ht="15.75" customHeight="1" x14ac:dyDescent="0.35">
      <c r="A290" s="1" t="s">
        <v>197</v>
      </c>
      <c r="J290" s="1">
        <v>3</v>
      </c>
      <c r="K290" s="1" t="s">
        <v>189</v>
      </c>
      <c r="L290" s="1">
        <v>33</v>
      </c>
      <c r="N290" s="1" t="s">
        <v>198</v>
      </c>
      <c r="O290" s="1">
        <f>MIN(L288:L297)</f>
        <v>28</v>
      </c>
      <c r="P290" s="1">
        <f>MIN(L298:L307)</f>
        <v>23</v>
      </c>
      <c r="Q290" s="1">
        <f>MIN(L308:L317)</f>
        <v>20</v>
      </c>
      <c r="R290" s="1">
        <f>MIN(L318:L327)</f>
        <v>17</v>
      </c>
      <c r="S290" s="1">
        <f>MIN(L328:L337)</f>
        <v>32</v>
      </c>
    </row>
    <row r="291" spans="1:19" ht="15.75" customHeight="1" x14ac:dyDescent="0.35">
      <c r="A291" s="1" t="s">
        <v>101</v>
      </c>
      <c r="J291" s="1">
        <v>4</v>
      </c>
      <c r="K291" s="1" t="s">
        <v>189</v>
      </c>
      <c r="L291" s="1">
        <v>28</v>
      </c>
      <c r="N291" s="1" t="s">
        <v>93</v>
      </c>
      <c r="O291" s="1">
        <f t="shared" ref="O291:S291" si="3">O289-O290</f>
        <v>5</v>
      </c>
      <c r="P291" s="1">
        <f t="shared" si="3"/>
        <v>5</v>
      </c>
      <c r="Q291" s="1">
        <f t="shared" si="3"/>
        <v>5</v>
      </c>
      <c r="R291" s="1">
        <f t="shared" si="3"/>
        <v>4</v>
      </c>
      <c r="S291" s="1">
        <f t="shared" si="3"/>
        <v>4</v>
      </c>
    </row>
    <row r="292" spans="1:19" ht="15.75" customHeight="1" x14ac:dyDescent="0.35">
      <c r="A292" s="1" t="s">
        <v>199</v>
      </c>
      <c r="J292" s="1">
        <v>5</v>
      </c>
      <c r="K292" s="1" t="s">
        <v>189</v>
      </c>
      <c r="L292" s="1">
        <v>31</v>
      </c>
      <c r="N292" s="1" t="s">
        <v>94</v>
      </c>
      <c r="O292" s="1">
        <f>VARP(L288:L297)</f>
        <v>2.0400000000000005</v>
      </c>
      <c r="P292" s="1">
        <f>VARP(L298:L307)</f>
        <v>2.4900000000000007</v>
      </c>
      <c r="Q292" s="1">
        <f>_xlfn.VAR.P(L308:L317)</f>
        <v>2.4900000000000011</v>
      </c>
      <c r="R292" s="1">
        <f>VARP(L318:L327)</f>
        <v>1.5599999999999998</v>
      </c>
      <c r="S292" s="1">
        <f>VARP(L328:L337)</f>
        <v>1.5599999999999998</v>
      </c>
    </row>
    <row r="293" spans="1:19" ht="15.75" customHeight="1" x14ac:dyDescent="0.35">
      <c r="A293" s="1" t="s">
        <v>200</v>
      </c>
      <c r="J293" s="1">
        <v>6</v>
      </c>
      <c r="K293" s="1" t="s">
        <v>189</v>
      </c>
      <c r="L293" s="1">
        <v>30</v>
      </c>
    </row>
    <row r="294" spans="1:19" ht="15.75" customHeight="1" x14ac:dyDescent="0.35">
      <c r="A294" s="1" t="s">
        <v>201</v>
      </c>
      <c r="J294" s="1">
        <v>7</v>
      </c>
      <c r="K294" s="1" t="s">
        <v>189</v>
      </c>
      <c r="L294" s="1">
        <v>29</v>
      </c>
    </row>
    <row r="295" spans="1:19" ht="15.75" customHeight="1" x14ac:dyDescent="0.35">
      <c r="A295" s="1" t="s">
        <v>202</v>
      </c>
      <c r="J295" s="1">
        <v>8</v>
      </c>
      <c r="K295" s="1" t="s">
        <v>189</v>
      </c>
      <c r="L295" s="1">
        <v>30</v>
      </c>
    </row>
    <row r="296" spans="1:19" ht="15.75" customHeight="1" x14ac:dyDescent="0.35">
      <c r="A296" s="1" t="s">
        <v>200</v>
      </c>
      <c r="J296" s="1">
        <v>9</v>
      </c>
      <c r="K296" s="4" t="s">
        <v>189</v>
      </c>
      <c r="L296" s="1">
        <v>32</v>
      </c>
    </row>
    <row r="297" spans="1:19" ht="15.75" customHeight="1" x14ac:dyDescent="0.35">
      <c r="A297" s="1" t="s">
        <v>203</v>
      </c>
      <c r="J297" s="1">
        <v>10</v>
      </c>
      <c r="K297" s="4" t="s">
        <v>189</v>
      </c>
      <c r="L297" s="1">
        <v>31</v>
      </c>
    </row>
    <row r="298" spans="1:19" ht="15.75" customHeight="1" x14ac:dyDescent="0.35">
      <c r="A298" s="1" t="s">
        <v>204</v>
      </c>
      <c r="J298" s="1">
        <v>11</v>
      </c>
      <c r="K298" s="4" t="s">
        <v>190</v>
      </c>
      <c r="L298" s="1">
        <v>25</v>
      </c>
    </row>
    <row r="299" spans="1:19" ht="15.75" customHeight="1" x14ac:dyDescent="0.35">
      <c r="A299" s="1" t="s">
        <v>205</v>
      </c>
      <c r="J299" s="1">
        <v>12</v>
      </c>
      <c r="K299" s="4" t="s">
        <v>190</v>
      </c>
      <c r="L299" s="1">
        <v>27</v>
      </c>
    </row>
    <row r="300" spans="1:19" ht="15.75" customHeight="1" x14ac:dyDescent="0.35">
      <c r="A300" s="1" t="s">
        <v>206</v>
      </c>
      <c r="J300" s="1">
        <v>13</v>
      </c>
      <c r="K300" s="4" t="s">
        <v>190</v>
      </c>
      <c r="L300" s="1">
        <v>26</v>
      </c>
    </row>
    <row r="301" spans="1:19" ht="15.75" customHeight="1" x14ac:dyDescent="0.35">
      <c r="J301" s="1">
        <v>14</v>
      </c>
      <c r="K301" s="4" t="s">
        <v>190</v>
      </c>
      <c r="L301" s="1">
        <v>23</v>
      </c>
    </row>
    <row r="302" spans="1:19" ht="15.75" customHeight="1" x14ac:dyDescent="0.35">
      <c r="J302" s="1">
        <v>15</v>
      </c>
      <c r="K302" s="4" t="s">
        <v>190</v>
      </c>
      <c r="L302" s="1">
        <v>28</v>
      </c>
    </row>
    <row r="303" spans="1:19" ht="15.75" customHeight="1" x14ac:dyDescent="0.35">
      <c r="J303" s="1">
        <v>16</v>
      </c>
      <c r="K303" s="4" t="s">
        <v>190</v>
      </c>
      <c r="L303" s="1">
        <v>24</v>
      </c>
    </row>
    <row r="304" spans="1:19" ht="15.75" customHeight="1" x14ac:dyDescent="0.35">
      <c r="J304" s="1">
        <v>17</v>
      </c>
      <c r="K304" s="4" t="s">
        <v>190</v>
      </c>
      <c r="L304" s="1">
        <v>26</v>
      </c>
    </row>
    <row r="305" spans="10:12" ht="15.75" customHeight="1" x14ac:dyDescent="0.35">
      <c r="J305" s="1">
        <v>18</v>
      </c>
      <c r="K305" s="4" t="s">
        <v>190</v>
      </c>
      <c r="L305" s="1">
        <v>25</v>
      </c>
    </row>
    <row r="306" spans="10:12" ht="15.75" customHeight="1" x14ac:dyDescent="0.35">
      <c r="J306" s="1">
        <v>19</v>
      </c>
      <c r="K306" s="4" t="s">
        <v>190</v>
      </c>
      <c r="L306" s="1">
        <v>27</v>
      </c>
    </row>
    <row r="307" spans="10:12" ht="15.75" customHeight="1" x14ac:dyDescent="0.35">
      <c r="J307" s="1">
        <v>20</v>
      </c>
      <c r="K307" s="4" t="s">
        <v>190</v>
      </c>
      <c r="L307" s="1">
        <v>28</v>
      </c>
    </row>
    <row r="308" spans="10:12" ht="15.75" customHeight="1" x14ac:dyDescent="0.35">
      <c r="J308" s="1">
        <v>21</v>
      </c>
      <c r="K308" s="4" t="s">
        <v>191</v>
      </c>
      <c r="L308" s="1">
        <v>22</v>
      </c>
    </row>
    <row r="309" spans="10:12" ht="15.75" customHeight="1" x14ac:dyDescent="0.35">
      <c r="J309" s="1">
        <v>22</v>
      </c>
      <c r="K309" s="4" t="s">
        <v>191</v>
      </c>
      <c r="L309" s="1">
        <v>23</v>
      </c>
    </row>
    <row r="310" spans="10:12" ht="15.75" customHeight="1" x14ac:dyDescent="0.35">
      <c r="J310" s="1">
        <v>23</v>
      </c>
      <c r="K310" s="4" t="s">
        <v>191</v>
      </c>
      <c r="L310" s="1">
        <v>20</v>
      </c>
    </row>
    <row r="311" spans="10:12" ht="15.75" customHeight="1" x14ac:dyDescent="0.35">
      <c r="J311" s="1">
        <v>24</v>
      </c>
      <c r="K311" s="4" t="s">
        <v>191</v>
      </c>
      <c r="L311" s="1">
        <v>25</v>
      </c>
    </row>
    <row r="312" spans="10:12" ht="15.75" customHeight="1" x14ac:dyDescent="0.35">
      <c r="J312" s="1">
        <v>25</v>
      </c>
      <c r="K312" s="4" t="s">
        <v>191</v>
      </c>
      <c r="L312" s="1">
        <v>21</v>
      </c>
    </row>
    <row r="313" spans="10:12" ht="15.75" customHeight="1" x14ac:dyDescent="0.35">
      <c r="J313" s="1">
        <v>26</v>
      </c>
      <c r="K313" s="4" t="s">
        <v>191</v>
      </c>
      <c r="L313" s="1">
        <v>24</v>
      </c>
    </row>
    <row r="314" spans="10:12" ht="15.75" customHeight="1" x14ac:dyDescent="0.35">
      <c r="J314" s="1">
        <v>27</v>
      </c>
      <c r="K314" s="4" t="s">
        <v>191</v>
      </c>
      <c r="L314" s="1">
        <v>23</v>
      </c>
    </row>
    <row r="315" spans="10:12" ht="15.75" customHeight="1" x14ac:dyDescent="0.35">
      <c r="J315" s="1">
        <v>28</v>
      </c>
      <c r="K315" s="4" t="s">
        <v>191</v>
      </c>
      <c r="L315" s="1">
        <v>22</v>
      </c>
    </row>
    <row r="316" spans="10:12" ht="15.75" customHeight="1" x14ac:dyDescent="0.35">
      <c r="J316" s="1">
        <v>29</v>
      </c>
      <c r="K316" s="4" t="s">
        <v>191</v>
      </c>
      <c r="L316" s="1">
        <v>25</v>
      </c>
    </row>
    <row r="317" spans="10:12" ht="15.75" customHeight="1" x14ac:dyDescent="0.35">
      <c r="J317" s="1">
        <v>30</v>
      </c>
      <c r="K317" s="4" t="s">
        <v>191</v>
      </c>
      <c r="L317" s="1">
        <v>24</v>
      </c>
    </row>
    <row r="318" spans="10:12" ht="15.75" customHeight="1" x14ac:dyDescent="0.35">
      <c r="J318" s="1">
        <v>31</v>
      </c>
      <c r="K318" s="4" t="s">
        <v>192</v>
      </c>
      <c r="L318" s="1">
        <v>18</v>
      </c>
    </row>
    <row r="319" spans="10:12" ht="15.75" customHeight="1" x14ac:dyDescent="0.35">
      <c r="J319" s="1">
        <v>32</v>
      </c>
      <c r="K319" s="4" t="s">
        <v>192</v>
      </c>
      <c r="L319" s="1">
        <v>17</v>
      </c>
    </row>
    <row r="320" spans="10:12" ht="15.75" customHeight="1" x14ac:dyDescent="0.35">
      <c r="J320" s="1">
        <v>33</v>
      </c>
      <c r="K320" s="4" t="s">
        <v>192</v>
      </c>
      <c r="L320" s="1">
        <v>19</v>
      </c>
    </row>
    <row r="321" spans="10:12" ht="15.75" customHeight="1" x14ac:dyDescent="0.35">
      <c r="J321" s="1">
        <v>34</v>
      </c>
      <c r="K321" s="4" t="s">
        <v>192</v>
      </c>
      <c r="L321" s="1">
        <v>20</v>
      </c>
    </row>
    <row r="322" spans="10:12" ht="15.75" customHeight="1" x14ac:dyDescent="0.35">
      <c r="J322" s="1">
        <v>35</v>
      </c>
      <c r="K322" s="4" t="s">
        <v>192</v>
      </c>
      <c r="L322" s="1">
        <v>21</v>
      </c>
    </row>
    <row r="323" spans="10:12" ht="15.75" customHeight="1" x14ac:dyDescent="0.35">
      <c r="J323" s="1">
        <v>36</v>
      </c>
      <c r="K323" s="4" t="s">
        <v>192</v>
      </c>
      <c r="L323" s="1">
        <v>18</v>
      </c>
    </row>
    <row r="324" spans="10:12" ht="15.75" customHeight="1" x14ac:dyDescent="0.35">
      <c r="J324" s="1">
        <v>37</v>
      </c>
      <c r="K324" s="4" t="s">
        <v>192</v>
      </c>
      <c r="L324" s="1">
        <v>19</v>
      </c>
    </row>
    <row r="325" spans="10:12" ht="15.75" customHeight="1" x14ac:dyDescent="0.35">
      <c r="J325" s="1">
        <v>38</v>
      </c>
      <c r="K325" s="4" t="s">
        <v>192</v>
      </c>
      <c r="L325" s="1">
        <v>17</v>
      </c>
    </row>
    <row r="326" spans="10:12" ht="15.75" customHeight="1" x14ac:dyDescent="0.35">
      <c r="J326" s="1">
        <v>39</v>
      </c>
      <c r="K326" s="4" t="s">
        <v>192</v>
      </c>
      <c r="L326" s="1">
        <v>20</v>
      </c>
    </row>
    <row r="327" spans="10:12" ht="15.75" customHeight="1" x14ac:dyDescent="0.35">
      <c r="J327" s="1">
        <v>40</v>
      </c>
      <c r="K327" s="4" t="s">
        <v>192</v>
      </c>
      <c r="L327" s="1">
        <v>19</v>
      </c>
    </row>
    <row r="328" spans="10:12" ht="15.75" customHeight="1" x14ac:dyDescent="0.35">
      <c r="J328" s="1">
        <v>41</v>
      </c>
      <c r="K328" s="4" t="s">
        <v>193</v>
      </c>
      <c r="L328" s="1">
        <v>35</v>
      </c>
    </row>
    <row r="329" spans="10:12" ht="15.75" customHeight="1" x14ac:dyDescent="0.35">
      <c r="J329" s="1">
        <v>42</v>
      </c>
      <c r="K329" s="4" t="s">
        <v>193</v>
      </c>
      <c r="L329" s="1">
        <v>36</v>
      </c>
    </row>
    <row r="330" spans="10:12" ht="15.75" customHeight="1" x14ac:dyDescent="0.35">
      <c r="J330" s="1">
        <v>43</v>
      </c>
      <c r="K330" s="4" t="s">
        <v>193</v>
      </c>
      <c r="L330" s="1">
        <v>34</v>
      </c>
    </row>
    <row r="331" spans="10:12" ht="15.75" customHeight="1" x14ac:dyDescent="0.35">
      <c r="J331" s="1">
        <v>44</v>
      </c>
      <c r="K331" s="4" t="s">
        <v>193</v>
      </c>
      <c r="L331" s="1">
        <v>35</v>
      </c>
    </row>
    <row r="332" spans="10:12" ht="15.75" customHeight="1" x14ac:dyDescent="0.35">
      <c r="J332" s="1">
        <v>45</v>
      </c>
      <c r="K332" s="4" t="s">
        <v>193</v>
      </c>
      <c r="L332" s="1">
        <v>33</v>
      </c>
    </row>
    <row r="333" spans="10:12" ht="15.75" customHeight="1" x14ac:dyDescent="0.35">
      <c r="J333" s="1">
        <v>46</v>
      </c>
      <c r="K333" s="4" t="s">
        <v>193</v>
      </c>
      <c r="L333" s="1">
        <v>34</v>
      </c>
    </row>
    <row r="334" spans="10:12" ht="15.75" customHeight="1" x14ac:dyDescent="0.35">
      <c r="J334" s="1">
        <v>47</v>
      </c>
      <c r="K334" s="4" t="s">
        <v>193</v>
      </c>
      <c r="L334" s="1">
        <v>32</v>
      </c>
    </row>
    <row r="335" spans="10:12" ht="15.75" customHeight="1" x14ac:dyDescent="0.35">
      <c r="J335" s="1">
        <v>48</v>
      </c>
      <c r="K335" s="4" t="s">
        <v>193</v>
      </c>
      <c r="L335" s="1">
        <v>33</v>
      </c>
    </row>
    <row r="336" spans="10:12" ht="15.75" customHeight="1" x14ac:dyDescent="0.35">
      <c r="J336" s="1">
        <v>49</v>
      </c>
      <c r="K336" s="4" t="s">
        <v>193</v>
      </c>
      <c r="L336" s="1">
        <v>36</v>
      </c>
    </row>
    <row r="337" spans="10:12" ht="15.75" customHeight="1" x14ac:dyDescent="0.35">
      <c r="J337" s="1">
        <v>50</v>
      </c>
      <c r="K337" s="4" t="s">
        <v>193</v>
      </c>
      <c r="L337" s="1">
        <v>34</v>
      </c>
    </row>
    <row r="338" spans="10:12" ht="15.75" customHeight="1" x14ac:dyDescent="0.35"/>
    <row r="339" spans="10:12" ht="15.75" customHeight="1" x14ac:dyDescent="0.35"/>
    <row r="340" spans="10:12" ht="15.75" customHeight="1" x14ac:dyDescent="0.35"/>
    <row r="341" spans="10:12" ht="15.75" customHeight="1" x14ac:dyDescent="0.35"/>
    <row r="342" spans="10:12" ht="15.75" customHeight="1" x14ac:dyDescent="0.35"/>
    <row r="343" spans="10:12" ht="15.75" customHeight="1" x14ac:dyDescent="0.35"/>
    <row r="344" spans="10:12" ht="15.75" customHeight="1" x14ac:dyDescent="0.35"/>
    <row r="345" spans="10:12" ht="15.75" customHeight="1" x14ac:dyDescent="0.35"/>
    <row r="346" spans="10:12" ht="15.75" customHeight="1" x14ac:dyDescent="0.35"/>
    <row r="347" spans="10:12" ht="15.75" customHeight="1" x14ac:dyDescent="0.35"/>
    <row r="348" spans="10:12" ht="15.75" customHeight="1" x14ac:dyDescent="0.35"/>
    <row r="349" spans="10:12" ht="15.75" customHeight="1" x14ac:dyDescent="0.35"/>
    <row r="350" spans="10:12" ht="15.75" customHeight="1" x14ac:dyDescent="0.35"/>
    <row r="351" spans="10:12" ht="15.75" customHeight="1" x14ac:dyDescent="0.35"/>
    <row r="352" spans="10:1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B1" workbookViewId="0">
      <selection activeCell="R8" sqref="R8"/>
    </sheetView>
  </sheetViews>
  <sheetFormatPr defaultColWidth="14.453125" defaultRowHeight="15" customHeight="1" x14ac:dyDescent="0.35"/>
  <cols>
    <col min="1" max="10" width="8.7265625" customWidth="1"/>
    <col min="11" max="11" width="10.26953125" customWidth="1"/>
    <col min="12" max="16" width="8.7265625" customWidth="1"/>
    <col min="17" max="17" width="11.7265625" customWidth="1"/>
    <col min="18" max="26" width="8.7265625" customWidth="1"/>
  </cols>
  <sheetData>
    <row r="1" spans="1:19" ht="14.5" x14ac:dyDescent="0.35">
      <c r="A1" s="1" t="s">
        <v>207</v>
      </c>
      <c r="K1" s="1" t="s">
        <v>208</v>
      </c>
      <c r="L1" s="1" t="s">
        <v>209</v>
      </c>
      <c r="Q1" s="2" t="s">
        <v>210</v>
      </c>
      <c r="S1" s="2" t="s">
        <v>211</v>
      </c>
    </row>
    <row r="2" spans="1:19" ht="14.5" x14ac:dyDescent="0.35">
      <c r="A2" s="1" t="s">
        <v>212</v>
      </c>
      <c r="K2" s="1" t="s">
        <v>213</v>
      </c>
      <c r="L2" s="1">
        <v>10</v>
      </c>
      <c r="M2" s="1">
        <v>50</v>
      </c>
      <c r="Q2" s="2">
        <f>COVAR(L2:L13,M2:M13)</f>
        <v>150.20833333333334</v>
      </c>
      <c r="S2" s="2">
        <f>CORREL(L2:L13,M2:M13)</f>
        <v>0.99921031003664817</v>
      </c>
    </row>
    <row r="3" spans="1:19" ht="14.5" x14ac:dyDescent="0.35">
      <c r="A3" s="1" t="s">
        <v>214</v>
      </c>
      <c r="K3" s="1" t="s">
        <v>215</v>
      </c>
      <c r="L3" s="1">
        <v>12</v>
      </c>
      <c r="M3" s="1">
        <v>55</v>
      </c>
    </row>
    <row r="4" spans="1:19" ht="14.5" x14ac:dyDescent="0.35">
      <c r="A4" s="1" t="s">
        <v>216</v>
      </c>
      <c r="K4" s="1" t="s">
        <v>217</v>
      </c>
      <c r="L4" s="1">
        <v>15</v>
      </c>
      <c r="M4" s="1">
        <v>60</v>
      </c>
    </row>
    <row r="5" spans="1:19" ht="14.5" x14ac:dyDescent="0.35">
      <c r="A5" s="1" t="s">
        <v>8</v>
      </c>
      <c r="K5" s="1" t="s">
        <v>218</v>
      </c>
      <c r="L5" s="1">
        <v>18</v>
      </c>
      <c r="M5" s="1">
        <v>65</v>
      </c>
    </row>
    <row r="6" spans="1:19" ht="14.5" x14ac:dyDescent="0.35">
      <c r="A6" s="1" t="s">
        <v>219</v>
      </c>
      <c r="K6" s="1" t="s">
        <v>220</v>
      </c>
      <c r="L6" s="1">
        <v>20</v>
      </c>
      <c r="M6" s="1">
        <v>70</v>
      </c>
    </row>
    <row r="7" spans="1:19" ht="14.5" x14ac:dyDescent="0.35">
      <c r="A7" s="1" t="s">
        <v>221</v>
      </c>
      <c r="K7" s="1" t="s">
        <v>222</v>
      </c>
      <c r="L7" s="1">
        <v>22</v>
      </c>
      <c r="M7" s="1">
        <v>75</v>
      </c>
    </row>
    <row r="8" spans="1:19" ht="14.5" x14ac:dyDescent="0.35">
      <c r="A8" s="1" t="s">
        <v>223</v>
      </c>
      <c r="K8" s="1" t="s">
        <v>224</v>
      </c>
      <c r="L8" s="1">
        <v>25</v>
      </c>
      <c r="M8" s="1">
        <v>80</v>
      </c>
    </row>
    <row r="9" spans="1:19" ht="14.5" x14ac:dyDescent="0.35">
      <c r="A9" s="1" t="s">
        <v>225</v>
      </c>
      <c r="K9" s="1" t="s">
        <v>226</v>
      </c>
      <c r="L9" s="1">
        <v>28</v>
      </c>
      <c r="M9" s="1">
        <v>85</v>
      </c>
    </row>
    <row r="10" spans="1:19" ht="14.5" x14ac:dyDescent="0.35">
      <c r="A10" s="1" t="s">
        <v>15</v>
      </c>
      <c r="K10" s="1" t="s">
        <v>227</v>
      </c>
      <c r="L10" s="1">
        <v>30</v>
      </c>
      <c r="M10" s="1">
        <v>90</v>
      </c>
    </row>
    <row r="11" spans="1:19" ht="14.5" x14ac:dyDescent="0.35">
      <c r="A11" s="1" t="s">
        <v>228</v>
      </c>
      <c r="K11" s="1" t="s">
        <v>229</v>
      </c>
      <c r="L11" s="1">
        <v>32</v>
      </c>
      <c r="M11" s="1">
        <v>95</v>
      </c>
    </row>
    <row r="12" spans="1:19" ht="14.5" x14ac:dyDescent="0.35">
      <c r="A12" s="1" t="s">
        <v>230</v>
      </c>
      <c r="K12" s="1" t="s">
        <v>231</v>
      </c>
      <c r="L12" s="1">
        <v>35</v>
      </c>
      <c r="M12" s="1">
        <v>100</v>
      </c>
    </row>
    <row r="13" spans="1:19" ht="14.5" x14ac:dyDescent="0.35">
      <c r="A13" s="1" t="s">
        <v>232</v>
      </c>
      <c r="K13" s="1" t="s">
        <v>233</v>
      </c>
      <c r="L13" s="1">
        <v>38</v>
      </c>
      <c r="M13" s="1">
        <v>105</v>
      </c>
    </row>
    <row r="14" spans="1:19" ht="14.5" x14ac:dyDescent="0.35">
      <c r="A14" s="1" t="s">
        <v>234</v>
      </c>
    </row>
    <row r="15" spans="1:19" ht="14.5" x14ac:dyDescent="0.35">
      <c r="A15" s="1" t="s">
        <v>235</v>
      </c>
    </row>
    <row r="16" spans="1:19" ht="14.5" x14ac:dyDescent="0.35">
      <c r="A16" s="1" t="s">
        <v>236</v>
      </c>
    </row>
    <row r="17" spans="1:1" ht="14.5" x14ac:dyDescent="0.35">
      <c r="A17" s="1" t="s">
        <v>237</v>
      </c>
    </row>
    <row r="21" spans="1:1" ht="15.75" customHeight="1" x14ac:dyDescent="0.35"/>
    <row r="22" spans="1:1" ht="15.75" customHeight="1" x14ac:dyDescent="0.35"/>
    <row r="23" spans="1:1" ht="15.75" customHeight="1" x14ac:dyDescent="0.35"/>
    <row r="24" spans="1:1" ht="15.75" customHeight="1" x14ac:dyDescent="0.35"/>
    <row r="25" spans="1:1" ht="15.75" customHeight="1" x14ac:dyDescent="0.35"/>
    <row r="26" spans="1:1" ht="15.75" customHeight="1" x14ac:dyDescent="0.35"/>
    <row r="27" spans="1:1" ht="15.75" customHeight="1" x14ac:dyDescent="0.35"/>
    <row r="28" spans="1:1" ht="15.75" customHeight="1" x14ac:dyDescent="0.35"/>
    <row r="29" spans="1:1" ht="15.75" customHeight="1" x14ac:dyDescent="0.35"/>
    <row r="30" spans="1:1" ht="15.75" customHeight="1" x14ac:dyDescent="0.35"/>
    <row r="31" spans="1:1" ht="15.75" customHeight="1" x14ac:dyDescent="0.35"/>
    <row r="32" spans="1:1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spans="1:19" ht="15.75" customHeight="1" x14ac:dyDescent="0.35"/>
    <row r="50" spans="1:19" ht="15.75" customHeight="1" x14ac:dyDescent="0.35">
      <c r="A50" s="1" t="s">
        <v>238</v>
      </c>
      <c r="L50" s="1" t="s">
        <v>239</v>
      </c>
      <c r="N50" s="1" t="s">
        <v>240</v>
      </c>
    </row>
    <row r="51" spans="1:19" ht="15.75" customHeight="1" x14ac:dyDescent="0.35">
      <c r="A51" s="1" t="s">
        <v>241</v>
      </c>
      <c r="L51" s="1">
        <v>45</v>
      </c>
      <c r="N51" s="1">
        <v>52</v>
      </c>
      <c r="Q51" s="1">
        <f>_xlfn.COVARIANCE.P(L51:L70,N51:N70)</f>
        <v>92.65</v>
      </c>
      <c r="S51" s="1">
        <f>CORREL(L51:L70,N51:N70)</f>
        <v>0.99859572699637911</v>
      </c>
    </row>
    <row r="52" spans="1:19" ht="15.75" customHeight="1" x14ac:dyDescent="0.35">
      <c r="A52" s="1" t="s">
        <v>8</v>
      </c>
      <c r="L52" s="1">
        <v>47</v>
      </c>
      <c r="N52" s="1">
        <v>54</v>
      </c>
    </row>
    <row r="53" spans="1:19" ht="15.75" customHeight="1" x14ac:dyDescent="0.35">
      <c r="A53" s="1" t="s">
        <v>242</v>
      </c>
      <c r="L53" s="1">
        <v>48</v>
      </c>
      <c r="N53" s="1">
        <v>55</v>
      </c>
    </row>
    <row r="54" spans="1:19" ht="15.75" customHeight="1" x14ac:dyDescent="0.35">
      <c r="A54" s="1" t="s">
        <v>243</v>
      </c>
      <c r="L54" s="1">
        <v>50</v>
      </c>
      <c r="N54" s="1">
        <v>57</v>
      </c>
    </row>
    <row r="55" spans="1:19" ht="15.75" customHeight="1" x14ac:dyDescent="0.35">
      <c r="A55" s="1" t="s">
        <v>244</v>
      </c>
      <c r="L55" s="1">
        <v>52</v>
      </c>
      <c r="N55" s="1">
        <v>59</v>
      </c>
    </row>
    <row r="56" spans="1:19" ht="15.75" customHeight="1" x14ac:dyDescent="0.35">
      <c r="A56" s="1" t="s">
        <v>245</v>
      </c>
      <c r="L56" s="1">
        <v>53</v>
      </c>
      <c r="N56" s="1">
        <v>60</v>
      </c>
    </row>
    <row r="57" spans="1:19" ht="15.75" customHeight="1" x14ac:dyDescent="0.35">
      <c r="A57" s="1" t="s">
        <v>246</v>
      </c>
      <c r="L57" s="1">
        <v>55</v>
      </c>
      <c r="N57" s="1">
        <v>61</v>
      </c>
    </row>
    <row r="58" spans="1:19" ht="15.75" customHeight="1" x14ac:dyDescent="0.35">
      <c r="A58" s="1" t="s">
        <v>247</v>
      </c>
      <c r="L58" s="1">
        <v>56</v>
      </c>
      <c r="N58" s="1">
        <v>62</v>
      </c>
    </row>
    <row r="59" spans="1:19" ht="15.75" customHeight="1" x14ac:dyDescent="0.35">
      <c r="A59" s="1" t="s">
        <v>248</v>
      </c>
      <c r="L59" s="1">
        <v>58</v>
      </c>
      <c r="N59" s="1">
        <v>64</v>
      </c>
    </row>
    <row r="60" spans="1:19" ht="15.75" customHeight="1" x14ac:dyDescent="0.35">
      <c r="A60" s="1" t="s">
        <v>249</v>
      </c>
      <c r="L60" s="1">
        <v>60</v>
      </c>
      <c r="N60" s="1">
        <v>66</v>
      </c>
    </row>
    <row r="61" spans="1:19" ht="15.75" customHeight="1" x14ac:dyDescent="0.35">
      <c r="A61" s="1" t="s">
        <v>250</v>
      </c>
      <c r="L61" s="1">
        <v>62</v>
      </c>
      <c r="N61" s="1">
        <v>67</v>
      </c>
    </row>
    <row r="62" spans="1:19" ht="15.75" customHeight="1" x14ac:dyDescent="0.35">
      <c r="A62" s="1" t="s">
        <v>251</v>
      </c>
      <c r="L62" s="1">
        <v>64</v>
      </c>
      <c r="N62" s="1">
        <v>69</v>
      </c>
    </row>
    <row r="63" spans="1:19" ht="15.75" customHeight="1" x14ac:dyDescent="0.35">
      <c r="A63" s="1" t="s">
        <v>252</v>
      </c>
      <c r="L63" s="1">
        <v>65</v>
      </c>
      <c r="N63" s="1">
        <v>71</v>
      </c>
    </row>
    <row r="64" spans="1:19" ht="15.75" customHeight="1" x14ac:dyDescent="0.35">
      <c r="A64" s="1" t="s">
        <v>253</v>
      </c>
      <c r="L64" s="1">
        <v>67</v>
      </c>
      <c r="N64" s="1">
        <v>73</v>
      </c>
    </row>
    <row r="65" spans="1:19" ht="15.75" customHeight="1" x14ac:dyDescent="0.35">
      <c r="A65" s="1" t="s">
        <v>254</v>
      </c>
      <c r="L65" s="1">
        <v>69</v>
      </c>
      <c r="N65" s="1">
        <v>74</v>
      </c>
    </row>
    <row r="66" spans="1:19" ht="15.75" customHeight="1" x14ac:dyDescent="0.35">
      <c r="L66" s="1">
        <v>70</v>
      </c>
      <c r="N66" s="1">
        <v>76</v>
      </c>
    </row>
    <row r="67" spans="1:19" ht="15.75" customHeight="1" x14ac:dyDescent="0.35">
      <c r="L67" s="1">
        <v>72</v>
      </c>
      <c r="N67" s="1">
        <v>78</v>
      </c>
    </row>
    <row r="68" spans="1:19" ht="15.75" customHeight="1" x14ac:dyDescent="0.35">
      <c r="L68" s="1">
        <v>74</v>
      </c>
      <c r="N68" s="1">
        <v>80</v>
      </c>
    </row>
    <row r="69" spans="1:19" ht="15.75" customHeight="1" x14ac:dyDescent="0.35">
      <c r="L69" s="1">
        <v>76</v>
      </c>
      <c r="N69" s="1">
        <v>82</v>
      </c>
    </row>
    <row r="70" spans="1:19" ht="15.75" customHeight="1" x14ac:dyDescent="0.35">
      <c r="L70" s="1">
        <v>77</v>
      </c>
      <c r="N70" s="1">
        <v>83</v>
      </c>
    </row>
    <row r="71" spans="1:19" ht="15.75" customHeight="1" x14ac:dyDescent="0.35"/>
    <row r="72" spans="1:19" ht="15.75" customHeight="1" x14ac:dyDescent="0.35"/>
    <row r="73" spans="1:19" ht="15.75" customHeight="1" x14ac:dyDescent="0.35"/>
    <row r="74" spans="1:19" ht="15.75" customHeight="1" x14ac:dyDescent="0.35"/>
    <row r="75" spans="1:19" ht="15.75" customHeight="1" x14ac:dyDescent="0.35"/>
    <row r="76" spans="1:19" ht="15.75" customHeight="1" x14ac:dyDescent="0.35"/>
    <row r="77" spans="1:19" ht="15.75" customHeight="1" x14ac:dyDescent="0.35"/>
    <row r="78" spans="1:19" ht="15.75" customHeight="1" x14ac:dyDescent="0.35">
      <c r="A78" s="1" t="s">
        <v>255</v>
      </c>
      <c r="K78" s="1" t="s">
        <v>256</v>
      </c>
      <c r="M78" s="1" t="s">
        <v>257</v>
      </c>
    </row>
    <row r="79" spans="1:19" ht="15.75" customHeight="1" x14ac:dyDescent="0.35">
      <c r="A79" s="1" t="s">
        <v>258</v>
      </c>
      <c r="K79" s="1">
        <v>10</v>
      </c>
      <c r="M79" s="1">
        <v>60</v>
      </c>
      <c r="Q79" s="1">
        <f>_xlfn.COVARIANCE.P(K79:K108,M79:M108)</f>
        <v>341.12222222222226</v>
      </c>
      <c r="S79" s="1">
        <f>CORREL(K79:K108,M79:M108)</f>
        <v>0.97729508301867352</v>
      </c>
    </row>
    <row r="80" spans="1:19" ht="15.75" customHeight="1" x14ac:dyDescent="0.35">
      <c r="A80" s="1" t="s">
        <v>8</v>
      </c>
      <c r="K80" s="1">
        <v>12</v>
      </c>
      <c r="M80" s="1">
        <v>65</v>
      </c>
    </row>
    <row r="81" spans="1:13" ht="15.75" customHeight="1" x14ac:dyDescent="0.35">
      <c r="A81" s="1" t="s">
        <v>259</v>
      </c>
      <c r="K81" s="1">
        <v>15</v>
      </c>
      <c r="M81" s="1">
        <v>70</v>
      </c>
    </row>
    <row r="82" spans="1:13" ht="15.75" customHeight="1" x14ac:dyDescent="0.35">
      <c r="A82" s="1" t="s">
        <v>260</v>
      </c>
      <c r="K82" s="1">
        <v>18</v>
      </c>
      <c r="M82" s="1">
        <v>75</v>
      </c>
    </row>
    <row r="83" spans="1:13" ht="15.75" customHeight="1" x14ac:dyDescent="0.35">
      <c r="A83" s="1" t="s">
        <v>261</v>
      </c>
      <c r="K83" s="1">
        <v>20</v>
      </c>
      <c r="M83" s="1">
        <v>80</v>
      </c>
    </row>
    <row r="84" spans="1:13" ht="15.75" customHeight="1" x14ac:dyDescent="0.35">
      <c r="A84" s="1" t="s">
        <v>262</v>
      </c>
      <c r="K84" s="1">
        <v>22</v>
      </c>
      <c r="M84" s="1">
        <v>82</v>
      </c>
    </row>
    <row r="85" spans="1:13" ht="15.75" customHeight="1" x14ac:dyDescent="0.35">
      <c r="A85" s="1" t="s">
        <v>263</v>
      </c>
      <c r="K85" s="1">
        <v>25</v>
      </c>
      <c r="M85" s="1">
        <v>85</v>
      </c>
    </row>
    <row r="86" spans="1:13" ht="15.75" customHeight="1" x14ac:dyDescent="0.35">
      <c r="A86" s="1" t="s">
        <v>264</v>
      </c>
      <c r="K86" s="1">
        <v>28</v>
      </c>
      <c r="M86" s="1">
        <v>88</v>
      </c>
    </row>
    <row r="87" spans="1:13" ht="15.75" customHeight="1" x14ac:dyDescent="0.35">
      <c r="A87" s="1" t="s">
        <v>15</v>
      </c>
      <c r="K87" s="1">
        <v>30</v>
      </c>
      <c r="M87" s="1">
        <v>90</v>
      </c>
    </row>
    <row r="88" spans="1:13" ht="15.75" customHeight="1" x14ac:dyDescent="0.35">
      <c r="A88" s="1" t="s">
        <v>265</v>
      </c>
      <c r="K88" s="1">
        <v>32</v>
      </c>
      <c r="M88" s="1">
        <v>92</v>
      </c>
    </row>
    <row r="89" spans="1:13" ht="15.75" customHeight="1" x14ac:dyDescent="0.35">
      <c r="A89" s="1" t="s">
        <v>266</v>
      </c>
      <c r="K89" s="1">
        <v>35</v>
      </c>
      <c r="M89" s="1">
        <v>93</v>
      </c>
    </row>
    <row r="90" spans="1:13" ht="15.75" customHeight="1" x14ac:dyDescent="0.35">
      <c r="A90" s="1" t="s">
        <v>267</v>
      </c>
      <c r="K90" s="1">
        <v>38</v>
      </c>
      <c r="M90" s="1">
        <v>95</v>
      </c>
    </row>
    <row r="91" spans="1:13" ht="15.75" customHeight="1" x14ac:dyDescent="0.35">
      <c r="A91" s="1" t="s">
        <v>268</v>
      </c>
      <c r="K91" s="1">
        <v>40</v>
      </c>
      <c r="M91" s="1">
        <v>96</v>
      </c>
    </row>
    <row r="92" spans="1:13" ht="15.75" customHeight="1" x14ac:dyDescent="0.35">
      <c r="A92" s="1" t="s">
        <v>269</v>
      </c>
      <c r="K92" s="1">
        <v>42</v>
      </c>
      <c r="M92" s="1">
        <v>97</v>
      </c>
    </row>
    <row r="93" spans="1:13" ht="15.75" customHeight="1" x14ac:dyDescent="0.35">
      <c r="A93" s="1" t="s">
        <v>270</v>
      </c>
      <c r="K93" s="1">
        <v>45</v>
      </c>
      <c r="M93" s="1">
        <v>98</v>
      </c>
    </row>
    <row r="94" spans="1:13" ht="15.75" customHeight="1" x14ac:dyDescent="0.35">
      <c r="A94" s="1" t="s">
        <v>271</v>
      </c>
      <c r="K94" s="1">
        <v>48</v>
      </c>
      <c r="M94" s="1">
        <v>99</v>
      </c>
    </row>
    <row r="95" spans="1:13" ht="15.75" customHeight="1" x14ac:dyDescent="0.35">
      <c r="K95" s="1">
        <v>50</v>
      </c>
      <c r="M95" s="1">
        <v>100</v>
      </c>
    </row>
    <row r="96" spans="1:13" ht="15.75" customHeight="1" x14ac:dyDescent="0.35">
      <c r="K96" s="1">
        <v>52</v>
      </c>
      <c r="M96" s="1">
        <v>102</v>
      </c>
    </row>
    <row r="97" spans="11:13" ht="15.75" customHeight="1" x14ac:dyDescent="0.35">
      <c r="K97" s="1">
        <v>55</v>
      </c>
      <c r="M97" s="1">
        <v>105</v>
      </c>
    </row>
    <row r="98" spans="11:13" ht="15.75" customHeight="1" x14ac:dyDescent="0.35">
      <c r="K98" s="1">
        <v>58</v>
      </c>
      <c r="M98" s="1">
        <v>106</v>
      </c>
    </row>
    <row r="99" spans="11:13" ht="15.75" customHeight="1" x14ac:dyDescent="0.35">
      <c r="K99" s="1">
        <v>60</v>
      </c>
      <c r="M99" s="1">
        <v>107</v>
      </c>
    </row>
    <row r="100" spans="11:13" ht="15.75" customHeight="1" x14ac:dyDescent="0.35">
      <c r="K100" s="1">
        <v>62</v>
      </c>
      <c r="M100" s="1">
        <v>108</v>
      </c>
    </row>
    <row r="101" spans="11:13" ht="15.75" customHeight="1" x14ac:dyDescent="0.35">
      <c r="K101" s="1">
        <v>65</v>
      </c>
      <c r="M101" s="1">
        <v>110</v>
      </c>
    </row>
    <row r="102" spans="11:13" ht="15.75" customHeight="1" x14ac:dyDescent="0.35">
      <c r="K102" s="1">
        <v>68</v>
      </c>
      <c r="M102" s="1">
        <v>112</v>
      </c>
    </row>
    <row r="103" spans="11:13" ht="15.75" customHeight="1" x14ac:dyDescent="0.35">
      <c r="K103" s="1">
        <v>70</v>
      </c>
      <c r="M103" s="1">
        <v>114</v>
      </c>
    </row>
    <row r="104" spans="11:13" ht="15.75" customHeight="1" x14ac:dyDescent="0.35">
      <c r="K104" s="1">
        <v>72</v>
      </c>
      <c r="M104" s="1">
        <v>115</v>
      </c>
    </row>
    <row r="105" spans="11:13" ht="15.75" customHeight="1" x14ac:dyDescent="0.35">
      <c r="K105" s="1">
        <v>75</v>
      </c>
      <c r="M105" s="1">
        <v>116</v>
      </c>
    </row>
    <row r="106" spans="11:13" ht="15.75" customHeight="1" x14ac:dyDescent="0.35">
      <c r="K106" s="1">
        <v>78</v>
      </c>
      <c r="M106" s="1">
        <v>118</v>
      </c>
    </row>
    <row r="107" spans="11:13" ht="15.75" customHeight="1" x14ac:dyDescent="0.35">
      <c r="K107" s="1">
        <v>80</v>
      </c>
      <c r="M107" s="1">
        <v>120</v>
      </c>
    </row>
    <row r="108" spans="11:13" ht="15.75" customHeight="1" x14ac:dyDescent="0.35">
      <c r="K108" s="1">
        <v>82</v>
      </c>
      <c r="M108" s="1">
        <v>122</v>
      </c>
    </row>
    <row r="109" spans="11:13" ht="15.75" customHeight="1" x14ac:dyDescent="0.35"/>
    <row r="110" spans="11:13" ht="15.75" customHeight="1" x14ac:dyDescent="0.35"/>
    <row r="111" spans="11:13" ht="15.75" customHeight="1" x14ac:dyDescent="0.35"/>
    <row r="112" spans="11:13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opLeftCell="G6" workbookViewId="0">
      <selection activeCell="R13" sqref="R13:W17"/>
    </sheetView>
  </sheetViews>
  <sheetFormatPr defaultColWidth="14.453125" defaultRowHeight="15" customHeight="1" x14ac:dyDescent="0.35"/>
  <cols>
    <col min="1" max="9" width="8.7265625" customWidth="1"/>
    <col min="10" max="10" width="9.26953125" customWidth="1"/>
    <col min="11" max="13" width="8.7265625" customWidth="1"/>
    <col min="14" max="14" width="10.26953125" customWidth="1"/>
    <col min="15" max="15" width="17.7265625" customWidth="1"/>
    <col min="16" max="17" width="8.7265625" customWidth="1"/>
    <col min="18" max="18" width="8.81640625" bestFit="1" customWidth="1"/>
    <col min="19" max="19" width="9.90625" bestFit="1" customWidth="1"/>
    <col min="20" max="26" width="8.7265625" customWidth="1"/>
  </cols>
  <sheetData>
    <row r="1" spans="1:23" ht="14.5" x14ac:dyDescent="0.35">
      <c r="A1" s="1" t="s">
        <v>272</v>
      </c>
      <c r="K1" s="1" t="s">
        <v>273</v>
      </c>
      <c r="M1" s="1" t="s">
        <v>274</v>
      </c>
      <c r="N1" s="2" t="s">
        <v>4</v>
      </c>
      <c r="O1" s="2" t="s">
        <v>3</v>
      </c>
      <c r="P1" s="2" t="s">
        <v>70</v>
      </c>
    </row>
    <row r="2" spans="1:23" ht="14.5" x14ac:dyDescent="0.35">
      <c r="A2" s="1" t="s">
        <v>275</v>
      </c>
      <c r="K2" s="1">
        <v>1</v>
      </c>
      <c r="M2" s="1">
        <v>28</v>
      </c>
      <c r="N2" s="2">
        <f>MODE(M2:M101)</f>
        <v>31</v>
      </c>
      <c r="O2" s="2">
        <f>MEDIAN(M2:M101)</f>
        <v>35</v>
      </c>
      <c r="P2" s="2">
        <f>P4-P6</f>
        <v>18</v>
      </c>
    </row>
    <row r="3" spans="1:23" ht="14.5" x14ac:dyDescent="0.35">
      <c r="A3" s="1" t="s">
        <v>8</v>
      </c>
      <c r="K3" s="1">
        <v>2</v>
      </c>
      <c r="M3" s="1">
        <v>32</v>
      </c>
      <c r="P3" s="2" t="s">
        <v>196</v>
      </c>
    </row>
    <row r="4" spans="1:23" ht="14.5" x14ac:dyDescent="0.35">
      <c r="A4" s="1" t="s">
        <v>276</v>
      </c>
      <c r="K4" s="1">
        <v>3</v>
      </c>
      <c r="M4" s="1">
        <v>35</v>
      </c>
      <c r="P4" s="2">
        <f>MAX(M2:M101)</f>
        <v>45</v>
      </c>
    </row>
    <row r="5" spans="1:23" ht="14.5" x14ac:dyDescent="0.35">
      <c r="A5" s="1" t="s">
        <v>277</v>
      </c>
      <c r="K5" s="1">
        <v>4</v>
      </c>
      <c r="M5" s="1">
        <v>40</v>
      </c>
      <c r="P5" s="2" t="s">
        <v>198</v>
      </c>
    </row>
    <row r="6" spans="1:23" ht="14.5" x14ac:dyDescent="0.35">
      <c r="A6" s="1" t="s">
        <v>278</v>
      </c>
      <c r="K6" s="1">
        <v>5</v>
      </c>
      <c r="M6" s="1">
        <v>40</v>
      </c>
      <c r="P6" s="2">
        <f>MIN(M2:M101)</f>
        <v>27</v>
      </c>
    </row>
    <row r="7" spans="1:23" ht="14.5" x14ac:dyDescent="0.35">
      <c r="A7" s="1" t="s">
        <v>279</v>
      </c>
      <c r="K7" s="1">
        <v>6</v>
      </c>
      <c r="M7" s="1">
        <v>28</v>
      </c>
    </row>
    <row r="8" spans="1:23" ht="14.5" x14ac:dyDescent="0.35">
      <c r="A8" s="1" t="s">
        <v>280</v>
      </c>
      <c r="K8" s="1">
        <v>7</v>
      </c>
      <c r="M8" s="1">
        <v>33</v>
      </c>
    </row>
    <row r="9" spans="1:23" ht="14.5" x14ac:dyDescent="0.35">
      <c r="A9" s="1" t="s">
        <v>281</v>
      </c>
      <c r="K9" s="1">
        <v>8</v>
      </c>
      <c r="M9" s="1">
        <v>38</v>
      </c>
      <c r="O9" s="1" t="s">
        <v>282</v>
      </c>
      <c r="Q9" s="5" t="s">
        <v>608</v>
      </c>
      <c r="R9">
        <v>27</v>
      </c>
      <c r="S9">
        <f>27+9</f>
        <v>36</v>
      </c>
      <c r="T9">
        <v>45</v>
      </c>
    </row>
    <row r="10" spans="1:23" ht="14.5" x14ac:dyDescent="0.35">
      <c r="A10" s="1" t="s">
        <v>283</v>
      </c>
      <c r="K10" s="1">
        <v>9</v>
      </c>
      <c r="M10" s="1">
        <v>40</v>
      </c>
    </row>
    <row r="11" spans="1:23" ht="14.5" x14ac:dyDescent="0.35">
      <c r="A11" s="1" t="s">
        <v>284</v>
      </c>
      <c r="K11" s="1">
        <v>10</v>
      </c>
      <c r="M11" s="1">
        <v>41</v>
      </c>
    </row>
    <row r="12" spans="1:23" thickBot="1" x14ac:dyDescent="0.4">
      <c r="A12" s="1" t="s">
        <v>285</v>
      </c>
      <c r="K12" s="1">
        <v>11</v>
      </c>
      <c r="M12" s="1">
        <v>37</v>
      </c>
    </row>
    <row r="13" spans="1:23" ht="14.5" x14ac:dyDescent="0.35">
      <c r="A13" s="1" t="s">
        <v>283</v>
      </c>
      <c r="K13" s="1">
        <v>12</v>
      </c>
      <c r="M13" s="1">
        <v>31</v>
      </c>
      <c r="R13" s="13" t="s">
        <v>608</v>
      </c>
      <c r="S13" s="13" t="s">
        <v>316</v>
      </c>
      <c r="T13" s="13" t="s">
        <v>610</v>
      </c>
      <c r="U13" s="13" t="s">
        <v>608</v>
      </c>
      <c r="V13" s="13" t="s">
        <v>316</v>
      </c>
      <c r="W13" s="13" t="s">
        <v>610</v>
      </c>
    </row>
    <row r="14" spans="1:23" ht="14.5" x14ac:dyDescent="0.35">
      <c r="A14" s="1" t="s">
        <v>286</v>
      </c>
      <c r="K14" s="1">
        <v>13</v>
      </c>
      <c r="M14" s="1">
        <v>34</v>
      </c>
      <c r="R14" s="7">
        <v>27</v>
      </c>
      <c r="S14" s="8">
        <v>3</v>
      </c>
      <c r="T14" s="9">
        <v>3.0303030303030304E-2</v>
      </c>
      <c r="U14" s="7">
        <v>36</v>
      </c>
      <c r="V14" s="8">
        <v>57</v>
      </c>
      <c r="W14" s="9">
        <v>0.5757575757575758</v>
      </c>
    </row>
    <row r="15" spans="1:23" ht="14.5" x14ac:dyDescent="0.35">
      <c r="A15" s="1" t="s">
        <v>101</v>
      </c>
      <c r="K15" s="1">
        <v>14</v>
      </c>
      <c r="M15" s="1">
        <v>29</v>
      </c>
      <c r="R15" s="7">
        <v>36</v>
      </c>
      <c r="S15" s="8">
        <v>57</v>
      </c>
      <c r="T15" s="9">
        <v>0.60606060606060608</v>
      </c>
      <c r="U15" s="7">
        <v>45</v>
      </c>
      <c r="V15" s="8">
        <v>39</v>
      </c>
      <c r="W15" s="9">
        <v>0.96969696969696972</v>
      </c>
    </row>
    <row r="16" spans="1:23" ht="14.5" x14ac:dyDescent="0.35">
      <c r="A16" s="1" t="s">
        <v>287</v>
      </c>
      <c r="K16" s="1">
        <v>15</v>
      </c>
      <c r="M16" s="1">
        <v>36</v>
      </c>
      <c r="R16" s="7">
        <v>45</v>
      </c>
      <c r="S16" s="8">
        <v>39</v>
      </c>
      <c r="T16" s="9">
        <v>1</v>
      </c>
      <c r="U16" s="7">
        <v>27</v>
      </c>
      <c r="V16" s="8">
        <v>3</v>
      </c>
      <c r="W16" s="9">
        <v>1</v>
      </c>
    </row>
    <row r="17" spans="1:23" thickBot="1" x14ac:dyDescent="0.4">
      <c r="A17" s="1" t="s">
        <v>288</v>
      </c>
      <c r="K17" s="1">
        <v>16</v>
      </c>
      <c r="M17" s="1">
        <v>43</v>
      </c>
      <c r="R17" s="10" t="s">
        <v>609</v>
      </c>
      <c r="S17" s="10">
        <v>0</v>
      </c>
      <c r="T17" s="11">
        <v>1</v>
      </c>
      <c r="U17" s="12" t="s">
        <v>609</v>
      </c>
      <c r="V17" s="10">
        <v>0</v>
      </c>
      <c r="W17" s="11">
        <v>1</v>
      </c>
    </row>
    <row r="18" spans="1:23" ht="14.5" x14ac:dyDescent="0.35">
      <c r="A18" s="1" t="s">
        <v>289</v>
      </c>
      <c r="K18" s="1">
        <v>17</v>
      </c>
      <c r="M18" s="1">
        <v>39</v>
      </c>
    </row>
    <row r="19" spans="1:23" ht="14.5" x14ac:dyDescent="0.35">
      <c r="A19" s="1" t="s">
        <v>290</v>
      </c>
      <c r="K19" s="1">
        <v>18</v>
      </c>
      <c r="M19" s="1">
        <v>27</v>
      </c>
    </row>
    <row r="20" spans="1:23" ht="14.5" x14ac:dyDescent="0.35">
      <c r="A20" s="1" t="s">
        <v>291</v>
      </c>
      <c r="K20" s="1">
        <v>19</v>
      </c>
      <c r="M20" s="1">
        <v>35</v>
      </c>
    </row>
    <row r="21" spans="1:23" ht="15.75" customHeight="1" x14ac:dyDescent="0.35">
      <c r="A21" s="1" t="s">
        <v>292</v>
      </c>
      <c r="K21" s="1">
        <v>20</v>
      </c>
      <c r="M21" s="1">
        <v>31</v>
      </c>
    </row>
    <row r="22" spans="1:23" ht="15.75" customHeight="1" x14ac:dyDescent="0.35">
      <c r="A22" s="1" t="s">
        <v>293</v>
      </c>
      <c r="K22" s="1">
        <v>21</v>
      </c>
      <c r="M22" s="1">
        <v>39</v>
      </c>
    </row>
    <row r="23" spans="1:23" ht="15.75" customHeight="1" x14ac:dyDescent="0.35">
      <c r="A23" s="1" t="s">
        <v>294</v>
      </c>
      <c r="K23" s="1">
        <v>22</v>
      </c>
      <c r="M23" s="1">
        <v>45</v>
      </c>
    </row>
    <row r="24" spans="1:23" ht="15.75" customHeight="1" x14ac:dyDescent="0.35">
      <c r="A24" s="1" t="s">
        <v>295</v>
      </c>
      <c r="K24" s="1">
        <v>23</v>
      </c>
      <c r="M24" s="1">
        <v>29</v>
      </c>
    </row>
    <row r="25" spans="1:23" ht="15.75" customHeight="1" x14ac:dyDescent="0.35">
      <c r="A25" s="1" t="s">
        <v>296</v>
      </c>
      <c r="K25" s="1">
        <v>24</v>
      </c>
      <c r="M25" s="1">
        <v>33</v>
      </c>
    </row>
    <row r="26" spans="1:23" ht="15.75" customHeight="1" x14ac:dyDescent="0.35">
      <c r="K26" s="1">
        <v>25</v>
      </c>
      <c r="M26" s="1">
        <v>37</v>
      </c>
    </row>
    <row r="27" spans="1:23" ht="15.75" customHeight="1" x14ac:dyDescent="0.35">
      <c r="K27" s="1">
        <v>26</v>
      </c>
      <c r="M27" s="1">
        <v>40</v>
      </c>
    </row>
    <row r="28" spans="1:23" ht="15.75" customHeight="1" x14ac:dyDescent="0.35">
      <c r="K28" s="1">
        <v>27</v>
      </c>
      <c r="M28" s="1">
        <v>36</v>
      </c>
    </row>
    <row r="29" spans="1:23" ht="15.75" customHeight="1" x14ac:dyDescent="0.35">
      <c r="K29" s="1">
        <v>28</v>
      </c>
      <c r="M29" s="1">
        <v>29</v>
      </c>
    </row>
    <row r="30" spans="1:23" ht="15.75" customHeight="1" x14ac:dyDescent="0.35">
      <c r="K30" s="1">
        <v>29</v>
      </c>
      <c r="M30" s="1">
        <v>31</v>
      </c>
    </row>
    <row r="31" spans="1:23" ht="15.75" customHeight="1" x14ac:dyDescent="0.35">
      <c r="K31" s="1">
        <v>30</v>
      </c>
      <c r="M31" s="1">
        <v>38</v>
      </c>
    </row>
    <row r="32" spans="1:23" ht="15.75" customHeight="1" x14ac:dyDescent="0.35">
      <c r="K32" s="1">
        <v>31</v>
      </c>
      <c r="M32" s="1">
        <v>35</v>
      </c>
    </row>
    <row r="33" spans="11:13" ht="15.75" customHeight="1" x14ac:dyDescent="0.35">
      <c r="K33" s="1">
        <v>32</v>
      </c>
      <c r="M33" s="1">
        <v>44</v>
      </c>
    </row>
    <row r="34" spans="11:13" ht="15.75" customHeight="1" x14ac:dyDescent="0.35">
      <c r="K34" s="1">
        <v>33</v>
      </c>
      <c r="M34" s="1">
        <v>32</v>
      </c>
    </row>
    <row r="35" spans="11:13" ht="15.75" customHeight="1" x14ac:dyDescent="0.35">
      <c r="K35" s="1">
        <v>34</v>
      </c>
      <c r="M35" s="1">
        <v>39</v>
      </c>
    </row>
    <row r="36" spans="11:13" ht="15.75" customHeight="1" x14ac:dyDescent="0.35">
      <c r="K36" s="1">
        <v>35</v>
      </c>
      <c r="M36" s="1">
        <v>36</v>
      </c>
    </row>
    <row r="37" spans="11:13" ht="15.75" customHeight="1" x14ac:dyDescent="0.35">
      <c r="K37" s="1">
        <v>36</v>
      </c>
      <c r="M37" s="1">
        <v>30</v>
      </c>
    </row>
    <row r="38" spans="11:13" ht="15.75" customHeight="1" x14ac:dyDescent="0.35">
      <c r="K38" s="1">
        <v>37</v>
      </c>
      <c r="M38" s="1">
        <v>33</v>
      </c>
    </row>
    <row r="39" spans="11:13" ht="15.75" customHeight="1" x14ac:dyDescent="0.35">
      <c r="K39" s="1">
        <v>38</v>
      </c>
      <c r="M39" s="1">
        <v>28</v>
      </c>
    </row>
    <row r="40" spans="11:13" ht="15.75" customHeight="1" x14ac:dyDescent="0.35">
      <c r="K40" s="1">
        <v>39</v>
      </c>
      <c r="M40" s="1">
        <v>41</v>
      </c>
    </row>
    <row r="41" spans="11:13" ht="15.75" customHeight="1" x14ac:dyDescent="0.35">
      <c r="K41" s="1">
        <v>40</v>
      </c>
      <c r="M41" s="1">
        <v>35</v>
      </c>
    </row>
    <row r="42" spans="11:13" ht="15.75" customHeight="1" x14ac:dyDescent="0.35">
      <c r="K42" s="1">
        <v>41</v>
      </c>
      <c r="M42" s="1">
        <v>31</v>
      </c>
    </row>
    <row r="43" spans="11:13" ht="15.75" customHeight="1" x14ac:dyDescent="0.35">
      <c r="K43" s="1">
        <v>42</v>
      </c>
      <c r="M43" s="1">
        <v>37</v>
      </c>
    </row>
    <row r="44" spans="11:13" ht="15.75" customHeight="1" x14ac:dyDescent="0.35">
      <c r="K44" s="1">
        <v>43</v>
      </c>
      <c r="M44" s="1">
        <v>42</v>
      </c>
    </row>
    <row r="45" spans="11:13" ht="15.75" customHeight="1" x14ac:dyDescent="0.35">
      <c r="K45" s="1">
        <v>44</v>
      </c>
      <c r="M45" s="1">
        <v>29</v>
      </c>
    </row>
    <row r="46" spans="11:13" ht="15.75" customHeight="1" x14ac:dyDescent="0.35">
      <c r="K46" s="1">
        <v>45</v>
      </c>
      <c r="M46" s="1">
        <v>34</v>
      </c>
    </row>
    <row r="47" spans="11:13" ht="15.75" customHeight="1" x14ac:dyDescent="0.35">
      <c r="K47" s="1">
        <v>46</v>
      </c>
      <c r="M47" s="1">
        <v>40</v>
      </c>
    </row>
    <row r="48" spans="11:13" ht="15.75" customHeight="1" x14ac:dyDescent="0.35">
      <c r="K48" s="1">
        <v>47</v>
      </c>
      <c r="M48" s="1">
        <v>31</v>
      </c>
    </row>
    <row r="49" spans="11:13" ht="15.75" customHeight="1" x14ac:dyDescent="0.35">
      <c r="K49" s="1">
        <v>48</v>
      </c>
      <c r="M49" s="1">
        <v>33</v>
      </c>
    </row>
    <row r="50" spans="11:13" ht="15.75" customHeight="1" x14ac:dyDescent="0.35">
      <c r="K50" s="1">
        <v>49</v>
      </c>
      <c r="M50" s="1">
        <v>38</v>
      </c>
    </row>
    <row r="51" spans="11:13" ht="15.75" customHeight="1" x14ac:dyDescent="0.35">
      <c r="K51" s="1">
        <v>50</v>
      </c>
      <c r="M51" s="1">
        <v>36</v>
      </c>
    </row>
    <row r="52" spans="11:13" ht="15.75" customHeight="1" x14ac:dyDescent="0.35">
      <c r="K52" s="1">
        <v>51</v>
      </c>
      <c r="M52" s="1">
        <v>39</v>
      </c>
    </row>
    <row r="53" spans="11:13" ht="15.75" customHeight="1" x14ac:dyDescent="0.35">
      <c r="K53" s="1">
        <v>52</v>
      </c>
      <c r="M53" s="1">
        <v>27</v>
      </c>
    </row>
    <row r="54" spans="11:13" ht="15.75" customHeight="1" x14ac:dyDescent="0.35">
      <c r="K54" s="1">
        <v>53</v>
      </c>
      <c r="M54" s="1">
        <v>35</v>
      </c>
    </row>
    <row r="55" spans="11:13" ht="15.75" customHeight="1" x14ac:dyDescent="0.35">
      <c r="K55" s="1">
        <v>54</v>
      </c>
      <c r="M55" s="1">
        <v>30</v>
      </c>
    </row>
    <row r="56" spans="11:13" ht="15.75" customHeight="1" x14ac:dyDescent="0.35">
      <c r="K56" s="1">
        <v>55</v>
      </c>
      <c r="M56" s="1">
        <v>43</v>
      </c>
    </row>
    <row r="57" spans="11:13" ht="15.75" customHeight="1" x14ac:dyDescent="0.35">
      <c r="K57" s="1">
        <v>56</v>
      </c>
      <c r="M57" s="1">
        <v>29</v>
      </c>
    </row>
    <row r="58" spans="11:13" ht="15.75" customHeight="1" x14ac:dyDescent="0.35">
      <c r="K58" s="1">
        <v>57</v>
      </c>
      <c r="M58" s="1">
        <v>32</v>
      </c>
    </row>
    <row r="59" spans="11:13" ht="15.75" customHeight="1" x14ac:dyDescent="0.35">
      <c r="K59" s="1">
        <v>58</v>
      </c>
      <c r="M59" s="1">
        <v>36</v>
      </c>
    </row>
    <row r="60" spans="11:13" ht="15.75" customHeight="1" x14ac:dyDescent="0.35">
      <c r="K60" s="1">
        <v>59</v>
      </c>
      <c r="M60" s="1">
        <v>31</v>
      </c>
    </row>
    <row r="61" spans="11:13" ht="15.75" customHeight="1" x14ac:dyDescent="0.35">
      <c r="K61" s="1">
        <v>60</v>
      </c>
      <c r="M61" s="1">
        <v>40</v>
      </c>
    </row>
    <row r="62" spans="11:13" ht="15.75" customHeight="1" x14ac:dyDescent="0.35">
      <c r="K62" s="1">
        <v>61</v>
      </c>
      <c r="M62" s="1">
        <v>38</v>
      </c>
    </row>
    <row r="63" spans="11:13" ht="15.75" customHeight="1" x14ac:dyDescent="0.35">
      <c r="K63" s="1">
        <v>62</v>
      </c>
      <c r="M63" s="1">
        <v>44</v>
      </c>
    </row>
    <row r="64" spans="11:13" ht="15.75" customHeight="1" x14ac:dyDescent="0.35">
      <c r="K64" s="1">
        <v>63</v>
      </c>
      <c r="M64" s="1">
        <v>37</v>
      </c>
    </row>
    <row r="65" spans="11:13" ht="15.75" customHeight="1" x14ac:dyDescent="0.35">
      <c r="K65" s="1">
        <v>64</v>
      </c>
      <c r="M65" s="1">
        <v>33</v>
      </c>
    </row>
    <row r="66" spans="11:13" ht="15.75" customHeight="1" x14ac:dyDescent="0.35">
      <c r="K66" s="1">
        <v>65</v>
      </c>
      <c r="M66" s="1">
        <v>35</v>
      </c>
    </row>
    <row r="67" spans="11:13" ht="15.75" customHeight="1" x14ac:dyDescent="0.35">
      <c r="K67" s="1">
        <v>66</v>
      </c>
      <c r="M67" s="1">
        <v>41</v>
      </c>
    </row>
    <row r="68" spans="11:13" ht="15.75" customHeight="1" x14ac:dyDescent="0.35">
      <c r="K68" s="1">
        <v>67</v>
      </c>
      <c r="M68" s="1">
        <v>30</v>
      </c>
    </row>
    <row r="69" spans="11:13" ht="15.75" customHeight="1" x14ac:dyDescent="0.35">
      <c r="K69" s="1">
        <v>68</v>
      </c>
      <c r="M69" s="1">
        <v>31</v>
      </c>
    </row>
    <row r="70" spans="11:13" ht="15.75" customHeight="1" x14ac:dyDescent="0.35">
      <c r="K70" s="1">
        <v>69</v>
      </c>
      <c r="M70" s="1">
        <v>39</v>
      </c>
    </row>
    <row r="71" spans="11:13" ht="15.75" customHeight="1" x14ac:dyDescent="0.35">
      <c r="K71" s="1">
        <v>70</v>
      </c>
      <c r="M71" s="1">
        <v>28</v>
      </c>
    </row>
    <row r="72" spans="11:13" ht="15.75" customHeight="1" x14ac:dyDescent="0.35">
      <c r="K72" s="1">
        <v>71</v>
      </c>
      <c r="M72" s="1">
        <v>45</v>
      </c>
    </row>
    <row r="73" spans="11:13" ht="15.75" customHeight="1" x14ac:dyDescent="0.35">
      <c r="K73" s="1">
        <v>72</v>
      </c>
      <c r="M73" s="1">
        <v>29</v>
      </c>
    </row>
    <row r="74" spans="11:13" ht="15.75" customHeight="1" x14ac:dyDescent="0.35">
      <c r="K74" s="1">
        <v>73</v>
      </c>
      <c r="M74" s="1">
        <v>33</v>
      </c>
    </row>
    <row r="75" spans="11:13" ht="15.75" customHeight="1" x14ac:dyDescent="0.35">
      <c r="K75" s="1">
        <v>74</v>
      </c>
      <c r="M75" s="1">
        <v>38</v>
      </c>
    </row>
    <row r="76" spans="11:13" ht="15.75" customHeight="1" x14ac:dyDescent="0.35">
      <c r="K76" s="1">
        <v>75</v>
      </c>
      <c r="M76" s="1">
        <v>34</v>
      </c>
    </row>
    <row r="77" spans="11:13" ht="15.75" customHeight="1" x14ac:dyDescent="0.35">
      <c r="K77" s="1">
        <v>76</v>
      </c>
      <c r="M77" s="1">
        <v>32</v>
      </c>
    </row>
    <row r="78" spans="11:13" ht="15.75" customHeight="1" x14ac:dyDescent="0.35">
      <c r="K78" s="1">
        <v>77</v>
      </c>
      <c r="M78" s="1">
        <v>35</v>
      </c>
    </row>
    <row r="79" spans="11:13" ht="15.75" customHeight="1" x14ac:dyDescent="0.35">
      <c r="K79" s="1">
        <v>78</v>
      </c>
      <c r="M79" s="1">
        <v>31</v>
      </c>
    </row>
    <row r="80" spans="11:13" ht="15.75" customHeight="1" x14ac:dyDescent="0.35">
      <c r="K80" s="1">
        <v>79</v>
      </c>
      <c r="M80" s="1">
        <v>40</v>
      </c>
    </row>
    <row r="81" spans="11:13" ht="15.75" customHeight="1" x14ac:dyDescent="0.35">
      <c r="K81" s="1">
        <v>80</v>
      </c>
      <c r="M81" s="1">
        <v>36</v>
      </c>
    </row>
    <row r="82" spans="11:13" ht="15.75" customHeight="1" x14ac:dyDescent="0.35">
      <c r="K82" s="1">
        <v>81</v>
      </c>
      <c r="M82" s="1">
        <v>39</v>
      </c>
    </row>
    <row r="83" spans="11:13" ht="15.75" customHeight="1" x14ac:dyDescent="0.35">
      <c r="K83" s="1">
        <v>82</v>
      </c>
      <c r="M83" s="1">
        <v>27</v>
      </c>
    </row>
    <row r="84" spans="11:13" ht="15.75" customHeight="1" x14ac:dyDescent="0.35">
      <c r="K84" s="1">
        <v>83</v>
      </c>
      <c r="M84" s="1">
        <v>35</v>
      </c>
    </row>
    <row r="85" spans="11:13" ht="15.75" customHeight="1" x14ac:dyDescent="0.35">
      <c r="K85" s="1">
        <v>84</v>
      </c>
      <c r="M85" s="1">
        <v>30</v>
      </c>
    </row>
    <row r="86" spans="11:13" ht="15.75" customHeight="1" x14ac:dyDescent="0.35">
      <c r="K86" s="1">
        <v>85</v>
      </c>
      <c r="M86" s="1">
        <v>43</v>
      </c>
    </row>
    <row r="87" spans="11:13" ht="15.75" customHeight="1" x14ac:dyDescent="0.35">
      <c r="K87" s="1">
        <v>86</v>
      </c>
      <c r="M87" s="1">
        <v>29</v>
      </c>
    </row>
    <row r="88" spans="11:13" ht="15.75" customHeight="1" x14ac:dyDescent="0.35">
      <c r="K88" s="1">
        <v>87</v>
      </c>
      <c r="M88" s="1">
        <v>32</v>
      </c>
    </row>
    <row r="89" spans="11:13" ht="15.75" customHeight="1" x14ac:dyDescent="0.35">
      <c r="K89" s="1">
        <v>88</v>
      </c>
      <c r="M89" s="1">
        <v>36</v>
      </c>
    </row>
    <row r="90" spans="11:13" ht="15.75" customHeight="1" x14ac:dyDescent="0.35">
      <c r="K90" s="1">
        <v>89</v>
      </c>
      <c r="M90" s="1">
        <v>31</v>
      </c>
    </row>
    <row r="91" spans="11:13" ht="15.75" customHeight="1" x14ac:dyDescent="0.35">
      <c r="K91" s="1">
        <v>90</v>
      </c>
      <c r="M91" s="1">
        <v>40</v>
      </c>
    </row>
    <row r="92" spans="11:13" ht="15.75" customHeight="1" x14ac:dyDescent="0.35">
      <c r="K92" s="1">
        <v>91</v>
      </c>
      <c r="M92" s="1">
        <v>38</v>
      </c>
    </row>
    <row r="93" spans="11:13" ht="15.75" customHeight="1" x14ac:dyDescent="0.35">
      <c r="K93" s="1">
        <v>92</v>
      </c>
      <c r="M93" s="1">
        <v>44</v>
      </c>
    </row>
    <row r="94" spans="11:13" ht="15.75" customHeight="1" x14ac:dyDescent="0.35">
      <c r="K94" s="1">
        <v>93</v>
      </c>
      <c r="M94" s="1">
        <v>37</v>
      </c>
    </row>
    <row r="95" spans="11:13" ht="15.75" customHeight="1" x14ac:dyDescent="0.35">
      <c r="K95" s="1">
        <v>94</v>
      </c>
      <c r="M95" s="1">
        <v>33</v>
      </c>
    </row>
    <row r="96" spans="11:13" ht="15.75" customHeight="1" x14ac:dyDescent="0.35">
      <c r="K96" s="1">
        <v>95</v>
      </c>
      <c r="M96" s="1">
        <v>35</v>
      </c>
    </row>
    <row r="97" spans="1:16" ht="15.75" customHeight="1" x14ac:dyDescent="0.35">
      <c r="K97" s="1">
        <v>96</v>
      </c>
      <c r="M97" s="1">
        <v>41</v>
      </c>
    </row>
    <row r="98" spans="1:16" ht="15.75" customHeight="1" x14ac:dyDescent="0.35">
      <c r="K98" s="1">
        <v>97</v>
      </c>
      <c r="M98" s="1">
        <v>30</v>
      </c>
    </row>
    <row r="99" spans="1:16" ht="15.75" customHeight="1" x14ac:dyDescent="0.35">
      <c r="K99" s="1">
        <v>98</v>
      </c>
      <c r="M99" s="1">
        <v>31</v>
      </c>
    </row>
    <row r="100" spans="1:16" ht="15.75" customHeight="1" x14ac:dyDescent="0.35">
      <c r="K100" s="1">
        <v>99</v>
      </c>
      <c r="M100" s="1">
        <v>39</v>
      </c>
    </row>
    <row r="101" spans="1:16" ht="15.75" customHeight="1" x14ac:dyDescent="0.35">
      <c r="K101" s="1">
        <v>100</v>
      </c>
      <c r="M101" s="1">
        <v>28</v>
      </c>
    </row>
    <row r="102" spans="1:16" ht="15.75" customHeight="1" x14ac:dyDescent="0.35"/>
    <row r="103" spans="1:16" ht="15.75" customHeight="1" x14ac:dyDescent="0.35"/>
    <row r="104" spans="1:16" ht="15.75" customHeight="1" x14ac:dyDescent="0.35"/>
    <row r="105" spans="1:16" ht="15.75" customHeight="1" x14ac:dyDescent="0.35"/>
    <row r="106" spans="1:16" ht="15.75" customHeight="1" x14ac:dyDescent="0.35">
      <c r="A106" s="1" t="s">
        <v>297</v>
      </c>
      <c r="K106" s="1" t="s">
        <v>141</v>
      </c>
      <c r="M106" s="1" t="s">
        <v>298</v>
      </c>
      <c r="O106" s="2" t="s">
        <v>4</v>
      </c>
      <c r="P106" s="2" t="s">
        <v>3</v>
      </c>
    </row>
    <row r="107" spans="1:16" ht="15.75" customHeight="1" x14ac:dyDescent="0.35">
      <c r="A107" s="1" t="s">
        <v>299</v>
      </c>
      <c r="K107" s="1">
        <v>1</v>
      </c>
      <c r="M107" s="1">
        <v>56</v>
      </c>
      <c r="O107" s="2">
        <f>MOD(M107:M156,50)</f>
        <v>6</v>
      </c>
      <c r="P107" s="2">
        <f>MEDIAN(M107:M156)</f>
        <v>50</v>
      </c>
    </row>
    <row r="108" spans="1:16" ht="15.75" customHeight="1" x14ac:dyDescent="0.35">
      <c r="A108" s="1" t="s">
        <v>8</v>
      </c>
      <c r="K108" s="1">
        <v>2</v>
      </c>
      <c r="M108" s="1">
        <v>40</v>
      </c>
    </row>
    <row r="109" spans="1:16" ht="15.75" customHeight="1" x14ac:dyDescent="0.35">
      <c r="A109" s="1" t="s">
        <v>300</v>
      </c>
      <c r="K109" s="1">
        <v>3</v>
      </c>
      <c r="M109" s="1">
        <v>28</v>
      </c>
    </row>
    <row r="110" spans="1:16" ht="15.75" customHeight="1" x14ac:dyDescent="0.35">
      <c r="A110" s="1" t="s">
        <v>301</v>
      </c>
      <c r="K110" s="1">
        <v>4</v>
      </c>
      <c r="M110" s="1">
        <v>73</v>
      </c>
    </row>
    <row r="111" spans="1:16" ht="15.75" customHeight="1" x14ac:dyDescent="0.35">
      <c r="A111" s="1" t="s">
        <v>302</v>
      </c>
      <c r="K111" s="1">
        <v>5</v>
      </c>
      <c r="M111" s="1">
        <v>52</v>
      </c>
    </row>
    <row r="112" spans="1:16" ht="15.75" customHeight="1" x14ac:dyDescent="0.35">
      <c r="A112" s="1" t="s">
        <v>303</v>
      </c>
      <c r="K112" s="1">
        <v>6</v>
      </c>
      <c r="M112" s="1">
        <v>61</v>
      </c>
    </row>
    <row r="113" spans="1:13" ht="15.75" customHeight="1" x14ac:dyDescent="0.35">
      <c r="A113" s="1" t="s">
        <v>304</v>
      </c>
      <c r="K113" s="1">
        <v>7</v>
      </c>
      <c r="M113" s="1">
        <v>35</v>
      </c>
    </row>
    <row r="114" spans="1:13" ht="15.75" customHeight="1" x14ac:dyDescent="0.35">
      <c r="A114" s="1" t="s">
        <v>305</v>
      </c>
      <c r="K114" s="1">
        <v>8</v>
      </c>
      <c r="M114" s="1">
        <v>40</v>
      </c>
    </row>
    <row r="115" spans="1:13" ht="15.75" customHeight="1" x14ac:dyDescent="0.35">
      <c r="A115" s="1" t="s">
        <v>101</v>
      </c>
      <c r="K115" s="1">
        <v>9</v>
      </c>
      <c r="M115" s="1">
        <v>47</v>
      </c>
    </row>
    <row r="116" spans="1:13" ht="15.75" customHeight="1" x14ac:dyDescent="0.35">
      <c r="A116" s="1" t="s">
        <v>306</v>
      </c>
      <c r="K116" s="1">
        <v>10</v>
      </c>
      <c r="M116" s="1">
        <v>65</v>
      </c>
    </row>
    <row r="117" spans="1:13" ht="15.75" customHeight="1" x14ac:dyDescent="0.35">
      <c r="A117" s="1" t="s">
        <v>307</v>
      </c>
      <c r="K117" s="1">
        <v>11</v>
      </c>
      <c r="M117" s="1">
        <v>52</v>
      </c>
    </row>
    <row r="118" spans="1:13" ht="15.75" customHeight="1" x14ac:dyDescent="0.35">
      <c r="A118" s="1" t="s">
        <v>308</v>
      </c>
      <c r="K118" s="1">
        <v>12</v>
      </c>
      <c r="M118" s="1">
        <v>44</v>
      </c>
    </row>
    <row r="119" spans="1:13" ht="15.75" customHeight="1" x14ac:dyDescent="0.35">
      <c r="A119" s="1" t="s">
        <v>309</v>
      </c>
      <c r="K119" s="1">
        <v>13</v>
      </c>
      <c r="M119" s="1">
        <v>38</v>
      </c>
    </row>
    <row r="120" spans="1:13" ht="15.75" customHeight="1" x14ac:dyDescent="0.35">
      <c r="A120" s="1" t="s">
        <v>310</v>
      </c>
      <c r="K120" s="1">
        <v>14</v>
      </c>
      <c r="M120" s="1">
        <v>60</v>
      </c>
    </row>
    <row r="121" spans="1:13" ht="15.75" customHeight="1" x14ac:dyDescent="0.35">
      <c r="A121" s="1" t="s">
        <v>311</v>
      </c>
      <c r="K121" s="1">
        <v>15</v>
      </c>
      <c r="M121" s="1">
        <v>56</v>
      </c>
    </row>
    <row r="122" spans="1:13" ht="15.75" customHeight="1" x14ac:dyDescent="0.35">
      <c r="A122" s="1" t="s">
        <v>312</v>
      </c>
      <c r="K122" s="1">
        <v>16</v>
      </c>
      <c r="M122" s="1">
        <v>40</v>
      </c>
    </row>
    <row r="123" spans="1:13" ht="15.75" customHeight="1" x14ac:dyDescent="0.35">
      <c r="A123" s="1" t="s">
        <v>313</v>
      </c>
      <c r="K123" s="1">
        <v>17</v>
      </c>
      <c r="M123" s="1">
        <v>36</v>
      </c>
    </row>
    <row r="124" spans="1:13" ht="15.75" customHeight="1" x14ac:dyDescent="0.35">
      <c r="K124" s="1">
        <v>18</v>
      </c>
      <c r="M124" s="1">
        <v>49</v>
      </c>
    </row>
    <row r="125" spans="1:13" ht="15.75" customHeight="1" x14ac:dyDescent="0.35">
      <c r="K125" s="1">
        <v>19</v>
      </c>
      <c r="M125" s="1">
        <v>68</v>
      </c>
    </row>
    <row r="126" spans="1:13" ht="15.75" customHeight="1" x14ac:dyDescent="0.35">
      <c r="K126" s="1">
        <v>20</v>
      </c>
      <c r="M126" s="1">
        <v>57</v>
      </c>
    </row>
    <row r="127" spans="1:13" ht="15.75" customHeight="1" x14ac:dyDescent="0.35">
      <c r="K127" s="1">
        <v>21</v>
      </c>
      <c r="M127" s="1">
        <v>52</v>
      </c>
    </row>
    <row r="128" spans="1:13" ht="15.75" customHeight="1" x14ac:dyDescent="0.35">
      <c r="K128" s="1">
        <v>22</v>
      </c>
      <c r="M128" s="1">
        <v>63</v>
      </c>
    </row>
    <row r="129" spans="11:13" ht="15.75" customHeight="1" x14ac:dyDescent="0.35">
      <c r="K129" s="1">
        <v>23</v>
      </c>
      <c r="M129" s="1">
        <v>41</v>
      </c>
    </row>
    <row r="130" spans="11:13" ht="15.75" customHeight="1" x14ac:dyDescent="0.35">
      <c r="K130" s="1">
        <v>24</v>
      </c>
      <c r="M130" s="1">
        <v>48</v>
      </c>
    </row>
    <row r="131" spans="11:13" ht="15.75" customHeight="1" x14ac:dyDescent="0.35">
      <c r="K131" s="1">
        <v>25</v>
      </c>
      <c r="M131" s="1">
        <v>55</v>
      </c>
    </row>
    <row r="132" spans="11:13" ht="15.75" customHeight="1" x14ac:dyDescent="0.35">
      <c r="K132" s="1">
        <v>26</v>
      </c>
      <c r="M132" s="1">
        <v>42</v>
      </c>
    </row>
    <row r="133" spans="11:13" ht="15.75" customHeight="1" x14ac:dyDescent="0.35">
      <c r="K133" s="1">
        <v>27</v>
      </c>
      <c r="M133" s="1">
        <v>39</v>
      </c>
    </row>
    <row r="134" spans="11:13" ht="15.75" customHeight="1" x14ac:dyDescent="0.35">
      <c r="K134" s="1">
        <v>28</v>
      </c>
      <c r="M134" s="1">
        <v>58</v>
      </c>
    </row>
    <row r="135" spans="11:13" ht="15.75" customHeight="1" x14ac:dyDescent="0.35">
      <c r="K135" s="1">
        <v>29</v>
      </c>
      <c r="M135" s="1">
        <v>62</v>
      </c>
    </row>
    <row r="136" spans="11:13" ht="15.75" customHeight="1" x14ac:dyDescent="0.35">
      <c r="K136" s="1">
        <v>30</v>
      </c>
      <c r="M136" s="1">
        <v>49</v>
      </c>
    </row>
    <row r="137" spans="11:13" ht="15.75" customHeight="1" x14ac:dyDescent="0.35">
      <c r="K137" s="1">
        <v>31</v>
      </c>
      <c r="M137" s="1">
        <v>59</v>
      </c>
    </row>
    <row r="138" spans="11:13" ht="15.75" customHeight="1" x14ac:dyDescent="0.35">
      <c r="K138" s="1">
        <v>32</v>
      </c>
      <c r="M138" s="1">
        <v>45</v>
      </c>
    </row>
    <row r="139" spans="11:13" ht="15.75" customHeight="1" x14ac:dyDescent="0.35">
      <c r="K139" s="1">
        <v>33</v>
      </c>
      <c r="M139" s="1">
        <v>47</v>
      </c>
    </row>
    <row r="140" spans="11:13" ht="15.75" customHeight="1" x14ac:dyDescent="0.35">
      <c r="K140" s="1">
        <v>34</v>
      </c>
      <c r="M140" s="1">
        <v>51</v>
      </c>
    </row>
    <row r="141" spans="11:13" ht="15.75" customHeight="1" x14ac:dyDescent="0.35">
      <c r="K141" s="1">
        <v>35</v>
      </c>
      <c r="M141" s="1">
        <v>65</v>
      </c>
    </row>
    <row r="142" spans="11:13" ht="15.75" customHeight="1" x14ac:dyDescent="0.35">
      <c r="K142" s="1">
        <v>36</v>
      </c>
      <c r="M142" s="1">
        <v>41</v>
      </c>
    </row>
    <row r="143" spans="11:13" ht="15.75" customHeight="1" x14ac:dyDescent="0.35">
      <c r="K143" s="1">
        <v>37</v>
      </c>
      <c r="M143" s="1">
        <v>48</v>
      </c>
    </row>
    <row r="144" spans="11:13" ht="15.75" customHeight="1" x14ac:dyDescent="0.35">
      <c r="K144" s="1">
        <v>38</v>
      </c>
      <c r="M144" s="1">
        <v>55</v>
      </c>
    </row>
    <row r="145" spans="1:13" ht="15.75" customHeight="1" x14ac:dyDescent="0.35">
      <c r="K145" s="1">
        <v>39</v>
      </c>
      <c r="M145" s="1">
        <v>42</v>
      </c>
    </row>
    <row r="146" spans="1:13" ht="15.75" customHeight="1" x14ac:dyDescent="0.35">
      <c r="K146" s="1">
        <v>40</v>
      </c>
      <c r="M146" s="1">
        <v>39</v>
      </c>
    </row>
    <row r="147" spans="1:13" ht="15.75" customHeight="1" x14ac:dyDescent="0.35">
      <c r="K147" s="1">
        <v>41</v>
      </c>
      <c r="M147" s="1">
        <v>58</v>
      </c>
    </row>
    <row r="148" spans="1:13" ht="15.75" customHeight="1" x14ac:dyDescent="0.35">
      <c r="K148" s="1">
        <v>42</v>
      </c>
      <c r="M148" s="1">
        <v>62</v>
      </c>
    </row>
    <row r="149" spans="1:13" ht="15.75" customHeight="1" x14ac:dyDescent="0.35">
      <c r="K149" s="1">
        <v>43</v>
      </c>
      <c r="M149" s="1">
        <v>49</v>
      </c>
    </row>
    <row r="150" spans="1:13" ht="15.75" customHeight="1" x14ac:dyDescent="0.35">
      <c r="K150" s="1">
        <v>44</v>
      </c>
      <c r="M150" s="1">
        <v>59</v>
      </c>
    </row>
    <row r="151" spans="1:13" ht="15.75" customHeight="1" x14ac:dyDescent="0.35">
      <c r="K151" s="1">
        <v>45</v>
      </c>
      <c r="M151" s="1">
        <v>45</v>
      </c>
    </row>
    <row r="152" spans="1:13" ht="15.75" customHeight="1" x14ac:dyDescent="0.35">
      <c r="K152" s="1">
        <v>46</v>
      </c>
      <c r="M152" s="1">
        <v>47</v>
      </c>
    </row>
    <row r="153" spans="1:13" ht="15.75" customHeight="1" x14ac:dyDescent="0.35">
      <c r="K153" s="1">
        <v>47</v>
      </c>
      <c r="M153" s="1">
        <v>51</v>
      </c>
    </row>
    <row r="154" spans="1:13" ht="15.75" customHeight="1" x14ac:dyDescent="0.35">
      <c r="K154" s="1">
        <v>48</v>
      </c>
      <c r="M154" s="1">
        <v>65</v>
      </c>
    </row>
    <row r="155" spans="1:13" ht="15.75" customHeight="1" x14ac:dyDescent="0.35">
      <c r="K155" s="1">
        <v>49</v>
      </c>
      <c r="M155" s="1">
        <v>43</v>
      </c>
    </row>
    <row r="156" spans="1:13" ht="15.75" customHeight="1" x14ac:dyDescent="0.35">
      <c r="K156" s="1">
        <v>50</v>
      </c>
      <c r="M156" s="1">
        <v>58</v>
      </c>
    </row>
    <row r="157" spans="1:13" ht="15.75" customHeight="1" x14ac:dyDescent="0.35"/>
    <row r="158" spans="1:13" ht="15.75" customHeight="1" x14ac:dyDescent="0.35"/>
    <row r="159" spans="1:13" ht="15.75" customHeight="1" x14ac:dyDescent="0.35">
      <c r="A159" s="1" t="s">
        <v>314</v>
      </c>
      <c r="J159" s="1" t="s">
        <v>315</v>
      </c>
      <c r="K159" s="1" t="s">
        <v>316</v>
      </c>
    </row>
    <row r="160" spans="1:13" ht="15.75" customHeight="1" x14ac:dyDescent="0.35">
      <c r="A160" s="1" t="s">
        <v>317</v>
      </c>
      <c r="J160" s="1" t="s">
        <v>189</v>
      </c>
      <c r="K160" s="1">
        <v>30</v>
      </c>
    </row>
    <row r="161" spans="1:13" ht="15.75" customHeight="1" x14ac:dyDescent="0.35">
      <c r="A161" s="1" t="s">
        <v>8</v>
      </c>
      <c r="J161" s="1" t="s">
        <v>190</v>
      </c>
      <c r="K161" s="1">
        <v>40</v>
      </c>
    </row>
    <row r="162" spans="1:13" ht="15.75" customHeight="1" x14ac:dyDescent="0.35">
      <c r="A162" s="1" t="s">
        <v>318</v>
      </c>
      <c r="J162" s="1" t="s">
        <v>191</v>
      </c>
      <c r="K162" s="1">
        <v>20</v>
      </c>
    </row>
    <row r="163" spans="1:13" ht="15.75" customHeight="1" x14ac:dyDescent="0.35">
      <c r="A163" s="1" t="s">
        <v>319</v>
      </c>
      <c r="J163" s="1" t="s">
        <v>192</v>
      </c>
      <c r="K163" s="1">
        <v>10</v>
      </c>
    </row>
    <row r="164" spans="1:13" ht="15.75" customHeight="1" x14ac:dyDescent="0.35">
      <c r="A164" s="1" t="s">
        <v>320</v>
      </c>
      <c r="J164" s="1" t="s">
        <v>193</v>
      </c>
      <c r="K164" s="1">
        <v>45</v>
      </c>
    </row>
    <row r="165" spans="1:13" ht="15.75" customHeight="1" x14ac:dyDescent="0.35">
      <c r="A165" s="1" t="s">
        <v>321</v>
      </c>
      <c r="J165" s="1" t="s">
        <v>322</v>
      </c>
      <c r="K165" s="1">
        <v>25</v>
      </c>
    </row>
    <row r="166" spans="1:13" ht="15.75" customHeight="1" x14ac:dyDescent="0.35">
      <c r="A166" s="1" t="s">
        <v>101</v>
      </c>
      <c r="J166" s="1" t="s">
        <v>323</v>
      </c>
      <c r="K166" s="1">
        <v>30</v>
      </c>
    </row>
    <row r="167" spans="1:13" ht="15.75" customHeight="1" x14ac:dyDescent="0.35">
      <c r="A167" s="1" t="s">
        <v>324</v>
      </c>
    </row>
    <row r="168" spans="1:13" ht="15.75" customHeight="1" x14ac:dyDescent="0.35">
      <c r="A168" s="1" t="s">
        <v>325</v>
      </c>
    </row>
    <row r="169" spans="1:13" ht="15.75" customHeight="1" x14ac:dyDescent="0.35">
      <c r="A169" s="1" t="s">
        <v>326</v>
      </c>
    </row>
    <row r="170" spans="1:13" ht="15.75" customHeight="1" x14ac:dyDescent="0.35">
      <c r="A170" s="1" t="s">
        <v>327</v>
      </c>
    </row>
    <row r="171" spans="1:13" ht="15.75" customHeight="1" x14ac:dyDescent="0.35">
      <c r="A171" s="1" t="s">
        <v>328</v>
      </c>
    </row>
    <row r="172" spans="1:13" ht="15.75" customHeight="1" x14ac:dyDescent="0.35">
      <c r="A172" s="1" t="s">
        <v>329</v>
      </c>
    </row>
    <row r="173" spans="1:13" ht="249.75" customHeight="1" x14ac:dyDescent="0.35"/>
    <row r="174" spans="1:13" ht="15.75" customHeight="1" x14ac:dyDescent="0.35">
      <c r="A174" s="1" t="s">
        <v>330</v>
      </c>
      <c r="J174" s="1" t="s">
        <v>141</v>
      </c>
      <c r="L174" s="1" t="s">
        <v>331</v>
      </c>
      <c r="M174" s="2" t="s">
        <v>4</v>
      </c>
    </row>
    <row r="175" spans="1:13" ht="15.75" customHeight="1" x14ac:dyDescent="0.35">
      <c r="A175" s="1" t="s">
        <v>332</v>
      </c>
      <c r="J175" s="1">
        <v>1</v>
      </c>
      <c r="L175" s="1">
        <v>4</v>
      </c>
      <c r="M175" s="2">
        <f>MOD(L175,100)</f>
        <v>4</v>
      </c>
    </row>
    <row r="176" spans="1:13" ht="15.75" customHeight="1" x14ac:dyDescent="0.35">
      <c r="A176" s="1" t="s">
        <v>8</v>
      </c>
      <c r="J176" s="1">
        <v>2</v>
      </c>
      <c r="L176" s="1">
        <v>5</v>
      </c>
    </row>
    <row r="177" spans="1:12" ht="15.75" customHeight="1" x14ac:dyDescent="0.35">
      <c r="A177" s="1" t="s">
        <v>333</v>
      </c>
      <c r="J177" s="1">
        <v>3</v>
      </c>
      <c r="L177" s="1">
        <v>3</v>
      </c>
    </row>
    <row r="178" spans="1:12" ht="15.75" customHeight="1" x14ac:dyDescent="0.35">
      <c r="A178" s="1" t="s">
        <v>334</v>
      </c>
      <c r="J178" s="1">
        <v>4</v>
      </c>
      <c r="L178" s="1">
        <v>4</v>
      </c>
    </row>
    <row r="179" spans="1:12" ht="15.75" customHeight="1" x14ac:dyDescent="0.35">
      <c r="A179" s="1" t="s">
        <v>335</v>
      </c>
      <c r="J179" s="1">
        <v>5</v>
      </c>
      <c r="L179" s="1">
        <v>4</v>
      </c>
    </row>
    <row r="180" spans="1:12" ht="15.75" customHeight="1" x14ac:dyDescent="0.35">
      <c r="A180" s="1" t="s">
        <v>336</v>
      </c>
      <c r="J180" s="1">
        <v>6</v>
      </c>
      <c r="L180" s="1">
        <v>3</v>
      </c>
    </row>
    <row r="181" spans="1:12" ht="15.75" customHeight="1" x14ac:dyDescent="0.35">
      <c r="A181" s="1" t="s">
        <v>337</v>
      </c>
      <c r="J181" s="1">
        <v>7</v>
      </c>
      <c r="L181" s="1">
        <v>2</v>
      </c>
    </row>
    <row r="182" spans="1:12" ht="15.75" customHeight="1" x14ac:dyDescent="0.35">
      <c r="A182" s="1" t="s">
        <v>338</v>
      </c>
      <c r="J182" s="1">
        <v>8</v>
      </c>
      <c r="L182" s="1">
        <v>5</v>
      </c>
    </row>
    <row r="183" spans="1:12" ht="15.75" customHeight="1" x14ac:dyDescent="0.35">
      <c r="A183" s="1" t="s">
        <v>339</v>
      </c>
      <c r="J183" s="1">
        <v>9</v>
      </c>
      <c r="L183" s="1">
        <v>4</v>
      </c>
    </row>
    <row r="184" spans="1:12" ht="15.75" customHeight="1" x14ac:dyDescent="0.35">
      <c r="A184" s="1" t="s">
        <v>337</v>
      </c>
      <c r="J184" s="1">
        <v>10</v>
      </c>
      <c r="L184" s="1">
        <v>3</v>
      </c>
    </row>
    <row r="185" spans="1:12" ht="15.75" customHeight="1" x14ac:dyDescent="0.35">
      <c r="A185" s="1" t="s">
        <v>338</v>
      </c>
      <c r="J185" s="1">
        <v>11</v>
      </c>
      <c r="L185" s="1">
        <v>5</v>
      </c>
    </row>
    <row r="186" spans="1:12" ht="15.75" customHeight="1" x14ac:dyDescent="0.35">
      <c r="A186" s="1" t="s">
        <v>339</v>
      </c>
      <c r="J186" s="1">
        <v>12</v>
      </c>
      <c r="L186" s="1">
        <v>4</v>
      </c>
    </row>
    <row r="187" spans="1:12" ht="15.75" customHeight="1" x14ac:dyDescent="0.35">
      <c r="A187" s="1" t="s">
        <v>340</v>
      </c>
      <c r="J187" s="1">
        <v>13</v>
      </c>
      <c r="L187" s="1">
        <v>2</v>
      </c>
    </row>
    <row r="188" spans="1:12" ht="15.75" customHeight="1" x14ac:dyDescent="0.35">
      <c r="A188" s="1" t="s">
        <v>101</v>
      </c>
      <c r="J188" s="1">
        <v>14</v>
      </c>
      <c r="L188" s="1">
        <v>3</v>
      </c>
    </row>
    <row r="189" spans="1:12" ht="15.75" customHeight="1" x14ac:dyDescent="0.35">
      <c r="A189" s="1" t="s">
        <v>341</v>
      </c>
      <c r="J189" s="1">
        <v>15</v>
      </c>
      <c r="L189" s="1">
        <v>4</v>
      </c>
    </row>
    <row r="190" spans="1:12" ht="15.75" customHeight="1" x14ac:dyDescent="0.35">
      <c r="A190" s="1" t="s">
        <v>342</v>
      </c>
      <c r="J190" s="1">
        <v>16</v>
      </c>
      <c r="L190" s="1">
        <v>5</v>
      </c>
    </row>
    <row r="191" spans="1:12" ht="15.75" customHeight="1" x14ac:dyDescent="0.35">
      <c r="A191" s="1" t="s">
        <v>343</v>
      </c>
      <c r="J191" s="1">
        <v>17</v>
      </c>
      <c r="L191" s="1">
        <v>3</v>
      </c>
    </row>
    <row r="192" spans="1:12" ht="15.75" customHeight="1" x14ac:dyDescent="0.35">
      <c r="A192" s="1" t="s">
        <v>344</v>
      </c>
      <c r="J192" s="1">
        <v>18</v>
      </c>
      <c r="L192" s="1">
        <v>4</v>
      </c>
    </row>
    <row r="193" spans="1:12" ht="15.75" customHeight="1" x14ac:dyDescent="0.35">
      <c r="A193" s="1" t="s">
        <v>345</v>
      </c>
      <c r="J193" s="1">
        <v>19</v>
      </c>
      <c r="L193" s="1">
        <v>5</v>
      </c>
    </row>
    <row r="194" spans="1:12" ht="15.75" customHeight="1" x14ac:dyDescent="0.35">
      <c r="A194" s="1" t="s">
        <v>346</v>
      </c>
      <c r="J194" s="1">
        <v>20</v>
      </c>
      <c r="L194" s="1">
        <v>3</v>
      </c>
    </row>
    <row r="195" spans="1:12" ht="15.75" customHeight="1" x14ac:dyDescent="0.35">
      <c r="J195" s="1">
        <v>21</v>
      </c>
      <c r="L195" s="1">
        <v>4</v>
      </c>
    </row>
    <row r="196" spans="1:12" ht="15.75" customHeight="1" x14ac:dyDescent="0.35">
      <c r="J196" s="1">
        <v>22</v>
      </c>
      <c r="L196" s="1">
        <v>3</v>
      </c>
    </row>
    <row r="197" spans="1:12" ht="15.75" customHeight="1" x14ac:dyDescent="0.35">
      <c r="J197" s="1">
        <v>23</v>
      </c>
      <c r="L197" s="1">
        <v>2</v>
      </c>
    </row>
    <row r="198" spans="1:12" ht="15.75" customHeight="1" x14ac:dyDescent="0.35">
      <c r="J198" s="1">
        <v>24</v>
      </c>
      <c r="L198" s="1">
        <v>4</v>
      </c>
    </row>
    <row r="199" spans="1:12" ht="15.75" customHeight="1" x14ac:dyDescent="0.35">
      <c r="J199" s="1">
        <v>25</v>
      </c>
      <c r="L199" s="1">
        <v>5</v>
      </c>
    </row>
    <row r="200" spans="1:12" ht="15.75" customHeight="1" x14ac:dyDescent="0.35">
      <c r="J200" s="1">
        <v>26</v>
      </c>
      <c r="L200" s="1">
        <v>3</v>
      </c>
    </row>
    <row r="201" spans="1:12" ht="15.75" customHeight="1" x14ac:dyDescent="0.35">
      <c r="J201" s="1">
        <v>27</v>
      </c>
      <c r="L201" s="1">
        <v>4</v>
      </c>
    </row>
    <row r="202" spans="1:12" ht="15.75" customHeight="1" x14ac:dyDescent="0.35">
      <c r="J202" s="1">
        <v>28</v>
      </c>
      <c r="L202" s="1">
        <v>5</v>
      </c>
    </row>
    <row r="203" spans="1:12" ht="15.75" customHeight="1" x14ac:dyDescent="0.35">
      <c r="J203" s="1">
        <v>29</v>
      </c>
      <c r="L203" s="1">
        <v>4</v>
      </c>
    </row>
    <row r="204" spans="1:12" ht="15.75" customHeight="1" x14ac:dyDescent="0.35">
      <c r="J204" s="1">
        <v>30</v>
      </c>
      <c r="L204" s="1">
        <v>3</v>
      </c>
    </row>
    <row r="205" spans="1:12" ht="15.75" customHeight="1" x14ac:dyDescent="0.35">
      <c r="J205" s="1">
        <v>31</v>
      </c>
      <c r="L205" s="1">
        <v>3</v>
      </c>
    </row>
    <row r="206" spans="1:12" ht="15.75" customHeight="1" x14ac:dyDescent="0.35">
      <c r="J206" s="1">
        <v>32</v>
      </c>
      <c r="L206" s="1">
        <v>4</v>
      </c>
    </row>
    <row r="207" spans="1:12" ht="15.75" customHeight="1" x14ac:dyDescent="0.35">
      <c r="J207" s="1">
        <v>33</v>
      </c>
      <c r="L207" s="1">
        <v>5</v>
      </c>
    </row>
    <row r="208" spans="1:12" ht="15.75" customHeight="1" x14ac:dyDescent="0.35">
      <c r="J208" s="1">
        <v>34</v>
      </c>
      <c r="L208" s="1">
        <v>2</v>
      </c>
    </row>
    <row r="209" spans="10:12" ht="15.75" customHeight="1" x14ac:dyDescent="0.35">
      <c r="J209" s="1">
        <v>35</v>
      </c>
      <c r="L209" s="1">
        <v>3</v>
      </c>
    </row>
    <row r="210" spans="10:12" ht="15.75" customHeight="1" x14ac:dyDescent="0.35">
      <c r="J210" s="1">
        <v>36</v>
      </c>
      <c r="L210" s="1">
        <v>4</v>
      </c>
    </row>
    <row r="211" spans="10:12" ht="15.75" customHeight="1" x14ac:dyDescent="0.35">
      <c r="J211" s="1">
        <v>37</v>
      </c>
      <c r="L211" s="1">
        <v>4</v>
      </c>
    </row>
    <row r="212" spans="10:12" ht="15.75" customHeight="1" x14ac:dyDescent="0.35">
      <c r="J212" s="1">
        <v>38</v>
      </c>
      <c r="L212" s="1">
        <v>3</v>
      </c>
    </row>
    <row r="213" spans="10:12" ht="15.75" customHeight="1" x14ac:dyDescent="0.35">
      <c r="J213" s="1">
        <v>39</v>
      </c>
      <c r="L213" s="1">
        <v>5</v>
      </c>
    </row>
    <row r="214" spans="10:12" ht="15.75" customHeight="1" x14ac:dyDescent="0.35">
      <c r="J214" s="1">
        <v>40</v>
      </c>
      <c r="L214" s="1">
        <v>4</v>
      </c>
    </row>
    <row r="215" spans="10:12" ht="15.75" customHeight="1" x14ac:dyDescent="0.35">
      <c r="J215" s="1">
        <v>41</v>
      </c>
      <c r="L215" s="1">
        <v>3</v>
      </c>
    </row>
    <row r="216" spans="10:12" ht="15.75" customHeight="1" x14ac:dyDescent="0.35">
      <c r="J216" s="1">
        <v>42</v>
      </c>
      <c r="L216" s="1">
        <v>4</v>
      </c>
    </row>
    <row r="217" spans="10:12" ht="15.75" customHeight="1" x14ac:dyDescent="0.35">
      <c r="J217" s="1">
        <v>43</v>
      </c>
      <c r="L217" s="1">
        <v>5</v>
      </c>
    </row>
    <row r="218" spans="10:12" ht="15.75" customHeight="1" x14ac:dyDescent="0.35">
      <c r="J218" s="1">
        <v>44</v>
      </c>
      <c r="L218" s="1">
        <v>4</v>
      </c>
    </row>
    <row r="219" spans="10:12" ht="15.75" customHeight="1" x14ac:dyDescent="0.35">
      <c r="J219" s="1">
        <v>45</v>
      </c>
      <c r="L219" s="1">
        <v>2</v>
      </c>
    </row>
    <row r="220" spans="10:12" ht="15.75" customHeight="1" x14ac:dyDescent="0.35">
      <c r="J220" s="1">
        <v>46</v>
      </c>
      <c r="L220" s="1">
        <v>3</v>
      </c>
    </row>
    <row r="221" spans="10:12" ht="15.75" customHeight="1" x14ac:dyDescent="0.35">
      <c r="J221" s="1">
        <v>47</v>
      </c>
      <c r="L221" s="1">
        <v>4</v>
      </c>
    </row>
    <row r="222" spans="10:12" ht="15.75" customHeight="1" x14ac:dyDescent="0.35">
      <c r="J222" s="1">
        <v>48</v>
      </c>
      <c r="L222" s="1">
        <v>5</v>
      </c>
    </row>
    <row r="223" spans="10:12" ht="15.75" customHeight="1" x14ac:dyDescent="0.35">
      <c r="J223" s="1">
        <v>49</v>
      </c>
      <c r="L223" s="1">
        <v>3</v>
      </c>
    </row>
    <row r="224" spans="10:12" ht="15.75" customHeight="1" x14ac:dyDescent="0.35">
      <c r="J224" s="1">
        <v>50</v>
      </c>
      <c r="L224" s="1">
        <v>4</v>
      </c>
    </row>
    <row r="225" spans="10:12" ht="15.75" customHeight="1" x14ac:dyDescent="0.35">
      <c r="J225" s="1">
        <v>51</v>
      </c>
      <c r="L225" s="1">
        <v>5</v>
      </c>
    </row>
    <row r="226" spans="10:12" ht="15.75" customHeight="1" x14ac:dyDescent="0.35">
      <c r="J226" s="1">
        <v>52</v>
      </c>
      <c r="L226" s="1">
        <v>4</v>
      </c>
    </row>
    <row r="227" spans="10:12" ht="15.75" customHeight="1" x14ac:dyDescent="0.35">
      <c r="J227" s="1">
        <v>53</v>
      </c>
      <c r="L227" s="1">
        <v>3</v>
      </c>
    </row>
    <row r="228" spans="10:12" ht="15.75" customHeight="1" x14ac:dyDescent="0.35">
      <c r="J228" s="1">
        <v>54</v>
      </c>
      <c r="L228" s="1">
        <v>4</v>
      </c>
    </row>
    <row r="229" spans="10:12" ht="15.75" customHeight="1" x14ac:dyDescent="0.35">
      <c r="J229" s="1">
        <v>55</v>
      </c>
      <c r="L229" s="1">
        <v>5</v>
      </c>
    </row>
    <row r="230" spans="10:12" ht="15.75" customHeight="1" x14ac:dyDescent="0.35">
      <c r="J230" s="1">
        <v>56</v>
      </c>
      <c r="L230" s="1">
        <v>3</v>
      </c>
    </row>
    <row r="231" spans="10:12" ht="15.75" customHeight="1" x14ac:dyDescent="0.35">
      <c r="J231" s="1">
        <v>57</v>
      </c>
      <c r="L231" s="1">
        <v>4</v>
      </c>
    </row>
    <row r="232" spans="10:12" ht="15.75" customHeight="1" x14ac:dyDescent="0.35">
      <c r="J232" s="1">
        <v>58</v>
      </c>
      <c r="L232" s="1">
        <v>5</v>
      </c>
    </row>
    <row r="233" spans="10:12" ht="15.75" customHeight="1" x14ac:dyDescent="0.35">
      <c r="J233" s="1">
        <v>59</v>
      </c>
      <c r="L233" s="1">
        <v>4</v>
      </c>
    </row>
    <row r="234" spans="10:12" ht="15.75" customHeight="1" x14ac:dyDescent="0.35">
      <c r="J234" s="1">
        <v>60</v>
      </c>
      <c r="L234" s="1">
        <v>3</v>
      </c>
    </row>
    <row r="235" spans="10:12" ht="15.75" customHeight="1" x14ac:dyDescent="0.35">
      <c r="J235" s="1">
        <v>61</v>
      </c>
      <c r="L235" s="1">
        <v>3</v>
      </c>
    </row>
    <row r="236" spans="10:12" ht="15.75" customHeight="1" x14ac:dyDescent="0.35">
      <c r="J236" s="1">
        <v>62</v>
      </c>
      <c r="L236" s="1">
        <v>4</v>
      </c>
    </row>
    <row r="237" spans="10:12" ht="15.75" customHeight="1" x14ac:dyDescent="0.35">
      <c r="J237" s="1">
        <v>63</v>
      </c>
      <c r="L237" s="1">
        <v>5</v>
      </c>
    </row>
    <row r="238" spans="10:12" ht="15.75" customHeight="1" x14ac:dyDescent="0.35">
      <c r="J238" s="1">
        <v>64</v>
      </c>
      <c r="L238" s="1">
        <v>2</v>
      </c>
    </row>
    <row r="239" spans="10:12" ht="15.75" customHeight="1" x14ac:dyDescent="0.35">
      <c r="J239" s="1">
        <v>65</v>
      </c>
      <c r="L239" s="1">
        <v>3</v>
      </c>
    </row>
    <row r="240" spans="10:12" ht="15.75" customHeight="1" x14ac:dyDescent="0.35">
      <c r="J240" s="1">
        <v>66</v>
      </c>
      <c r="L240" s="1">
        <v>4</v>
      </c>
    </row>
    <row r="241" spans="10:12" ht="15.75" customHeight="1" x14ac:dyDescent="0.35">
      <c r="J241" s="1">
        <v>67</v>
      </c>
      <c r="L241" s="1">
        <v>4</v>
      </c>
    </row>
    <row r="242" spans="10:12" ht="15.75" customHeight="1" x14ac:dyDescent="0.35">
      <c r="J242" s="1">
        <v>68</v>
      </c>
      <c r="L242" s="1">
        <v>3</v>
      </c>
    </row>
    <row r="243" spans="10:12" ht="15.75" customHeight="1" x14ac:dyDescent="0.35">
      <c r="J243" s="1">
        <v>69</v>
      </c>
      <c r="L243" s="1">
        <v>5</v>
      </c>
    </row>
    <row r="244" spans="10:12" ht="15.75" customHeight="1" x14ac:dyDescent="0.35">
      <c r="J244" s="1">
        <v>70</v>
      </c>
      <c r="L244" s="1">
        <v>4</v>
      </c>
    </row>
    <row r="245" spans="10:12" ht="15.75" customHeight="1" x14ac:dyDescent="0.35">
      <c r="J245" s="1">
        <v>71</v>
      </c>
      <c r="L245" s="1">
        <v>3</v>
      </c>
    </row>
    <row r="246" spans="10:12" ht="15.75" customHeight="1" x14ac:dyDescent="0.35">
      <c r="J246" s="1">
        <v>72</v>
      </c>
      <c r="L246" s="1">
        <v>4</v>
      </c>
    </row>
    <row r="247" spans="10:12" ht="15.75" customHeight="1" x14ac:dyDescent="0.35">
      <c r="J247" s="1">
        <v>73</v>
      </c>
      <c r="L247" s="1">
        <v>5</v>
      </c>
    </row>
    <row r="248" spans="10:12" ht="15.75" customHeight="1" x14ac:dyDescent="0.35">
      <c r="J248" s="1">
        <v>74</v>
      </c>
      <c r="L248" s="1">
        <v>4</v>
      </c>
    </row>
    <row r="249" spans="10:12" ht="15.75" customHeight="1" x14ac:dyDescent="0.35">
      <c r="J249" s="1">
        <v>75</v>
      </c>
      <c r="L249" s="1">
        <v>2</v>
      </c>
    </row>
    <row r="250" spans="10:12" ht="15.75" customHeight="1" x14ac:dyDescent="0.35">
      <c r="J250" s="1">
        <v>76</v>
      </c>
      <c r="L250" s="1">
        <v>3</v>
      </c>
    </row>
    <row r="251" spans="10:12" ht="15.75" customHeight="1" x14ac:dyDescent="0.35">
      <c r="J251" s="1">
        <v>77</v>
      </c>
      <c r="L251" s="1">
        <v>4</v>
      </c>
    </row>
    <row r="252" spans="10:12" ht="15.75" customHeight="1" x14ac:dyDescent="0.35">
      <c r="J252" s="1">
        <v>78</v>
      </c>
      <c r="L252" s="1">
        <v>5</v>
      </c>
    </row>
    <row r="253" spans="10:12" ht="15.75" customHeight="1" x14ac:dyDescent="0.35">
      <c r="J253" s="1">
        <v>79</v>
      </c>
      <c r="L253" s="1">
        <v>3</v>
      </c>
    </row>
    <row r="254" spans="10:12" ht="15.75" customHeight="1" x14ac:dyDescent="0.35">
      <c r="J254" s="1">
        <v>80</v>
      </c>
      <c r="L254" s="1">
        <v>4</v>
      </c>
    </row>
    <row r="255" spans="10:12" ht="15.75" customHeight="1" x14ac:dyDescent="0.35">
      <c r="J255" s="1">
        <v>81</v>
      </c>
      <c r="L255" s="1">
        <v>5</v>
      </c>
    </row>
    <row r="256" spans="10:12" ht="15.75" customHeight="1" x14ac:dyDescent="0.35">
      <c r="J256" s="1">
        <v>82</v>
      </c>
      <c r="L256" s="1">
        <v>4</v>
      </c>
    </row>
    <row r="257" spans="10:12" ht="15.75" customHeight="1" x14ac:dyDescent="0.35">
      <c r="J257" s="1">
        <v>83</v>
      </c>
      <c r="L257" s="1">
        <v>3</v>
      </c>
    </row>
    <row r="258" spans="10:12" ht="15.75" customHeight="1" x14ac:dyDescent="0.35">
      <c r="J258" s="1">
        <v>84</v>
      </c>
      <c r="L258" s="1">
        <v>4</v>
      </c>
    </row>
    <row r="259" spans="10:12" ht="15.75" customHeight="1" x14ac:dyDescent="0.35">
      <c r="J259" s="1">
        <v>85</v>
      </c>
      <c r="L259" s="1">
        <v>5</v>
      </c>
    </row>
    <row r="260" spans="10:12" ht="15.75" customHeight="1" x14ac:dyDescent="0.35">
      <c r="J260" s="1">
        <v>86</v>
      </c>
      <c r="L260" s="1">
        <v>3</v>
      </c>
    </row>
    <row r="261" spans="10:12" ht="15.75" customHeight="1" x14ac:dyDescent="0.35">
      <c r="J261" s="1">
        <v>87</v>
      </c>
      <c r="L261" s="1">
        <v>4</v>
      </c>
    </row>
    <row r="262" spans="10:12" ht="15.75" customHeight="1" x14ac:dyDescent="0.35">
      <c r="J262" s="1">
        <v>88</v>
      </c>
      <c r="L262" s="1">
        <v>5</v>
      </c>
    </row>
    <row r="263" spans="10:12" ht="15.75" customHeight="1" x14ac:dyDescent="0.35">
      <c r="J263" s="1">
        <v>89</v>
      </c>
      <c r="L263" s="1">
        <v>4</v>
      </c>
    </row>
    <row r="264" spans="10:12" ht="15.75" customHeight="1" x14ac:dyDescent="0.35">
      <c r="J264" s="1">
        <v>90</v>
      </c>
      <c r="L264" s="1">
        <v>3</v>
      </c>
    </row>
    <row r="265" spans="10:12" ht="15.75" customHeight="1" x14ac:dyDescent="0.35">
      <c r="J265" s="1">
        <v>91</v>
      </c>
      <c r="L265" s="1">
        <v>3</v>
      </c>
    </row>
    <row r="266" spans="10:12" ht="15.75" customHeight="1" x14ac:dyDescent="0.35">
      <c r="J266" s="1">
        <v>92</v>
      </c>
      <c r="L266" s="1">
        <v>4</v>
      </c>
    </row>
    <row r="267" spans="10:12" ht="15.75" customHeight="1" x14ac:dyDescent="0.35">
      <c r="J267" s="1">
        <v>93</v>
      </c>
      <c r="L267" s="1">
        <v>5</v>
      </c>
    </row>
    <row r="268" spans="10:12" ht="15.75" customHeight="1" x14ac:dyDescent="0.35">
      <c r="J268" s="1">
        <v>94</v>
      </c>
      <c r="L268" s="1">
        <v>2</v>
      </c>
    </row>
    <row r="269" spans="10:12" ht="15.75" customHeight="1" x14ac:dyDescent="0.35">
      <c r="J269" s="1">
        <v>95</v>
      </c>
      <c r="L269" s="1">
        <v>3</v>
      </c>
    </row>
    <row r="270" spans="10:12" ht="15.75" customHeight="1" x14ac:dyDescent="0.35">
      <c r="J270" s="1">
        <v>96</v>
      </c>
      <c r="L270" s="1">
        <v>4</v>
      </c>
    </row>
    <row r="271" spans="10:12" ht="15.75" customHeight="1" x14ac:dyDescent="0.35">
      <c r="J271" s="1">
        <v>97</v>
      </c>
      <c r="L271" s="1">
        <v>4</v>
      </c>
    </row>
    <row r="272" spans="10:12" ht="15.75" customHeight="1" x14ac:dyDescent="0.35">
      <c r="J272" s="1">
        <v>98</v>
      </c>
      <c r="L272" s="1">
        <v>3</v>
      </c>
    </row>
    <row r="273" spans="1:12" ht="15.75" customHeight="1" x14ac:dyDescent="0.35">
      <c r="J273" s="1">
        <v>99</v>
      </c>
      <c r="L273" s="1">
        <v>5</v>
      </c>
    </row>
    <row r="274" spans="1:12" ht="15.75" customHeight="1" x14ac:dyDescent="0.35">
      <c r="J274" s="1">
        <v>100</v>
      </c>
      <c r="L274" s="1">
        <v>4</v>
      </c>
    </row>
    <row r="275" spans="1:12" ht="15.75" customHeight="1" x14ac:dyDescent="0.35"/>
    <row r="276" spans="1:12" ht="15.75" customHeight="1" x14ac:dyDescent="0.35"/>
    <row r="277" spans="1:12" ht="15.75" customHeight="1" x14ac:dyDescent="0.35">
      <c r="A277" s="1" t="s">
        <v>347</v>
      </c>
      <c r="J277" s="1" t="s">
        <v>348</v>
      </c>
      <c r="K277" s="1" t="s">
        <v>349</v>
      </c>
      <c r="L277" s="2" t="s">
        <v>2</v>
      </c>
    </row>
    <row r="278" spans="1:12" ht="15.75" customHeight="1" x14ac:dyDescent="0.35">
      <c r="A278" s="1" t="s">
        <v>350</v>
      </c>
      <c r="J278" s="1">
        <v>1</v>
      </c>
      <c r="K278" s="1">
        <v>35</v>
      </c>
      <c r="L278" s="2">
        <f>AVERAGE(K278:K327)</f>
        <v>36.14</v>
      </c>
    </row>
    <row r="279" spans="1:12" ht="15.75" customHeight="1" x14ac:dyDescent="0.35">
      <c r="A279" s="1" t="s">
        <v>8</v>
      </c>
      <c r="J279" s="1">
        <v>2</v>
      </c>
      <c r="K279" s="1">
        <v>28</v>
      </c>
    </row>
    <row r="280" spans="1:12" ht="15.75" customHeight="1" x14ac:dyDescent="0.35">
      <c r="A280" s="1" t="s">
        <v>351</v>
      </c>
      <c r="J280" s="1">
        <v>3</v>
      </c>
      <c r="K280" s="1">
        <v>32</v>
      </c>
    </row>
    <row r="281" spans="1:12" ht="15.75" customHeight="1" x14ac:dyDescent="0.35">
      <c r="A281" s="1" t="s">
        <v>352</v>
      </c>
      <c r="J281" s="1">
        <v>4</v>
      </c>
      <c r="K281" s="1">
        <v>45</v>
      </c>
    </row>
    <row r="282" spans="1:12" ht="15.75" customHeight="1" x14ac:dyDescent="0.35">
      <c r="A282" s="1" t="s">
        <v>353</v>
      </c>
      <c r="J282" s="1">
        <v>5</v>
      </c>
      <c r="K282" s="1">
        <v>38</v>
      </c>
    </row>
    <row r="283" spans="1:12" ht="15.75" customHeight="1" x14ac:dyDescent="0.35">
      <c r="A283" s="1" t="s">
        <v>354</v>
      </c>
      <c r="J283" s="1">
        <v>6</v>
      </c>
      <c r="K283" s="1">
        <v>29</v>
      </c>
    </row>
    <row r="284" spans="1:12" ht="15.75" customHeight="1" x14ac:dyDescent="0.35">
      <c r="A284" s="1" t="s">
        <v>355</v>
      </c>
      <c r="J284" s="1">
        <v>7</v>
      </c>
      <c r="K284" s="1">
        <v>42</v>
      </c>
    </row>
    <row r="285" spans="1:12" ht="15.75" customHeight="1" x14ac:dyDescent="0.35">
      <c r="A285" s="1" t="s">
        <v>356</v>
      </c>
      <c r="J285" s="1">
        <v>8</v>
      </c>
      <c r="K285" s="1">
        <v>30</v>
      </c>
    </row>
    <row r="286" spans="1:12" ht="15.75" customHeight="1" x14ac:dyDescent="0.35">
      <c r="A286" s="1" t="s">
        <v>357</v>
      </c>
      <c r="J286" s="1">
        <v>9</v>
      </c>
      <c r="K286" s="1">
        <v>36</v>
      </c>
    </row>
    <row r="287" spans="1:12" ht="15.75" customHeight="1" x14ac:dyDescent="0.35">
      <c r="A287" s="1" t="s">
        <v>358</v>
      </c>
      <c r="J287" s="1">
        <v>10</v>
      </c>
      <c r="K287" s="1">
        <v>41</v>
      </c>
    </row>
    <row r="288" spans="1:12" ht="15.75" customHeight="1" x14ac:dyDescent="0.35">
      <c r="A288" s="1" t="s">
        <v>101</v>
      </c>
      <c r="J288" s="1">
        <v>11</v>
      </c>
      <c r="K288" s="1">
        <v>47</v>
      </c>
    </row>
    <row r="289" spans="1:11" ht="15.75" customHeight="1" x14ac:dyDescent="0.35">
      <c r="A289" s="1" t="s">
        <v>359</v>
      </c>
      <c r="J289" s="1">
        <v>12</v>
      </c>
      <c r="K289" s="1">
        <v>31</v>
      </c>
    </row>
    <row r="290" spans="1:11" ht="15.75" customHeight="1" x14ac:dyDescent="0.35">
      <c r="A290" s="1" t="s">
        <v>360</v>
      </c>
      <c r="J290" s="1">
        <v>13</v>
      </c>
      <c r="K290" s="1">
        <v>39</v>
      </c>
    </row>
    <row r="291" spans="1:11" ht="15.75" customHeight="1" x14ac:dyDescent="0.35">
      <c r="A291" s="1" t="s">
        <v>361</v>
      </c>
      <c r="J291" s="1">
        <v>14</v>
      </c>
      <c r="K291" s="1">
        <v>43</v>
      </c>
    </row>
    <row r="292" spans="1:11" ht="15.75" customHeight="1" x14ac:dyDescent="0.35">
      <c r="A292" s="1" t="s">
        <v>362</v>
      </c>
      <c r="J292" s="1">
        <v>15</v>
      </c>
      <c r="K292" s="1">
        <v>37</v>
      </c>
    </row>
    <row r="293" spans="1:11" ht="15.75" customHeight="1" x14ac:dyDescent="0.35">
      <c r="A293" s="1" t="s">
        <v>360</v>
      </c>
      <c r="J293" s="1">
        <v>16</v>
      </c>
      <c r="K293" s="1">
        <v>30</v>
      </c>
    </row>
    <row r="294" spans="1:11" ht="15.75" customHeight="1" x14ac:dyDescent="0.35">
      <c r="A294" s="1" t="s">
        <v>363</v>
      </c>
      <c r="J294" s="1">
        <v>17</v>
      </c>
      <c r="K294" s="1">
        <v>34</v>
      </c>
    </row>
    <row r="295" spans="1:11" ht="15.75" customHeight="1" x14ac:dyDescent="0.35">
      <c r="A295" s="1" t="s">
        <v>364</v>
      </c>
      <c r="J295" s="1">
        <v>18</v>
      </c>
      <c r="K295" s="1">
        <v>39</v>
      </c>
    </row>
    <row r="296" spans="1:11" ht="15.75" customHeight="1" x14ac:dyDescent="0.35">
      <c r="A296" s="1" t="s">
        <v>365</v>
      </c>
      <c r="J296" s="1">
        <v>19</v>
      </c>
      <c r="K296" s="1">
        <v>28</v>
      </c>
    </row>
    <row r="297" spans="1:11" ht="15.75" customHeight="1" x14ac:dyDescent="0.35">
      <c r="J297" s="1">
        <v>20</v>
      </c>
      <c r="K297" s="1">
        <v>33</v>
      </c>
    </row>
    <row r="298" spans="1:11" ht="15.75" customHeight="1" x14ac:dyDescent="0.35">
      <c r="J298" s="1">
        <v>21</v>
      </c>
      <c r="K298" s="1">
        <v>36</v>
      </c>
    </row>
    <row r="299" spans="1:11" ht="15.75" customHeight="1" x14ac:dyDescent="0.35">
      <c r="J299" s="1">
        <v>22</v>
      </c>
      <c r="K299" s="1">
        <v>40</v>
      </c>
    </row>
    <row r="300" spans="1:11" ht="15.75" customHeight="1" x14ac:dyDescent="0.35">
      <c r="J300" s="1">
        <v>23</v>
      </c>
      <c r="K300" s="1">
        <v>42</v>
      </c>
    </row>
    <row r="301" spans="1:11" ht="15.75" customHeight="1" x14ac:dyDescent="0.35">
      <c r="J301" s="1">
        <v>24</v>
      </c>
      <c r="K301" s="1">
        <v>29</v>
      </c>
    </row>
    <row r="302" spans="1:11" ht="15.75" customHeight="1" x14ac:dyDescent="0.35">
      <c r="J302" s="1">
        <v>25</v>
      </c>
      <c r="K302" s="1">
        <v>31</v>
      </c>
    </row>
    <row r="303" spans="1:11" ht="15.75" customHeight="1" x14ac:dyDescent="0.35">
      <c r="J303" s="1">
        <v>26</v>
      </c>
      <c r="K303" s="1">
        <v>45</v>
      </c>
    </row>
    <row r="304" spans="1:11" ht="15.75" customHeight="1" x14ac:dyDescent="0.35">
      <c r="J304" s="1">
        <v>27</v>
      </c>
      <c r="K304" s="1">
        <v>38</v>
      </c>
    </row>
    <row r="305" spans="10:11" ht="15.75" customHeight="1" x14ac:dyDescent="0.35">
      <c r="J305" s="1">
        <v>28</v>
      </c>
      <c r="K305" s="1">
        <v>33</v>
      </c>
    </row>
    <row r="306" spans="10:11" ht="15.75" customHeight="1" x14ac:dyDescent="0.35">
      <c r="J306" s="1">
        <v>29</v>
      </c>
      <c r="K306" s="1">
        <v>41</v>
      </c>
    </row>
    <row r="307" spans="10:11" ht="15.75" customHeight="1" x14ac:dyDescent="0.35">
      <c r="J307" s="1">
        <v>30</v>
      </c>
      <c r="K307" s="1">
        <v>35</v>
      </c>
    </row>
    <row r="308" spans="10:11" ht="15.75" customHeight="1" x14ac:dyDescent="0.35">
      <c r="J308" s="1">
        <v>31</v>
      </c>
      <c r="K308" s="1">
        <v>37</v>
      </c>
    </row>
    <row r="309" spans="10:11" ht="15.75" customHeight="1" x14ac:dyDescent="0.35">
      <c r="J309" s="1">
        <v>32</v>
      </c>
      <c r="K309" s="1">
        <v>34</v>
      </c>
    </row>
    <row r="310" spans="10:11" ht="15.75" customHeight="1" x14ac:dyDescent="0.35">
      <c r="J310" s="1">
        <v>33</v>
      </c>
      <c r="K310" s="1">
        <v>46</v>
      </c>
    </row>
    <row r="311" spans="10:11" ht="15.75" customHeight="1" x14ac:dyDescent="0.35">
      <c r="J311" s="1">
        <v>34</v>
      </c>
      <c r="K311" s="1">
        <v>30</v>
      </c>
    </row>
    <row r="312" spans="10:11" ht="15.75" customHeight="1" x14ac:dyDescent="0.35">
      <c r="J312" s="1">
        <v>35</v>
      </c>
      <c r="K312" s="1">
        <v>39</v>
      </c>
    </row>
    <row r="313" spans="10:11" ht="15.75" customHeight="1" x14ac:dyDescent="0.35">
      <c r="J313" s="1">
        <v>36</v>
      </c>
      <c r="K313" s="1">
        <v>43</v>
      </c>
    </row>
    <row r="314" spans="10:11" ht="15.75" customHeight="1" x14ac:dyDescent="0.35">
      <c r="J314" s="1">
        <v>37</v>
      </c>
      <c r="K314" s="1">
        <v>28</v>
      </c>
    </row>
    <row r="315" spans="10:11" ht="15.75" customHeight="1" x14ac:dyDescent="0.35">
      <c r="J315" s="1">
        <v>38</v>
      </c>
      <c r="K315" s="1">
        <v>32</v>
      </c>
    </row>
    <row r="316" spans="10:11" ht="15.75" customHeight="1" x14ac:dyDescent="0.35">
      <c r="J316" s="1">
        <v>39</v>
      </c>
      <c r="K316" s="1">
        <v>36</v>
      </c>
    </row>
    <row r="317" spans="10:11" ht="15.75" customHeight="1" x14ac:dyDescent="0.35">
      <c r="J317" s="1">
        <v>40</v>
      </c>
      <c r="K317" s="1">
        <v>29</v>
      </c>
    </row>
    <row r="318" spans="10:11" ht="15.75" customHeight="1" x14ac:dyDescent="0.35">
      <c r="J318" s="1">
        <v>41</v>
      </c>
      <c r="K318" s="1">
        <v>31</v>
      </c>
    </row>
    <row r="319" spans="10:11" ht="15.75" customHeight="1" x14ac:dyDescent="0.35">
      <c r="J319" s="1">
        <v>42</v>
      </c>
      <c r="K319" s="1">
        <v>37</v>
      </c>
    </row>
    <row r="320" spans="10:11" ht="15.75" customHeight="1" x14ac:dyDescent="0.35">
      <c r="J320" s="1">
        <v>43</v>
      </c>
      <c r="K320" s="1">
        <v>40</v>
      </c>
    </row>
    <row r="321" spans="1:14" ht="15.75" customHeight="1" x14ac:dyDescent="0.35">
      <c r="J321" s="1">
        <v>44</v>
      </c>
      <c r="K321" s="1">
        <v>42</v>
      </c>
    </row>
    <row r="322" spans="1:14" ht="15.75" customHeight="1" x14ac:dyDescent="0.35">
      <c r="J322" s="1">
        <v>45</v>
      </c>
      <c r="K322" s="1">
        <v>33</v>
      </c>
    </row>
    <row r="323" spans="1:14" ht="15.75" customHeight="1" x14ac:dyDescent="0.35">
      <c r="J323" s="1">
        <v>46</v>
      </c>
      <c r="K323" s="1">
        <v>39</v>
      </c>
    </row>
    <row r="324" spans="1:14" ht="15.75" customHeight="1" x14ac:dyDescent="0.35">
      <c r="J324" s="1">
        <v>47</v>
      </c>
      <c r="K324" s="1">
        <v>28</v>
      </c>
    </row>
    <row r="325" spans="1:14" ht="15.75" customHeight="1" x14ac:dyDescent="0.35">
      <c r="J325" s="1">
        <v>48</v>
      </c>
      <c r="K325" s="1">
        <v>35</v>
      </c>
    </row>
    <row r="326" spans="1:14" ht="15.75" customHeight="1" x14ac:dyDescent="0.35">
      <c r="J326" s="1">
        <v>49</v>
      </c>
      <c r="K326" s="1">
        <v>38</v>
      </c>
    </row>
    <row r="327" spans="1:14" ht="15.75" customHeight="1" x14ac:dyDescent="0.35">
      <c r="J327" s="1">
        <v>50</v>
      </c>
      <c r="K327" s="1">
        <v>43</v>
      </c>
    </row>
    <row r="328" spans="1:14" ht="15.75" customHeight="1" x14ac:dyDescent="0.35"/>
    <row r="329" spans="1:14" ht="15.75" customHeight="1" x14ac:dyDescent="0.35">
      <c r="A329" s="1" t="s">
        <v>366</v>
      </c>
    </row>
    <row r="330" spans="1:14" ht="15.75" customHeight="1" x14ac:dyDescent="0.35">
      <c r="A330" s="1" t="s">
        <v>367</v>
      </c>
    </row>
    <row r="331" spans="1:14" ht="15.75" customHeight="1" x14ac:dyDescent="0.35">
      <c r="A331" s="1" t="s">
        <v>8</v>
      </c>
      <c r="K331" s="1" t="s">
        <v>368</v>
      </c>
      <c r="L331" s="1" t="s">
        <v>369</v>
      </c>
      <c r="N331" s="2" t="s">
        <v>3</v>
      </c>
    </row>
    <row r="332" spans="1:14" ht="15.75" customHeight="1" x14ac:dyDescent="0.35">
      <c r="A332" s="1" t="s">
        <v>370</v>
      </c>
      <c r="K332" s="1">
        <v>1</v>
      </c>
      <c r="L332" s="1">
        <v>125</v>
      </c>
      <c r="N332" s="2">
        <f>MEDIAN(L332:L431)</f>
        <v>130.5</v>
      </c>
    </row>
    <row r="333" spans="1:14" ht="15.75" customHeight="1" x14ac:dyDescent="0.35">
      <c r="A333" s="1" t="s">
        <v>371</v>
      </c>
      <c r="K333" s="1">
        <v>2</v>
      </c>
      <c r="L333" s="1">
        <v>148</v>
      </c>
    </row>
    <row r="334" spans="1:14" ht="15.75" customHeight="1" x14ac:dyDescent="0.35">
      <c r="A334" s="1" t="s">
        <v>372</v>
      </c>
      <c r="K334" s="1">
        <v>3</v>
      </c>
      <c r="L334" s="1">
        <v>137</v>
      </c>
    </row>
    <row r="335" spans="1:14" ht="15.75" customHeight="1" x14ac:dyDescent="0.35">
      <c r="A335" s="1" t="s">
        <v>373</v>
      </c>
      <c r="K335" s="1">
        <v>4</v>
      </c>
      <c r="L335" s="1">
        <v>120</v>
      </c>
    </row>
    <row r="336" spans="1:14" ht="15.75" customHeight="1" x14ac:dyDescent="0.35">
      <c r="A336" s="1" t="s">
        <v>374</v>
      </c>
      <c r="K336" s="1">
        <v>5</v>
      </c>
      <c r="L336" s="1">
        <v>135</v>
      </c>
    </row>
    <row r="337" spans="1:12" ht="15.75" customHeight="1" x14ac:dyDescent="0.35">
      <c r="A337" s="1" t="s">
        <v>373</v>
      </c>
      <c r="K337" s="1">
        <v>6</v>
      </c>
      <c r="L337" s="1">
        <v>132</v>
      </c>
    </row>
    <row r="338" spans="1:12" ht="15.75" customHeight="1" x14ac:dyDescent="0.35">
      <c r="A338" s="1" t="s">
        <v>374</v>
      </c>
      <c r="K338" s="1">
        <v>7</v>
      </c>
      <c r="L338" s="1">
        <v>145</v>
      </c>
    </row>
    <row r="339" spans="1:12" ht="15.75" customHeight="1" x14ac:dyDescent="0.35">
      <c r="A339" s="1" t="s">
        <v>373</v>
      </c>
      <c r="K339" s="1">
        <v>8</v>
      </c>
      <c r="L339" s="1">
        <v>122</v>
      </c>
    </row>
    <row r="340" spans="1:12" ht="15.75" customHeight="1" x14ac:dyDescent="0.35">
      <c r="A340" s="1" t="s">
        <v>374</v>
      </c>
      <c r="K340" s="1">
        <v>9</v>
      </c>
      <c r="L340" s="1">
        <v>130</v>
      </c>
    </row>
    <row r="341" spans="1:12" ht="15.75" customHeight="1" x14ac:dyDescent="0.35">
      <c r="A341" s="1" t="s">
        <v>373</v>
      </c>
      <c r="K341" s="1">
        <v>10</v>
      </c>
      <c r="L341" s="1">
        <v>141</v>
      </c>
    </row>
    <row r="342" spans="1:12" ht="15.75" customHeight="1" x14ac:dyDescent="0.35">
      <c r="A342" s="1" t="s">
        <v>375</v>
      </c>
      <c r="K342" s="1">
        <v>11</v>
      </c>
      <c r="L342" s="1">
        <v>118</v>
      </c>
    </row>
    <row r="343" spans="1:12" ht="15.75" customHeight="1" x14ac:dyDescent="0.35">
      <c r="A343" s="1" t="s">
        <v>101</v>
      </c>
      <c r="K343" s="1">
        <v>12</v>
      </c>
      <c r="L343" s="1">
        <v>125</v>
      </c>
    </row>
    <row r="344" spans="1:12" ht="15.75" customHeight="1" x14ac:dyDescent="0.35">
      <c r="A344" s="1" t="s">
        <v>376</v>
      </c>
      <c r="K344" s="1">
        <v>13</v>
      </c>
      <c r="L344" s="1">
        <v>132</v>
      </c>
    </row>
    <row r="345" spans="1:12" ht="15.75" customHeight="1" x14ac:dyDescent="0.35">
      <c r="A345" s="1" t="s">
        <v>377</v>
      </c>
      <c r="K345" s="1">
        <v>14</v>
      </c>
      <c r="L345" s="1">
        <v>136</v>
      </c>
    </row>
    <row r="346" spans="1:12" ht="15.75" customHeight="1" x14ac:dyDescent="0.35">
      <c r="A346" s="1" t="s">
        <v>378</v>
      </c>
      <c r="K346" s="1">
        <v>15</v>
      </c>
      <c r="L346" s="1">
        <v>128</v>
      </c>
    </row>
    <row r="347" spans="1:12" ht="15.75" customHeight="1" x14ac:dyDescent="0.35">
      <c r="A347" s="1" t="s">
        <v>379</v>
      </c>
      <c r="K347" s="1">
        <v>16</v>
      </c>
      <c r="L347" s="1">
        <v>123</v>
      </c>
    </row>
    <row r="348" spans="1:12" ht="15.75" customHeight="1" x14ac:dyDescent="0.35">
      <c r="A348" s="1" t="s">
        <v>380</v>
      </c>
      <c r="K348" s="1">
        <v>17</v>
      </c>
      <c r="L348" s="1">
        <v>132</v>
      </c>
    </row>
    <row r="349" spans="1:12" ht="15.75" customHeight="1" x14ac:dyDescent="0.35">
      <c r="A349" s="1" t="s">
        <v>381</v>
      </c>
      <c r="K349" s="1">
        <v>18</v>
      </c>
      <c r="L349" s="1">
        <v>138</v>
      </c>
    </row>
    <row r="350" spans="1:12" ht="15.75" customHeight="1" x14ac:dyDescent="0.35">
      <c r="A350" s="1" t="s">
        <v>382</v>
      </c>
      <c r="K350" s="1">
        <v>19</v>
      </c>
      <c r="L350" s="1">
        <v>126</v>
      </c>
    </row>
    <row r="351" spans="1:12" ht="15.75" customHeight="1" x14ac:dyDescent="0.35">
      <c r="K351" s="1">
        <v>20</v>
      </c>
      <c r="L351" s="1">
        <v>129</v>
      </c>
    </row>
    <row r="352" spans="1:12" ht="15.75" customHeight="1" x14ac:dyDescent="0.35">
      <c r="K352" s="1">
        <v>21</v>
      </c>
      <c r="L352" s="1">
        <v>136</v>
      </c>
    </row>
    <row r="353" spans="11:12" ht="15.75" customHeight="1" x14ac:dyDescent="0.35">
      <c r="K353" s="1">
        <v>22</v>
      </c>
      <c r="L353" s="1">
        <v>127</v>
      </c>
    </row>
    <row r="354" spans="11:12" ht="15.75" customHeight="1" x14ac:dyDescent="0.35">
      <c r="K354" s="1">
        <v>23</v>
      </c>
      <c r="L354" s="1">
        <v>130</v>
      </c>
    </row>
    <row r="355" spans="11:12" ht="15.75" customHeight="1" x14ac:dyDescent="0.35">
      <c r="K355" s="1">
        <v>24</v>
      </c>
      <c r="L355" s="1">
        <v>122</v>
      </c>
    </row>
    <row r="356" spans="11:12" ht="15.75" customHeight="1" x14ac:dyDescent="0.35">
      <c r="K356" s="1">
        <v>25</v>
      </c>
      <c r="L356" s="1">
        <v>125</v>
      </c>
    </row>
    <row r="357" spans="11:12" ht="15.75" customHeight="1" x14ac:dyDescent="0.35">
      <c r="K357" s="1">
        <v>26</v>
      </c>
      <c r="L357" s="1">
        <v>133</v>
      </c>
    </row>
    <row r="358" spans="11:12" ht="15.75" customHeight="1" x14ac:dyDescent="0.35">
      <c r="K358" s="1">
        <v>27</v>
      </c>
      <c r="L358" s="1">
        <v>140</v>
      </c>
    </row>
    <row r="359" spans="11:12" ht="15.75" customHeight="1" x14ac:dyDescent="0.35">
      <c r="K359" s="1">
        <v>28</v>
      </c>
      <c r="L359" s="1">
        <v>126</v>
      </c>
    </row>
    <row r="360" spans="11:12" ht="15.75" customHeight="1" x14ac:dyDescent="0.35">
      <c r="K360" s="1">
        <v>29</v>
      </c>
      <c r="L360" s="1">
        <v>133</v>
      </c>
    </row>
    <row r="361" spans="11:12" ht="15.75" customHeight="1" x14ac:dyDescent="0.35">
      <c r="K361" s="1">
        <v>30</v>
      </c>
      <c r="L361" s="1">
        <v>135</v>
      </c>
    </row>
    <row r="362" spans="11:12" ht="15.75" customHeight="1" x14ac:dyDescent="0.35">
      <c r="K362" s="1">
        <v>31</v>
      </c>
      <c r="L362" s="1">
        <v>130</v>
      </c>
    </row>
    <row r="363" spans="11:12" ht="15.75" customHeight="1" x14ac:dyDescent="0.35">
      <c r="K363" s="1">
        <v>32</v>
      </c>
      <c r="L363" s="1">
        <v>134</v>
      </c>
    </row>
    <row r="364" spans="11:12" ht="15.75" customHeight="1" x14ac:dyDescent="0.35">
      <c r="K364" s="1">
        <v>33</v>
      </c>
      <c r="L364" s="1">
        <v>141</v>
      </c>
    </row>
    <row r="365" spans="11:12" ht="15.75" customHeight="1" x14ac:dyDescent="0.35">
      <c r="K365" s="1">
        <v>34</v>
      </c>
      <c r="L365" s="1">
        <v>119</v>
      </c>
    </row>
    <row r="366" spans="11:12" ht="15.75" customHeight="1" x14ac:dyDescent="0.35">
      <c r="K366" s="1">
        <v>35</v>
      </c>
      <c r="L366" s="1">
        <v>125</v>
      </c>
    </row>
    <row r="367" spans="11:12" ht="15.75" customHeight="1" x14ac:dyDescent="0.35">
      <c r="K367" s="1">
        <v>36</v>
      </c>
      <c r="L367" s="1">
        <v>131</v>
      </c>
    </row>
    <row r="368" spans="11:12" ht="15.75" customHeight="1" x14ac:dyDescent="0.35">
      <c r="K368" s="1">
        <v>37</v>
      </c>
      <c r="L368" s="1">
        <v>136</v>
      </c>
    </row>
    <row r="369" spans="11:12" ht="15.75" customHeight="1" x14ac:dyDescent="0.35">
      <c r="K369" s="1">
        <v>38</v>
      </c>
      <c r="L369" s="1">
        <v>128</v>
      </c>
    </row>
    <row r="370" spans="11:12" ht="15.75" customHeight="1" x14ac:dyDescent="0.35">
      <c r="K370" s="1">
        <v>39</v>
      </c>
      <c r="L370" s="1">
        <v>124</v>
      </c>
    </row>
    <row r="371" spans="11:12" ht="15.75" customHeight="1" x14ac:dyDescent="0.35">
      <c r="K371" s="1">
        <v>40</v>
      </c>
      <c r="L371" s="1">
        <v>132</v>
      </c>
    </row>
    <row r="372" spans="11:12" ht="15.75" customHeight="1" x14ac:dyDescent="0.35">
      <c r="K372" s="1">
        <v>41</v>
      </c>
      <c r="L372" s="1">
        <v>136</v>
      </c>
    </row>
    <row r="373" spans="11:12" ht="15.75" customHeight="1" x14ac:dyDescent="0.35">
      <c r="K373" s="1">
        <v>42</v>
      </c>
      <c r="L373" s="1">
        <v>127</v>
      </c>
    </row>
    <row r="374" spans="11:12" ht="15.75" customHeight="1" x14ac:dyDescent="0.35">
      <c r="K374" s="1">
        <v>43</v>
      </c>
      <c r="L374" s="1">
        <v>130</v>
      </c>
    </row>
    <row r="375" spans="11:12" ht="15.75" customHeight="1" x14ac:dyDescent="0.35">
      <c r="K375" s="1">
        <v>44</v>
      </c>
      <c r="L375" s="1">
        <v>122</v>
      </c>
    </row>
    <row r="376" spans="11:12" ht="15.75" customHeight="1" x14ac:dyDescent="0.35">
      <c r="K376" s="1">
        <v>45</v>
      </c>
      <c r="L376" s="1">
        <v>125</v>
      </c>
    </row>
    <row r="377" spans="11:12" ht="15.75" customHeight="1" x14ac:dyDescent="0.35">
      <c r="K377" s="1">
        <v>46</v>
      </c>
      <c r="L377" s="1">
        <v>133</v>
      </c>
    </row>
    <row r="378" spans="11:12" ht="15.75" customHeight="1" x14ac:dyDescent="0.35">
      <c r="K378" s="1">
        <v>47</v>
      </c>
      <c r="L378" s="1">
        <v>140</v>
      </c>
    </row>
    <row r="379" spans="11:12" ht="15.75" customHeight="1" x14ac:dyDescent="0.35">
      <c r="K379" s="1">
        <v>48</v>
      </c>
      <c r="L379" s="1">
        <v>126</v>
      </c>
    </row>
    <row r="380" spans="11:12" ht="15.75" customHeight="1" x14ac:dyDescent="0.35">
      <c r="K380" s="1">
        <v>49</v>
      </c>
      <c r="L380" s="1">
        <v>133</v>
      </c>
    </row>
    <row r="381" spans="11:12" ht="15.75" customHeight="1" x14ac:dyDescent="0.35">
      <c r="K381" s="1">
        <v>50</v>
      </c>
      <c r="L381" s="1">
        <v>135</v>
      </c>
    </row>
    <row r="382" spans="11:12" ht="15.75" customHeight="1" x14ac:dyDescent="0.35">
      <c r="K382" s="1">
        <v>51</v>
      </c>
      <c r="L382" s="1">
        <v>130</v>
      </c>
    </row>
    <row r="383" spans="11:12" ht="15.75" customHeight="1" x14ac:dyDescent="0.35">
      <c r="K383" s="1">
        <v>52</v>
      </c>
      <c r="L383" s="1">
        <v>134</v>
      </c>
    </row>
    <row r="384" spans="11:12" ht="15.75" customHeight="1" x14ac:dyDescent="0.35">
      <c r="K384" s="1">
        <v>53</v>
      </c>
      <c r="L384" s="1">
        <v>141</v>
      </c>
    </row>
    <row r="385" spans="11:12" ht="15.75" customHeight="1" x14ac:dyDescent="0.35">
      <c r="K385" s="1">
        <v>54</v>
      </c>
      <c r="L385" s="1">
        <v>119</v>
      </c>
    </row>
    <row r="386" spans="11:12" ht="15.75" customHeight="1" x14ac:dyDescent="0.35">
      <c r="K386" s="1">
        <v>55</v>
      </c>
      <c r="L386" s="1">
        <v>125</v>
      </c>
    </row>
    <row r="387" spans="11:12" ht="15.75" customHeight="1" x14ac:dyDescent="0.35">
      <c r="K387" s="1">
        <v>56</v>
      </c>
      <c r="L387" s="1">
        <v>131</v>
      </c>
    </row>
    <row r="388" spans="11:12" ht="15.75" customHeight="1" x14ac:dyDescent="0.35">
      <c r="K388" s="1">
        <v>57</v>
      </c>
      <c r="L388" s="1">
        <v>136</v>
      </c>
    </row>
    <row r="389" spans="11:12" ht="15.75" customHeight="1" x14ac:dyDescent="0.35">
      <c r="K389" s="1">
        <v>58</v>
      </c>
      <c r="L389" s="1">
        <v>128</v>
      </c>
    </row>
    <row r="390" spans="11:12" ht="15.75" customHeight="1" x14ac:dyDescent="0.35">
      <c r="K390" s="1">
        <v>59</v>
      </c>
      <c r="L390" s="1">
        <v>124</v>
      </c>
    </row>
    <row r="391" spans="11:12" ht="15.75" customHeight="1" x14ac:dyDescent="0.35">
      <c r="K391" s="1">
        <v>60</v>
      </c>
      <c r="L391" s="1">
        <v>132</v>
      </c>
    </row>
    <row r="392" spans="11:12" ht="15.75" customHeight="1" x14ac:dyDescent="0.35">
      <c r="K392" s="1">
        <v>61</v>
      </c>
      <c r="L392" s="1">
        <v>136</v>
      </c>
    </row>
    <row r="393" spans="11:12" ht="15.75" customHeight="1" x14ac:dyDescent="0.35">
      <c r="K393" s="1">
        <v>62</v>
      </c>
      <c r="L393" s="1">
        <v>127</v>
      </c>
    </row>
    <row r="394" spans="11:12" ht="15.75" customHeight="1" x14ac:dyDescent="0.35">
      <c r="K394" s="1">
        <v>63</v>
      </c>
      <c r="L394" s="1">
        <v>130</v>
      </c>
    </row>
    <row r="395" spans="11:12" ht="15.75" customHeight="1" x14ac:dyDescent="0.35">
      <c r="K395" s="1">
        <v>64</v>
      </c>
      <c r="L395" s="1">
        <v>122</v>
      </c>
    </row>
    <row r="396" spans="11:12" ht="15.75" customHeight="1" x14ac:dyDescent="0.35">
      <c r="K396" s="1">
        <v>65</v>
      </c>
      <c r="L396" s="1">
        <v>125</v>
      </c>
    </row>
    <row r="397" spans="11:12" ht="15.75" customHeight="1" x14ac:dyDescent="0.35">
      <c r="K397" s="1">
        <v>66</v>
      </c>
      <c r="L397" s="1">
        <v>133</v>
      </c>
    </row>
    <row r="398" spans="11:12" ht="15.75" customHeight="1" x14ac:dyDescent="0.35">
      <c r="K398" s="1">
        <v>67</v>
      </c>
      <c r="L398" s="1">
        <v>140</v>
      </c>
    </row>
    <row r="399" spans="11:12" ht="15.75" customHeight="1" x14ac:dyDescent="0.35">
      <c r="K399" s="1">
        <v>68</v>
      </c>
      <c r="L399" s="1">
        <v>126</v>
      </c>
    </row>
    <row r="400" spans="11:12" ht="15.75" customHeight="1" x14ac:dyDescent="0.35">
      <c r="K400" s="1">
        <v>69</v>
      </c>
      <c r="L400" s="1">
        <v>133</v>
      </c>
    </row>
    <row r="401" spans="11:12" ht="15.75" customHeight="1" x14ac:dyDescent="0.35">
      <c r="K401" s="1">
        <v>70</v>
      </c>
      <c r="L401" s="1">
        <v>135</v>
      </c>
    </row>
    <row r="402" spans="11:12" ht="15.75" customHeight="1" x14ac:dyDescent="0.35">
      <c r="K402" s="1">
        <v>71</v>
      </c>
      <c r="L402" s="1">
        <v>130</v>
      </c>
    </row>
    <row r="403" spans="11:12" ht="15.75" customHeight="1" x14ac:dyDescent="0.35">
      <c r="K403" s="1">
        <v>72</v>
      </c>
      <c r="L403" s="1">
        <v>134</v>
      </c>
    </row>
    <row r="404" spans="11:12" ht="15.75" customHeight="1" x14ac:dyDescent="0.35">
      <c r="K404" s="1">
        <v>73</v>
      </c>
      <c r="L404" s="1">
        <v>141</v>
      </c>
    </row>
    <row r="405" spans="11:12" ht="15.75" customHeight="1" x14ac:dyDescent="0.35">
      <c r="K405" s="1">
        <v>74</v>
      </c>
      <c r="L405" s="1">
        <v>119</v>
      </c>
    </row>
    <row r="406" spans="11:12" ht="15.75" customHeight="1" x14ac:dyDescent="0.35">
      <c r="K406" s="1">
        <v>75</v>
      </c>
      <c r="L406" s="1">
        <v>125</v>
      </c>
    </row>
    <row r="407" spans="11:12" ht="15.75" customHeight="1" x14ac:dyDescent="0.35">
      <c r="K407" s="1">
        <v>76</v>
      </c>
      <c r="L407" s="1">
        <v>131</v>
      </c>
    </row>
    <row r="408" spans="11:12" ht="15.75" customHeight="1" x14ac:dyDescent="0.35">
      <c r="K408" s="1">
        <v>77</v>
      </c>
      <c r="L408" s="1">
        <v>136</v>
      </c>
    </row>
    <row r="409" spans="11:12" ht="15.75" customHeight="1" x14ac:dyDescent="0.35">
      <c r="K409" s="1">
        <v>78</v>
      </c>
      <c r="L409" s="1">
        <v>128</v>
      </c>
    </row>
    <row r="410" spans="11:12" ht="15.75" customHeight="1" x14ac:dyDescent="0.35">
      <c r="K410" s="1">
        <v>79</v>
      </c>
      <c r="L410" s="1">
        <v>124</v>
      </c>
    </row>
    <row r="411" spans="11:12" ht="15.75" customHeight="1" x14ac:dyDescent="0.35">
      <c r="K411" s="1">
        <v>80</v>
      </c>
      <c r="L411" s="1">
        <v>132</v>
      </c>
    </row>
    <row r="412" spans="11:12" ht="15.75" customHeight="1" x14ac:dyDescent="0.35">
      <c r="K412" s="1">
        <v>81</v>
      </c>
      <c r="L412" s="1">
        <v>136</v>
      </c>
    </row>
    <row r="413" spans="11:12" ht="15.75" customHeight="1" x14ac:dyDescent="0.35">
      <c r="K413" s="1">
        <v>82</v>
      </c>
      <c r="L413" s="1">
        <v>127</v>
      </c>
    </row>
    <row r="414" spans="11:12" ht="15.75" customHeight="1" x14ac:dyDescent="0.35">
      <c r="K414" s="1">
        <v>83</v>
      </c>
      <c r="L414" s="1">
        <v>130</v>
      </c>
    </row>
    <row r="415" spans="11:12" ht="15.75" customHeight="1" x14ac:dyDescent="0.35">
      <c r="K415" s="1">
        <v>84</v>
      </c>
      <c r="L415" s="1">
        <v>122</v>
      </c>
    </row>
    <row r="416" spans="11:12" ht="15.75" customHeight="1" x14ac:dyDescent="0.35">
      <c r="K416" s="1">
        <v>85</v>
      </c>
      <c r="L416" s="1">
        <v>125</v>
      </c>
    </row>
    <row r="417" spans="11:12" ht="15.75" customHeight="1" x14ac:dyDescent="0.35">
      <c r="K417" s="1">
        <v>86</v>
      </c>
      <c r="L417" s="1">
        <v>133</v>
      </c>
    </row>
    <row r="418" spans="11:12" ht="15.75" customHeight="1" x14ac:dyDescent="0.35">
      <c r="K418" s="1">
        <v>87</v>
      </c>
      <c r="L418" s="1">
        <v>140</v>
      </c>
    </row>
    <row r="419" spans="11:12" ht="15.75" customHeight="1" x14ac:dyDescent="0.35">
      <c r="K419" s="1">
        <v>88</v>
      </c>
      <c r="L419" s="1">
        <v>126</v>
      </c>
    </row>
    <row r="420" spans="11:12" ht="15.75" customHeight="1" x14ac:dyDescent="0.35">
      <c r="K420" s="1">
        <v>89</v>
      </c>
      <c r="L420" s="1">
        <v>133</v>
      </c>
    </row>
    <row r="421" spans="11:12" ht="15.75" customHeight="1" x14ac:dyDescent="0.35">
      <c r="K421" s="1">
        <v>90</v>
      </c>
      <c r="L421" s="1">
        <v>135</v>
      </c>
    </row>
    <row r="422" spans="11:12" ht="15.75" customHeight="1" x14ac:dyDescent="0.35">
      <c r="K422" s="1">
        <v>91</v>
      </c>
      <c r="L422" s="1">
        <v>130</v>
      </c>
    </row>
    <row r="423" spans="11:12" ht="15.75" customHeight="1" x14ac:dyDescent="0.35">
      <c r="K423" s="1">
        <v>92</v>
      </c>
      <c r="L423" s="1">
        <v>134</v>
      </c>
    </row>
    <row r="424" spans="11:12" ht="15.75" customHeight="1" x14ac:dyDescent="0.35">
      <c r="K424" s="1">
        <v>93</v>
      </c>
      <c r="L424" s="1">
        <v>141</v>
      </c>
    </row>
    <row r="425" spans="11:12" ht="15.75" customHeight="1" x14ac:dyDescent="0.35">
      <c r="K425" s="1">
        <v>94</v>
      </c>
      <c r="L425" s="1">
        <v>119</v>
      </c>
    </row>
    <row r="426" spans="11:12" ht="15.75" customHeight="1" x14ac:dyDescent="0.35">
      <c r="K426" s="1">
        <v>95</v>
      </c>
      <c r="L426" s="1">
        <v>125</v>
      </c>
    </row>
    <row r="427" spans="11:12" ht="15.75" customHeight="1" x14ac:dyDescent="0.35">
      <c r="K427" s="1">
        <v>96</v>
      </c>
      <c r="L427" s="1">
        <v>131</v>
      </c>
    </row>
    <row r="428" spans="11:12" ht="15.75" customHeight="1" x14ac:dyDescent="0.35">
      <c r="K428" s="1">
        <v>97</v>
      </c>
      <c r="L428" s="1">
        <v>136</v>
      </c>
    </row>
    <row r="429" spans="11:12" ht="15.75" customHeight="1" x14ac:dyDescent="0.35">
      <c r="K429" s="1">
        <v>98</v>
      </c>
      <c r="L429" s="1">
        <v>128</v>
      </c>
    </row>
    <row r="430" spans="11:12" ht="15.75" customHeight="1" x14ac:dyDescent="0.35">
      <c r="K430" s="1">
        <v>99</v>
      </c>
      <c r="L430" s="1">
        <v>124</v>
      </c>
    </row>
    <row r="431" spans="11:12" ht="15.75" customHeight="1" x14ac:dyDescent="0.35">
      <c r="K431" s="1">
        <v>100</v>
      </c>
      <c r="L431" s="1">
        <v>132</v>
      </c>
    </row>
    <row r="432" spans="11:12" ht="15.75" customHeight="1" x14ac:dyDescent="0.35"/>
    <row r="433" spans="1:18" ht="15.75" customHeight="1" x14ac:dyDescent="0.35"/>
    <row r="434" spans="1:18" ht="15.75" customHeight="1" x14ac:dyDescent="0.35">
      <c r="A434" s="1" t="s">
        <v>383</v>
      </c>
      <c r="K434" s="1" t="s">
        <v>384</v>
      </c>
      <c r="L434" s="1" t="s">
        <v>385</v>
      </c>
      <c r="M434" s="1" t="s">
        <v>386</v>
      </c>
      <c r="O434" s="2" t="s">
        <v>2</v>
      </c>
      <c r="P434" s="2" t="s">
        <v>198</v>
      </c>
      <c r="Q434" s="2" t="s">
        <v>196</v>
      </c>
      <c r="R434" s="2" t="s">
        <v>93</v>
      </c>
    </row>
    <row r="435" spans="1:18" ht="15.75" customHeight="1" x14ac:dyDescent="0.35">
      <c r="A435" s="1" t="s">
        <v>387</v>
      </c>
      <c r="K435" s="1">
        <v>45</v>
      </c>
      <c r="L435" s="1">
        <v>32</v>
      </c>
      <c r="M435" s="1">
        <v>40</v>
      </c>
      <c r="O435" s="2"/>
      <c r="P435" s="2"/>
      <c r="Q435" s="2"/>
      <c r="R435" s="2"/>
    </row>
    <row r="436" spans="1:18" ht="15.75" customHeight="1" x14ac:dyDescent="0.35">
      <c r="A436" s="1" t="s">
        <v>8</v>
      </c>
      <c r="K436" s="1">
        <v>35</v>
      </c>
      <c r="L436" s="1">
        <v>28</v>
      </c>
      <c r="M436" s="1">
        <v>39</v>
      </c>
    </row>
    <row r="437" spans="1:18" ht="15.75" customHeight="1" x14ac:dyDescent="0.35">
      <c r="A437" s="1" t="s">
        <v>388</v>
      </c>
      <c r="K437" s="1">
        <v>40</v>
      </c>
      <c r="L437" s="1">
        <v>30</v>
      </c>
      <c r="M437" s="1">
        <v>42</v>
      </c>
    </row>
    <row r="438" spans="1:18" ht="15.75" customHeight="1" x14ac:dyDescent="0.35">
      <c r="A438" s="1" t="s">
        <v>389</v>
      </c>
      <c r="K438" s="1">
        <v>38</v>
      </c>
      <c r="L438" s="1">
        <v>34</v>
      </c>
      <c r="M438" s="1">
        <v>41</v>
      </c>
    </row>
    <row r="439" spans="1:18" ht="15.75" customHeight="1" x14ac:dyDescent="0.35">
      <c r="A439" s="1" t="s">
        <v>390</v>
      </c>
      <c r="K439" s="1">
        <v>42</v>
      </c>
      <c r="L439" s="1">
        <v>33</v>
      </c>
      <c r="M439" s="1">
        <v>38</v>
      </c>
    </row>
    <row r="440" spans="1:18" ht="15.75" customHeight="1" x14ac:dyDescent="0.35">
      <c r="A440" s="1" t="s">
        <v>391</v>
      </c>
      <c r="K440" s="1">
        <v>37</v>
      </c>
      <c r="L440" s="1">
        <v>35</v>
      </c>
      <c r="M440" s="1">
        <v>43</v>
      </c>
    </row>
    <row r="441" spans="1:18" ht="15.75" customHeight="1" x14ac:dyDescent="0.35">
      <c r="A441" s="1" t="s">
        <v>392</v>
      </c>
      <c r="K441" s="1">
        <v>39</v>
      </c>
      <c r="L441" s="1">
        <v>31</v>
      </c>
      <c r="M441" s="1">
        <v>45</v>
      </c>
    </row>
    <row r="442" spans="1:18" ht="15.75" customHeight="1" x14ac:dyDescent="0.35">
      <c r="A442" s="1" t="s">
        <v>101</v>
      </c>
      <c r="K442" s="1">
        <v>43</v>
      </c>
      <c r="L442" s="1">
        <v>29</v>
      </c>
      <c r="M442" s="1">
        <v>44</v>
      </c>
    </row>
    <row r="443" spans="1:18" ht="15.75" customHeight="1" x14ac:dyDescent="0.35">
      <c r="A443" s="1" t="s">
        <v>393</v>
      </c>
      <c r="K443" s="1">
        <v>44</v>
      </c>
      <c r="L443" s="1">
        <v>36</v>
      </c>
      <c r="M443" s="1">
        <v>41</v>
      </c>
    </row>
    <row r="444" spans="1:18" ht="15.75" customHeight="1" x14ac:dyDescent="0.35">
      <c r="A444" s="1" t="s">
        <v>394</v>
      </c>
      <c r="K444" s="1">
        <v>41</v>
      </c>
      <c r="L444" s="1">
        <v>37</v>
      </c>
      <c r="M444" s="1">
        <v>37</v>
      </c>
    </row>
    <row r="445" spans="1:18" ht="15.75" customHeight="1" x14ac:dyDescent="0.35">
      <c r="A445" s="1" t="s">
        <v>395</v>
      </c>
    </row>
    <row r="446" spans="1:18" ht="15.75" customHeight="1" x14ac:dyDescent="0.35">
      <c r="A446" s="1" t="s">
        <v>396</v>
      </c>
    </row>
    <row r="447" spans="1:18" ht="15.75" customHeight="1" x14ac:dyDescent="0.35">
      <c r="A447" s="1" t="s">
        <v>397</v>
      </c>
    </row>
    <row r="448" spans="1:18" ht="15.75" customHeight="1" x14ac:dyDescent="0.35">
      <c r="A448" s="1" t="s">
        <v>398</v>
      </c>
    </row>
    <row r="449" spans="1:1" ht="15.75" customHeight="1" x14ac:dyDescent="0.35">
      <c r="A449" s="1" t="s">
        <v>399</v>
      </c>
    </row>
    <row r="450" spans="1:1" ht="15.75" customHeight="1" x14ac:dyDescent="0.35">
      <c r="A450" s="1" t="s">
        <v>400</v>
      </c>
    </row>
    <row r="451" spans="1:1" ht="15.75" customHeight="1" x14ac:dyDescent="0.35">
      <c r="A451" s="1" t="s">
        <v>401</v>
      </c>
    </row>
    <row r="452" spans="1:1" ht="15.75" customHeight="1" x14ac:dyDescent="0.35"/>
    <row r="453" spans="1:1" ht="15.75" customHeight="1" x14ac:dyDescent="0.35"/>
    <row r="454" spans="1:1" ht="15.75" customHeight="1" x14ac:dyDescent="0.35"/>
    <row r="455" spans="1:1" ht="15.75" customHeight="1" x14ac:dyDescent="0.35"/>
    <row r="456" spans="1:1" ht="15.75" customHeight="1" x14ac:dyDescent="0.35"/>
    <row r="457" spans="1:1" ht="15.75" customHeight="1" x14ac:dyDescent="0.35"/>
    <row r="458" spans="1:1" ht="15.75" customHeight="1" x14ac:dyDescent="0.35"/>
    <row r="459" spans="1:1" ht="15.75" customHeight="1" x14ac:dyDescent="0.35"/>
    <row r="460" spans="1:1" ht="15.75" customHeight="1" x14ac:dyDescent="0.35"/>
    <row r="461" spans="1:1" ht="15.75" customHeight="1" x14ac:dyDescent="0.35"/>
    <row r="462" spans="1:1" ht="15.75" customHeight="1" x14ac:dyDescent="0.35"/>
    <row r="463" spans="1:1" ht="15.75" customHeight="1" x14ac:dyDescent="0.35"/>
    <row r="464" spans="1:1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sortState ref="U14:V17">
    <sortCondition descending="1" ref="V14"/>
  </sortState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selection activeCell="Q2" sqref="Q2"/>
    </sheetView>
  </sheetViews>
  <sheetFormatPr defaultColWidth="14.453125" defaultRowHeight="15" customHeight="1" x14ac:dyDescent="0.35"/>
  <cols>
    <col min="1" max="26" width="8.7265625" customWidth="1"/>
  </cols>
  <sheetData>
    <row r="1" spans="1:17" ht="14.5" x14ac:dyDescent="0.35">
      <c r="A1" s="1" t="s">
        <v>402</v>
      </c>
      <c r="N1" s="1" t="s">
        <v>403</v>
      </c>
      <c r="O1" s="2" t="s">
        <v>404</v>
      </c>
      <c r="P1" s="2" t="s">
        <v>405</v>
      </c>
      <c r="Q1" s="1" t="s">
        <v>406</v>
      </c>
    </row>
    <row r="2" spans="1:17" ht="14.5" x14ac:dyDescent="0.35">
      <c r="A2" s="1" t="s">
        <v>407</v>
      </c>
      <c r="N2" s="1">
        <v>-2.5</v>
      </c>
      <c r="O2" s="2">
        <f>SKEW(N2:N51)</f>
        <v>5.4546017084340551E-2</v>
      </c>
      <c r="P2" s="2">
        <f>KURT(N2:N51)</f>
        <v>-1.3042496425917365</v>
      </c>
      <c r="Q2" s="1" t="s">
        <v>408</v>
      </c>
    </row>
    <row r="3" spans="1:17" ht="14.5" x14ac:dyDescent="0.35">
      <c r="A3" s="1" t="s">
        <v>8</v>
      </c>
      <c r="N3" s="1">
        <v>1.3</v>
      </c>
    </row>
    <row r="4" spans="1:17" ht="14.5" x14ac:dyDescent="0.35">
      <c r="A4" s="1" t="s">
        <v>409</v>
      </c>
      <c r="N4" s="1">
        <v>-0.8</v>
      </c>
    </row>
    <row r="5" spans="1:17" ht="14.5" x14ac:dyDescent="0.35">
      <c r="A5" s="1" t="s">
        <v>410</v>
      </c>
      <c r="N5" s="1">
        <v>-1.9</v>
      </c>
    </row>
    <row r="6" spans="1:17" ht="14.5" x14ac:dyDescent="0.35">
      <c r="A6" s="1" t="s">
        <v>411</v>
      </c>
      <c r="N6" s="1">
        <v>2.1</v>
      </c>
    </row>
    <row r="7" spans="1:17" ht="14.5" x14ac:dyDescent="0.35">
      <c r="A7" s="1" t="s">
        <v>101</v>
      </c>
      <c r="N7" s="1">
        <v>0.5</v>
      </c>
    </row>
    <row r="8" spans="1:17" ht="14.5" x14ac:dyDescent="0.35">
      <c r="A8" s="1" t="s">
        <v>412</v>
      </c>
      <c r="N8" s="1">
        <v>-1.2</v>
      </c>
    </row>
    <row r="9" spans="1:17" ht="14.5" x14ac:dyDescent="0.35">
      <c r="A9" s="1" t="s">
        <v>413</v>
      </c>
      <c r="N9" s="1">
        <v>1.8</v>
      </c>
    </row>
    <row r="10" spans="1:17" ht="14.5" x14ac:dyDescent="0.35">
      <c r="A10" s="1" t="s">
        <v>414</v>
      </c>
      <c r="N10" s="1">
        <v>-0.5</v>
      </c>
    </row>
    <row r="11" spans="1:17" ht="14.5" x14ac:dyDescent="0.35">
      <c r="A11" s="1" t="s">
        <v>415</v>
      </c>
      <c r="N11" s="1">
        <v>2.2999999999999998</v>
      </c>
    </row>
    <row r="12" spans="1:17" ht="14.5" x14ac:dyDescent="0.35">
      <c r="A12" s="1" t="s">
        <v>416</v>
      </c>
      <c r="N12" s="1">
        <v>-0.7</v>
      </c>
    </row>
    <row r="13" spans="1:17" ht="14.5" x14ac:dyDescent="0.35">
      <c r="A13" s="1" t="s">
        <v>417</v>
      </c>
      <c r="N13" s="1">
        <v>1.2</v>
      </c>
    </row>
    <row r="14" spans="1:17" ht="14.5" x14ac:dyDescent="0.35">
      <c r="A14" s="1" t="s">
        <v>418</v>
      </c>
      <c r="N14" s="1">
        <v>-1.5</v>
      </c>
    </row>
    <row r="15" spans="1:17" ht="14.5" x14ac:dyDescent="0.35">
      <c r="A15" s="1" t="s">
        <v>419</v>
      </c>
      <c r="N15" s="1">
        <v>-0.3</v>
      </c>
    </row>
    <row r="16" spans="1:17" ht="14.5" x14ac:dyDescent="0.35">
      <c r="N16" s="1">
        <v>2.6</v>
      </c>
    </row>
    <row r="17" spans="14:14" ht="14.5" x14ac:dyDescent="0.35">
      <c r="N17" s="1">
        <v>1.1000000000000001</v>
      </c>
    </row>
    <row r="18" spans="14:14" ht="14.5" x14ac:dyDescent="0.35">
      <c r="N18" s="1">
        <v>-1.7</v>
      </c>
    </row>
    <row r="19" spans="14:14" ht="14.5" x14ac:dyDescent="0.35">
      <c r="N19" s="1">
        <v>0.9</v>
      </c>
    </row>
    <row r="20" spans="14:14" ht="14.5" x14ac:dyDescent="0.35">
      <c r="N20" s="1">
        <v>-1.4</v>
      </c>
    </row>
    <row r="21" spans="14:14" ht="15.75" customHeight="1" x14ac:dyDescent="0.35">
      <c r="N21" s="1">
        <v>0.3</v>
      </c>
    </row>
    <row r="22" spans="14:14" ht="15.75" customHeight="1" x14ac:dyDescent="0.35">
      <c r="N22" s="1">
        <v>1.9</v>
      </c>
    </row>
    <row r="23" spans="14:14" ht="15.75" customHeight="1" x14ac:dyDescent="0.35">
      <c r="N23" s="1">
        <v>-1.1000000000000001</v>
      </c>
    </row>
    <row r="24" spans="14:14" ht="15.75" customHeight="1" x14ac:dyDescent="0.35">
      <c r="N24" s="1">
        <v>-0.4</v>
      </c>
    </row>
    <row r="25" spans="14:14" ht="15.75" customHeight="1" x14ac:dyDescent="0.35">
      <c r="N25" s="1">
        <v>2.2000000000000002</v>
      </c>
    </row>
    <row r="26" spans="14:14" ht="15.75" customHeight="1" x14ac:dyDescent="0.35">
      <c r="N26" s="1">
        <v>-0.9</v>
      </c>
    </row>
    <row r="27" spans="14:14" ht="15.75" customHeight="1" x14ac:dyDescent="0.35">
      <c r="N27" s="1">
        <v>1.6</v>
      </c>
    </row>
    <row r="28" spans="14:14" ht="15.75" customHeight="1" x14ac:dyDescent="0.35">
      <c r="N28" s="1">
        <v>-0.6</v>
      </c>
    </row>
    <row r="29" spans="14:14" ht="15.75" customHeight="1" x14ac:dyDescent="0.35">
      <c r="N29" s="1">
        <v>-1.3</v>
      </c>
    </row>
    <row r="30" spans="14:14" ht="15.75" customHeight="1" x14ac:dyDescent="0.35">
      <c r="N30" s="1">
        <v>2.4</v>
      </c>
    </row>
    <row r="31" spans="14:14" ht="15.75" customHeight="1" x14ac:dyDescent="0.35">
      <c r="N31" s="1">
        <v>0.7</v>
      </c>
    </row>
    <row r="32" spans="14:14" ht="15.75" customHeight="1" x14ac:dyDescent="0.35">
      <c r="N32" s="1">
        <v>-1.8</v>
      </c>
    </row>
    <row r="33" spans="14:14" ht="15.75" customHeight="1" x14ac:dyDescent="0.35">
      <c r="N33" s="1">
        <v>1.5</v>
      </c>
    </row>
    <row r="34" spans="14:14" ht="15.75" customHeight="1" x14ac:dyDescent="0.35">
      <c r="N34" s="1">
        <v>-0.2</v>
      </c>
    </row>
    <row r="35" spans="14:14" ht="15.75" customHeight="1" x14ac:dyDescent="0.35">
      <c r="N35" s="1">
        <v>-2.1</v>
      </c>
    </row>
    <row r="36" spans="14:14" ht="15.75" customHeight="1" x14ac:dyDescent="0.35">
      <c r="N36" s="1">
        <v>2.8</v>
      </c>
    </row>
    <row r="37" spans="14:14" ht="15.75" customHeight="1" x14ac:dyDescent="0.35">
      <c r="N37" s="1">
        <v>0.8</v>
      </c>
    </row>
    <row r="38" spans="14:14" ht="15.75" customHeight="1" x14ac:dyDescent="0.35">
      <c r="N38" s="1">
        <v>-1.6</v>
      </c>
    </row>
    <row r="39" spans="14:14" ht="15.75" customHeight="1" x14ac:dyDescent="0.35">
      <c r="N39" s="1">
        <v>1.4</v>
      </c>
    </row>
    <row r="40" spans="14:14" ht="15.75" customHeight="1" x14ac:dyDescent="0.35">
      <c r="N40" s="1">
        <v>-0.1</v>
      </c>
    </row>
    <row r="41" spans="14:14" ht="15.75" customHeight="1" x14ac:dyDescent="0.35">
      <c r="N41" s="1">
        <v>2.5</v>
      </c>
    </row>
    <row r="42" spans="14:14" ht="15.75" customHeight="1" x14ac:dyDescent="0.35">
      <c r="N42" s="1">
        <v>-1</v>
      </c>
    </row>
    <row r="43" spans="14:14" ht="15.75" customHeight="1" x14ac:dyDescent="0.35">
      <c r="N43" s="1">
        <v>1.7</v>
      </c>
    </row>
    <row r="44" spans="14:14" ht="15.75" customHeight="1" x14ac:dyDescent="0.35">
      <c r="N44" s="1">
        <v>-0.9</v>
      </c>
    </row>
    <row r="45" spans="14:14" ht="15.75" customHeight="1" x14ac:dyDescent="0.35">
      <c r="N45" s="1">
        <v>-2</v>
      </c>
    </row>
    <row r="46" spans="14:14" ht="15.75" customHeight="1" x14ac:dyDescent="0.35">
      <c r="N46" s="1">
        <v>2.7</v>
      </c>
    </row>
    <row r="47" spans="14:14" ht="15.75" customHeight="1" x14ac:dyDescent="0.35">
      <c r="N47" s="1">
        <v>0.6</v>
      </c>
    </row>
    <row r="48" spans="14:14" ht="15.75" customHeight="1" x14ac:dyDescent="0.35">
      <c r="N48" s="1">
        <v>-1.4</v>
      </c>
    </row>
    <row r="49" spans="1:15" ht="15.75" customHeight="1" x14ac:dyDescent="0.35">
      <c r="N49" s="1">
        <v>1.1000000000000001</v>
      </c>
    </row>
    <row r="50" spans="1:15" ht="15.75" customHeight="1" x14ac:dyDescent="0.35">
      <c r="N50" s="1">
        <v>-0.3</v>
      </c>
    </row>
    <row r="51" spans="1:15" ht="15.75" customHeight="1" x14ac:dyDescent="0.35">
      <c r="N51" s="1">
        <v>2</v>
      </c>
    </row>
    <row r="52" spans="1:15" ht="15.75" customHeight="1" x14ac:dyDescent="0.35"/>
    <row r="53" spans="1:15" ht="15.75" customHeight="1" x14ac:dyDescent="0.35">
      <c r="A53" s="1" t="s">
        <v>420</v>
      </c>
    </row>
    <row r="54" spans="1:15" ht="15.75" customHeight="1" x14ac:dyDescent="0.35">
      <c r="A54" s="1" t="s">
        <v>421</v>
      </c>
    </row>
    <row r="55" spans="1:15" ht="15.75" customHeight="1" x14ac:dyDescent="0.35">
      <c r="A55" s="1" t="s">
        <v>8</v>
      </c>
      <c r="K55" s="1" t="s">
        <v>422</v>
      </c>
      <c r="L55" s="2" t="s">
        <v>423</v>
      </c>
      <c r="M55" s="2" t="s">
        <v>424</v>
      </c>
      <c r="O55" s="1" t="s">
        <v>406</v>
      </c>
    </row>
    <row r="56" spans="1:15" ht="15.75" customHeight="1" x14ac:dyDescent="0.35">
      <c r="A56" s="1" t="s">
        <v>425</v>
      </c>
      <c r="K56" s="1">
        <v>2.5</v>
      </c>
      <c r="L56" s="2">
        <f>SKEW(K56:K151)</f>
        <v>0.22402536454542335</v>
      </c>
      <c r="M56" s="2">
        <f>KURT(K56:K151)</f>
        <v>-0.93120912452529181</v>
      </c>
    </row>
    <row r="57" spans="1:15" ht="15.75" customHeight="1" x14ac:dyDescent="0.35">
      <c r="A57" s="1" t="s">
        <v>426</v>
      </c>
      <c r="K57" s="1">
        <v>4.8</v>
      </c>
    </row>
    <row r="58" spans="1:15" ht="15.75" customHeight="1" x14ac:dyDescent="0.35">
      <c r="A58" s="1" t="s">
        <v>427</v>
      </c>
      <c r="K58" s="1">
        <v>3.2</v>
      </c>
    </row>
    <row r="59" spans="1:15" ht="15.75" customHeight="1" x14ac:dyDescent="0.35">
      <c r="A59" s="1" t="s">
        <v>428</v>
      </c>
      <c r="K59" s="1">
        <v>2.1</v>
      </c>
    </row>
    <row r="60" spans="1:15" ht="15.75" customHeight="1" x14ac:dyDescent="0.35">
      <c r="A60" s="1" t="s">
        <v>429</v>
      </c>
      <c r="K60" s="1">
        <v>4.5</v>
      </c>
    </row>
    <row r="61" spans="1:15" ht="15.75" customHeight="1" x14ac:dyDescent="0.35">
      <c r="A61" s="1" t="s">
        <v>430</v>
      </c>
      <c r="K61" s="1">
        <v>2.9</v>
      </c>
    </row>
    <row r="62" spans="1:15" ht="15.75" customHeight="1" x14ac:dyDescent="0.35">
      <c r="A62" s="1" t="s">
        <v>428</v>
      </c>
      <c r="K62" s="1">
        <v>2.2999999999999998</v>
      </c>
    </row>
    <row r="63" spans="1:15" ht="15.75" customHeight="1" x14ac:dyDescent="0.35">
      <c r="A63" s="1" t="s">
        <v>431</v>
      </c>
      <c r="K63" s="1">
        <v>3.1</v>
      </c>
    </row>
    <row r="64" spans="1:15" ht="15.75" customHeight="1" x14ac:dyDescent="0.35">
      <c r="A64" s="1" t="s">
        <v>432</v>
      </c>
      <c r="K64" s="1">
        <v>4.2</v>
      </c>
    </row>
    <row r="65" spans="1:11" ht="15.75" customHeight="1" x14ac:dyDescent="0.35">
      <c r="A65" s="1" t="s">
        <v>430</v>
      </c>
      <c r="K65" s="1">
        <v>3.9</v>
      </c>
    </row>
    <row r="66" spans="1:11" ht="15.75" customHeight="1" x14ac:dyDescent="0.35">
      <c r="A66" s="1" t="s">
        <v>428</v>
      </c>
      <c r="K66" s="1">
        <v>2.8</v>
      </c>
    </row>
    <row r="67" spans="1:11" ht="15.75" customHeight="1" x14ac:dyDescent="0.35">
      <c r="A67" s="1" t="s">
        <v>429</v>
      </c>
      <c r="K67" s="1">
        <v>4.0999999999999996</v>
      </c>
    </row>
    <row r="68" spans="1:11" ht="15.75" customHeight="1" x14ac:dyDescent="0.35">
      <c r="A68" s="1" t="s">
        <v>433</v>
      </c>
      <c r="K68" s="1">
        <v>2.6</v>
      </c>
    </row>
    <row r="69" spans="1:11" ht="15.75" customHeight="1" x14ac:dyDescent="0.35">
      <c r="A69" s="1" t="s">
        <v>101</v>
      </c>
      <c r="K69" s="1">
        <v>2.4</v>
      </c>
    </row>
    <row r="70" spans="1:11" ht="15.75" customHeight="1" x14ac:dyDescent="0.35">
      <c r="A70" s="1" t="s">
        <v>434</v>
      </c>
      <c r="K70" s="1">
        <v>4.7</v>
      </c>
    </row>
    <row r="71" spans="1:11" ht="15.75" customHeight="1" x14ac:dyDescent="0.35">
      <c r="A71" s="1" t="s">
        <v>435</v>
      </c>
      <c r="K71" s="1">
        <v>3.3</v>
      </c>
    </row>
    <row r="72" spans="1:11" ht="15.75" customHeight="1" x14ac:dyDescent="0.35">
      <c r="A72" s="1" t="s">
        <v>436</v>
      </c>
      <c r="K72" s="1">
        <v>2.7</v>
      </c>
    </row>
    <row r="73" spans="1:11" ht="15.75" customHeight="1" x14ac:dyDescent="0.35">
      <c r="A73" s="1" t="s">
        <v>437</v>
      </c>
      <c r="K73" s="1">
        <v>3</v>
      </c>
    </row>
    <row r="74" spans="1:11" ht="15.75" customHeight="1" x14ac:dyDescent="0.35">
      <c r="A74" s="1" t="s">
        <v>438</v>
      </c>
      <c r="K74" s="1">
        <v>4.3</v>
      </c>
    </row>
    <row r="75" spans="1:11" ht="15.75" customHeight="1" x14ac:dyDescent="0.35">
      <c r="A75" s="1" t="s">
        <v>439</v>
      </c>
      <c r="K75" s="1">
        <v>3.7</v>
      </c>
    </row>
    <row r="76" spans="1:11" ht="15.75" customHeight="1" x14ac:dyDescent="0.35">
      <c r="A76" s="1" t="s">
        <v>440</v>
      </c>
      <c r="K76" s="1">
        <v>2.2000000000000002</v>
      </c>
    </row>
    <row r="77" spans="1:11" ht="15.75" customHeight="1" x14ac:dyDescent="0.35">
      <c r="K77" s="1">
        <v>3.6</v>
      </c>
    </row>
    <row r="78" spans="1:11" ht="15.75" customHeight="1" x14ac:dyDescent="0.35">
      <c r="K78" s="1">
        <v>4</v>
      </c>
    </row>
    <row r="79" spans="1:11" ht="15.75" customHeight="1" x14ac:dyDescent="0.35">
      <c r="K79" s="1">
        <v>2.7</v>
      </c>
    </row>
    <row r="80" spans="1:11" ht="15.75" customHeight="1" x14ac:dyDescent="0.35">
      <c r="K80" s="1">
        <v>3.8</v>
      </c>
    </row>
    <row r="81" spans="11:11" ht="15.75" customHeight="1" x14ac:dyDescent="0.35">
      <c r="K81" s="1">
        <v>3.5</v>
      </c>
    </row>
    <row r="82" spans="11:11" ht="15.75" customHeight="1" x14ac:dyDescent="0.35">
      <c r="K82" s="1">
        <v>3.2</v>
      </c>
    </row>
    <row r="83" spans="11:11" ht="15.75" customHeight="1" x14ac:dyDescent="0.35">
      <c r="K83" s="1">
        <v>4.4000000000000004</v>
      </c>
    </row>
    <row r="84" spans="11:11" ht="15.75" customHeight="1" x14ac:dyDescent="0.35">
      <c r="K84" s="1">
        <v>2</v>
      </c>
    </row>
    <row r="85" spans="11:11" ht="15.75" customHeight="1" x14ac:dyDescent="0.35">
      <c r="K85" s="1">
        <v>3.4</v>
      </c>
    </row>
    <row r="86" spans="11:11" ht="15.75" customHeight="1" x14ac:dyDescent="0.35">
      <c r="K86" s="1">
        <v>3.1</v>
      </c>
    </row>
    <row r="87" spans="11:11" ht="15.75" customHeight="1" x14ac:dyDescent="0.35">
      <c r="K87" s="1">
        <v>2.9</v>
      </c>
    </row>
    <row r="88" spans="11:11" ht="15.75" customHeight="1" x14ac:dyDescent="0.35">
      <c r="K88" s="1">
        <v>4.5999999999999996</v>
      </c>
    </row>
    <row r="89" spans="11:11" ht="15.75" customHeight="1" x14ac:dyDescent="0.35">
      <c r="K89" s="1">
        <v>3.3</v>
      </c>
    </row>
    <row r="90" spans="11:11" ht="15.75" customHeight="1" x14ac:dyDescent="0.35">
      <c r="K90" s="1">
        <v>2.5</v>
      </c>
    </row>
    <row r="91" spans="11:11" ht="15.75" customHeight="1" x14ac:dyDescent="0.35">
      <c r="K91" s="1">
        <v>4.9000000000000004</v>
      </c>
    </row>
    <row r="92" spans="11:11" ht="15.75" customHeight="1" x14ac:dyDescent="0.35">
      <c r="K92" s="1">
        <v>2.8</v>
      </c>
    </row>
    <row r="93" spans="11:11" ht="15.75" customHeight="1" x14ac:dyDescent="0.35">
      <c r="K93" s="1">
        <v>3</v>
      </c>
    </row>
    <row r="94" spans="11:11" ht="15.75" customHeight="1" x14ac:dyDescent="0.35">
      <c r="K94" s="1">
        <v>4.2</v>
      </c>
    </row>
    <row r="95" spans="11:11" ht="15.75" customHeight="1" x14ac:dyDescent="0.35">
      <c r="K95" s="1">
        <v>3.9</v>
      </c>
    </row>
    <row r="96" spans="11:11" ht="15.75" customHeight="1" x14ac:dyDescent="0.35">
      <c r="K96" s="1">
        <v>2.8</v>
      </c>
    </row>
    <row r="97" spans="11:11" ht="15.75" customHeight="1" x14ac:dyDescent="0.35">
      <c r="K97" s="1">
        <v>4.0999999999999996</v>
      </c>
    </row>
    <row r="98" spans="11:11" ht="15.75" customHeight="1" x14ac:dyDescent="0.35">
      <c r="K98" s="1">
        <v>2.6</v>
      </c>
    </row>
    <row r="99" spans="11:11" ht="15.75" customHeight="1" x14ac:dyDescent="0.35">
      <c r="K99" s="1">
        <v>2.4</v>
      </c>
    </row>
    <row r="100" spans="11:11" ht="15.75" customHeight="1" x14ac:dyDescent="0.35">
      <c r="K100" s="1">
        <v>4.7</v>
      </c>
    </row>
    <row r="101" spans="11:11" ht="15.75" customHeight="1" x14ac:dyDescent="0.35">
      <c r="K101" s="1">
        <v>3.3</v>
      </c>
    </row>
    <row r="102" spans="11:11" ht="15.75" customHeight="1" x14ac:dyDescent="0.35">
      <c r="K102" s="1">
        <v>2.7</v>
      </c>
    </row>
    <row r="103" spans="11:11" ht="15.75" customHeight="1" x14ac:dyDescent="0.35">
      <c r="K103" s="1">
        <v>3</v>
      </c>
    </row>
    <row r="104" spans="11:11" ht="15.75" customHeight="1" x14ac:dyDescent="0.35">
      <c r="K104" s="1">
        <v>4.3</v>
      </c>
    </row>
    <row r="105" spans="11:11" ht="15.75" customHeight="1" x14ac:dyDescent="0.35">
      <c r="K105" s="1">
        <v>3.7</v>
      </c>
    </row>
    <row r="106" spans="11:11" ht="15.75" customHeight="1" x14ac:dyDescent="0.35">
      <c r="K106" s="1">
        <v>2.2000000000000002</v>
      </c>
    </row>
    <row r="107" spans="11:11" ht="15.75" customHeight="1" x14ac:dyDescent="0.35">
      <c r="K107" s="1">
        <v>3.6</v>
      </c>
    </row>
    <row r="108" spans="11:11" ht="15.75" customHeight="1" x14ac:dyDescent="0.35">
      <c r="K108" s="1">
        <v>4</v>
      </c>
    </row>
    <row r="109" spans="11:11" ht="15.75" customHeight="1" x14ac:dyDescent="0.35">
      <c r="K109" s="1">
        <v>2.7</v>
      </c>
    </row>
    <row r="110" spans="11:11" ht="15.75" customHeight="1" x14ac:dyDescent="0.35">
      <c r="K110" s="1">
        <v>3.8</v>
      </c>
    </row>
    <row r="111" spans="11:11" ht="15.75" customHeight="1" x14ac:dyDescent="0.35">
      <c r="K111" s="1">
        <v>3.5</v>
      </c>
    </row>
    <row r="112" spans="11:11" ht="15.75" customHeight="1" x14ac:dyDescent="0.35">
      <c r="K112" s="1">
        <v>3.2</v>
      </c>
    </row>
    <row r="113" spans="11:11" ht="15.75" customHeight="1" x14ac:dyDescent="0.35">
      <c r="K113" s="1">
        <v>4.4000000000000004</v>
      </c>
    </row>
    <row r="114" spans="11:11" ht="15.75" customHeight="1" x14ac:dyDescent="0.35">
      <c r="K114" s="1">
        <v>2</v>
      </c>
    </row>
    <row r="115" spans="11:11" ht="15.75" customHeight="1" x14ac:dyDescent="0.35">
      <c r="K115" s="1">
        <v>3.4</v>
      </c>
    </row>
    <row r="116" spans="11:11" ht="15.75" customHeight="1" x14ac:dyDescent="0.35">
      <c r="K116" s="1">
        <v>3.1</v>
      </c>
    </row>
    <row r="117" spans="11:11" ht="15.75" customHeight="1" x14ac:dyDescent="0.35">
      <c r="K117" s="1">
        <v>2.9</v>
      </c>
    </row>
    <row r="118" spans="11:11" ht="15.75" customHeight="1" x14ac:dyDescent="0.35">
      <c r="K118" s="1">
        <v>4.5999999999999996</v>
      </c>
    </row>
    <row r="119" spans="11:11" ht="15.75" customHeight="1" x14ac:dyDescent="0.35">
      <c r="K119" s="1">
        <v>3.3</v>
      </c>
    </row>
    <row r="120" spans="11:11" ht="15.75" customHeight="1" x14ac:dyDescent="0.35">
      <c r="K120" s="1">
        <v>2.5</v>
      </c>
    </row>
    <row r="121" spans="11:11" ht="15.75" customHeight="1" x14ac:dyDescent="0.35">
      <c r="K121" s="1">
        <v>4.9000000000000004</v>
      </c>
    </row>
    <row r="122" spans="11:11" ht="15.75" customHeight="1" x14ac:dyDescent="0.35">
      <c r="K122" s="1">
        <v>2.8</v>
      </c>
    </row>
    <row r="123" spans="11:11" ht="15.75" customHeight="1" x14ac:dyDescent="0.35">
      <c r="K123" s="1">
        <v>3</v>
      </c>
    </row>
    <row r="124" spans="11:11" ht="15.75" customHeight="1" x14ac:dyDescent="0.35">
      <c r="K124" s="1">
        <v>4.2</v>
      </c>
    </row>
    <row r="125" spans="11:11" ht="15.75" customHeight="1" x14ac:dyDescent="0.35">
      <c r="K125" s="1">
        <v>3.9</v>
      </c>
    </row>
    <row r="126" spans="11:11" ht="15.75" customHeight="1" x14ac:dyDescent="0.35">
      <c r="K126" s="1">
        <v>2.8</v>
      </c>
    </row>
    <row r="127" spans="11:11" ht="15.75" customHeight="1" x14ac:dyDescent="0.35">
      <c r="K127" s="1">
        <v>4.0999999999999996</v>
      </c>
    </row>
    <row r="128" spans="11:11" ht="15.75" customHeight="1" x14ac:dyDescent="0.35">
      <c r="K128" s="1">
        <v>2.6</v>
      </c>
    </row>
    <row r="129" spans="11:11" ht="15.75" customHeight="1" x14ac:dyDescent="0.35">
      <c r="K129" s="1">
        <v>2.4</v>
      </c>
    </row>
    <row r="130" spans="11:11" ht="15.75" customHeight="1" x14ac:dyDescent="0.35">
      <c r="K130" s="1">
        <v>4.7</v>
      </c>
    </row>
    <row r="131" spans="11:11" ht="15.75" customHeight="1" x14ac:dyDescent="0.35">
      <c r="K131" s="1">
        <v>3.3</v>
      </c>
    </row>
    <row r="132" spans="11:11" ht="15.75" customHeight="1" x14ac:dyDescent="0.35">
      <c r="K132" s="1">
        <v>2.7</v>
      </c>
    </row>
    <row r="133" spans="11:11" ht="15.75" customHeight="1" x14ac:dyDescent="0.35">
      <c r="K133" s="1">
        <v>3</v>
      </c>
    </row>
    <row r="134" spans="11:11" ht="15.75" customHeight="1" x14ac:dyDescent="0.35">
      <c r="K134" s="1">
        <v>4.3</v>
      </c>
    </row>
    <row r="135" spans="11:11" ht="15.75" customHeight="1" x14ac:dyDescent="0.35">
      <c r="K135" s="1">
        <v>3.7</v>
      </c>
    </row>
    <row r="136" spans="11:11" ht="15.75" customHeight="1" x14ac:dyDescent="0.35">
      <c r="K136" s="1">
        <v>2.2000000000000002</v>
      </c>
    </row>
    <row r="137" spans="11:11" ht="15.75" customHeight="1" x14ac:dyDescent="0.35">
      <c r="K137" s="1">
        <v>3.6</v>
      </c>
    </row>
    <row r="138" spans="11:11" ht="15.75" customHeight="1" x14ac:dyDescent="0.35">
      <c r="K138" s="1">
        <v>4</v>
      </c>
    </row>
    <row r="139" spans="11:11" ht="15.75" customHeight="1" x14ac:dyDescent="0.35">
      <c r="K139" s="1">
        <v>2.7</v>
      </c>
    </row>
    <row r="140" spans="11:11" ht="15.75" customHeight="1" x14ac:dyDescent="0.35">
      <c r="K140" s="1">
        <v>3.8</v>
      </c>
    </row>
    <row r="141" spans="11:11" ht="15.75" customHeight="1" x14ac:dyDescent="0.35">
      <c r="K141" s="1">
        <v>3.5</v>
      </c>
    </row>
    <row r="142" spans="11:11" ht="15.75" customHeight="1" x14ac:dyDescent="0.35">
      <c r="K142" s="1">
        <v>3.2</v>
      </c>
    </row>
    <row r="143" spans="11:11" ht="15.75" customHeight="1" x14ac:dyDescent="0.35">
      <c r="K143" s="1">
        <v>4.4000000000000004</v>
      </c>
    </row>
    <row r="144" spans="11:11" ht="15.75" customHeight="1" x14ac:dyDescent="0.35">
      <c r="K144" s="1">
        <v>2</v>
      </c>
    </row>
    <row r="145" spans="1:13" ht="15.75" customHeight="1" x14ac:dyDescent="0.35">
      <c r="K145" s="1">
        <v>3.4</v>
      </c>
    </row>
    <row r="146" spans="1:13" ht="15.75" customHeight="1" x14ac:dyDescent="0.35">
      <c r="K146" s="1">
        <v>3.1</v>
      </c>
    </row>
    <row r="147" spans="1:13" ht="15.75" customHeight="1" x14ac:dyDescent="0.35">
      <c r="K147" s="1">
        <v>2.9</v>
      </c>
    </row>
    <row r="148" spans="1:13" ht="15.75" customHeight="1" x14ac:dyDescent="0.35">
      <c r="K148" s="1">
        <v>4.5999999999999996</v>
      </c>
    </row>
    <row r="149" spans="1:13" ht="15.75" customHeight="1" x14ac:dyDescent="0.35">
      <c r="K149" s="1">
        <v>3.3</v>
      </c>
    </row>
    <row r="150" spans="1:13" ht="15.75" customHeight="1" x14ac:dyDescent="0.35">
      <c r="K150" s="1">
        <v>2.5</v>
      </c>
    </row>
    <row r="151" spans="1:13" ht="15.75" customHeight="1" x14ac:dyDescent="0.35">
      <c r="K151" s="1">
        <v>4.9000000000000004</v>
      </c>
    </row>
    <row r="152" spans="1:13" ht="15.75" customHeight="1" x14ac:dyDescent="0.35"/>
    <row r="153" spans="1:13" ht="15.75" customHeight="1" x14ac:dyDescent="0.35">
      <c r="A153" s="1" t="s">
        <v>441</v>
      </c>
      <c r="K153" s="1" t="s">
        <v>331</v>
      </c>
      <c r="L153" s="2" t="s">
        <v>423</v>
      </c>
      <c r="M153" s="2" t="s">
        <v>424</v>
      </c>
    </row>
    <row r="154" spans="1:13" ht="15.75" customHeight="1" x14ac:dyDescent="0.35">
      <c r="A154" s="1" t="s">
        <v>442</v>
      </c>
      <c r="K154" s="1">
        <v>4</v>
      </c>
      <c r="L154" s="2">
        <f>SKEW(K154:K254)</f>
        <v>-0.21935045330982728</v>
      </c>
      <c r="M154" s="2">
        <f>KURT(K154:K254)</f>
        <v>-0.72280271936375584</v>
      </c>
    </row>
    <row r="155" spans="1:13" ht="15.75" customHeight="1" x14ac:dyDescent="0.35">
      <c r="A155" s="1" t="s">
        <v>8</v>
      </c>
      <c r="K155" s="1">
        <v>5</v>
      </c>
    </row>
    <row r="156" spans="1:13" ht="15.75" customHeight="1" x14ac:dyDescent="0.35">
      <c r="A156" s="1" t="s">
        <v>443</v>
      </c>
      <c r="K156" s="1">
        <v>3</v>
      </c>
    </row>
    <row r="157" spans="1:13" ht="15.75" customHeight="1" x14ac:dyDescent="0.35">
      <c r="A157" s="1" t="s">
        <v>444</v>
      </c>
      <c r="K157" s="1">
        <v>4</v>
      </c>
    </row>
    <row r="158" spans="1:13" ht="15.75" customHeight="1" x14ac:dyDescent="0.35">
      <c r="A158" s="1" t="s">
        <v>335</v>
      </c>
      <c r="K158" s="1">
        <v>4</v>
      </c>
    </row>
    <row r="159" spans="1:13" ht="15.75" customHeight="1" x14ac:dyDescent="0.35">
      <c r="A159" s="1" t="s">
        <v>336</v>
      </c>
      <c r="K159" s="1">
        <v>3</v>
      </c>
    </row>
    <row r="160" spans="1:13" ht="15.75" customHeight="1" x14ac:dyDescent="0.35">
      <c r="A160" s="1" t="s">
        <v>337</v>
      </c>
      <c r="K160" s="1">
        <v>2</v>
      </c>
    </row>
    <row r="161" spans="1:11" ht="15.75" customHeight="1" x14ac:dyDescent="0.35">
      <c r="A161" s="1" t="s">
        <v>338</v>
      </c>
      <c r="K161" s="1">
        <v>5</v>
      </c>
    </row>
    <row r="162" spans="1:11" ht="15.75" customHeight="1" x14ac:dyDescent="0.35">
      <c r="A162" s="1" t="s">
        <v>339</v>
      </c>
      <c r="K162" s="1">
        <v>4</v>
      </c>
    </row>
    <row r="163" spans="1:11" ht="15.75" customHeight="1" x14ac:dyDescent="0.35">
      <c r="A163" s="1" t="s">
        <v>337</v>
      </c>
      <c r="K163" s="1">
        <v>3</v>
      </c>
    </row>
    <row r="164" spans="1:11" ht="15.75" customHeight="1" x14ac:dyDescent="0.35">
      <c r="A164" s="1" t="s">
        <v>338</v>
      </c>
      <c r="K164" s="1">
        <v>5</v>
      </c>
    </row>
    <row r="165" spans="1:11" ht="15.75" customHeight="1" x14ac:dyDescent="0.35">
      <c r="A165" s="1" t="s">
        <v>339</v>
      </c>
      <c r="K165" s="1">
        <v>4</v>
      </c>
    </row>
    <row r="166" spans="1:11" ht="15.75" customHeight="1" x14ac:dyDescent="0.35">
      <c r="A166" s="1" t="s">
        <v>340</v>
      </c>
      <c r="K166" s="1">
        <v>2</v>
      </c>
    </row>
    <row r="167" spans="1:11" ht="15.75" customHeight="1" x14ac:dyDescent="0.35">
      <c r="A167" s="1" t="s">
        <v>101</v>
      </c>
      <c r="K167" s="1">
        <v>3</v>
      </c>
    </row>
    <row r="168" spans="1:11" ht="15.75" customHeight="1" x14ac:dyDescent="0.35">
      <c r="A168" s="1" t="s">
        <v>445</v>
      </c>
      <c r="K168" s="1">
        <v>4</v>
      </c>
    </row>
    <row r="169" spans="1:11" ht="15.75" customHeight="1" x14ac:dyDescent="0.35">
      <c r="A169" s="1" t="s">
        <v>446</v>
      </c>
      <c r="K169" s="1">
        <v>5</v>
      </c>
    </row>
    <row r="170" spans="1:11" ht="15.75" customHeight="1" x14ac:dyDescent="0.35">
      <c r="A170" s="1" t="s">
        <v>447</v>
      </c>
      <c r="K170" s="1">
        <v>3</v>
      </c>
    </row>
    <row r="171" spans="1:11" ht="15.75" customHeight="1" x14ac:dyDescent="0.35">
      <c r="A171" s="1" t="s">
        <v>448</v>
      </c>
      <c r="K171" s="1">
        <v>4</v>
      </c>
    </row>
    <row r="172" spans="1:11" ht="15.75" customHeight="1" x14ac:dyDescent="0.35">
      <c r="A172" s="1" t="s">
        <v>449</v>
      </c>
      <c r="K172" s="1">
        <v>5</v>
      </c>
    </row>
    <row r="173" spans="1:11" ht="15.75" customHeight="1" x14ac:dyDescent="0.35">
      <c r="A173" s="1" t="s">
        <v>450</v>
      </c>
      <c r="K173" s="1">
        <v>3</v>
      </c>
    </row>
    <row r="174" spans="1:11" ht="15.75" customHeight="1" x14ac:dyDescent="0.35">
      <c r="A174" s="1" t="s">
        <v>451</v>
      </c>
      <c r="K174" s="1">
        <v>4</v>
      </c>
    </row>
    <row r="175" spans="1:11" ht="15.75" customHeight="1" x14ac:dyDescent="0.35">
      <c r="A175" s="1" t="s">
        <v>452</v>
      </c>
      <c r="K175" s="1">
        <v>3</v>
      </c>
    </row>
    <row r="176" spans="1:11" ht="15.75" customHeight="1" x14ac:dyDescent="0.35">
      <c r="K176" s="1">
        <v>2</v>
      </c>
    </row>
    <row r="177" spans="11:11" ht="15.75" customHeight="1" x14ac:dyDescent="0.35">
      <c r="K177" s="1">
        <v>4</v>
      </c>
    </row>
    <row r="178" spans="11:11" ht="15.75" customHeight="1" x14ac:dyDescent="0.35">
      <c r="K178" s="1">
        <v>5</v>
      </c>
    </row>
    <row r="179" spans="11:11" ht="15.75" customHeight="1" x14ac:dyDescent="0.35">
      <c r="K179" s="1">
        <v>3</v>
      </c>
    </row>
    <row r="180" spans="11:11" ht="15.75" customHeight="1" x14ac:dyDescent="0.35">
      <c r="K180" s="1">
        <v>4</v>
      </c>
    </row>
    <row r="181" spans="11:11" ht="15.75" customHeight="1" x14ac:dyDescent="0.35">
      <c r="K181" s="1">
        <v>5</v>
      </c>
    </row>
    <row r="182" spans="11:11" ht="15.75" customHeight="1" x14ac:dyDescent="0.35">
      <c r="K182" s="1">
        <v>4</v>
      </c>
    </row>
    <row r="183" spans="11:11" ht="15.75" customHeight="1" x14ac:dyDescent="0.35">
      <c r="K183" s="1">
        <v>3</v>
      </c>
    </row>
    <row r="184" spans="11:11" ht="15.75" customHeight="1" x14ac:dyDescent="0.35">
      <c r="K184" s="1">
        <v>3</v>
      </c>
    </row>
    <row r="185" spans="11:11" ht="15.75" customHeight="1" x14ac:dyDescent="0.35">
      <c r="K185" s="1">
        <v>4</v>
      </c>
    </row>
    <row r="186" spans="11:11" ht="15.75" customHeight="1" x14ac:dyDescent="0.35">
      <c r="K186" s="1">
        <v>5</v>
      </c>
    </row>
    <row r="187" spans="11:11" ht="15.75" customHeight="1" x14ac:dyDescent="0.35">
      <c r="K187" s="1">
        <v>2</v>
      </c>
    </row>
    <row r="188" spans="11:11" ht="15.75" customHeight="1" x14ac:dyDescent="0.35">
      <c r="K188" s="1">
        <v>3</v>
      </c>
    </row>
    <row r="189" spans="11:11" ht="15.75" customHeight="1" x14ac:dyDescent="0.35">
      <c r="K189" s="1">
        <v>4</v>
      </c>
    </row>
    <row r="190" spans="11:11" ht="15.75" customHeight="1" x14ac:dyDescent="0.35">
      <c r="K190" s="1">
        <v>4</v>
      </c>
    </row>
    <row r="191" spans="11:11" ht="15.75" customHeight="1" x14ac:dyDescent="0.35">
      <c r="K191" s="1">
        <v>3</v>
      </c>
    </row>
    <row r="192" spans="11:11" ht="15.75" customHeight="1" x14ac:dyDescent="0.35">
      <c r="K192" s="1">
        <v>5</v>
      </c>
    </row>
    <row r="193" spans="11:11" ht="15.75" customHeight="1" x14ac:dyDescent="0.35">
      <c r="K193" s="1">
        <v>4</v>
      </c>
    </row>
    <row r="194" spans="11:11" ht="15.75" customHeight="1" x14ac:dyDescent="0.35">
      <c r="K194" s="1">
        <v>3</v>
      </c>
    </row>
    <row r="195" spans="11:11" ht="15.75" customHeight="1" x14ac:dyDescent="0.35">
      <c r="K195" s="1">
        <v>4</v>
      </c>
    </row>
    <row r="196" spans="11:11" ht="15.75" customHeight="1" x14ac:dyDescent="0.35">
      <c r="K196" s="1">
        <v>5</v>
      </c>
    </row>
    <row r="197" spans="11:11" ht="15.75" customHeight="1" x14ac:dyDescent="0.35">
      <c r="K197" s="1">
        <v>4</v>
      </c>
    </row>
    <row r="198" spans="11:11" ht="15.75" customHeight="1" x14ac:dyDescent="0.35">
      <c r="K198" s="1">
        <v>2</v>
      </c>
    </row>
    <row r="199" spans="11:11" ht="15.75" customHeight="1" x14ac:dyDescent="0.35">
      <c r="K199" s="1">
        <v>3</v>
      </c>
    </row>
    <row r="200" spans="11:11" ht="15.75" customHeight="1" x14ac:dyDescent="0.35">
      <c r="K200" s="1">
        <v>4</v>
      </c>
    </row>
    <row r="201" spans="11:11" ht="15.75" customHeight="1" x14ac:dyDescent="0.35">
      <c r="K201" s="1">
        <v>5</v>
      </c>
    </row>
    <row r="202" spans="11:11" ht="15.75" customHeight="1" x14ac:dyDescent="0.35">
      <c r="K202" s="1">
        <v>3</v>
      </c>
    </row>
    <row r="203" spans="11:11" ht="15.75" customHeight="1" x14ac:dyDescent="0.35">
      <c r="K203" s="1">
        <v>4</v>
      </c>
    </row>
    <row r="204" spans="11:11" ht="15.75" customHeight="1" x14ac:dyDescent="0.35">
      <c r="K204" s="1">
        <v>5</v>
      </c>
    </row>
    <row r="205" spans="11:11" ht="15.75" customHeight="1" x14ac:dyDescent="0.35">
      <c r="K205" s="1">
        <v>4</v>
      </c>
    </row>
    <row r="206" spans="11:11" ht="15.75" customHeight="1" x14ac:dyDescent="0.35">
      <c r="K206" s="1">
        <v>3</v>
      </c>
    </row>
    <row r="207" spans="11:11" ht="15.75" customHeight="1" x14ac:dyDescent="0.35">
      <c r="K207" s="1">
        <v>4</v>
      </c>
    </row>
    <row r="208" spans="11:11" ht="15.75" customHeight="1" x14ac:dyDescent="0.35">
      <c r="K208" s="1">
        <v>5</v>
      </c>
    </row>
    <row r="209" spans="11:11" ht="15.75" customHeight="1" x14ac:dyDescent="0.35">
      <c r="K209" s="1">
        <v>3</v>
      </c>
    </row>
    <row r="210" spans="11:11" ht="15.75" customHeight="1" x14ac:dyDescent="0.35">
      <c r="K210" s="1">
        <v>4</v>
      </c>
    </row>
    <row r="211" spans="11:11" ht="15.75" customHeight="1" x14ac:dyDescent="0.35">
      <c r="K211" s="1">
        <v>5</v>
      </c>
    </row>
    <row r="212" spans="11:11" ht="15.75" customHeight="1" x14ac:dyDescent="0.35">
      <c r="K212" s="1">
        <v>4</v>
      </c>
    </row>
    <row r="213" spans="11:11" ht="15.75" customHeight="1" x14ac:dyDescent="0.35">
      <c r="K213" s="1">
        <v>3</v>
      </c>
    </row>
    <row r="214" spans="11:11" ht="15.75" customHeight="1" x14ac:dyDescent="0.35">
      <c r="K214" s="1">
        <v>3</v>
      </c>
    </row>
    <row r="215" spans="11:11" ht="15.75" customHeight="1" x14ac:dyDescent="0.35">
      <c r="K215" s="1">
        <v>4</v>
      </c>
    </row>
    <row r="216" spans="11:11" ht="15.75" customHeight="1" x14ac:dyDescent="0.35">
      <c r="K216" s="1">
        <v>5</v>
      </c>
    </row>
    <row r="217" spans="11:11" ht="15.75" customHeight="1" x14ac:dyDescent="0.35">
      <c r="K217" s="1">
        <v>2</v>
      </c>
    </row>
    <row r="218" spans="11:11" ht="15.75" customHeight="1" x14ac:dyDescent="0.35">
      <c r="K218" s="1">
        <v>3</v>
      </c>
    </row>
    <row r="219" spans="11:11" ht="15.75" customHeight="1" x14ac:dyDescent="0.35">
      <c r="K219" s="1">
        <v>4</v>
      </c>
    </row>
    <row r="220" spans="11:11" ht="15.75" customHeight="1" x14ac:dyDescent="0.35">
      <c r="K220" s="1">
        <v>4</v>
      </c>
    </row>
    <row r="221" spans="11:11" ht="15.75" customHeight="1" x14ac:dyDescent="0.35">
      <c r="K221" s="1">
        <v>3</v>
      </c>
    </row>
    <row r="222" spans="11:11" ht="15.75" customHeight="1" x14ac:dyDescent="0.35">
      <c r="K222" s="1">
        <v>5</v>
      </c>
    </row>
    <row r="223" spans="11:11" ht="15.75" customHeight="1" x14ac:dyDescent="0.35">
      <c r="K223" s="1">
        <v>4</v>
      </c>
    </row>
    <row r="224" spans="11:11" ht="15.75" customHeight="1" x14ac:dyDescent="0.35">
      <c r="K224" s="1">
        <v>3</v>
      </c>
    </row>
    <row r="225" spans="11:11" ht="15.75" customHeight="1" x14ac:dyDescent="0.35">
      <c r="K225" s="1">
        <v>4</v>
      </c>
    </row>
    <row r="226" spans="11:11" ht="15.75" customHeight="1" x14ac:dyDescent="0.35">
      <c r="K226" s="1">
        <v>5</v>
      </c>
    </row>
    <row r="227" spans="11:11" ht="15.75" customHeight="1" x14ac:dyDescent="0.35">
      <c r="K227" s="1">
        <v>4</v>
      </c>
    </row>
    <row r="228" spans="11:11" ht="15.75" customHeight="1" x14ac:dyDescent="0.35">
      <c r="K228" s="1">
        <v>2</v>
      </c>
    </row>
    <row r="229" spans="11:11" ht="15.75" customHeight="1" x14ac:dyDescent="0.35">
      <c r="K229" s="1">
        <v>3</v>
      </c>
    </row>
    <row r="230" spans="11:11" ht="15.75" customHeight="1" x14ac:dyDescent="0.35">
      <c r="K230" s="1">
        <v>4</v>
      </c>
    </row>
    <row r="231" spans="11:11" ht="15.75" customHeight="1" x14ac:dyDescent="0.35">
      <c r="K231" s="1">
        <v>5</v>
      </c>
    </row>
    <row r="232" spans="11:11" ht="15.75" customHeight="1" x14ac:dyDescent="0.35">
      <c r="K232" s="1">
        <v>3</v>
      </c>
    </row>
    <row r="233" spans="11:11" ht="15.75" customHeight="1" x14ac:dyDescent="0.35">
      <c r="K233" s="1">
        <v>4</v>
      </c>
    </row>
    <row r="234" spans="11:11" ht="15.75" customHeight="1" x14ac:dyDescent="0.35">
      <c r="K234" s="1">
        <v>5</v>
      </c>
    </row>
    <row r="235" spans="11:11" ht="15.75" customHeight="1" x14ac:dyDescent="0.35">
      <c r="K235" s="1">
        <v>4</v>
      </c>
    </row>
    <row r="236" spans="11:11" ht="15.75" customHeight="1" x14ac:dyDescent="0.35">
      <c r="K236" s="1">
        <v>3</v>
      </c>
    </row>
    <row r="237" spans="11:11" ht="15.75" customHeight="1" x14ac:dyDescent="0.35">
      <c r="K237" s="1">
        <v>4</v>
      </c>
    </row>
    <row r="238" spans="11:11" ht="15.75" customHeight="1" x14ac:dyDescent="0.35">
      <c r="K238" s="1">
        <v>5</v>
      </c>
    </row>
    <row r="239" spans="11:11" ht="15.75" customHeight="1" x14ac:dyDescent="0.35">
      <c r="K239" s="1">
        <v>3</v>
      </c>
    </row>
    <row r="240" spans="11:11" ht="15.75" customHeight="1" x14ac:dyDescent="0.35">
      <c r="K240" s="1">
        <v>4</v>
      </c>
    </row>
    <row r="241" spans="1:16" ht="15.75" customHeight="1" x14ac:dyDescent="0.35">
      <c r="K241" s="1">
        <v>5</v>
      </c>
    </row>
    <row r="242" spans="1:16" ht="15.75" customHeight="1" x14ac:dyDescent="0.35">
      <c r="K242" s="1">
        <v>4</v>
      </c>
    </row>
    <row r="243" spans="1:16" ht="15.75" customHeight="1" x14ac:dyDescent="0.35">
      <c r="K243" s="1">
        <v>3</v>
      </c>
    </row>
    <row r="244" spans="1:16" ht="15.75" customHeight="1" x14ac:dyDescent="0.35">
      <c r="K244" s="1">
        <v>3</v>
      </c>
    </row>
    <row r="245" spans="1:16" ht="15.75" customHeight="1" x14ac:dyDescent="0.35">
      <c r="K245" s="1">
        <v>4</v>
      </c>
    </row>
    <row r="246" spans="1:16" ht="15.75" customHeight="1" x14ac:dyDescent="0.35">
      <c r="K246" s="1">
        <v>5</v>
      </c>
    </row>
    <row r="247" spans="1:16" ht="15.75" customHeight="1" x14ac:dyDescent="0.35">
      <c r="K247" s="1">
        <v>2</v>
      </c>
    </row>
    <row r="248" spans="1:16" ht="15.75" customHeight="1" x14ac:dyDescent="0.35">
      <c r="K248" s="1">
        <v>3</v>
      </c>
    </row>
    <row r="249" spans="1:16" ht="15.75" customHeight="1" x14ac:dyDescent="0.35">
      <c r="K249" s="1">
        <v>4</v>
      </c>
    </row>
    <row r="250" spans="1:16" ht="15.75" customHeight="1" x14ac:dyDescent="0.35">
      <c r="K250" s="1">
        <v>4</v>
      </c>
    </row>
    <row r="251" spans="1:16" ht="15.75" customHeight="1" x14ac:dyDescent="0.35">
      <c r="K251" s="1">
        <v>3</v>
      </c>
    </row>
    <row r="252" spans="1:16" ht="15.75" customHeight="1" x14ac:dyDescent="0.35">
      <c r="K252" s="1">
        <v>5</v>
      </c>
    </row>
    <row r="253" spans="1:16" ht="15.75" customHeight="1" x14ac:dyDescent="0.35">
      <c r="K253" s="1">
        <v>4</v>
      </c>
    </row>
    <row r="254" spans="1:16" ht="15.75" customHeight="1" x14ac:dyDescent="0.35">
      <c r="K254" s="1">
        <v>4</v>
      </c>
    </row>
    <row r="255" spans="1:16" ht="15.75" customHeight="1" x14ac:dyDescent="0.35"/>
    <row r="256" spans="1:16" ht="15.75" customHeight="1" x14ac:dyDescent="0.35">
      <c r="A256" s="1" t="s">
        <v>453</v>
      </c>
      <c r="K256" s="1" t="s">
        <v>454</v>
      </c>
      <c r="M256" s="2" t="s">
        <v>423</v>
      </c>
      <c r="N256" s="2" t="s">
        <v>424</v>
      </c>
      <c r="P256" s="1" t="s">
        <v>406</v>
      </c>
    </row>
    <row r="257" spans="1:14" ht="15.75" customHeight="1" x14ac:dyDescent="0.35">
      <c r="A257" s="1" t="s">
        <v>455</v>
      </c>
      <c r="K257" s="1">
        <v>280</v>
      </c>
      <c r="M257" s="2">
        <f>SKEW(K257:K356)</f>
        <v>0.2092186247974063</v>
      </c>
      <c r="N257" s="2">
        <f>KURT(K257:K356)</f>
        <v>-1.0374244845101974</v>
      </c>
    </row>
    <row r="258" spans="1:14" ht="15.75" customHeight="1" x14ac:dyDescent="0.35">
      <c r="A258" s="1" t="s">
        <v>8</v>
      </c>
      <c r="K258" s="1">
        <v>350</v>
      </c>
    </row>
    <row r="259" spans="1:14" ht="15.75" customHeight="1" x14ac:dyDescent="0.35">
      <c r="A259" s="1" t="s">
        <v>456</v>
      </c>
      <c r="K259" s="1">
        <v>310</v>
      </c>
    </row>
    <row r="260" spans="1:14" ht="15.75" customHeight="1" x14ac:dyDescent="0.35">
      <c r="A260" s="1" t="s">
        <v>457</v>
      </c>
      <c r="K260" s="1">
        <v>270</v>
      </c>
    </row>
    <row r="261" spans="1:14" ht="15.75" customHeight="1" x14ac:dyDescent="0.35">
      <c r="A261" s="1" t="s">
        <v>458</v>
      </c>
      <c r="K261" s="1">
        <v>390</v>
      </c>
    </row>
    <row r="262" spans="1:14" ht="15.75" customHeight="1" x14ac:dyDescent="0.35">
      <c r="A262" s="1" t="s">
        <v>459</v>
      </c>
      <c r="K262" s="1">
        <v>320</v>
      </c>
    </row>
    <row r="263" spans="1:14" ht="15.75" customHeight="1" x14ac:dyDescent="0.35">
      <c r="A263" s="1" t="s">
        <v>459</v>
      </c>
      <c r="K263" s="1">
        <v>290</v>
      </c>
    </row>
    <row r="264" spans="1:14" ht="15.75" customHeight="1" x14ac:dyDescent="0.35">
      <c r="A264" s="1" t="s">
        <v>459</v>
      </c>
      <c r="K264" s="1">
        <v>340</v>
      </c>
    </row>
    <row r="265" spans="1:14" ht="15.75" customHeight="1" x14ac:dyDescent="0.35">
      <c r="A265" s="1" t="s">
        <v>459</v>
      </c>
      <c r="K265" s="1">
        <v>310</v>
      </c>
    </row>
    <row r="266" spans="1:14" ht="15.75" customHeight="1" x14ac:dyDescent="0.35">
      <c r="A266" s="1" t="s">
        <v>459</v>
      </c>
      <c r="K266" s="1">
        <v>380</v>
      </c>
    </row>
    <row r="267" spans="1:14" ht="15.75" customHeight="1" x14ac:dyDescent="0.35">
      <c r="A267" s="1" t="s">
        <v>459</v>
      </c>
      <c r="K267" s="1">
        <v>270</v>
      </c>
    </row>
    <row r="268" spans="1:14" ht="15.75" customHeight="1" x14ac:dyDescent="0.35">
      <c r="A268" s="1" t="s">
        <v>459</v>
      </c>
      <c r="K268" s="1">
        <v>350</v>
      </c>
    </row>
    <row r="269" spans="1:14" ht="15.75" customHeight="1" x14ac:dyDescent="0.35">
      <c r="A269" s="1" t="s">
        <v>459</v>
      </c>
      <c r="K269" s="1">
        <v>300</v>
      </c>
    </row>
    <row r="270" spans="1:14" ht="15.75" customHeight="1" x14ac:dyDescent="0.35">
      <c r="A270" s="1" t="s">
        <v>460</v>
      </c>
      <c r="K270" s="1">
        <v>330</v>
      </c>
    </row>
    <row r="271" spans="1:14" ht="15.75" customHeight="1" x14ac:dyDescent="0.35">
      <c r="A271" s="1" t="s">
        <v>101</v>
      </c>
      <c r="K271" s="1">
        <v>370</v>
      </c>
    </row>
    <row r="272" spans="1:14" ht="15.75" customHeight="1" x14ac:dyDescent="0.35">
      <c r="A272" s="1" t="s">
        <v>461</v>
      </c>
      <c r="K272" s="1">
        <v>310</v>
      </c>
    </row>
    <row r="273" spans="1:11" ht="15.75" customHeight="1" x14ac:dyDescent="0.35">
      <c r="A273" s="1" t="s">
        <v>462</v>
      </c>
      <c r="K273" s="1">
        <v>280</v>
      </c>
    </row>
    <row r="274" spans="1:11" ht="15.75" customHeight="1" x14ac:dyDescent="0.35">
      <c r="A274" s="1" t="s">
        <v>436</v>
      </c>
      <c r="K274" s="1">
        <v>320</v>
      </c>
    </row>
    <row r="275" spans="1:11" ht="15.75" customHeight="1" x14ac:dyDescent="0.35">
      <c r="A275" s="1" t="s">
        <v>463</v>
      </c>
      <c r="K275" s="1">
        <v>350</v>
      </c>
    </row>
    <row r="276" spans="1:11" ht="15.75" customHeight="1" x14ac:dyDescent="0.35">
      <c r="A276" s="1" t="s">
        <v>464</v>
      </c>
      <c r="K276" s="1">
        <v>290</v>
      </c>
    </row>
    <row r="277" spans="1:11" ht="15.75" customHeight="1" x14ac:dyDescent="0.35">
      <c r="A277" s="1" t="s">
        <v>465</v>
      </c>
      <c r="K277" s="1">
        <v>270</v>
      </c>
    </row>
    <row r="278" spans="1:11" ht="15.75" customHeight="1" x14ac:dyDescent="0.35">
      <c r="A278" s="1" t="s">
        <v>466</v>
      </c>
      <c r="K278" s="1">
        <v>350</v>
      </c>
    </row>
    <row r="279" spans="1:11" ht="15.75" customHeight="1" x14ac:dyDescent="0.35">
      <c r="A279" s="1" t="s">
        <v>467</v>
      </c>
      <c r="K279" s="1">
        <v>300</v>
      </c>
    </row>
    <row r="280" spans="1:11" ht="15.75" customHeight="1" x14ac:dyDescent="0.35">
      <c r="K280" s="1">
        <v>330</v>
      </c>
    </row>
    <row r="281" spans="1:11" ht="15.75" customHeight="1" x14ac:dyDescent="0.35">
      <c r="K281" s="1">
        <v>370</v>
      </c>
    </row>
    <row r="282" spans="1:11" ht="15.75" customHeight="1" x14ac:dyDescent="0.35">
      <c r="K282" s="1">
        <v>310</v>
      </c>
    </row>
    <row r="283" spans="1:11" ht="15.75" customHeight="1" x14ac:dyDescent="0.35">
      <c r="K283" s="1">
        <v>280</v>
      </c>
    </row>
    <row r="284" spans="1:11" ht="15.75" customHeight="1" x14ac:dyDescent="0.35">
      <c r="K284" s="1">
        <v>320</v>
      </c>
    </row>
    <row r="285" spans="1:11" ht="15.75" customHeight="1" x14ac:dyDescent="0.35">
      <c r="K285" s="1">
        <v>350</v>
      </c>
    </row>
    <row r="286" spans="1:11" ht="15.75" customHeight="1" x14ac:dyDescent="0.35">
      <c r="K286" s="1">
        <v>290</v>
      </c>
    </row>
    <row r="287" spans="1:11" ht="15.75" customHeight="1" x14ac:dyDescent="0.35">
      <c r="K287" s="1">
        <v>270</v>
      </c>
    </row>
    <row r="288" spans="1:11" ht="15.75" customHeight="1" x14ac:dyDescent="0.35">
      <c r="K288" s="1">
        <v>350</v>
      </c>
    </row>
    <row r="289" spans="11:11" ht="15.75" customHeight="1" x14ac:dyDescent="0.35">
      <c r="K289" s="1">
        <v>300</v>
      </c>
    </row>
    <row r="290" spans="11:11" ht="15.75" customHeight="1" x14ac:dyDescent="0.35">
      <c r="K290" s="1">
        <v>330</v>
      </c>
    </row>
    <row r="291" spans="11:11" ht="15.75" customHeight="1" x14ac:dyDescent="0.35">
      <c r="K291" s="1">
        <v>370</v>
      </c>
    </row>
    <row r="292" spans="11:11" ht="15.75" customHeight="1" x14ac:dyDescent="0.35">
      <c r="K292" s="1">
        <v>310</v>
      </c>
    </row>
    <row r="293" spans="11:11" ht="15.75" customHeight="1" x14ac:dyDescent="0.35">
      <c r="K293" s="1">
        <v>280</v>
      </c>
    </row>
    <row r="294" spans="11:11" ht="15.75" customHeight="1" x14ac:dyDescent="0.35">
      <c r="K294" s="1">
        <v>320</v>
      </c>
    </row>
    <row r="295" spans="11:11" ht="15.75" customHeight="1" x14ac:dyDescent="0.35">
      <c r="K295" s="1">
        <v>350</v>
      </c>
    </row>
    <row r="296" spans="11:11" ht="15.75" customHeight="1" x14ac:dyDescent="0.35">
      <c r="K296" s="1">
        <v>290</v>
      </c>
    </row>
    <row r="297" spans="11:11" ht="15.75" customHeight="1" x14ac:dyDescent="0.35">
      <c r="K297" s="1">
        <v>270</v>
      </c>
    </row>
    <row r="298" spans="11:11" ht="15.75" customHeight="1" x14ac:dyDescent="0.35">
      <c r="K298" s="1">
        <v>350</v>
      </c>
    </row>
    <row r="299" spans="11:11" ht="15.75" customHeight="1" x14ac:dyDescent="0.35">
      <c r="K299" s="1">
        <v>300</v>
      </c>
    </row>
    <row r="300" spans="11:11" ht="15.75" customHeight="1" x14ac:dyDescent="0.35">
      <c r="K300" s="1">
        <v>330</v>
      </c>
    </row>
    <row r="301" spans="11:11" ht="15.75" customHeight="1" x14ac:dyDescent="0.35">
      <c r="K301" s="1">
        <v>370</v>
      </c>
    </row>
    <row r="302" spans="11:11" ht="15.75" customHeight="1" x14ac:dyDescent="0.35">
      <c r="K302" s="1">
        <v>310</v>
      </c>
    </row>
    <row r="303" spans="11:11" ht="15.75" customHeight="1" x14ac:dyDescent="0.35">
      <c r="K303" s="1">
        <v>280</v>
      </c>
    </row>
    <row r="304" spans="11:11" ht="15.75" customHeight="1" x14ac:dyDescent="0.35">
      <c r="K304" s="1">
        <v>320</v>
      </c>
    </row>
    <row r="305" spans="11:11" ht="15.75" customHeight="1" x14ac:dyDescent="0.35">
      <c r="K305" s="1">
        <v>350</v>
      </c>
    </row>
    <row r="306" spans="11:11" ht="15.75" customHeight="1" x14ac:dyDescent="0.35">
      <c r="K306" s="1">
        <v>290</v>
      </c>
    </row>
    <row r="307" spans="11:11" ht="15.75" customHeight="1" x14ac:dyDescent="0.35">
      <c r="K307" s="1">
        <v>270</v>
      </c>
    </row>
    <row r="308" spans="11:11" ht="15.75" customHeight="1" x14ac:dyDescent="0.35">
      <c r="K308" s="1">
        <v>350</v>
      </c>
    </row>
    <row r="309" spans="11:11" ht="15.75" customHeight="1" x14ac:dyDescent="0.35">
      <c r="K309" s="1">
        <v>300</v>
      </c>
    </row>
    <row r="310" spans="11:11" ht="15.75" customHeight="1" x14ac:dyDescent="0.35">
      <c r="K310" s="1">
        <v>330</v>
      </c>
    </row>
    <row r="311" spans="11:11" ht="15.75" customHeight="1" x14ac:dyDescent="0.35">
      <c r="K311" s="1">
        <v>370</v>
      </c>
    </row>
    <row r="312" spans="11:11" ht="15.75" customHeight="1" x14ac:dyDescent="0.35">
      <c r="K312" s="1">
        <v>310</v>
      </c>
    </row>
    <row r="313" spans="11:11" ht="15.75" customHeight="1" x14ac:dyDescent="0.35">
      <c r="K313" s="1">
        <v>280</v>
      </c>
    </row>
    <row r="314" spans="11:11" ht="15.75" customHeight="1" x14ac:dyDescent="0.35">
      <c r="K314" s="1">
        <v>320</v>
      </c>
    </row>
    <row r="315" spans="11:11" ht="15.75" customHeight="1" x14ac:dyDescent="0.35">
      <c r="K315" s="1">
        <v>350</v>
      </c>
    </row>
    <row r="316" spans="11:11" ht="15.75" customHeight="1" x14ac:dyDescent="0.35">
      <c r="K316" s="1">
        <v>290</v>
      </c>
    </row>
    <row r="317" spans="11:11" ht="15.75" customHeight="1" x14ac:dyDescent="0.35">
      <c r="K317" s="1">
        <v>270</v>
      </c>
    </row>
    <row r="318" spans="11:11" ht="15.75" customHeight="1" x14ac:dyDescent="0.35">
      <c r="K318" s="1">
        <v>350</v>
      </c>
    </row>
    <row r="319" spans="11:11" ht="15.75" customHeight="1" x14ac:dyDescent="0.35">
      <c r="K319" s="1">
        <v>300</v>
      </c>
    </row>
    <row r="320" spans="11:11" ht="15.75" customHeight="1" x14ac:dyDescent="0.35">
      <c r="K320" s="1">
        <v>330</v>
      </c>
    </row>
    <row r="321" spans="11:11" ht="15.75" customHeight="1" x14ac:dyDescent="0.35">
      <c r="K321" s="1">
        <v>370</v>
      </c>
    </row>
    <row r="322" spans="11:11" ht="15.75" customHeight="1" x14ac:dyDescent="0.35">
      <c r="K322" s="1">
        <v>310</v>
      </c>
    </row>
    <row r="323" spans="11:11" ht="15.75" customHeight="1" x14ac:dyDescent="0.35">
      <c r="K323" s="1">
        <v>280</v>
      </c>
    </row>
    <row r="324" spans="11:11" ht="15.75" customHeight="1" x14ac:dyDescent="0.35">
      <c r="K324" s="1">
        <v>320</v>
      </c>
    </row>
    <row r="325" spans="11:11" ht="15.75" customHeight="1" x14ac:dyDescent="0.35">
      <c r="K325" s="1">
        <v>350</v>
      </c>
    </row>
    <row r="326" spans="11:11" ht="15.75" customHeight="1" x14ac:dyDescent="0.35">
      <c r="K326" s="1">
        <v>290</v>
      </c>
    </row>
    <row r="327" spans="11:11" ht="15.75" customHeight="1" x14ac:dyDescent="0.35">
      <c r="K327" s="1">
        <v>270</v>
      </c>
    </row>
    <row r="328" spans="11:11" ht="15.75" customHeight="1" x14ac:dyDescent="0.35">
      <c r="K328" s="1">
        <v>350</v>
      </c>
    </row>
    <row r="329" spans="11:11" ht="15.75" customHeight="1" x14ac:dyDescent="0.35">
      <c r="K329" s="1">
        <v>300</v>
      </c>
    </row>
    <row r="330" spans="11:11" ht="15.75" customHeight="1" x14ac:dyDescent="0.35">
      <c r="K330" s="1">
        <v>330</v>
      </c>
    </row>
    <row r="331" spans="11:11" ht="15.75" customHeight="1" x14ac:dyDescent="0.35">
      <c r="K331" s="1">
        <v>370</v>
      </c>
    </row>
    <row r="332" spans="11:11" ht="15.75" customHeight="1" x14ac:dyDescent="0.35">
      <c r="K332" s="1">
        <v>310</v>
      </c>
    </row>
    <row r="333" spans="11:11" ht="15.75" customHeight="1" x14ac:dyDescent="0.35">
      <c r="K333" s="1">
        <v>280</v>
      </c>
    </row>
    <row r="334" spans="11:11" ht="15.75" customHeight="1" x14ac:dyDescent="0.35">
      <c r="K334" s="1">
        <v>320</v>
      </c>
    </row>
    <row r="335" spans="11:11" ht="15.75" customHeight="1" x14ac:dyDescent="0.35">
      <c r="K335" s="1">
        <v>350</v>
      </c>
    </row>
    <row r="336" spans="11:11" ht="15.75" customHeight="1" x14ac:dyDescent="0.35">
      <c r="K336" s="1">
        <v>290</v>
      </c>
    </row>
    <row r="337" spans="11:11" ht="15.75" customHeight="1" x14ac:dyDescent="0.35">
      <c r="K337" s="1">
        <v>270</v>
      </c>
    </row>
    <row r="338" spans="11:11" ht="15.75" customHeight="1" x14ac:dyDescent="0.35">
      <c r="K338" s="1">
        <v>350</v>
      </c>
    </row>
    <row r="339" spans="11:11" ht="15.75" customHeight="1" x14ac:dyDescent="0.35">
      <c r="K339" s="1">
        <v>300</v>
      </c>
    </row>
    <row r="340" spans="11:11" ht="15.75" customHeight="1" x14ac:dyDescent="0.35">
      <c r="K340" s="1">
        <v>330</v>
      </c>
    </row>
    <row r="341" spans="11:11" ht="15.75" customHeight="1" x14ac:dyDescent="0.35">
      <c r="K341" s="1">
        <v>370</v>
      </c>
    </row>
    <row r="342" spans="11:11" ht="15.75" customHeight="1" x14ac:dyDescent="0.35">
      <c r="K342" s="1">
        <v>310</v>
      </c>
    </row>
    <row r="343" spans="11:11" ht="15.75" customHeight="1" x14ac:dyDescent="0.35">
      <c r="K343" s="1">
        <v>280</v>
      </c>
    </row>
    <row r="344" spans="11:11" ht="15.75" customHeight="1" x14ac:dyDescent="0.35">
      <c r="K344" s="1">
        <v>320</v>
      </c>
    </row>
    <row r="345" spans="11:11" ht="15.75" customHeight="1" x14ac:dyDescent="0.35">
      <c r="K345" s="1">
        <v>350</v>
      </c>
    </row>
    <row r="346" spans="11:11" ht="15.75" customHeight="1" x14ac:dyDescent="0.35">
      <c r="K346" s="1">
        <v>290</v>
      </c>
    </row>
    <row r="347" spans="11:11" ht="15.75" customHeight="1" x14ac:dyDescent="0.35">
      <c r="K347" s="1">
        <v>270</v>
      </c>
    </row>
    <row r="348" spans="11:11" ht="15.75" customHeight="1" x14ac:dyDescent="0.35">
      <c r="K348" s="1">
        <v>350</v>
      </c>
    </row>
    <row r="349" spans="11:11" ht="15.75" customHeight="1" x14ac:dyDescent="0.35">
      <c r="K349" s="1">
        <v>300</v>
      </c>
    </row>
    <row r="350" spans="11:11" ht="15.75" customHeight="1" x14ac:dyDescent="0.35">
      <c r="K350" s="1">
        <v>330</v>
      </c>
    </row>
    <row r="351" spans="11:11" ht="15.75" customHeight="1" x14ac:dyDescent="0.35">
      <c r="K351" s="1">
        <v>370</v>
      </c>
    </row>
    <row r="352" spans="11:11" ht="15.75" customHeight="1" x14ac:dyDescent="0.35">
      <c r="K352" s="1">
        <v>310</v>
      </c>
    </row>
    <row r="353" spans="11:11" ht="15.75" customHeight="1" x14ac:dyDescent="0.35">
      <c r="K353" s="1">
        <v>280</v>
      </c>
    </row>
    <row r="354" spans="11:11" ht="15.75" customHeight="1" x14ac:dyDescent="0.35">
      <c r="K354" s="1">
        <v>320</v>
      </c>
    </row>
    <row r="355" spans="11:11" ht="15.75" customHeight="1" x14ac:dyDescent="0.35">
      <c r="K355" s="1">
        <v>350</v>
      </c>
    </row>
    <row r="356" spans="11:11" ht="15.75" customHeight="1" x14ac:dyDescent="0.35">
      <c r="K356" s="1">
        <v>290</v>
      </c>
    </row>
    <row r="357" spans="11:11" ht="15.75" customHeight="1" x14ac:dyDescent="0.35"/>
    <row r="358" spans="11:11" ht="15.75" customHeight="1" x14ac:dyDescent="0.35"/>
    <row r="359" spans="11:11" ht="15.75" customHeight="1" x14ac:dyDescent="0.35"/>
    <row r="360" spans="11:11" ht="15.75" customHeight="1" x14ac:dyDescent="0.35"/>
    <row r="361" spans="11:11" ht="15.75" customHeight="1" x14ac:dyDescent="0.35"/>
    <row r="362" spans="11:11" ht="15.75" customHeight="1" x14ac:dyDescent="0.35"/>
    <row r="363" spans="11:11" ht="15.75" customHeight="1" x14ac:dyDescent="0.35"/>
    <row r="364" spans="11:11" ht="15.75" customHeight="1" x14ac:dyDescent="0.35"/>
    <row r="365" spans="11:11" ht="15.75" customHeight="1" x14ac:dyDescent="0.35"/>
    <row r="366" spans="11:11" ht="15.75" customHeight="1" x14ac:dyDescent="0.35"/>
    <row r="367" spans="11:11" ht="15.75" customHeight="1" x14ac:dyDescent="0.35"/>
    <row r="368" spans="11:11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spans="1:17" ht="15.75" customHeight="1" x14ac:dyDescent="0.35"/>
    <row r="402" spans="1:17" ht="15.75" customHeight="1" x14ac:dyDescent="0.35"/>
    <row r="403" spans="1:17" ht="15.75" customHeight="1" x14ac:dyDescent="0.35"/>
    <row r="404" spans="1:17" ht="15.75" customHeight="1" x14ac:dyDescent="0.35"/>
    <row r="405" spans="1:17" ht="15.75" customHeight="1" x14ac:dyDescent="0.35"/>
    <row r="406" spans="1:17" ht="15.75" customHeight="1" x14ac:dyDescent="0.35"/>
    <row r="407" spans="1:17" ht="15.75" customHeight="1" x14ac:dyDescent="0.35"/>
    <row r="408" spans="1:17" ht="15.75" customHeight="1" x14ac:dyDescent="0.35"/>
    <row r="409" spans="1:17" ht="15.75" customHeight="1" x14ac:dyDescent="0.35">
      <c r="A409" s="1" t="s">
        <v>468</v>
      </c>
      <c r="L409" s="1" t="s">
        <v>469</v>
      </c>
      <c r="N409" s="1" t="s">
        <v>423</v>
      </c>
      <c r="O409" s="1" t="s">
        <v>424</v>
      </c>
      <c r="Q409" s="1" t="s">
        <v>406</v>
      </c>
    </row>
    <row r="410" spans="1:17" ht="15.75" customHeight="1" x14ac:dyDescent="0.35">
      <c r="A410" s="1" t="s">
        <v>470</v>
      </c>
      <c r="L410" s="1">
        <v>12</v>
      </c>
      <c r="N410" s="1">
        <f>SKEW(L410:L509)</f>
        <v>-0.3350128722188207</v>
      </c>
      <c r="O410" s="1">
        <f>KURT(L410:L509)</f>
        <v>-0.88101144669010489</v>
      </c>
    </row>
    <row r="411" spans="1:17" ht="15.75" customHeight="1" x14ac:dyDescent="0.35">
      <c r="A411" s="1" t="s">
        <v>8</v>
      </c>
      <c r="L411" s="1">
        <v>18</v>
      </c>
    </row>
    <row r="412" spans="1:17" ht="15.75" customHeight="1" x14ac:dyDescent="0.35">
      <c r="A412" s="1" t="s">
        <v>471</v>
      </c>
      <c r="L412" s="1">
        <v>15</v>
      </c>
    </row>
    <row r="413" spans="1:17" ht="15.75" customHeight="1" x14ac:dyDescent="0.35">
      <c r="A413" s="1" t="s">
        <v>472</v>
      </c>
      <c r="L413" s="1">
        <v>22</v>
      </c>
    </row>
    <row r="414" spans="1:17" ht="15.75" customHeight="1" x14ac:dyDescent="0.35">
      <c r="A414" s="1" t="s">
        <v>473</v>
      </c>
      <c r="L414" s="1">
        <v>20</v>
      </c>
    </row>
    <row r="415" spans="1:17" ht="15.75" customHeight="1" x14ac:dyDescent="0.35">
      <c r="A415" s="1" t="s">
        <v>474</v>
      </c>
      <c r="L415" s="1">
        <v>14</v>
      </c>
    </row>
    <row r="416" spans="1:17" ht="15.75" customHeight="1" x14ac:dyDescent="0.35">
      <c r="A416" s="1" t="s">
        <v>475</v>
      </c>
      <c r="L416" s="1">
        <v>16</v>
      </c>
    </row>
    <row r="417" spans="1:12" ht="15.75" customHeight="1" x14ac:dyDescent="0.35">
      <c r="A417" s="1" t="s">
        <v>473</v>
      </c>
      <c r="L417" s="1">
        <v>21</v>
      </c>
    </row>
    <row r="418" spans="1:12" ht="15.75" customHeight="1" x14ac:dyDescent="0.35">
      <c r="A418" s="1" t="s">
        <v>474</v>
      </c>
      <c r="L418" s="1">
        <v>19</v>
      </c>
    </row>
    <row r="419" spans="1:12" ht="15.75" customHeight="1" x14ac:dyDescent="0.35">
      <c r="A419" s="1" t="s">
        <v>475</v>
      </c>
      <c r="L419" s="1">
        <v>17</v>
      </c>
    </row>
    <row r="420" spans="1:12" ht="15.75" customHeight="1" x14ac:dyDescent="0.35">
      <c r="A420" s="1" t="s">
        <v>473</v>
      </c>
      <c r="L420" s="1">
        <v>22</v>
      </c>
    </row>
    <row r="421" spans="1:12" ht="15.75" customHeight="1" x14ac:dyDescent="0.35">
      <c r="A421" s="1" t="s">
        <v>474</v>
      </c>
      <c r="L421" s="1">
        <v>19</v>
      </c>
    </row>
    <row r="422" spans="1:12" ht="15.75" customHeight="1" x14ac:dyDescent="0.35">
      <c r="A422" s="1" t="s">
        <v>476</v>
      </c>
      <c r="L422" s="1">
        <v>13</v>
      </c>
    </row>
    <row r="423" spans="1:12" ht="15.75" customHeight="1" x14ac:dyDescent="0.35">
      <c r="A423" s="1" t="s">
        <v>101</v>
      </c>
      <c r="L423" s="1">
        <v>16</v>
      </c>
    </row>
    <row r="424" spans="1:12" ht="15.75" customHeight="1" x14ac:dyDescent="0.35">
      <c r="A424" s="1" t="s">
        <v>477</v>
      </c>
      <c r="L424" s="1">
        <v>21</v>
      </c>
    </row>
    <row r="425" spans="1:12" ht="15.75" customHeight="1" x14ac:dyDescent="0.35">
      <c r="A425" s="1" t="s">
        <v>478</v>
      </c>
      <c r="L425" s="1">
        <v>22</v>
      </c>
    </row>
    <row r="426" spans="1:12" ht="15.75" customHeight="1" x14ac:dyDescent="0.35">
      <c r="A426" s="1" t="s">
        <v>479</v>
      </c>
      <c r="L426" s="1">
        <v>17</v>
      </c>
    </row>
    <row r="427" spans="1:12" ht="15.75" customHeight="1" x14ac:dyDescent="0.35">
      <c r="A427" s="1" t="s">
        <v>436</v>
      </c>
      <c r="L427" s="1">
        <v>19</v>
      </c>
    </row>
    <row r="428" spans="1:12" ht="15.75" customHeight="1" x14ac:dyDescent="0.35">
      <c r="A428" s="1" t="s">
        <v>480</v>
      </c>
      <c r="L428" s="1">
        <v>22</v>
      </c>
    </row>
    <row r="429" spans="1:12" ht="15.75" customHeight="1" x14ac:dyDescent="0.35">
      <c r="A429" s="1" t="s">
        <v>416</v>
      </c>
      <c r="L429" s="1">
        <v>18</v>
      </c>
    </row>
    <row r="430" spans="1:12" ht="15.75" customHeight="1" x14ac:dyDescent="0.35">
      <c r="A430" s="1" t="s">
        <v>481</v>
      </c>
      <c r="L430" s="1">
        <v>14</v>
      </c>
    </row>
    <row r="431" spans="1:12" ht="15.75" customHeight="1" x14ac:dyDescent="0.35">
      <c r="A431" s="1" t="s">
        <v>482</v>
      </c>
      <c r="L431" s="1">
        <v>20</v>
      </c>
    </row>
    <row r="432" spans="1:12" ht="15.75" customHeight="1" x14ac:dyDescent="0.35">
      <c r="A432" s="1" t="s">
        <v>483</v>
      </c>
      <c r="L432" s="1">
        <v>19</v>
      </c>
    </row>
    <row r="433" spans="12:12" ht="15.75" customHeight="1" x14ac:dyDescent="0.35">
      <c r="L433" s="1">
        <v>17</v>
      </c>
    </row>
    <row r="434" spans="12:12" ht="15.75" customHeight="1" x14ac:dyDescent="0.35">
      <c r="L434" s="1">
        <v>22</v>
      </c>
    </row>
    <row r="435" spans="12:12" ht="15.75" customHeight="1" x14ac:dyDescent="0.35">
      <c r="L435" s="1">
        <v>18</v>
      </c>
    </row>
    <row r="436" spans="12:12" ht="15.75" customHeight="1" x14ac:dyDescent="0.35">
      <c r="L436" s="1">
        <v>15</v>
      </c>
    </row>
    <row r="437" spans="12:12" ht="15.75" customHeight="1" x14ac:dyDescent="0.35">
      <c r="L437" s="1">
        <v>21</v>
      </c>
    </row>
    <row r="438" spans="12:12" ht="15.75" customHeight="1" x14ac:dyDescent="0.35">
      <c r="L438" s="1">
        <v>20</v>
      </c>
    </row>
    <row r="439" spans="12:12" ht="15.75" customHeight="1" x14ac:dyDescent="0.35">
      <c r="L439" s="1">
        <v>16</v>
      </c>
    </row>
    <row r="440" spans="12:12" ht="15.75" customHeight="1" x14ac:dyDescent="0.35">
      <c r="L440" s="1">
        <v>12</v>
      </c>
    </row>
    <row r="441" spans="12:12" ht="15.75" customHeight="1" x14ac:dyDescent="0.35">
      <c r="L441" s="1">
        <v>18</v>
      </c>
    </row>
    <row r="442" spans="12:12" ht="15.75" customHeight="1" x14ac:dyDescent="0.35">
      <c r="L442" s="1">
        <v>15</v>
      </c>
    </row>
    <row r="443" spans="12:12" ht="15.75" customHeight="1" x14ac:dyDescent="0.35">
      <c r="L443" s="1">
        <v>22</v>
      </c>
    </row>
    <row r="444" spans="12:12" ht="15.75" customHeight="1" x14ac:dyDescent="0.35">
      <c r="L444" s="1">
        <v>20</v>
      </c>
    </row>
    <row r="445" spans="12:12" ht="15.75" customHeight="1" x14ac:dyDescent="0.35">
      <c r="L445" s="1">
        <v>14</v>
      </c>
    </row>
    <row r="446" spans="12:12" ht="15.75" customHeight="1" x14ac:dyDescent="0.35">
      <c r="L446" s="1">
        <v>16</v>
      </c>
    </row>
    <row r="447" spans="12:12" ht="15.75" customHeight="1" x14ac:dyDescent="0.35">
      <c r="L447" s="1">
        <v>21</v>
      </c>
    </row>
    <row r="448" spans="12:12" ht="15.75" customHeight="1" x14ac:dyDescent="0.35">
      <c r="L448" s="1">
        <v>19</v>
      </c>
    </row>
    <row r="449" spans="12:12" ht="15.75" customHeight="1" x14ac:dyDescent="0.35">
      <c r="L449" s="1">
        <v>17</v>
      </c>
    </row>
    <row r="450" spans="12:12" ht="15.75" customHeight="1" x14ac:dyDescent="0.35">
      <c r="L450" s="1">
        <v>22</v>
      </c>
    </row>
    <row r="451" spans="12:12" ht="15.75" customHeight="1" x14ac:dyDescent="0.35">
      <c r="L451" s="1">
        <v>19</v>
      </c>
    </row>
    <row r="452" spans="12:12" ht="15.75" customHeight="1" x14ac:dyDescent="0.35">
      <c r="L452" s="1">
        <v>13</v>
      </c>
    </row>
    <row r="453" spans="12:12" ht="15.75" customHeight="1" x14ac:dyDescent="0.35">
      <c r="L453" s="1">
        <v>16</v>
      </c>
    </row>
    <row r="454" spans="12:12" ht="15.75" customHeight="1" x14ac:dyDescent="0.35">
      <c r="L454" s="1">
        <v>21</v>
      </c>
    </row>
    <row r="455" spans="12:12" ht="15.75" customHeight="1" x14ac:dyDescent="0.35">
      <c r="L455" s="1">
        <v>22</v>
      </c>
    </row>
    <row r="456" spans="12:12" ht="15.75" customHeight="1" x14ac:dyDescent="0.35">
      <c r="L456" s="1">
        <v>17</v>
      </c>
    </row>
    <row r="457" spans="12:12" ht="15.75" customHeight="1" x14ac:dyDescent="0.35">
      <c r="L457" s="1">
        <v>19</v>
      </c>
    </row>
    <row r="458" spans="12:12" ht="15.75" customHeight="1" x14ac:dyDescent="0.35">
      <c r="L458" s="1">
        <v>22</v>
      </c>
    </row>
    <row r="459" spans="12:12" ht="15.75" customHeight="1" x14ac:dyDescent="0.35">
      <c r="L459" s="1">
        <v>18</v>
      </c>
    </row>
    <row r="460" spans="12:12" ht="15.75" customHeight="1" x14ac:dyDescent="0.35">
      <c r="L460" s="1">
        <v>14</v>
      </c>
    </row>
    <row r="461" spans="12:12" ht="15.75" customHeight="1" x14ac:dyDescent="0.35">
      <c r="L461" s="1">
        <v>20</v>
      </c>
    </row>
    <row r="462" spans="12:12" ht="15.75" customHeight="1" x14ac:dyDescent="0.35">
      <c r="L462" s="1">
        <v>19</v>
      </c>
    </row>
    <row r="463" spans="12:12" ht="15.75" customHeight="1" x14ac:dyDescent="0.35">
      <c r="L463" s="1">
        <v>17</v>
      </c>
    </row>
    <row r="464" spans="12:12" ht="15.75" customHeight="1" x14ac:dyDescent="0.35">
      <c r="L464" s="1">
        <v>22</v>
      </c>
    </row>
    <row r="465" spans="12:12" ht="15.75" customHeight="1" x14ac:dyDescent="0.35">
      <c r="L465" s="1">
        <v>18</v>
      </c>
    </row>
    <row r="466" spans="12:12" ht="15.75" customHeight="1" x14ac:dyDescent="0.35">
      <c r="L466" s="1">
        <v>15</v>
      </c>
    </row>
    <row r="467" spans="12:12" ht="15.75" customHeight="1" x14ac:dyDescent="0.35">
      <c r="L467" s="1">
        <v>21</v>
      </c>
    </row>
    <row r="468" spans="12:12" ht="15.75" customHeight="1" x14ac:dyDescent="0.35">
      <c r="L468" s="1">
        <v>20</v>
      </c>
    </row>
    <row r="469" spans="12:12" ht="15.75" customHeight="1" x14ac:dyDescent="0.35">
      <c r="L469" s="1">
        <v>16</v>
      </c>
    </row>
    <row r="470" spans="12:12" ht="15.75" customHeight="1" x14ac:dyDescent="0.35">
      <c r="L470" s="1">
        <v>12</v>
      </c>
    </row>
    <row r="471" spans="12:12" ht="15.75" customHeight="1" x14ac:dyDescent="0.35">
      <c r="L471" s="1">
        <v>18</v>
      </c>
    </row>
    <row r="472" spans="12:12" ht="15.75" customHeight="1" x14ac:dyDescent="0.35">
      <c r="L472" s="1">
        <v>15</v>
      </c>
    </row>
    <row r="473" spans="12:12" ht="15.75" customHeight="1" x14ac:dyDescent="0.35">
      <c r="L473" s="1">
        <v>22</v>
      </c>
    </row>
    <row r="474" spans="12:12" ht="15.75" customHeight="1" x14ac:dyDescent="0.35">
      <c r="L474" s="1">
        <v>20</v>
      </c>
    </row>
    <row r="475" spans="12:12" ht="15.75" customHeight="1" x14ac:dyDescent="0.35">
      <c r="L475" s="1">
        <v>14</v>
      </c>
    </row>
    <row r="476" spans="12:12" ht="15.75" customHeight="1" x14ac:dyDescent="0.35">
      <c r="L476" s="1">
        <v>16</v>
      </c>
    </row>
    <row r="477" spans="12:12" ht="15.75" customHeight="1" x14ac:dyDescent="0.35">
      <c r="L477" s="1">
        <v>21</v>
      </c>
    </row>
    <row r="478" spans="12:12" ht="15.75" customHeight="1" x14ac:dyDescent="0.35">
      <c r="L478" s="1">
        <v>19</v>
      </c>
    </row>
    <row r="479" spans="12:12" ht="15.75" customHeight="1" x14ac:dyDescent="0.35">
      <c r="L479" s="1">
        <v>17</v>
      </c>
    </row>
    <row r="480" spans="12:12" ht="15.75" customHeight="1" x14ac:dyDescent="0.35">
      <c r="L480" s="1">
        <v>22</v>
      </c>
    </row>
    <row r="481" spans="12:12" ht="15.75" customHeight="1" x14ac:dyDescent="0.35">
      <c r="L481" s="1">
        <v>19</v>
      </c>
    </row>
    <row r="482" spans="12:12" ht="15.75" customHeight="1" x14ac:dyDescent="0.35">
      <c r="L482" s="1">
        <v>13</v>
      </c>
    </row>
    <row r="483" spans="12:12" ht="15.75" customHeight="1" x14ac:dyDescent="0.35">
      <c r="L483" s="1">
        <v>16</v>
      </c>
    </row>
    <row r="484" spans="12:12" ht="15.75" customHeight="1" x14ac:dyDescent="0.35">
      <c r="L484" s="1">
        <v>21</v>
      </c>
    </row>
    <row r="485" spans="12:12" ht="15.75" customHeight="1" x14ac:dyDescent="0.35">
      <c r="L485" s="1">
        <v>22</v>
      </c>
    </row>
    <row r="486" spans="12:12" ht="15.75" customHeight="1" x14ac:dyDescent="0.35">
      <c r="L486" s="1">
        <v>17</v>
      </c>
    </row>
    <row r="487" spans="12:12" ht="15.75" customHeight="1" x14ac:dyDescent="0.35">
      <c r="L487" s="1">
        <v>19</v>
      </c>
    </row>
    <row r="488" spans="12:12" ht="15.75" customHeight="1" x14ac:dyDescent="0.35">
      <c r="L488" s="1">
        <v>22</v>
      </c>
    </row>
    <row r="489" spans="12:12" ht="15.75" customHeight="1" x14ac:dyDescent="0.35">
      <c r="L489" s="1">
        <v>18</v>
      </c>
    </row>
    <row r="490" spans="12:12" ht="15.75" customHeight="1" x14ac:dyDescent="0.35">
      <c r="L490" s="1">
        <v>14</v>
      </c>
    </row>
    <row r="491" spans="12:12" ht="15.75" customHeight="1" x14ac:dyDescent="0.35">
      <c r="L491" s="1">
        <v>20</v>
      </c>
    </row>
    <row r="492" spans="12:12" ht="15.75" customHeight="1" x14ac:dyDescent="0.35">
      <c r="L492" s="1">
        <v>19</v>
      </c>
    </row>
    <row r="493" spans="12:12" ht="15.75" customHeight="1" x14ac:dyDescent="0.35">
      <c r="L493" s="1">
        <v>17</v>
      </c>
    </row>
    <row r="494" spans="12:12" ht="15.75" customHeight="1" x14ac:dyDescent="0.35">
      <c r="L494" s="1">
        <v>22</v>
      </c>
    </row>
    <row r="495" spans="12:12" ht="15.75" customHeight="1" x14ac:dyDescent="0.35">
      <c r="L495" s="1">
        <v>18</v>
      </c>
    </row>
    <row r="496" spans="12:12" ht="15.75" customHeight="1" x14ac:dyDescent="0.35">
      <c r="L496" s="1">
        <v>15</v>
      </c>
    </row>
    <row r="497" spans="12:12" ht="15.75" customHeight="1" x14ac:dyDescent="0.35">
      <c r="L497" s="1">
        <v>21</v>
      </c>
    </row>
    <row r="498" spans="12:12" ht="15.75" customHeight="1" x14ac:dyDescent="0.35">
      <c r="L498" s="1">
        <v>20</v>
      </c>
    </row>
    <row r="499" spans="12:12" ht="15.75" customHeight="1" x14ac:dyDescent="0.35">
      <c r="L499" s="1">
        <v>16</v>
      </c>
    </row>
    <row r="500" spans="12:12" ht="15.75" customHeight="1" x14ac:dyDescent="0.35">
      <c r="L500" s="1">
        <v>12</v>
      </c>
    </row>
    <row r="501" spans="12:12" ht="15.75" customHeight="1" x14ac:dyDescent="0.35">
      <c r="L501" s="1">
        <v>18</v>
      </c>
    </row>
    <row r="502" spans="12:12" ht="15.75" customHeight="1" x14ac:dyDescent="0.35">
      <c r="L502" s="1">
        <v>15</v>
      </c>
    </row>
    <row r="503" spans="12:12" ht="15.75" customHeight="1" x14ac:dyDescent="0.35">
      <c r="L503" s="1">
        <v>22</v>
      </c>
    </row>
    <row r="504" spans="12:12" ht="15.75" customHeight="1" x14ac:dyDescent="0.35">
      <c r="L504" s="1">
        <v>20</v>
      </c>
    </row>
    <row r="505" spans="12:12" ht="15.75" customHeight="1" x14ac:dyDescent="0.35">
      <c r="L505" s="1">
        <v>14</v>
      </c>
    </row>
    <row r="506" spans="12:12" ht="15.75" customHeight="1" x14ac:dyDescent="0.35">
      <c r="L506" s="1">
        <v>16</v>
      </c>
    </row>
    <row r="507" spans="12:12" ht="15.75" customHeight="1" x14ac:dyDescent="0.35">
      <c r="L507" s="1">
        <v>21</v>
      </c>
    </row>
    <row r="508" spans="12:12" ht="15.75" customHeight="1" x14ac:dyDescent="0.35">
      <c r="L508" s="1">
        <v>19</v>
      </c>
    </row>
    <row r="509" spans="12:12" ht="15.75" customHeight="1" x14ac:dyDescent="0.35">
      <c r="L509" s="1">
        <v>17</v>
      </c>
    </row>
    <row r="510" spans="12:12" ht="15.75" customHeight="1" x14ac:dyDescent="0.35"/>
    <row r="511" spans="12:12" ht="15.75" customHeight="1" x14ac:dyDescent="0.35"/>
    <row r="512" spans="12: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O8" sqref="O8"/>
    </sheetView>
  </sheetViews>
  <sheetFormatPr defaultColWidth="14.453125" defaultRowHeight="15" customHeight="1" x14ac:dyDescent="0.35"/>
  <cols>
    <col min="1" max="8" width="8.7265625" customWidth="1"/>
    <col min="9" max="9" width="18.26953125" customWidth="1"/>
    <col min="10" max="10" width="9.08984375" customWidth="1"/>
    <col min="11" max="26" width="8.7265625" customWidth="1"/>
  </cols>
  <sheetData>
    <row r="1" spans="1:16" ht="14.5" x14ac:dyDescent="0.35">
      <c r="A1" s="1" t="s">
        <v>484</v>
      </c>
      <c r="J1" s="1" t="s">
        <v>348</v>
      </c>
      <c r="K1" s="1" t="s">
        <v>485</v>
      </c>
      <c r="M1" s="2" t="s">
        <v>486</v>
      </c>
      <c r="N1" s="2"/>
      <c r="O1" s="2" t="s">
        <v>487</v>
      </c>
      <c r="P1" s="2" t="s">
        <v>487</v>
      </c>
    </row>
    <row r="2" spans="1:16" ht="14.5" x14ac:dyDescent="0.35">
      <c r="A2" s="1" t="s">
        <v>488</v>
      </c>
      <c r="J2" s="1">
        <v>1</v>
      </c>
      <c r="K2" s="1">
        <v>40</v>
      </c>
      <c r="M2" s="2"/>
      <c r="N2" s="2"/>
      <c r="O2" s="2"/>
      <c r="P2" s="2"/>
    </row>
    <row r="3" spans="1:16" ht="14.5" x14ac:dyDescent="0.35">
      <c r="A3" s="1" t="s">
        <v>8</v>
      </c>
      <c r="J3" s="1">
        <v>2</v>
      </c>
      <c r="K3" s="1">
        <v>45</v>
      </c>
      <c r="M3" s="2" t="s">
        <v>489</v>
      </c>
      <c r="N3" s="2">
        <f>QUARTILE(K2:K101,1)</f>
        <v>128.75</v>
      </c>
      <c r="O3" s="2" t="s">
        <v>490</v>
      </c>
      <c r="P3" s="2">
        <f>_xlfn.PERCENTILE.EXC(K2:K101,0.1)</f>
        <v>72.300000000000011</v>
      </c>
    </row>
    <row r="4" spans="1:16" ht="14.5" x14ac:dyDescent="0.35">
      <c r="A4" s="1" t="s">
        <v>491</v>
      </c>
      <c r="J4" s="1">
        <v>3</v>
      </c>
      <c r="K4" s="1">
        <v>50</v>
      </c>
      <c r="M4" s="2" t="s">
        <v>492</v>
      </c>
      <c r="N4" s="2">
        <f>QUARTILE(K2:K101,2)</f>
        <v>252.5</v>
      </c>
      <c r="O4" s="2" t="s">
        <v>493</v>
      </c>
      <c r="P4" s="2">
        <f>_xlfn.PERCENTILE.EXC(K2:K101,0.25)</f>
        <v>126.25</v>
      </c>
    </row>
    <row r="5" spans="1:16" ht="14.5" x14ac:dyDescent="0.35">
      <c r="A5" s="1" t="s">
        <v>494</v>
      </c>
      <c r="J5" s="1">
        <v>4</v>
      </c>
      <c r="K5" s="1">
        <v>55</v>
      </c>
      <c r="M5" s="2" t="s">
        <v>495</v>
      </c>
      <c r="N5" s="2">
        <f>QUARTILE(K2:K101,3)</f>
        <v>376.25</v>
      </c>
      <c r="O5" s="2" t="s">
        <v>496</v>
      </c>
      <c r="P5" s="2">
        <f>_xlfn.PERCENTILE.EXC(K2:K101,0.75)</f>
        <v>378.75</v>
      </c>
    </row>
    <row r="6" spans="1:16" ht="14.5" x14ac:dyDescent="0.35">
      <c r="A6" s="1" t="s">
        <v>497</v>
      </c>
      <c r="J6" s="1">
        <v>5</v>
      </c>
      <c r="K6" s="1">
        <v>60</v>
      </c>
      <c r="M6" s="2" t="s">
        <v>498</v>
      </c>
      <c r="N6" s="2">
        <f>QUARTILE(K2:K101,4)</f>
        <v>500</v>
      </c>
      <c r="O6" s="2" t="s">
        <v>499</v>
      </c>
      <c r="P6" s="2">
        <f>_xlfn.PERCENTILE.EXC(K2:K101,0.9)</f>
        <v>454.5</v>
      </c>
    </row>
    <row r="7" spans="1:16" ht="14.5" x14ac:dyDescent="0.35">
      <c r="A7" s="1" t="s">
        <v>500</v>
      </c>
      <c r="J7" s="1">
        <v>6</v>
      </c>
      <c r="K7" s="1">
        <v>62</v>
      </c>
    </row>
    <row r="8" spans="1:16" ht="14.5" x14ac:dyDescent="0.35">
      <c r="A8" s="1" t="s">
        <v>501</v>
      </c>
      <c r="J8" s="1">
        <v>7</v>
      </c>
      <c r="K8" s="1">
        <v>65</v>
      </c>
    </row>
    <row r="9" spans="1:16" ht="14.5" x14ac:dyDescent="0.35">
      <c r="A9" s="1" t="s">
        <v>502</v>
      </c>
      <c r="J9" s="1">
        <v>8</v>
      </c>
      <c r="K9" s="1">
        <v>68</v>
      </c>
    </row>
    <row r="10" spans="1:16" ht="14.5" x14ac:dyDescent="0.35">
      <c r="A10" s="1" t="s">
        <v>503</v>
      </c>
      <c r="J10" s="1">
        <v>9</v>
      </c>
      <c r="K10" s="1">
        <v>70</v>
      </c>
    </row>
    <row r="11" spans="1:16" ht="14.5" x14ac:dyDescent="0.35">
      <c r="A11" s="1" t="s">
        <v>504</v>
      </c>
      <c r="J11" s="1">
        <v>10</v>
      </c>
      <c r="K11" s="1">
        <v>72</v>
      </c>
    </row>
    <row r="12" spans="1:16" ht="14.5" x14ac:dyDescent="0.35">
      <c r="A12" s="1" t="s">
        <v>505</v>
      </c>
      <c r="J12" s="1">
        <v>11</v>
      </c>
      <c r="K12" s="1">
        <v>75</v>
      </c>
    </row>
    <row r="13" spans="1:16" ht="14.5" x14ac:dyDescent="0.35">
      <c r="A13" s="1" t="s">
        <v>506</v>
      </c>
      <c r="J13" s="1">
        <v>12</v>
      </c>
      <c r="K13" s="1">
        <v>78</v>
      </c>
    </row>
    <row r="14" spans="1:16" ht="14.5" x14ac:dyDescent="0.35">
      <c r="A14" s="1" t="s">
        <v>507</v>
      </c>
      <c r="J14" s="1">
        <v>13</v>
      </c>
      <c r="K14" s="1">
        <v>80</v>
      </c>
    </row>
    <row r="15" spans="1:16" ht="14.5" x14ac:dyDescent="0.35">
      <c r="A15" s="1" t="s">
        <v>508</v>
      </c>
      <c r="J15" s="1">
        <v>14</v>
      </c>
      <c r="K15" s="1">
        <v>82</v>
      </c>
    </row>
    <row r="16" spans="1:16" ht="14.5" x14ac:dyDescent="0.35">
      <c r="A16" s="1" t="s">
        <v>509</v>
      </c>
      <c r="J16" s="1">
        <v>15</v>
      </c>
      <c r="K16" s="1">
        <v>85</v>
      </c>
    </row>
    <row r="17" spans="1:11" ht="14.5" x14ac:dyDescent="0.35">
      <c r="A17" s="1" t="s">
        <v>510</v>
      </c>
      <c r="J17" s="1">
        <v>16</v>
      </c>
      <c r="K17" s="1">
        <v>88</v>
      </c>
    </row>
    <row r="18" spans="1:11" ht="14.5" x14ac:dyDescent="0.35">
      <c r="A18" s="1" t="s">
        <v>511</v>
      </c>
      <c r="J18" s="1">
        <v>17</v>
      </c>
      <c r="K18" s="1">
        <v>90</v>
      </c>
    </row>
    <row r="19" spans="1:11" ht="14.5" x14ac:dyDescent="0.35">
      <c r="A19" s="1" t="s">
        <v>512</v>
      </c>
      <c r="J19" s="1">
        <v>18</v>
      </c>
      <c r="K19" s="1">
        <v>92</v>
      </c>
    </row>
    <row r="20" spans="1:11" ht="14.5" x14ac:dyDescent="0.35">
      <c r="A20" s="1" t="s">
        <v>513</v>
      </c>
      <c r="J20" s="1">
        <v>19</v>
      </c>
      <c r="K20" s="1">
        <v>95</v>
      </c>
    </row>
    <row r="21" spans="1:11" ht="15.75" customHeight="1" x14ac:dyDescent="0.35">
      <c r="A21" s="1" t="s">
        <v>514</v>
      </c>
      <c r="J21" s="1">
        <v>20</v>
      </c>
      <c r="K21" s="1">
        <v>100</v>
      </c>
    </row>
    <row r="22" spans="1:11" ht="15.75" customHeight="1" x14ac:dyDescent="0.35">
      <c r="A22" s="1" t="s">
        <v>515</v>
      </c>
      <c r="J22" s="1">
        <v>21</v>
      </c>
      <c r="K22" s="1">
        <v>105</v>
      </c>
    </row>
    <row r="23" spans="1:11" ht="15.75" customHeight="1" x14ac:dyDescent="0.35">
      <c r="A23" s="1" t="s">
        <v>516</v>
      </c>
      <c r="J23" s="1">
        <v>22</v>
      </c>
      <c r="K23" s="1">
        <v>110</v>
      </c>
    </row>
    <row r="24" spans="1:11" ht="15.75" customHeight="1" x14ac:dyDescent="0.35">
      <c r="A24" s="1" t="s">
        <v>517</v>
      </c>
      <c r="J24" s="1">
        <v>23</v>
      </c>
      <c r="K24" s="1">
        <v>115</v>
      </c>
    </row>
    <row r="25" spans="1:11" ht="15.75" customHeight="1" x14ac:dyDescent="0.35">
      <c r="A25" s="1" t="s">
        <v>518</v>
      </c>
      <c r="J25" s="1">
        <v>24</v>
      </c>
      <c r="K25" s="1">
        <v>120</v>
      </c>
    </row>
    <row r="26" spans="1:11" ht="15.75" customHeight="1" x14ac:dyDescent="0.35">
      <c r="A26" s="1" t="s">
        <v>519</v>
      </c>
      <c r="J26" s="1">
        <v>25</v>
      </c>
      <c r="K26" s="1">
        <v>125</v>
      </c>
    </row>
    <row r="27" spans="1:11" ht="15.75" customHeight="1" x14ac:dyDescent="0.35">
      <c r="J27" s="1">
        <v>26</v>
      </c>
      <c r="K27" s="1">
        <v>130</v>
      </c>
    </row>
    <row r="28" spans="1:11" ht="15.75" customHeight="1" x14ac:dyDescent="0.35">
      <c r="J28" s="1">
        <v>27</v>
      </c>
      <c r="K28" s="1">
        <v>135</v>
      </c>
    </row>
    <row r="29" spans="1:11" ht="15.75" customHeight="1" x14ac:dyDescent="0.35">
      <c r="J29" s="1">
        <v>28</v>
      </c>
      <c r="K29" s="1">
        <v>140</v>
      </c>
    </row>
    <row r="30" spans="1:11" ht="15.75" customHeight="1" x14ac:dyDescent="0.35">
      <c r="J30" s="1">
        <v>29</v>
      </c>
      <c r="K30" s="1">
        <v>145</v>
      </c>
    </row>
    <row r="31" spans="1:11" ht="15.75" customHeight="1" x14ac:dyDescent="0.35">
      <c r="J31" s="1">
        <v>30</v>
      </c>
      <c r="K31" s="1">
        <v>150</v>
      </c>
    </row>
    <row r="32" spans="1:11" ht="15.75" customHeight="1" x14ac:dyDescent="0.35">
      <c r="J32" s="1">
        <v>31</v>
      </c>
      <c r="K32" s="1">
        <v>155</v>
      </c>
    </row>
    <row r="33" spans="10:11" ht="15.75" customHeight="1" x14ac:dyDescent="0.35">
      <c r="J33" s="1">
        <v>32</v>
      </c>
      <c r="K33" s="1">
        <v>160</v>
      </c>
    </row>
    <row r="34" spans="10:11" ht="15.75" customHeight="1" x14ac:dyDescent="0.35">
      <c r="J34" s="1">
        <v>33</v>
      </c>
      <c r="K34" s="1">
        <v>165</v>
      </c>
    </row>
    <row r="35" spans="10:11" ht="15.75" customHeight="1" x14ac:dyDescent="0.35">
      <c r="J35" s="1">
        <v>34</v>
      </c>
      <c r="K35" s="1">
        <v>170</v>
      </c>
    </row>
    <row r="36" spans="10:11" ht="15.75" customHeight="1" x14ac:dyDescent="0.35">
      <c r="J36" s="1">
        <v>35</v>
      </c>
      <c r="K36" s="1">
        <v>175</v>
      </c>
    </row>
    <row r="37" spans="10:11" ht="15.75" customHeight="1" x14ac:dyDescent="0.35">
      <c r="J37" s="1">
        <v>36</v>
      </c>
      <c r="K37" s="1">
        <v>180</v>
      </c>
    </row>
    <row r="38" spans="10:11" ht="15.75" customHeight="1" x14ac:dyDescent="0.35">
      <c r="J38" s="1">
        <v>37</v>
      </c>
      <c r="K38" s="1">
        <v>185</v>
      </c>
    </row>
    <row r="39" spans="10:11" ht="15.75" customHeight="1" x14ac:dyDescent="0.35">
      <c r="J39" s="1">
        <v>38</v>
      </c>
      <c r="K39" s="1">
        <v>190</v>
      </c>
    </row>
    <row r="40" spans="10:11" ht="15.75" customHeight="1" x14ac:dyDescent="0.35">
      <c r="J40" s="1">
        <v>39</v>
      </c>
      <c r="K40" s="1">
        <v>195</v>
      </c>
    </row>
    <row r="41" spans="10:11" ht="15.75" customHeight="1" x14ac:dyDescent="0.35">
      <c r="J41" s="1">
        <v>40</v>
      </c>
      <c r="K41" s="1">
        <v>200</v>
      </c>
    </row>
    <row r="42" spans="10:11" ht="15.75" customHeight="1" x14ac:dyDescent="0.35">
      <c r="J42" s="1">
        <v>41</v>
      </c>
      <c r="K42" s="1">
        <v>205</v>
      </c>
    </row>
    <row r="43" spans="10:11" ht="15.75" customHeight="1" x14ac:dyDescent="0.35">
      <c r="J43" s="1">
        <v>42</v>
      </c>
      <c r="K43" s="1">
        <v>210</v>
      </c>
    </row>
    <row r="44" spans="10:11" ht="15.75" customHeight="1" x14ac:dyDescent="0.35">
      <c r="J44" s="1">
        <v>43</v>
      </c>
      <c r="K44" s="1">
        <v>215</v>
      </c>
    </row>
    <row r="45" spans="10:11" ht="15.75" customHeight="1" x14ac:dyDescent="0.35">
      <c r="J45" s="1">
        <v>44</v>
      </c>
      <c r="K45" s="1">
        <v>220</v>
      </c>
    </row>
    <row r="46" spans="10:11" ht="15.75" customHeight="1" x14ac:dyDescent="0.35">
      <c r="J46" s="1">
        <v>45</v>
      </c>
      <c r="K46" s="1">
        <v>225</v>
      </c>
    </row>
    <row r="47" spans="10:11" ht="15.75" customHeight="1" x14ac:dyDescent="0.35">
      <c r="J47" s="1">
        <v>46</v>
      </c>
      <c r="K47" s="1">
        <v>230</v>
      </c>
    </row>
    <row r="48" spans="10:11" ht="15.75" customHeight="1" x14ac:dyDescent="0.35">
      <c r="J48" s="1">
        <v>47</v>
      </c>
      <c r="K48" s="1">
        <v>235</v>
      </c>
    </row>
    <row r="49" spans="10:11" ht="15.75" customHeight="1" x14ac:dyDescent="0.35">
      <c r="J49" s="1">
        <v>48</v>
      </c>
      <c r="K49" s="1">
        <v>240</v>
      </c>
    </row>
    <row r="50" spans="10:11" ht="15.75" customHeight="1" x14ac:dyDescent="0.35">
      <c r="J50" s="1">
        <v>49</v>
      </c>
      <c r="K50" s="1">
        <v>245</v>
      </c>
    </row>
    <row r="51" spans="10:11" ht="15.75" customHeight="1" x14ac:dyDescent="0.35">
      <c r="J51" s="1">
        <v>50</v>
      </c>
      <c r="K51" s="1">
        <v>250</v>
      </c>
    </row>
    <row r="52" spans="10:11" ht="15.75" customHeight="1" x14ac:dyDescent="0.35">
      <c r="J52" s="1">
        <v>51</v>
      </c>
      <c r="K52" s="1">
        <v>255</v>
      </c>
    </row>
    <row r="53" spans="10:11" ht="15.75" customHeight="1" x14ac:dyDescent="0.35">
      <c r="J53" s="1">
        <v>52</v>
      </c>
      <c r="K53" s="1">
        <v>260</v>
      </c>
    </row>
    <row r="54" spans="10:11" ht="15.75" customHeight="1" x14ac:dyDescent="0.35">
      <c r="J54" s="1">
        <v>53</v>
      </c>
      <c r="K54" s="1">
        <v>265</v>
      </c>
    </row>
    <row r="55" spans="10:11" ht="15.75" customHeight="1" x14ac:dyDescent="0.35">
      <c r="J55" s="1">
        <v>54</v>
      </c>
      <c r="K55" s="1">
        <v>270</v>
      </c>
    </row>
    <row r="56" spans="10:11" ht="15.75" customHeight="1" x14ac:dyDescent="0.35">
      <c r="J56" s="1">
        <v>55</v>
      </c>
      <c r="K56" s="1">
        <v>270</v>
      </c>
    </row>
    <row r="57" spans="10:11" ht="15.75" customHeight="1" x14ac:dyDescent="0.35">
      <c r="J57" s="1">
        <v>56</v>
      </c>
      <c r="K57" s="1">
        <v>280</v>
      </c>
    </row>
    <row r="58" spans="10:11" ht="15.75" customHeight="1" x14ac:dyDescent="0.35">
      <c r="J58" s="1">
        <v>57</v>
      </c>
      <c r="K58" s="1">
        <v>285</v>
      </c>
    </row>
    <row r="59" spans="10:11" ht="15.75" customHeight="1" x14ac:dyDescent="0.35">
      <c r="J59" s="1">
        <v>58</v>
      </c>
      <c r="K59" s="1">
        <v>290</v>
      </c>
    </row>
    <row r="60" spans="10:11" ht="15.75" customHeight="1" x14ac:dyDescent="0.35">
      <c r="J60" s="1">
        <v>59</v>
      </c>
      <c r="K60" s="1">
        <v>295</v>
      </c>
    </row>
    <row r="61" spans="10:11" ht="15.75" customHeight="1" x14ac:dyDescent="0.35">
      <c r="J61" s="1">
        <v>60</v>
      </c>
      <c r="K61" s="1">
        <v>300</v>
      </c>
    </row>
    <row r="62" spans="10:11" ht="15.75" customHeight="1" x14ac:dyDescent="0.35">
      <c r="J62" s="1">
        <v>61</v>
      </c>
      <c r="K62" s="1">
        <v>305</v>
      </c>
    </row>
    <row r="63" spans="10:11" ht="15.75" customHeight="1" x14ac:dyDescent="0.35">
      <c r="J63" s="1">
        <v>62</v>
      </c>
      <c r="K63" s="1">
        <v>310</v>
      </c>
    </row>
    <row r="64" spans="10:11" ht="15.75" customHeight="1" x14ac:dyDescent="0.35">
      <c r="J64" s="1">
        <v>63</v>
      </c>
      <c r="K64" s="1">
        <v>315</v>
      </c>
    </row>
    <row r="65" spans="10:11" ht="15.75" customHeight="1" x14ac:dyDescent="0.35">
      <c r="J65" s="1">
        <v>64</v>
      </c>
      <c r="K65" s="1">
        <v>320</v>
      </c>
    </row>
    <row r="66" spans="10:11" ht="15.75" customHeight="1" x14ac:dyDescent="0.35">
      <c r="J66" s="1">
        <v>65</v>
      </c>
      <c r="K66" s="1">
        <v>325</v>
      </c>
    </row>
    <row r="67" spans="10:11" ht="15.75" customHeight="1" x14ac:dyDescent="0.35">
      <c r="J67" s="1">
        <v>66</v>
      </c>
      <c r="K67" s="1">
        <v>330</v>
      </c>
    </row>
    <row r="68" spans="10:11" ht="15.75" customHeight="1" x14ac:dyDescent="0.35">
      <c r="J68" s="1">
        <v>67</v>
      </c>
      <c r="K68" s="1">
        <v>335</v>
      </c>
    </row>
    <row r="69" spans="10:11" ht="15.75" customHeight="1" x14ac:dyDescent="0.35">
      <c r="J69" s="1">
        <v>68</v>
      </c>
      <c r="K69" s="1">
        <v>340</v>
      </c>
    </row>
    <row r="70" spans="10:11" ht="15.75" customHeight="1" x14ac:dyDescent="0.35">
      <c r="J70" s="1">
        <v>69</v>
      </c>
      <c r="K70" s="1">
        <v>345</v>
      </c>
    </row>
    <row r="71" spans="10:11" ht="15.75" customHeight="1" x14ac:dyDescent="0.35">
      <c r="J71" s="1">
        <v>70</v>
      </c>
      <c r="K71" s="1">
        <v>350</v>
      </c>
    </row>
    <row r="72" spans="10:11" ht="15.75" customHeight="1" x14ac:dyDescent="0.35">
      <c r="J72" s="1">
        <v>71</v>
      </c>
      <c r="K72" s="1">
        <v>355</v>
      </c>
    </row>
    <row r="73" spans="10:11" ht="15.75" customHeight="1" x14ac:dyDescent="0.35">
      <c r="J73" s="1">
        <v>72</v>
      </c>
      <c r="K73" s="1">
        <v>360</v>
      </c>
    </row>
    <row r="74" spans="10:11" ht="15.75" customHeight="1" x14ac:dyDescent="0.35">
      <c r="J74" s="1">
        <v>73</v>
      </c>
      <c r="K74" s="1">
        <v>365</v>
      </c>
    </row>
    <row r="75" spans="10:11" ht="15.75" customHeight="1" x14ac:dyDescent="0.35">
      <c r="J75" s="1">
        <v>74</v>
      </c>
      <c r="K75" s="1">
        <v>370</v>
      </c>
    </row>
    <row r="76" spans="10:11" ht="15.75" customHeight="1" x14ac:dyDescent="0.35">
      <c r="J76" s="1">
        <v>75</v>
      </c>
      <c r="K76" s="1">
        <v>375</v>
      </c>
    </row>
    <row r="77" spans="10:11" ht="15.75" customHeight="1" x14ac:dyDescent="0.35">
      <c r="J77" s="1">
        <v>76</v>
      </c>
      <c r="K77" s="1">
        <v>380</v>
      </c>
    </row>
    <row r="78" spans="10:11" ht="15.75" customHeight="1" x14ac:dyDescent="0.35">
      <c r="J78" s="1">
        <v>77</v>
      </c>
      <c r="K78" s="1">
        <v>385</v>
      </c>
    </row>
    <row r="79" spans="10:11" ht="15.75" customHeight="1" x14ac:dyDescent="0.35">
      <c r="J79" s="1">
        <v>78</v>
      </c>
      <c r="K79" s="1">
        <v>390</v>
      </c>
    </row>
    <row r="80" spans="10:11" ht="15.75" customHeight="1" x14ac:dyDescent="0.35">
      <c r="J80" s="1">
        <v>79</v>
      </c>
      <c r="K80" s="1">
        <v>395</v>
      </c>
    </row>
    <row r="81" spans="10:11" ht="15.75" customHeight="1" x14ac:dyDescent="0.35">
      <c r="J81" s="1">
        <v>80</v>
      </c>
      <c r="K81" s="1">
        <v>400</v>
      </c>
    </row>
    <row r="82" spans="10:11" ht="15.75" customHeight="1" x14ac:dyDescent="0.35">
      <c r="J82" s="1">
        <v>81</v>
      </c>
      <c r="K82" s="1">
        <v>405</v>
      </c>
    </row>
    <row r="83" spans="10:11" ht="15.75" customHeight="1" x14ac:dyDescent="0.35">
      <c r="J83" s="1">
        <v>82</v>
      </c>
      <c r="K83" s="1">
        <v>410</v>
      </c>
    </row>
    <row r="84" spans="10:11" ht="15.75" customHeight="1" x14ac:dyDescent="0.35">
      <c r="J84" s="1">
        <v>83</v>
      </c>
      <c r="K84" s="1">
        <v>415</v>
      </c>
    </row>
    <row r="85" spans="10:11" ht="15.75" customHeight="1" x14ac:dyDescent="0.35">
      <c r="J85" s="1">
        <v>84</v>
      </c>
      <c r="K85" s="1">
        <v>420</v>
      </c>
    </row>
    <row r="86" spans="10:11" ht="15.75" customHeight="1" x14ac:dyDescent="0.35">
      <c r="J86" s="1">
        <v>85</v>
      </c>
      <c r="K86" s="1">
        <v>425</v>
      </c>
    </row>
    <row r="87" spans="10:11" ht="15.75" customHeight="1" x14ac:dyDescent="0.35">
      <c r="J87" s="1">
        <v>86</v>
      </c>
      <c r="K87" s="1">
        <v>430</v>
      </c>
    </row>
    <row r="88" spans="10:11" ht="15.75" customHeight="1" x14ac:dyDescent="0.35">
      <c r="J88" s="1">
        <v>87</v>
      </c>
      <c r="K88" s="1">
        <v>435</v>
      </c>
    </row>
    <row r="89" spans="10:11" ht="15.75" customHeight="1" x14ac:dyDescent="0.35">
      <c r="J89" s="1">
        <v>88</v>
      </c>
      <c r="K89" s="1">
        <v>440</v>
      </c>
    </row>
    <row r="90" spans="10:11" ht="15.75" customHeight="1" x14ac:dyDescent="0.35">
      <c r="J90" s="1">
        <v>89</v>
      </c>
      <c r="K90" s="1">
        <v>445</v>
      </c>
    </row>
    <row r="91" spans="10:11" ht="15.75" customHeight="1" x14ac:dyDescent="0.35">
      <c r="J91" s="1">
        <v>90</v>
      </c>
      <c r="K91" s="1">
        <v>450</v>
      </c>
    </row>
    <row r="92" spans="10:11" ht="15.75" customHeight="1" x14ac:dyDescent="0.35">
      <c r="J92" s="1">
        <v>91</v>
      </c>
      <c r="K92" s="1">
        <v>455</v>
      </c>
    </row>
    <row r="93" spans="10:11" ht="15.75" customHeight="1" x14ac:dyDescent="0.35">
      <c r="J93" s="1">
        <v>92</v>
      </c>
      <c r="K93" s="1">
        <v>460</v>
      </c>
    </row>
    <row r="94" spans="10:11" ht="15.75" customHeight="1" x14ac:dyDescent="0.35">
      <c r="J94" s="1">
        <v>93</v>
      </c>
      <c r="K94" s="1">
        <v>465</v>
      </c>
    </row>
    <row r="95" spans="10:11" ht="15.75" customHeight="1" x14ac:dyDescent="0.35">
      <c r="J95" s="1">
        <v>94</v>
      </c>
      <c r="K95" s="1">
        <v>470</v>
      </c>
    </row>
    <row r="96" spans="10:11" ht="15.75" customHeight="1" x14ac:dyDescent="0.35">
      <c r="J96" s="1">
        <v>95</v>
      </c>
      <c r="K96" s="1">
        <v>475</v>
      </c>
    </row>
    <row r="97" spans="1:15" ht="15.75" customHeight="1" x14ac:dyDescent="0.35">
      <c r="J97" s="1">
        <v>96</v>
      </c>
      <c r="K97" s="1">
        <v>480</v>
      </c>
    </row>
    <row r="98" spans="1:15" ht="15.75" customHeight="1" x14ac:dyDescent="0.35">
      <c r="J98" s="1">
        <v>97</v>
      </c>
      <c r="K98" s="1">
        <v>485</v>
      </c>
    </row>
    <row r="99" spans="1:15" ht="15.75" customHeight="1" x14ac:dyDescent="0.35">
      <c r="J99" s="1">
        <v>98</v>
      </c>
      <c r="K99" s="1">
        <v>490</v>
      </c>
    </row>
    <row r="100" spans="1:15" ht="15.75" customHeight="1" x14ac:dyDescent="0.35">
      <c r="J100" s="1">
        <v>99</v>
      </c>
      <c r="K100" s="1">
        <v>495</v>
      </c>
    </row>
    <row r="101" spans="1:15" ht="15.75" customHeight="1" x14ac:dyDescent="0.35">
      <c r="J101" s="1">
        <v>100</v>
      </c>
      <c r="K101" s="1">
        <v>500</v>
      </c>
    </row>
    <row r="102" spans="1:15" ht="15.75" customHeight="1" x14ac:dyDescent="0.35"/>
    <row r="103" spans="1:15" ht="15.75" customHeight="1" x14ac:dyDescent="0.35">
      <c r="A103" s="1" t="s">
        <v>520</v>
      </c>
    </row>
    <row r="104" spans="1:15" ht="15.75" customHeight="1" x14ac:dyDescent="0.35">
      <c r="A104" s="1" t="s">
        <v>521</v>
      </c>
      <c r="J104" s="1" t="s">
        <v>348</v>
      </c>
      <c r="K104" s="1" t="s">
        <v>522</v>
      </c>
      <c r="L104" s="2" t="s">
        <v>486</v>
      </c>
      <c r="M104" s="2"/>
      <c r="N104" s="2"/>
      <c r="O104" s="2" t="s">
        <v>487</v>
      </c>
    </row>
    <row r="105" spans="1:15" ht="15.75" customHeight="1" x14ac:dyDescent="0.35">
      <c r="A105" s="1" t="s">
        <v>8</v>
      </c>
      <c r="J105" s="1">
        <v>1</v>
      </c>
      <c r="K105" s="1">
        <v>55</v>
      </c>
      <c r="L105" s="2" t="s">
        <v>489</v>
      </c>
      <c r="M105" s="2">
        <f>QUARTILE(K105:K204,1)</f>
        <v>143.75</v>
      </c>
      <c r="N105" s="2" t="s">
        <v>490</v>
      </c>
      <c r="O105" s="2">
        <f>_xlfn.PERCENTILE.EXC(K105:K204,0.1)</f>
        <v>80.2</v>
      </c>
    </row>
    <row r="106" spans="1:15" ht="15.75" customHeight="1" x14ac:dyDescent="0.35">
      <c r="A106" s="1" t="s">
        <v>523</v>
      </c>
      <c r="J106" s="1">
        <v>2</v>
      </c>
      <c r="K106" s="1">
        <v>60</v>
      </c>
      <c r="L106" s="2" t="s">
        <v>492</v>
      </c>
      <c r="M106" s="2">
        <f>QUARTILE(K105:K204,2)</f>
        <v>267.5</v>
      </c>
      <c r="N106" s="2" t="s">
        <v>524</v>
      </c>
      <c r="O106" s="2">
        <f>_xlfn.PERCENTILE.INC(K105:K204,0.5)</f>
        <v>267.5</v>
      </c>
    </row>
    <row r="107" spans="1:15" ht="15.75" customHeight="1" x14ac:dyDescent="0.35">
      <c r="A107" s="1" t="s">
        <v>525</v>
      </c>
      <c r="J107" s="1">
        <v>3</v>
      </c>
      <c r="K107" s="1">
        <v>62</v>
      </c>
      <c r="L107" s="2" t="s">
        <v>495</v>
      </c>
      <c r="M107" s="2">
        <f>QUARTILE(K105:K204,3)</f>
        <v>391.25</v>
      </c>
      <c r="N107" s="2" t="s">
        <v>526</v>
      </c>
      <c r="O107" s="2">
        <f>_xlfn.PERCENTILE.EXC(K105:K204,0.8)</f>
        <v>419.00000000000006</v>
      </c>
    </row>
    <row r="108" spans="1:15" ht="15.75" customHeight="1" x14ac:dyDescent="0.35">
      <c r="A108" s="1" t="s">
        <v>527</v>
      </c>
      <c r="J108" s="1">
        <v>4</v>
      </c>
      <c r="K108" s="1">
        <v>65</v>
      </c>
    </row>
    <row r="109" spans="1:15" ht="15.75" customHeight="1" x14ac:dyDescent="0.35">
      <c r="A109" s="1" t="s">
        <v>528</v>
      </c>
      <c r="J109" s="1">
        <v>5</v>
      </c>
      <c r="K109" s="1">
        <v>68</v>
      </c>
    </row>
    <row r="110" spans="1:15" ht="15.75" customHeight="1" x14ac:dyDescent="0.35">
      <c r="A110" s="1" t="s">
        <v>529</v>
      </c>
      <c r="J110" s="1">
        <v>6</v>
      </c>
      <c r="K110" s="1">
        <v>70</v>
      </c>
    </row>
    <row r="111" spans="1:15" ht="15.75" customHeight="1" x14ac:dyDescent="0.35">
      <c r="A111" s="1" t="s">
        <v>530</v>
      </c>
      <c r="J111" s="1">
        <v>7</v>
      </c>
      <c r="K111" s="1">
        <v>72</v>
      </c>
    </row>
    <row r="112" spans="1:15" ht="15.75" customHeight="1" x14ac:dyDescent="0.35">
      <c r="A112" s="1" t="s">
        <v>531</v>
      </c>
      <c r="J112" s="1">
        <v>8</v>
      </c>
      <c r="K112" s="1">
        <v>75</v>
      </c>
    </row>
    <row r="113" spans="1:11" ht="15.75" customHeight="1" x14ac:dyDescent="0.35">
      <c r="A113" s="1" t="s">
        <v>532</v>
      </c>
      <c r="J113" s="1">
        <v>9</v>
      </c>
      <c r="K113" s="1">
        <v>78</v>
      </c>
    </row>
    <row r="114" spans="1:11" ht="15.75" customHeight="1" x14ac:dyDescent="0.35">
      <c r="A114" s="1" t="s">
        <v>533</v>
      </c>
      <c r="J114" s="1">
        <v>10</v>
      </c>
      <c r="K114" s="1">
        <v>80</v>
      </c>
    </row>
    <row r="115" spans="1:11" ht="15.75" customHeight="1" x14ac:dyDescent="0.35">
      <c r="A115" s="1" t="s">
        <v>534</v>
      </c>
      <c r="J115" s="1">
        <v>11</v>
      </c>
      <c r="K115" s="1">
        <v>82</v>
      </c>
    </row>
    <row r="116" spans="1:11" ht="15.75" customHeight="1" x14ac:dyDescent="0.35">
      <c r="A116" s="1" t="s">
        <v>535</v>
      </c>
      <c r="J116" s="1">
        <v>12</v>
      </c>
      <c r="K116" s="1">
        <v>85</v>
      </c>
    </row>
    <row r="117" spans="1:11" ht="15.75" customHeight="1" x14ac:dyDescent="0.35">
      <c r="A117" s="1" t="s">
        <v>536</v>
      </c>
      <c r="J117" s="1">
        <v>13</v>
      </c>
      <c r="K117" s="1">
        <v>88</v>
      </c>
    </row>
    <row r="118" spans="1:11" ht="15.75" customHeight="1" x14ac:dyDescent="0.35">
      <c r="A118" s="1" t="s">
        <v>101</v>
      </c>
      <c r="J118" s="1">
        <v>14</v>
      </c>
      <c r="K118" s="1">
        <v>90</v>
      </c>
    </row>
    <row r="119" spans="1:11" ht="15.75" customHeight="1" x14ac:dyDescent="0.35">
      <c r="A119" s="1" t="s">
        <v>510</v>
      </c>
      <c r="J119" s="1">
        <v>15</v>
      </c>
      <c r="K119" s="1">
        <v>92</v>
      </c>
    </row>
    <row r="120" spans="1:11" ht="15.75" customHeight="1" x14ac:dyDescent="0.35">
      <c r="A120" s="1" t="s">
        <v>537</v>
      </c>
      <c r="J120" s="1">
        <v>16</v>
      </c>
      <c r="K120" s="1">
        <v>95</v>
      </c>
    </row>
    <row r="121" spans="1:11" ht="15.75" customHeight="1" x14ac:dyDescent="0.35">
      <c r="A121" s="1" t="s">
        <v>538</v>
      </c>
      <c r="J121" s="1">
        <v>17</v>
      </c>
      <c r="K121" s="1">
        <v>100</v>
      </c>
    </row>
    <row r="122" spans="1:11" ht="15.75" customHeight="1" x14ac:dyDescent="0.35">
      <c r="A122" s="1" t="s">
        <v>537</v>
      </c>
      <c r="J122" s="1">
        <v>18</v>
      </c>
      <c r="K122" s="1">
        <v>105</v>
      </c>
    </row>
    <row r="123" spans="1:11" ht="15.75" customHeight="1" x14ac:dyDescent="0.35">
      <c r="A123" s="1" t="s">
        <v>514</v>
      </c>
      <c r="J123" s="1">
        <v>19</v>
      </c>
      <c r="K123" s="1">
        <v>110</v>
      </c>
    </row>
    <row r="124" spans="1:11" ht="15.75" customHeight="1" x14ac:dyDescent="0.35">
      <c r="A124" s="1" t="s">
        <v>539</v>
      </c>
      <c r="J124" s="1">
        <v>20</v>
      </c>
      <c r="K124" s="1">
        <v>115</v>
      </c>
    </row>
    <row r="125" spans="1:11" ht="15.75" customHeight="1" x14ac:dyDescent="0.35">
      <c r="A125" s="1" t="s">
        <v>540</v>
      </c>
      <c r="J125" s="1">
        <v>21</v>
      </c>
      <c r="K125" s="1">
        <v>120</v>
      </c>
    </row>
    <row r="126" spans="1:11" ht="15.75" customHeight="1" x14ac:dyDescent="0.35">
      <c r="A126" s="1" t="s">
        <v>541</v>
      </c>
      <c r="J126" s="1">
        <v>22</v>
      </c>
      <c r="K126" s="1">
        <v>125</v>
      </c>
    </row>
    <row r="127" spans="1:11" ht="15.75" customHeight="1" x14ac:dyDescent="0.35">
      <c r="A127" s="1" t="s">
        <v>542</v>
      </c>
      <c r="J127" s="1">
        <v>23</v>
      </c>
      <c r="K127" s="1">
        <v>130</v>
      </c>
    </row>
    <row r="128" spans="1:11" ht="15.75" customHeight="1" x14ac:dyDescent="0.35">
      <c r="A128" s="1" t="s">
        <v>543</v>
      </c>
      <c r="J128" s="1">
        <v>24</v>
      </c>
      <c r="K128" s="1">
        <v>135</v>
      </c>
    </row>
    <row r="129" spans="1:11" ht="15.75" customHeight="1" x14ac:dyDescent="0.35">
      <c r="A129" s="1" t="s">
        <v>544</v>
      </c>
      <c r="J129" s="1">
        <v>25</v>
      </c>
      <c r="K129" s="1">
        <v>140</v>
      </c>
    </row>
    <row r="130" spans="1:11" ht="15.75" customHeight="1" x14ac:dyDescent="0.35">
      <c r="J130" s="1">
        <v>26</v>
      </c>
      <c r="K130" s="1">
        <v>145</v>
      </c>
    </row>
    <row r="131" spans="1:11" ht="15.75" customHeight="1" x14ac:dyDescent="0.35">
      <c r="J131" s="1">
        <v>27</v>
      </c>
      <c r="K131" s="1">
        <v>150</v>
      </c>
    </row>
    <row r="132" spans="1:11" ht="15.75" customHeight="1" x14ac:dyDescent="0.35">
      <c r="J132" s="1">
        <v>28</v>
      </c>
      <c r="K132" s="1">
        <v>155</v>
      </c>
    </row>
    <row r="133" spans="1:11" ht="15.75" customHeight="1" x14ac:dyDescent="0.35">
      <c r="J133" s="1">
        <v>29</v>
      </c>
      <c r="K133" s="1">
        <v>160</v>
      </c>
    </row>
    <row r="134" spans="1:11" ht="15.75" customHeight="1" x14ac:dyDescent="0.35">
      <c r="J134" s="1">
        <v>30</v>
      </c>
      <c r="K134" s="1">
        <v>165</v>
      </c>
    </row>
    <row r="135" spans="1:11" ht="15.75" customHeight="1" x14ac:dyDescent="0.35">
      <c r="J135" s="1">
        <v>31</v>
      </c>
      <c r="K135" s="1">
        <v>170</v>
      </c>
    </row>
    <row r="136" spans="1:11" ht="15.75" customHeight="1" x14ac:dyDescent="0.35">
      <c r="J136" s="1">
        <v>32</v>
      </c>
      <c r="K136" s="1">
        <v>175</v>
      </c>
    </row>
    <row r="137" spans="1:11" ht="15.75" customHeight="1" x14ac:dyDescent="0.35">
      <c r="J137" s="1">
        <v>33</v>
      </c>
      <c r="K137" s="1">
        <v>180</v>
      </c>
    </row>
    <row r="138" spans="1:11" ht="15.75" customHeight="1" x14ac:dyDescent="0.35">
      <c r="J138" s="1">
        <v>34</v>
      </c>
      <c r="K138" s="1">
        <v>185</v>
      </c>
    </row>
    <row r="139" spans="1:11" ht="15.75" customHeight="1" x14ac:dyDescent="0.35">
      <c r="J139" s="1">
        <v>35</v>
      </c>
      <c r="K139" s="1">
        <v>190</v>
      </c>
    </row>
    <row r="140" spans="1:11" ht="15.75" customHeight="1" x14ac:dyDescent="0.35">
      <c r="J140" s="1">
        <v>36</v>
      </c>
      <c r="K140" s="1">
        <v>190</v>
      </c>
    </row>
    <row r="141" spans="1:11" ht="15.75" customHeight="1" x14ac:dyDescent="0.35">
      <c r="J141" s="1">
        <v>37</v>
      </c>
      <c r="K141" s="1">
        <v>200</v>
      </c>
    </row>
    <row r="142" spans="1:11" ht="15.75" customHeight="1" x14ac:dyDescent="0.35">
      <c r="J142" s="1">
        <v>38</v>
      </c>
      <c r="K142" s="1">
        <v>205</v>
      </c>
    </row>
    <row r="143" spans="1:11" ht="15.75" customHeight="1" x14ac:dyDescent="0.35">
      <c r="J143" s="1">
        <v>39</v>
      </c>
      <c r="K143" s="1">
        <v>210</v>
      </c>
    </row>
    <row r="144" spans="1:11" ht="15.75" customHeight="1" x14ac:dyDescent="0.35">
      <c r="J144" s="1">
        <v>40</v>
      </c>
      <c r="K144" s="1">
        <v>215</v>
      </c>
    </row>
    <row r="145" spans="10:11" ht="15.75" customHeight="1" x14ac:dyDescent="0.35">
      <c r="J145" s="1">
        <v>41</v>
      </c>
      <c r="K145" s="1">
        <v>220</v>
      </c>
    </row>
    <row r="146" spans="10:11" ht="15.75" customHeight="1" x14ac:dyDescent="0.35">
      <c r="J146" s="1">
        <v>42</v>
      </c>
      <c r="K146" s="1">
        <v>225</v>
      </c>
    </row>
    <row r="147" spans="10:11" ht="15.75" customHeight="1" x14ac:dyDescent="0.35">
      <c r="J147" s="1">
        <v>43</v>
      </c>
      <c r="K147" s="1">
        <v>230</v>
      </c>
    </row>
    <row r="148" spans="10:11" ht="15.75" customHeight="1" x14ac:dyDescent="0.35">
      <c r="J148" s="1">
        <v>44</v>
      </c>
      <c r="K148" s="1">
        <v>235</v>
      </c>
    </row>
    <row r="149" spans="10:11" ht="15.75" customHeight="1" x14ac:dyDescent="0.35">
      <c r="J149" s="1">
        <v>45</v>
      </c>
      <c r="K149" s="1">
        <v>240</v>
      </c>
    </row>
    <row r="150" spans="10:11" ht="15.75" customHeight="1" x14ac:dyDescent="0.35">
      <c r="J150" s="1">
        <v>46</v>
      </c>
      <c r="K150" s="1">
        <v>245</v>
      </c>
    </row>
    <row r="151" spans="10:11" ht="15.75" customHeight="1" x14ac:dyDescent="0.35">
      <c r="J151" s="1">
        <v>47</v>
      </c>
      <c r="K151" s="1">
        <v>250</v>
      </c>
    </row>
    <row r="152" spans="10:11" ht="15.75" customHeight="1" x14ac:dyDescent="0.35">
      <c r="J152" s="1">
        <v>48</v>
      </c>
      <c r="K152" s="1">
        <v>255</v>
      </c>
    </row>
    <row r="153" spans="10:11" ht="15.75" customHeight="1" x14ac:dyDescent="0.35">
      <c r="J153" s="1">
        <v>49</v>
      </c>
      <c r="K153" s="1">
        <v>260</v>
      </c>
    </row>
    <row r="154" spans="10:11" ht="15.75" customHeight="1" x14ac:dyDescent="0.35">
      <c r="J154" s="1">
        <v>50</v>
      </c>
      <c r="K154" s="1">
        <v>265</v>
      </c>
    </row>
    <row r="155" spans="10:11" ht="15.75" customHeight="1" x14ac:dyDescent="0.35">
      <c r="J155" s="1">
        <v>51</v>
      </c>
      <c r="K155" s="1">
        <v>270</v>
      </c>
    </row>
    <row r="156" spans="10:11" ht="15.75" customHeight="1" x14ac:dyDescent="0.35">
      <c r="J156" s="1">
        <v>52</v>
      </c>
      <c r="K156" s="1">
        <v>275</v>
      </c>
    </row>
    <row r="157" spans="10:11" ht="15.75" customHeight="1" x14ac:dyDescent="0.35">
      <c r="J157" s="1">
        <v>53</v>
      </c>
      <c r="K157" s="1">
        <v>280</v>
      </c>
    </row>
    <row r="158" spans="10:11" ht="15.75" customHeight="1" x14ac:dyDescent="0.35">
      <c r="J158" s="1">
        <v>54</v>
      </c>
      <c r="K158" s="1">
        <v>285</v>
      </c>
    </row>
    <row r="159" spans="10:11" ht="15.75" customHeight="1" x14ac:dyDescent="0.35">
      <c r="J159" s="1">
        <v>55</v>
      </c>
      <c r="K159" s="1">
        <v>290</v>
      </c>
    </row>
    <row r="160" spans="10:11" ht="15.75" customHeight="1" x14ac:dyDescent="0.35">
      <c r="J160" s="1">
        <v>56</v>
      </c>
      <c r="K160" s="1">
        <v>295</v>
      </c>
    </row>
    <row r="161" spans="10:11" ht="15.75" customHeight="1" x14ac:dyDescent="0.35">
      <c r="J161" s="1">
        <v>57</v>
      </c>
      <c r="K161" s="1">
        <v>300</v>
      </c>
    </row>
    <row r="162" spans="10:11" ht="15.75" customHeight="1" x14ac:dyDescent="0.35">
      <c r="J162" s="1">
        <v>58</v>
      </c>
      <c r="K162" s="1">
        <v>305</v>
      </c>
    </row>
    <row r="163" spans="10:11" ht="15.75" customHeight="1" x14ac:dyDescent="0.35">
      <c r="J163" s="1">
        <v>59</v>
      </c>
      <c r="K163" s="1">
        <v>310</v>
      </c>
    </row>
    <row r="164" spans="10:11" ht="15.75" customHeight="1" x14ac:dyDescent="0.35">
      <c r="J164" s="1">
        <v>60</v>
      </c>
      <c r="K164" s="1">
        <v>315</v>
      </c>
    </row>
    <row r="165" spans="10:11" ht="15.75" customHeight="1" x14ac:dyDescent="0.35">
      <c r="J165" s="1">
        <v>61</v>
      </c>
      <c r="K165" s="1">
        <v>320</v>
      </c>
    </row>
    <row r="166" spans="10:11" ht="15.75" customHeight="1" x14ac:dyDescent="0.35">
      <c r="J166" s="1">
        <v>62</v>
      </c>
      <c r="K166" s="1">
        <v>325</v>
      </c>
    </row>
    <row r="167" spans="10:11" ht="15.75" customHeight="1" x14ac:dyDescent="0.35">
      <c r="J167" s="1">
        <v>63</v>
      </c>
      <c r="K167" s="1">
        <v>330</v>
      </c>
    </row>
    <row r="168" spans="10:11" ht="15.75" customHeight="1" x14ac:dyDescent="0.35">
      <c r="J168" s="1">
        <v>64</v>
      </c>
      <c r="K168" s="1">
        <v>335</v>
      </c>
    </row>
    <row r="169" spans="10:11" ht="15.75" customHeight="1" x14ac:dyDescent="0.35">
      <c r="J169" s="1">
        <v>65</v>
      </c>
      <c r="K169" s="1">
        <v>340</v>
      </c>
    </row>
    <row r="170" spans="10:11" ht="15.75" customHeight="1" x14ac:dyDescent="0.35">
      <c r="J170" s="1">
        <v>66</v>
      </c>
      <c r="K170" s="1">
        <v>345</v>
      </c>
    </row>
    <row r="171" spans="10:11" ht="15.75" customHeight="1" x14ac:dyDescent="0.35">
      <c r="J171" s="1">
        <v>67</v>
      </c>
      <c r="K171" s="1">
        <v>350</v>
      </c>
    </row>
    <row r="172" spans="10:11" ht="15.75" customHeight="1" x14ac:dyDescent="0.35">
      <c r="J172" s="1">
        <v>68</v>
      </c>
      <c r="K172" s="1">
        <v>355</v>
      </c>
    </row>
    <row r="173" spans="10:11" ht="15.75" customHeight="1" x14ac:dyDescent="0.35">
      <c r="J173" s="1">
        <v>69</v>
      </c>
      <c r="K173" s="1">
        <v>360</v>
      </c>
    </row>
    <row r="174" spans="10:11" ht="15.75" customHeight="1" x14ac:dyDescent="0.35">
      <c r="J174" s="1">
        <v>70</v>
      </c>
      <c r="K174" s="1">
        <v>365</v>
      </c>
    </row>
    <row r="175" spans="10:11" ht="15.75" customHeight="1" x14ac:dyDescent="0.35">
      <c r="J175" s="1">
        <v>71</v>
      </c>
      <c r="K175" s="1">
        <v>370</v>
      </c>
    </row>
    <row r="176" spans="10:11" ht="15.75" customHeight="1" x14ac:dyDescent="0.35">
      <c r="J176" s="1">
        <v>72</v>
      </c>
      <c r="K176" s="1">
        <v>375</v>
      </c>
    </row>
    <row r="177" spans="10:11" ht="15.75" customHeight="1" x14ac:dyDescent="0.35">
      <c r="J177" s="1">
        <v>73</v>
      </c>
      <c r="K177" s="1">
        <v>380</v>
      </c>
    </row>
    <row r="178" spans="10:11" ht="15.75" customHeight="1" x14ac:dyDescent="0.35">
      <c r="J178" s="1">
        <v>74</v>
      </c>
      <c r="K178" s="1">
        <v>385</v>
      </c>
    </row>
    <row r="179" spans="10:11" ht="15.75" customHeight="1" x14ac:dyDescent="0.35">
      <c r="J179" s="1">
        <v>75</v>
      </c>
      <c r="K179" s="1">
        <v>390</v>
      </c>
    </row>
    <row r="180" spans="10:11" ht="15.75" customHeight="1" x14ac:dyDescent="0.35">
      <c r="J180" s="1">
        <v>76</v>
      </c>
      <c r="K180" s="1">
        <v>395</v>
      </c>
    </row>
    <row r="181" spans="10:11" ht="15.75" customHeight="1" x14ac:dyDescent="0.35">
      <c r="J181" s="1">
        <v>77</v>
      </c>
      <c r="K181" s="1">
        <v>400</v>
      </c>
    </row>
    <row r="182" spans="10:11" ht="15.75" customHeight="1" x14ac:dyDescent="0.35">
      <c r="J182" s="1">
        <v>78</v>
      </c>
      <c r="K182" s="1">
        <v>405</v>
      </c>
    </row>
    <row r="183" spans="10:11" ht="15.75" customHeight="1" x14ac:dyDescent="0.35">
      <c r="J183" s="1">
        <v>79</v>
      </c>
      <c r="K183" s="1">
        <v>410</v>
      </c>
    </row>
    <row r="184" spans="10:11" ht="15.75" customHeight="1" x14ac:dyDescent="0.35">
      <c r="J184" s="1">
        <v>80</v>
      </c>
      <c r="K184" s="1">
        <v>415</v>
      </c>
    </row>
    <row r="185" spans="10:11" ht="15.75" customHeight="1" x14ac:dyDescent="0.35">
      <c r="J185" s="1">
        <v>81</v>
      </c>
      <c r="K185" s="1">
        <v>420</v>
      </c>
    </row>
    <row r="186" spans="10:11" ht="15.75" customHeight="1" x14ac:dyDescent="0.35">
      <c r="J186" s="1">
        <v>82</v>
      </c>
      <c r="K186" s="1">
        <v>425</v>
      </c>
    </row>
    <row r="187" spans="10:11" ht="15.75" customHeight="1" x14ac:dyDescent="0.35">
      <c r="J187" s="1">
        <v>83</v>
      </c>
      <c r="K187" s="1">
        <v>430</v>
      </c>
    </row>
    <row r="188" spans="10:11" ht="15.75" customHeight="1" x14ac:dyDescent="0.35">
      <c r="J188" s="1">
        <v>84</v>
      </c>
      <c r="K188" s="1">
        <v>435</v>
      </c>
    </row>
    <row r="189" spans="10:11" ht="15.75" customHeight="1" x14ac:dyDescent="0.35">
      <c r="J189" s="1">
        <v>85</v>
      </c>
      <c r="K189" s="1">
        <v>440</v>
      </c>
    </row>
    <row r="190" spans="10:11" ht="15.75" customHeight="1" x14ac:dyDescent="0.35">
      <c r="J190" s="1">
        <v>86</v>
      </c>
      <c r="K190" s="1">
        <v>445</v>
      </c>
    </row>
    <row r="191" spans="10:11" ht="15.75" customHeight="1" x14ac:dyDescent="0.35">
      <c r="J191" s="1">
        <v>87</v>
      </c>
      <c r="K191" s="1">
        <v>450</v>
      </c>
    </row>
    <row r="192" spans="10:11" ht="15.75" customHeight="1" x14ac:dyDescent="0.35">
      <c r="J192" s="1">
        <v>88</v>
      </c>
      <c r="K192" s="1">
        <v>455</v>
      </c>
    </row>
    <row r="193" spans="1:15" ht="15.75" customHeight="1" x14ac:dyDescent="0.35">
      <c r="J193" s="1">
        <v>89</v>
      </c>
      <c r="K193" s="1">
        <v>460</v>
      </c>
    </row>
    <row r="194" spans="1:15" ht="15.75" customHeight="1" x14ac:dyDescent="0.35">
      <c r="J194" s="1">
        <v>90</v>
      </c>
      <c r="K194" s="1">
        <v>465</v>
      </c>
    </row>
    <row r="195" spans="1:15" ht="15.75" customHeight="1" x14ac:dyDescent="0.35">
      <c r="J195" s="1">
        <v>91</v>
      </c>
      <c r="K195" s="1">
        <v>470</v>
      </c>
    </row>
    <row r="196" spans="1:15" ht="15.75" customHeight="1" x14ac:dyDescent="0.35">
      <c r="J196" s="1">
        <v>92</v>
      </c>
      <c r="K196" s="1">
        <v>475</v>
      </c>
    </row>
    <row r="197" spans="1:15" ht="15.75" customHeight="1" x14ac:dyDescent="0.35">
      <c r="J197" s="1">
        <v>93</v>
      </c>
      <c r="K197" s="1">
        <v>480</v>
      </c>
    </row>
    <row r="198" spans="1:15" ht="15.75" customHeight="1" x14ac:dyDescent="0.35">
      <c r="J198" s="1">
        <v>94</v>
      </c>
      <c r="K198" s="1">
        <v>485</v>
      </c>
    </row>
    <row r="199" spans="1:15" ht="15.75" customHeight="1" x14ac:dyDescent="0.35">
      <c r="J199" s="1">
        <v>95</v>
      </c>
      <c r="K199" s="1">
        <v>490</v>
      </c>
    </row>
    <row r="200" spans="1:15" ht="15.75" customHeight="1" x14ac:dyDescent="0.35">
      <c r="J200" s="1">
        <v>96</v>
      </c>
      <c r="K200" s="1">
        <v>495</v>
      </c>
    </row>
    <row r="201" spans="1:15" ht="15.75" customHeight="1" x14ac:dyDescent="0.35">
      <c r="J201" s="1">
        <v>97</v>
      </c>
      <c r="K201" s="1">
        <v>500</v>
      </c>
    </row>
    <row r="202" spans="1:15" ht="15.75" customHeight="1" x14ac:dyDescent="0.35">
      <c r="J202" s="1">
        <v>98</v>
      </c>
      <c r="K202" s="1">
        <v>505</v>
      </c>
    </row>
    <row r="203" spans="1:15" ht="15.75" customHeight="1" x14ac:dyDescent="0.35">
      <c r="J203" s="1">
        <v>99</v>
      </c>
      <c r="K203" s="1">
        <v>510</v>
      </c>
    </row>
    <row r="204" spans="1:15" ht="15.75" customHeight="1" x14ac:dyDescent="0.35">
      <c r="J204" s="1">
        <v>100</v>
      </c>
      <c r="K204" s="1">
        <v>515</v>
      </c>
    </row>
    <row r="205" spans="1:15" ht="15.75" customHeight="1" x14ac:dyDescent="0.35"/>
    <row r="206" spans="1:15" ht="15.75" customHeight="1" x14ac:dyDescent="0.35"/>
    <row r="207" spans="1:15" ht="15.75" customHeight="1" x14ac:dyDescent="0.35">
      <c r="A207" s="1" t="s">
        <v>545</v>
      </c>
      <c r="J207" s="1" t="s">
        <v>141</v>
      </c>
      <c r="K207" s="1" t="s">
        <v>546</v>
      </c>
      <c r="M207" s="2" t="s">
        <v>486</v>
      </c>
      <c r="N207" s="2"/>
      <c r="O207" s="2" t="s">
        <v>487</v>
      </c>
    </row>
    <row r="208" spans="1:15" ht="15.75" customHeight="1" x14ac:dyDescent="0.35">
      <c r="A208" s="1" t="s">
        <v>547</v>
      </c>
      <c r="J208" s="1">
        <v>1</v>
      </c>
      <c r="K208" s="1">
        <v>20</v>
      </c>
      <c r="M208" s="2" t="s">
        <v>489</v>
      </c>
      <c r="N208" s="2">
        <f>QUARTILE(K208:K317,1)</f>
        <v>156.25</v>
      </c>
      <c r="O208" s="2">
        <f>_xlfn.PERCENTILE.EXC(K208:K317,0.1)</f>
        <v>70.5</v>
      </c>
    </row>
    <row r="209" spans="1:15" ht="15.75" customHeight="1" x14ac:dyDescent="0.35">
      <c r="A209" s="1" t="s">
        <v>8</v>
      </c>
      <c r="J209" s="1">
        <v>2</v>
      </c>
      <c r="K209" s="1">
        <v>25</v>
      </c>
      <c r="M209" s="2" t="s">
        <v>492</v>
      </c>
      <c r="N209" s="2">
        <f>QUARTILE(K208:K317,2)</f>
        <v>292.5</v>
      </c>
      <c r="O209" s="2">
        <f>_xlfn.PERCENTILE.EXC(K208:K318,0.2)</f>
        <v>126.00000000000001</v>
      </c>
    </row>
    <row r="210" spans="1:15" ht="15.75" customHeight="1" x14ac:dyDescent="0.35">
      <c r="A210" s="1" t="s">
        <v>548</v>
      </c>
      <c r="J210" s="1">
        <v>3</v>
      </c>
      <c r="K210" s="1">
        <v>30</v>
      </c>
      <c r="M210" s="2" t="s">
        <v>495</v>
      </c>
      <c r="N210" s="2">
        <f>QUARTILE(K208:K317,3)</f>
        <v>428.75</v>
      </c>
      <c r="O210" s="2">
        <f>_xlfn.PERCENTILE.EXC(K208:K319,0.3)</f>
        <v>181.5</v>
      </c>
    </row>
    <row r="211" spans="1:15" ht="15.75" customHeight="1" x14ac:dyDescent="0.35">
      <c r="A211" s="1" t="s">
        <v>549</v>
      </c>
      <c r="J211" s="1">
        <v>4</v>
      </c>
      <c r="K211" s="1">
        <v>35</v>
      </c>
    </row>
    <row r="212" spans="1:15" ht="15.75" customHeight="1" x14ac:dyDescent="0.35">
      <c r="A212" s="1" t="s">
        <v>550</v>
      </c>
      <c r="J212" s="1">
        <v>5</v>
      </c>
      <c r="K212" s="1">
        <v>40</v>
      </c>
    </row>
    <row r="213" spans="1:15" ht="15.75" customHeight="1" x14ac:dyDescent="0.35">
      <c r="A213" s="1" t="s">
        <v>528</v>
      </c>
      <c r="J213" s="1">
        <v>6</v>
      </c>
      <c r="K213" s="1">
        <v>45</v>
      </c>
    </row>
    <row r="214" spans="1:15" ht="15.75" customHeight="1" x14ac:dyDescent="0.35">
      <c r="A214" s="1" t="s">
        <v>529</v>
      </c>
      <c r="J214" s="1">
        <v>7</v>
      </c>
      <c r="K214" s="1">
        <v>50</v>
      </c>
    </row>
    <row r="215" spans="1:15" ht="15.75" customHeight="1" x14ac:dyDescent="0.35">
      <c r="A215" s="1" t="s">
        <v>530</v>
      </c>
      <c r="J215" s="1">
        <v>8</v>
      </c>
      <c r="K215" s="1">
        <v>55</v>
      </c>
    </row>
    <row r="216" spans="1:15" ht="15.75" customHeight="1" x14ac:dyDescent="0.35">
      <c r="A216" s="1" t="s">
        <v>531</v>
      </c>
      <c r="J216" s="1">
        <v>9</v>
      </c>
      <c r="K216" s="1">
        <v>60</v>
      </c>
    </row>
    <row r="217" spans="1:15" ht="15.75" customHeight="1" x14ac:dyDescent="0.35">
      <c r="A217" s="1" t="s">
        <v>532</v>
      </c>
      <c r="J217" s="1">
        <v>10</v>
      </c>
      <c r="K217" s="1">
        <v>65</v>
      </c>
    </row>
    <row r="218" spans="1:15" ht="15.75" customHeight="1" x14ac:dyDescent="0.35">
      <c r="A218" s="1" t="s">
        <v>551</v>
      </c>
      <c r="J218" s="1">
        <v>11</v>
      </c>
      <c r="K218" s="1">
        <v>70</v>
      </c>
    </row>
    <row r="219" spans="1:15" ht="15.75" customHeight="1" x14ac:dyDescent="0.35">
      <c r="A219" s="1" t="s">
        <v>535</v>
      </c>
      <c r="J219" s="1">
        <v>12</v>
      </c>
      <c r="K219" s="1">
        <v>75</v>
      </c>
    </row>
    <row r="220" spans="1:15" ht="15.75" customHeight="1" x14ac:dyDescent="0.35">
      <c r="A220" s="1" t="s">
        <v>552</v>
      </c>
      <c r="J220" s="1">
        <v>13</v>
      </c>
      <c r="K220" s="1">
        <v>80</v>
      </c>
    </row>
    <row r="221" spans="1:15" ht="15.75" customHeight="1" x14ac:dyDescent="0.35">
      <c r="A221" s="1" t="s">
        <v>553</v>
      </c>
      <c r="J221" s="1">
        <v>14</v>
      </c>
      <c r="K221" s="1">
        <v>85</v>
      </c>
    </row>
    <row r="222" spans="1:15" ht="15.75" customHeight="1" x14ac:dyDescent="0.35">
      <c r="A222" s="1" t="s">
        <v>101</v>
      </c>
      <c r="J222" s="1">
        <v>15</v>
      </c>
      <c r="K222" s="1">
        <v>90</v>
      </c>
    </row>
    <row r="223" spans="1:15" ht="15.75" customHeight="1" x14ac:dyDescent="0.35">
      <c r="A223" s="1" t="s">
        <v>510</v>
      </c>
      <c r="J223" s="1">
        <v>16</v>
      </c>
      <c r="K223" s="1">
        <v>95</v>
      </c>
    </row>
    <row r="224" spans="1:15" ht="15.75" customHeight="1" x14ac:dyDescent="0.35">
      <c r="A224" s="1" t="s">
        <v>554</v>
      </c>
      <c r="J224" s="1">
        <v>17</v>
      </c>
      <c r="K224" s="1">
        <v>100</v>
      </c>
    </row>
    <row r="225" spans="1:11" ht="15.75" customHeight="1" x14ac:dyDescent="0.35">
      <c r="A225" s="1" t="s">
        <v>555</v>
      </c>
      <c r="J225" s="1">
        <v>18</v>
      </c>
      <c r="K225" s="1">
        <v>105</v>
      </c>
    </row>
    <row r="226" spans="1:11" ht="15.75" customHeight="1" x14ac:dyDescent="0.35">
      <c r="A226" s="1" t="s">
        <v>554</v>
      </c>
      <c r="J226" s="1">
        <v>19</v>
      </c>
      <c r="K226" s="1">
        <v>110</v>
      </c>
    </row>
    <row r="227" spans="1:11" ht="15.75" customHeight="1" x14ac:dyDescent="0.35">
      <c r="A227" s="1" t="s">
        <v>514</v>
      </c>
      <c r="J227" s="1">
        <v>20</v>
      </c>
      <c r="K227" s="1">
        <v>115</v>
      </c>
    </row>
    <row r="228" spans="1:11" ht="15.75" customHeight="1" x14ac:dyDescent="0.35">
      <c r="A228" s="1" t="s">
        <v>556</v>
      </c>
      <c r="J228" s="1">
        <v>21</v>
      </c>
      <c r="K228" s="1">
        <v>120</v>
      </c>
    </row>
    <row r="229" spans="1:11" ht="15.75" customHeight="1" x14ac:dyDescent="0.35">
      <c r="A229" s="1" t="s">
        <v>557</v>
      </c>
      <c r="J229" s="1">
        <v>22</v>
      </c>
      <c r="K229" s="1">
        <v>125</v>
      </c>
    </row>
    <row r="230" spans="1:11" ht="15.75" customHeight="1" x14ac:dyDescent="0.35">
      <c r="A230" s="1" t="s">
        <v>558</v>
      </c>
      <c r="J230" s="1">
        <v>23</v>
      </c>
      <c r="K230" s="1">
        <v>130</v>
      </c>
    </row>
    <row r="231" spans="1:11" ht="15.75" customHeight="1" x14ac:dyDescent="0.35">
      <c r="A231" s="1" t="s">
        <v>559</v>
      </c>
      <c r="J231" s="1">
        <v>24</v>
      </c>
      <c r="K231" s="1">
        <v>135</v>
      </c>
    </row>
    <row r="232" spans="1:11" ht="15.75" customHeight="1" x14ac:dyDescent="0.35">
      <c r="A232" s="1" t="s">
        <v>560</v>
      </c>
      <c r="J232" s="1">
        <v>25</v>
      </c>
      <c r="K232" s="1">
        <v>140</v>
      </c>
    </row>
    <row r="233" spans="1:11" ht="15.75" customHeight="1" x14ac:dyDescent="0.35">
      <c r="J233" s="1">
        <v>26</v>
      </c>
      <c r="K233" s="1">
        <v>145</v>
      </c>
    </row>
    <row r="234" spans="1:11" ht="15.75" customHeight="1" x14ac:dyDescent="0.35">
      <c r="J234" s="1">
        <v>27</v>
      </c>
      <c r="K234" s="1">
        <v>150</v>
      </c>
    </row>
    <row r="235" spans="1:11" ht="15.75" customHeight="1" x14ac:dyDescent="0.35">
      <c r="J235" s="1">
        <v>28</v>
      </c>
      <c r="K235" s="1">
        <v>155</v>
      </c>
    </row>
    <row r="236" spans="1:11" ht="15.75" customHeight="1" x14ac:dyDescent="0.35">
      <c r="J236" s="1">
        <v>29</v>
      </c>
      <c r="K236" s="1">
        <v>160</v>
      </c>
    </row>
    <row r="237" spans="1:11" ht="15.75" customHeight="1" x14ac:dyDescent="0.35">
      <c r="J237" s="1">
        <v>30</v>
      </c>
      <c r="K237" s="1">
        <v>165</v>
      </c>
    </row>
    <row r="238" spans="1:11" ht="15.75" customHeight="1" x14ac:dyDescent="0.35">
      <c r="J238" s="1">
        <v>31</v>
      </c>
      <c r="K238" s="1">
        <v>170</v>
      </c>
    </row>
    <row r="239" spans="1:11" ht="15.75" customHeight="1" x14ac:dyDescent="0.35">
      <c r="J239" s="1">
        <v>32</v>
      </c>
      <c r="K239" s="1">
        <v>175</v>
      </c>
    </row>
    <row r="240" spans="1:11" ht="15.75" customHeight="1" x14ac:dyDescent="0.35">
      <c r="J240" s="1">
        <v>33</v>
      </c>
      <c r="K240" s="1">
        <v>180</v>
      </c>
    </row>
    <row r="241" spans="10:11" ht="15.75" customHeight="1" x14ac:dyDescent="0.35">
      <c r="J241" s="1">
        <v>34</v>
      </c>
      <c r="K241" s="1">
        <v>185</v>
      </c>
    </row>
    <row r="242" spans="10:11" ht="15.75" customHeight="1" x14ac:dyDescent="0.35">
      <c r="J242" s="1">
        <v>35</v>
      </c>
      <c r="K242" s="1">
        <v>190</v>
      </c>
    </row>
    <row r="243" spans="10:11" ht="15.75" customHeight="1" x14ac:dyDescent="0.35">
      <c r="J243" s="1">
        <v>36</v>
      </c>
      <c r="K243" s="1">
        <v>195</v>
      </c>
    </row>
    <row r="244" spans="10:11" ht="15.75" customHeight="1" x14ac:dyDescent="0.35">
      <c r="J244" s="1">
        <v>37</v>
      </c>
      <c r="K244" s="1">
        <v>200</v>
      </c>
    </row>
    <row r="245" spans="10:11" ht="15.75" customHeight="1" x14ac:dyDescent="0.35">
      <c r="J245" s="1">
        <v>38</v>
      </c>
      <c r="K245" s="1">
        <v>205</v>
      </c>
    </row>
    <row r="246" spans="10:11" ht="15.75" customHeight="1" x14ac:dyDescent="0.35">
      <c r="J246" s="1">
        <v>39</v>
      </c>
      <c r="K246" s="1">
        <v>210</v>
      </c>
    </row>
    <row r="247" spans="10:11" ht="15.75" customHeight="1" x14ac:dyDescent="0.35">
      <c r="J247" s="1">
        <v>40</v>
      </c>
      <c r="K247" s="1">
        <v>215</v>
      </c>
    </row>
    <row r="248" spans="10:11" ht="15.75" customHeight="1" x14ac:dyDescent="0.35">
      <c r="J248" s="1">
        <v>41</v>
      </c>
      <c r="K248" s="1">
        <v>220</v>
      </c>
    </row>
    <row r="249" spans="10:11" ht="15.75" customHeight="1" x14ac:dyDescent="0.35">
      <c r="J249" s="1">
        <v>42</v>
      </c>
      <c r="K249" s="1">
        <v>225</v>
      </c>
    </row>
    <row r="250" spans="10:11" ht="15.75" customHeight="1" x14ac:dyDescent="0.35">
      <c r="J250" s="1">
        <v>43</v>
      </c>
      <c r="K250" s="1">
        <v>230</v>
      </c>
    </row>
    <row r="251" spans="10:11" ht="15.75" customHeight="1" x14ac:dyDescent="0.35">
      <c r="J251" s="1">
        <v>44</v>
      </c>
      <c r="K251" s="1">
        <v>235</v>
      </c>
    </row>
    <row r="252" spans="10:11" ht="15.75" customHeight="1" x14ac:dyDescent="0.35">
      <c r="J252" s="1">
        <v>45</v>
      </c>
      <c r="K252" s="1">
        <v>240</v>
      </c>
    </row>
    <row r="253" spans="10:11" ht="15.75" customHeight="1" x14ac:dyDescent="0.35">
      <c r="J253" s="1">
        <v>46</v>
      </c>
      <c r="K253" s="1">
        <v>245</v>
      </c>
    </row>
    <row r="254" spans="10:11" ht="15.75" customHeight="1" x14ac:dyDescent="0.35">
      <c r="J254" s="1">
        <v>47</v>
      </c>
      <c r="K254" s="1">
        <v>250</v>
      </c>
    </row>
    <row r="255" spans="10:11" ht="15.75" customHeight="1" x14ac:dyDescent="0.35">
      <c r="J255" s="1">
        <v>48</v>
      </c>
      <c r="K255" s="1">
        <v>255</v>
      </c>
    </row>
    <row r="256" spans="10:11" ht="15.75" customHeight="1" x14ac:dyDescent="0.35">
      <c r="J256" s="1">
        <v>49</v>
      </c>
      <c r="K256" s="1">
        <v>260</v>
      </c>
    </row>
    <row r="257" spans="10:11" ht="15.75" customHeight="1" x14ac:dyDescent="0.35">
      <c r="J257" s="1">
        <v>50</v>
      </c>
      <c r="K257" s="1">
        <v>265</v>
      </c>
    </row>
    <row r="258" spans="10:11" ht="15.75" customHeight="1" x14ac:dyDescent="0.35">
      <c r="J258" s="1">
        <v>51</v>
      </c>
      <c r="K258" s="1">
        <v>270</v>
      </c>
    </row>
    <row r="259" spans="10:11" ht="15.75" customHeight="1" x14ac:dyDescent="0.35">
      <c r="J259" s="1">
        <v>52</v>
      </c>
      <c r="K259" s="1">
        <v>275</v>
      </c>
    </row>
    <row r="260" spans="10:11" ht="15.75" customHeight="1" x14ac:dyDescent="0.35">
      <c r="J260" s="1">
        <v>53</v>
      </c>
      <c r="K260" s="1">
        <v>280</v>
      </c>
    </row>
    <row r="261" spans="10:11" ht="15.75" customHeight="1" x14ac:dyDescent="0.35">
      <c r="J261" s="1">
        <v>54</v>
      </c>
      <c r="K261" s="1">
        <v>285</v>
      </c>
    </row>
    <row r="262" spans="10:11" ht="15.75" customHeight="1" x14ac:dyDescent="0.35">
      <c r="J262" s="1">
        <v>55</v>
      </c>
      <c r="K262" s="1">
        <v>290</v>
      </c>
    </row>
    <row r="263" spans="10:11" ht="15.75" customHeight="1" x14ac:dyDescent="0.35">
      <c r="J263" s="1">
        <v>56</v>
      </c>
      <c r="K263" s="1">
        <v>295</v>
      </c>
    </row>
    <row r="264" spans="10:11" ht="15.75" customHeight="1" x14ac:dyDescent="0.35">
      <c r="J264" s="1">
        <v>57</v>
      </c>
      <c r="K264" s="1">
        <v>300</v>
      </c>
    </row>
    <row r="265" spans="10:11" ht="15.75" customHeight="1" x14ac:dyDescent="0.35">
      <c r="J265" s="1">
        <v>58</v>
      </c>
      <c r="K265" s="1">
        <v>305</v>
      </c>
    </row>
    <row r="266" spans="10:11" ht="15.75" customHeight="1" x14ac:dyDescent="0.35">
      <c r="J266" s="1">
        <v>59</v>
      </c>
      <c r="K266" s="1">
        <v>310</v>
      </c>
    </row>
    <row r="267" spans="10:11" ht="15.75" customHeight="1" x14ac:dyDescent="0.35">
      <c r="J267" s="1">
        <v>60</v>
      </c>
      <c r="K267" s="1">
        <v>315</v>
      </c>
    </row>
    <row r="268" spans="10:11" ht="15.75" customHeight="1" x14ac:dyDescent="0.35">
      <c r="J268" s="1">
        <v>61</v>
      </c>
      <c r="K268" s="1">
        <v>320</v>
      </c>
    </row>
    <row r="269" spans="10:11" ht="15.75" customHeight="1" x14ac:dyDescent="0.35">
      <c r="J269" s="1">
        <v>62</v>
      </c>
      <c r="K269" s="1">
        <v>325</v>
      </c>
    </row>
    <row r="270" spans="10:11" ht="15.75" customHeight="1" x14ac:dyDescent="0.35">
      <c r="J270" s="1">
        <v>63</v>
      </c>
      <c r="K270" s="1">
        <v>330</v>
      </c>
    </row>
    <row r="271" spans="10:11" ht="15.75" customHeight="1" x14ac:dyDescent="0.35">
      <c r="J271" s="1">
        <v>64</v>
      </c>
      <c r="K271" s="1">
        <v>335</v>
      </c>
    </row>
    <row r="272" spans="10:11" ht="15.75" customHeight="1" x14ac:dyDescent="0.35">
      <c r="J272" s="1">
        <v>65</v>
      </c>
      <c r="K272" s="1">
        <v>340</v>
      </c>
    </row>
    <row r="273" spans="10:11" ht="15.75" customHeight="1" x14ac:dyDescent="0.35">
      <c r="J273" s="1">
        <v>66</v>
      </c>
      <c r="K273" s="1">
        <v>345</v>
      </c>
    </row>
    <row r="274" spans="10:11" ht="15.75" customHeight="1" x14ac:dyDescent="0.35">
      <c r="J274" s="1">
        <v>67</v>
      </c>
      <c r="K274" s="1">
        <v>350</v>
      </c>
    </row>
    <row r="275" spans="10:11" ht="15.75" customHeight="1" x14ac:dyDescent="0.35">
      <c r="J275" s="1">
        <v>68</v>
      </c>
      <c r="K275" s="1">
        <v>355</v>
      </c>
    </row>
    <row r="276" spans="10:11" ht="15.75" customHeight="1" x14ac:dyDescent="0.35">
      <c r="J276" s="1">
        <v>69</v>
      </c>
      <c r="K276" s="1">
        <v>360</v>
      </c>
    </row>
    <row r="277" spans="10:11" ht="15.75" customHeight="1" x14ac:dyDescent="0.35">
      <c r="J277" s="1">
        <v>70</v>
      </c>
      <c r="K277" s="1">
        <v>365</v>
      </c>
    </row>
    <row r="278" spans="10:11" ht="15.75" customHeight="1" x14ac:dyDescent="0.35">
      <c r="J278" s="1">
        <v>71</v>
      </c>
      <c r="K278" s="1">
        <v>370</v>
      </c>
    </row>
    <row r="279" spans="10:11" ht="15.75" customHeight="1" x14ac:dyDescent="0.35">
      <c r="J279" s="1">
        <v>72</v>
      </c>
      <c r="K279" s="1">
        <v>375</v>
      </c>
    </row>
    <row r="280" spans="10:11" ht="15.75" customHeight="1" x14ac:dyDescent="0.35">
      <c r="J280" s="1">
        <v>73</v>
      </c>
      <c r="K280" s="1">
        <v>380</v>
      </c>
    </row>
    <row r="281" spans="10:11" ht="15.75" customHeight="1" x14ac:dyDescent="0.35">
      <c r="J281" s="1">
        <v>74</v>
      </c>
      <c r="K281" s="1">
        <v>385</v>
      </c>
    </row>
    <row r="282" spans="10:11" ht="15.75" customHeight="1" x14ac:dyDescent="0.35">
      <c r="J282" s="1">
        <v>75</v>
      </c>
      <c r="K282" s="1">
        <v>390</v>
      </c>
    </row>
    <row r="283" spans="10:11" ht="15.75" customHeight="1" x14ac:dyDescent="0.35">
      <c r="J283" s="1">
        <v>76</v>
      </c>
      <c r="K283" s="1">
        <v>395</v>
      </c>
    </row>
    <row r="284" spans="10:11" ht="15.75" customHeight="1" x14ac:dyDescent="0.35">
      <c r="J284" s="1">
        <v>77</v>
      </c>
      <c r="K284" s="1">
        <v>400</v>
      </c>
    </row>
    <row r="285" spans="10:11" ht="15.75" customHeight="1" x14ac:dyDescent="0.35">
      <c r="J285" s="1">
        <v>78</v>
      </c>
      <c r="K285" s="1">
        <v>405</v>
      </c>
    </row>
    <row r="286" spans="10:11" ht="15.75" customHeight="1" x14ac:dyDescent="0.35">
      <c r="J286" s="1">
        <v>79</v>
      </c>
      <c r="K286" s="1">
        <v>410</v>
      </c>
    </row>
    <row r="287" spans="10:11" ht="15.75" customHeight="1" x14ac:dyDescent="0.35">
      <c r="J287" s="1">
        <v>80</v>
      </c>
      <c r="K287" s="1">
        <v>415</v>
      </c>
    </row>
    <row r="288" spans="10:11" ht="15.75" customHeight="1" x14ac:dyDescent="0.35">
      <c r="J288" s="1">
        <v>81</v>
      </c>
      <c r="K288" s="1">
        <v>420</v>
      </c>
    </row>
    <row r="289" spans="10:11" ht="15.75" customHeight="1" x14ac:dyDescent="0.35">
      <c r="J289" s="1">
        <v>82</v>
      </c>
      <c r="K289" s="1">
        <v>425</v>
      </c>
    </row>
    <row r="290" spans="10:11" ht="15.75" customHeight="1" x14ac:dyDescent="0.35">
      <c r="J290" s="1">
        <v>83</v>
      </c>
      <c r="K290" s="1">
        <v>430</v>
      </c>
    </row>
    <row r="291" spans="10:11" ht="15.75" customHeight="1" x14ac:dyDescent="0.35">
      <c r="J291" s="1">
        <v>84</v>
      </c>
      <c r="K291" s="1">
        <v>435</v>
      </c>
    </row>
    <row r="292" spans="10:11" ht="15.75" customHeight="1" x14ac:dyDescent="0.35">
      <c r="J292" s="1">
        <v>85</v>
      </c>
      <c r="K292" s="1">
        <v>440</v>
      </c>
    </row>
    <row r="293" spans="10:11" ht="15.75" customHeight="1" x14ac:dyDescent="0.35">
      <c r="J293" s="1">
        <v>86</v>
      </c>
      <c r="K293" s="1">
        <v>445</v>
      </c>
    </row>
    <row r="294" spans="10:11" ht="15.75" customHeight="1" x14ac:dyDescent="0.35">
      <c r="J294" s="1">
        <v>87</v>
      </c>
      <c r="K294" s="1">
        <v>450</v>
      </c>
    </row>
    <row r="295" spans="10:11" ht="15.75" customHeight="1" x14ac:dyDescent="0.35">
      <c r="J295" s="1">
        <v>88</v>
      </c>
      <c r="K295" s="1">
        <v>455</v>
      </c>
    </row>
    <row r="296" spans="10:11" ht="15.75" customHeight="1" x14ac:dyDescent="0.35">
      <c r="J296" s="1">
        <v>89</v>
      </c>
      <c r="K296" s="1">
        <v>460</v>
      </c>
    </row>
    <row r="297" spans="10:11" ht="15.75" customHeight="1" x14ac:dyDescent="0.35">
      <c r="J297" s="1">
        <v>90</v>
      </c>
      <c r="K297" s="1">
        <v>465</v>
      </c>
    </row>
    <row r="298" spans="10:11" ht="15.75" customHeight="1" x14ac:dyDescent="0.35">
      <c r="J298" s="1">
        <v>91</v>
      </c>
      <c r="K298" s="1">
        <v>470</v>
      </c>
    </row>
    <row r="299" spans="10:11" ht="15.75" customHeight="1" x14ac:dyDescent="0.35">
      <c r="J299" s="1">
        <v>92</v>
      </c>
      <c r="K299" s="1">
        <v>475</v>
      </c>
    </row>
    <row r="300" spans="10:11" ht="15.75" customHeight="1" x14ac:dyDescent="0.35">
      <c r="J300" s="1">
        <v>93</v>
      </c>
      <c r="K300" s="1">
        <v>480</v>
      </c>
    </row>
    <row r="301" spans="10:11" ht="15.75" customHeight="1" x14ac:dyDescent="0.35">
      <c r="J301" s="1">
        <v>94</v>
      </c>
      <c r="K301" s="1">
        <v>485</v>
      </c>
    </row>
    <row r="302" spans="10:11" ht="15.75" customHeight="1" x14ac:dyDescent="0.35">
      <c r="J302" s="1">
        <v>95</v>
      </c>
      <c r="K302" s="1">
        <v>490</v>
      </c>
    </row>
    <row r="303" spans="10:11" ht="15.75" customHeight="1" x14ac:dyDescent="0.35">
      <c r="J303" s="1">
        <v>96</v>
      </c>
      <c r="K303" s="1">
        <v>495</v>
      </c>
    </row>
    <row r="304" spans="10:11" ht="15.75" customHeight="1" x14ac:dyDescent="0.35">
      <c r="J304" s="1">
        <v>97</v>
      </c>
      <c r="K304" s="1">
        <v>500</v>
      </c>
    </row>
    <row r="305" spans="1:15" ht="15.75" customHeight="1" x14ac:dyDescent="0.35">
      <c r="J305" s="1">
        <v>98</v>
      </c>
      <c r="K305" s="1">
        <v>505</v>
      </c>
    </row>
    <row r="306" spans="1:15" ht="15.75" customHeight="1" x14ac:dyDescent="0.35">
      <c r="J306" s="1">
        <v>99</v>
      </c>
      <c r="K306" s="1">
        <v>510</v>
      </c>
    </row>
    <row r="307" spans="1:15" ht="15.75" customHeight="1" x14ac:dyDescent="0.35">
      <c r="J307" s="1">
        <v>100</v>
      </c>
      <c r="K307" s="1">
        <v>515</v>
      </c>
    </row>
    <row r="308" spans="1:15" ht="15.75" customHeight="1" x14ac:dyDescent="0.35">
      <c r="J308" s="1">
        <v>101</v>
      </c>
      <c r="K308" s="1">
        <v>520</v>
      </c>
    </row>
    <row r="309" spans="1:15" ht="15.75" customHeight="1" x14ac:dyDescent="0.35">
      <c r="J309" s="1">
        <v>102</v>
      </c>
      <c r="K309" s="1">
        <v>525</v>
      </c>
    </row>
    <row r="310" spans="1:15" ht="15.75" customHeight="1" x14ac:dyDescent="0.35">
      <c r="J310" s="1">
        <v>103</v>
      </c>
      <c r="K310" s="1">
        <v>530</v>
      </c>
    </row>
    <row r="311" spans="1:15" ht="15.75" customHeight="1" x14ac:dyDescent="0.35">
      <c r="J311" s="1">
        <v>104</v>
      </c>
      <c r="K311" s="1">
        <v>535</v>
      </c>
    </row>
    <row r="312" spans="1:15" ht="15.75" customHeight="1" x14ac:dyDescent="0.35">
      <c r="J312" s="1">
        <v>105</v>
      </c>
      <c r="K312" s="1">
        <v>540</v>
      </c>
    </row>
    <row r="313" spans="1:15" ht="15.75" customHeight="1" x14ac:dyDescent="0.35">
      <c r="J313" s="1">
        <v>106</v>
      </c>
      <c r="K313" s="1">
        <v>545</v>
      </c>
    </row>
    <row r="314" spans="1:15" ht="15.75" customHeight="1" x14ac:dyDescent="0.35">
      <c r="J314" s="1">
        <v>107</v>
      </c>
      <c r="K314" s="1">
        <v>550</v>
      </c>
    </row>
    <row r="315" spans="1:15" ht="15.75" customHeight="1" x14ac:dyDescent="0.35">
      <c r="J315" s="1">
        <v>108</v>
      </c>
      <c r="K315" s="1">
        <v>555</v>
      </c>
    </row>
    <row r="316" spans="1:15" ht="15.75" customHeight="1" x14ac:dyDescent="0.35">
      <c r="J316" s="1">
        <v>109</v>
      </c>
      <c r="K316" s="1">
        <v>560</v>
      </c>
    </row>
    <row r="317" spans="1:15" ht="15.75" customHeight="1" x14ac:dyDescent="0.35">
      <c r="J317" s="1">
        <v>110</v>
      </c>
      <c r="K317" s="1">
        <v>565</v>
      </c>
    </row>
    <row r="318" spans="1:15" ht="15.75" customHeight="1" x14ac:dyDescent="0.35"/>
    <row r="319" spans="1:15" ht="15.75" customHeight="1" x14ac:dyDescent="0.35">
      <c r="A319" s="1" t="s">
        <v>561</v>
      </c>
    </row>
    <row r="320" spans="1:15" ht="15.75" customHeight="1" x14ac:dyDescent="0.35">
      <c r="A320" s="1" t="s">
        <v>562</v>
      </c>
      <c r="J320" s="1" t="s">
        <v>273</v>
      </c>
      <c r="K320" s="1" t="s">
        <v>563</v>
      </c>
      <c r="M320" s="1" t="s">
        <v>486</v>
      </c>
      <c r="O320" s="1" t="s">
        <v>487</v>
      </c>
    </row>
    <row r="321" spans="1:15" ht="15.75" customHeight="1" x14ac:dyDescent="0.35">
      <c r="A321" s="1" t="s">
        <v>8</v>
      </c>
      <c r="J321" s="1">
        <v>1</v>
      </c>
      <c r="K321" s="1">
        <v>15</v>
      </c>
      <c r="M321" s="1" t="s">
        <v>489</v>
      </c>
      <c r="N321" s="1">
        <f>QUARTILE(K321:K440,1)</f>
        <v>163.75</v>
      </c>
      <c r="O321" s="1">
        <f>_xlfn.PERCENTILE.EXC(K$321:K$441,0.1)</f>
        <v>70.5</v>
      </c>
    </row>
    <row r="322" spans="1:15" ht="15.75" customHeight="1" x14ac:dyDescent="0.35">
      <c r="A322" s="1" t="s">
        <v>564</v>
      </c>
      <c r="J322" s="1">
        <v>2</v>
      </c>
      <c r="K322" s="1">
        <v>20</v>
      </c>
      <c r="M322" s="1" t="s">
        <v>492</v>
      </c>
      <c r="N322" s="1">
        <f>QUARTILE(K321:K440,2)</f>
        <v>312.5</v>
      </c>
      <c r="O322" s="1">
        <f>_xlfn.PERCENTILE.EXC(K321:K441,0.2)</f>
        <v>131</v>
      </c>
    </row>
    <row r="323" spans="1:15" ht="15.75" customHeight="1" x14ac:dyDescent="0.35">
      <c r="A323" s="1" t="s">
        <v>565</v>
      </c>
      <c r="J323" s="1">
        <v>3</v>
      </c>
      <c r="K323" s="1">
        <v>25</v>
      </c>
      <c r="M323" s="1" t="s">
        <v>495</v>
      </c>
      <c r="N323" s="1">
        <f>QUARTILE(K321:K440,3)</f>
        <v>461.25</v>
      </c>
      <c r="O323" s="1">
        <f>_xlfn.PERCENTILE.EXC(K321:K441,0.3)</f>
        <v>191.5</v>
      </c>
    </row>
    <row r="324" spans="1:15" ht="15.75" customHeight="1" x14ac:dyDescent="0.35">
      <c r="A324" s="1" t="s">
        <v>566</v>
      </c>
      <c r="J324" s="1">
        <v>4</v>
      </c>
      <c r="K324" s="1">
        <v>30</v>
      </c>
    </row>
    <row r="325" spans="1:15" ht="15.75" customHeight="1" x14ac:dyDescent="0.35">
      <c r="A325" s="1" t="s">
        <v>567</v>
      </c>
      <c r="J325" s="1">
        <v>5</v>
      </c>
      <c r="K325" s="1">
        <v>35</v>
      </c>
    </row>
    <row r="326" spans="1:15" ht="15.75" customHeight="1" x14ac:dyDescent="0.35">
      <c r="A326" s="1" t="s">
        <v>568</v>
      </c>
      <c r="J326" s="1">
        <v>6</v>
      </c>
      <c r="K326" s="1">
        <v>40</v>
      </c>
    </row>
    <row r="327" spans="1:15" ht="15.75" customHeight="1" x14ac:dyDescent="0.35">
      <c r="A327" s="1" t="s">
        <v>569</v>
      </c>
      <c r="J327" s="1">
        <v>7</v>
      </c>
      <c r="K327" s="1">
        <v>45</v>
      </c>
    </row>
    <row r="328" spans="1:15" ht="15.75" customHeight="1" x14ac:dyDescent="0.35">
      <c r="A328" s="1" t="s">
        <v>570</v>
      </c>
      <c r="J328" s="1">
        <v>8</v>
      </c>
      <c r="K328" s="1">
        <v>50</v>
      </c>
    </row>
    <row r="329" spans="1:15" ht="15.75" customHeight="1" x14ac:dyDescent="0.35">
      <c r="A329" s="1" t="s">
        <v>571</v>
      </c>
      <c r="J329" s="1">
        <v>9</v>
      </c>
      <c r="K329" s="1">
        <v>55</v>
      </c>
    </row>
    <row r="330" spans="1:15" ht="15.75" customHeight="1" x14ac:dyDescent="0.35">
      <c r="A330" s="1" t="s">
        <v>572</v>
      </c>
      <c r="J330" s="1">
        <v>10</v>
      </c>
      <c r="K330" s="1">
        <v>60</v>
      </c>
    </row>
    <row r="331" spans="1:15" ht="15.75" customHeight="1" x14ac:dyDescent="0.35">
      <c r="A331" s="1" t="s">
        <v>573</v>
      </c>
      <c r="J331" s="1">
        <v>11</v>
      </c>
      <c r="K331" s="1">
        <v>65</v>
      </c>
    </row>
    <row r="332" spans="1:15" ht="15.75" customHeight="1" x14ac:dyDescent="0.35">
      <c r="A332" s="1" t="s">
        <v>574</v>
      </c>
      <c r="J332" s="1">
        <v>12</v>
      </c>
      <c r="K332" s="1">
        <v>70</v>
      </c>
    </row>
    <row r="333" spans="1:15" ht="15.75" customHeight="1" x14ac:dyDescent="0.35">
      <c r="A333" s="1" t="s">
        <v>575</v>
      </c>
      <c r="J333" s="1">
        <v>13</v>
      </c>
      <c r="K333" s="1">
        <v>75</v>
      </c>
    </row>
    <row r="334" spans="1:15" ht="15.75" customHeight="1" x14ac:dyDescent="0.35">
      <c r="A334" s="1" t="s">
        <v>576</v>
      </c>
      <c r="J334" s="1">
        <v>14</v>
      </c>
      <c r="K334" s="1">
        <v>80</v>
      </c>
    </row>
    <row r="335" spans="1:15" ht="15.75" customHeight="1" x14ac:dyDescent="0.35">
      <c r="A335" s="1" t="s">
        <v>101</v>
      </c>
      <c r="J335" s="1">
        <v>15</v>
      </c>
      <c r="K335" s="1">
        <v>85</v>
      </c>
    </row>
    <row r="336" spans="1:15" ht="15.75" customHeight="1" x14ac:dyDescent="0.35">
      <c r="A336" s="1" t="s">
        <v>510</v>
      </c>
      <c r="J336" s="1">
        <v>16</v>
      </c>
      <c r="K336" s="1">
        <v>90</v>
      </c>
    </row>
    <row r="337" spans="1:11" ht="15.75" customHeight="1" x14ac:dyDescent="0.35">
      <c r="A337" s="1" t="s">
        <v>577</v>
      </c>
      <c r="J337" s="1">
        <v>17</v>
      </c>
      <c r="K337" s="1">
        <v>95</v>
      </c>
    </row>
    <row r="338" spans="1:11" ht="15.75" customHeight="1" x14ac:dyDescent="0.35">
      <c r="A338" s="1" t="s">
        <v>578</v>
      </c>
      <c r="J338" s="1">
        <v>18</v>
      </c>
      <c r="K338" s="1">
        <v>100</v>
      </c>
    </row>
    <row r="339" spans="1:11" ht="15.75" customHeight="1" x14ac:dyDescent="0.35">
      <c r="A339" s="1" t="s">
        <v>577</v>
      </c>
      <c r="J339" s="1">
        <v>19</v>
      </c>
      <c r="K339" s="1">
        <v>105</v>
      </c>
    </row>
    <row r="340" spans="1:11" ht="15.75" customHeight="1" x14ac:dyDescent="0.35">
      <c r="A340" s="1" t="s">
        <v>514</v>
      </c>
      <c r="J340" s="1">
        <v>20</v>
      </c>
      <c r="K340" s="1">
        <v>110</v>
      </c>
    </row>
    <row r="341" spans="1:11" ht="15.75" customHeight="1" x14ac:dyDescent="0.35">
      <c r="A341" s="1" t="s">
        <v>579</v>
      </c>
      <c r="J341" s="1">
        <v>21</v>
      </c>
      <c r="K341" s="1">
        <v>115</v>
      </c>
    </row>
    <row r="342" spans="1:11" ht="15.75" customHeight="1" x14ac:dyDescent="0.35">
      <c r="A342" s="1" t="s">
        <v>580</v>
      </c>
      <c r="J342" s="1">
        <v>22</v>
      </c>
      <c r="K342" s="1">
        <v>120</v>
      </c>
    </row>
    <row r="343" spans="1:11" ht="15.75" customHeight="1" x14ac:dyDescent="0.35">
      <c r="A343" s="1" t="s">
        <v>581</v>
      </c>
      <c r="J343" s="1">
        <v>23</v>
      </c>
      <c r="K343" s="1">
        <v>125</v>
      </c>
    </row>
    <row r="344" spans="1:11" ht="15.75" customHeight="1" x14ac:dyDescent="0.35">
      <c r="A344" s="1" t="s">
        <v>582</v>
      </c>
      <c r="J344" s="1">
        <v>24</v>
      </c>
      <c r="K344" s="1">
        <v>130</v>
      </c>
    </row>
    <row r="345" spans="1:11" ht="15.75" customHeight="1" x14ac:dyDescent="0.35">
      <c r="A345" s="1" t="s">
        <v>583</v>
      </c>
      <c r="J345" s="1">
        <v>25</v>
      </c>
      <c r="K345" s="1">
        <v>135</v>
      </c>
    </row>
    <row r="346" spans="1:11" ht="15.75" customHeight="1" x14ac:dyDescent="0.35">
      <c r="J346" s="1">
        <v>26</v>
      </c>
      <c r="K346" s="1">
        <v>140</v>
      </c>
    </row>
    <row r="347" spans="1:11" ht="15.75" customHeight="1" x14ac:dyDescent="0.35">
      <c r="J347" s="1">
        <v>27</v>
      </c>
      <c r="K347" s="1">
        <v>145</v>
      </c>
    </row>
    <row r="348" spans="1:11" ht="15.75" customHeight="1" x14ac:dyDescent="0.35">
      <c r="J348" s="1">
        <v>28</v>
      </c>
      <c r="K348" s="1">
        <v>150</v>
      </c>
    </row>
    <row r="349" spans="1:11" ht="15.75" customHeight="1" x14ac:dyDescent="0.35">
      <c r="J349" s="1">
        <v>29</v>
      </c>
      <c r="K349" s="1">
        <v>155</v>
      </c>
    </row>
    <row r="350" spans="1:11" ht="15.75" customHeight="1" x14ac:dyDescent="0.35">
      <c r="J350" s="1">
        <v>30</v>
      </c>
      <c r="K350" s="1">
        <v>160</v>
      </c>
    </row>
    <row r="351" spans="1:11" ht="15.75" customHeight="1" x14ac:dyDescent="0.35">
      <c r="J351" s="1">
        <v>31</v>
      </c>
      <c r="K351" s="1">
        <v>165</v>
      </c>
    </row>
    <row r="352" spans="1:11" ht="15.75" customHeight="1" x14ac:dyDescent="0.35">
      <c r="J352" s="1">
        <v>32</v>
      </c>
      <c r="K352" s="1">
        <v>170</v>
      </c>
    </row>
    <row r="353" spans="10:11" ht="15.75" customHeight="1" x14ac:dyDescent="0.35">
      <c r="J353" s="1">
        <v>33</v>
      </c>
      <c r="K353" s="1">
        <v>175</v>
      </c>
    </row>
    <row r="354" spans="10:11" ht="15.75" customHeight="1" x14ac:dyDescent="0.35">
      <c r="J354" s="1">
        <v>34</v>
      </c>
      <c r="K354" s="1">
        <v>180</v>
      </c>
    </row>
    <row r="355" spans="10:11" ht="15.75" customHeight="1" x14ac:dyDescent="0.35">
      <c r="J355" s="1">
        <v>35</v>
      </c>
      <c r="K355" s="1">
        <v>185</v>
      </c>
    </row>
    <row r="356" spans="10:11" ht="15.75" customHeight="1" x14ac:dyDescent="0.35">
      <c r="J356" s="1">
        <v>36</v>
      </c>
      <c r="K356" s="1">
        <v>190</v>
      </c>
    </row>
    <row r="357" spans="10:11" ht="15.75" customHeight="1" x14ac:dyDescent="0.35">
      <c r="J357" s="1">
        <v>37</v>
      </c>
      <c r="K357" s="1">
        <v>195</v>
      </c>
    </row>
    <row r="358" spans="10:11" ht="15.75" customHeight="1" x14ac:dyDescent="0.35">
      <c r="J358" s="1">
        <v>38</v>
      </c>
      <c r="K358" s="1">
        <v>200</v>
      </c>
    </row>
    <row r="359" spans="10:11" ht="15.75" customHeight="1" x14ac:dyDescent="0.35">
      <c r="J359" s="1">
        <v>39</v>
      </c>
      <c r="K359" s="1">
        <v>205</v>
      </c>
    </row>
    <row r="360" spans="10:11" ht="15.75" customHeight="1" x14ac:dyDescent="0.35">
      <c r="J360" s="1">
        <v>40</v>
      </c>
      <c r="K360" s="1">
        <v>210</v>
      </c>
    </row>
    <row r="361" spans="10:11" ht="15.75" customHeight="1" x14ac:dyDescent="0.35">
      <c r="J361" s="1">
        <v>41</v>
      </c>
      <c r="K361" s="1">
        <v>215</v>
      </c>
    </row>
    <row r="362" spans="10:11" ht="15.75" customHeight="1" x14ac:dyDescent="0.35">
      <c r="J362" s="1">
        <v>42</v>
      </c>
      <c r="K362" s="1">
        <v>220</v>
      </c>
    </row>
    <row r="363" spans="10:11" ht="15.75" customHeight="1" x14ac:dyDescent="0.35">
      <c r="J363" s="1">
        <v>43</v>
      </c>
      <c r="K363" s="1">
        <v>225</v>
      </c>
    </row>
    <row r="364" spans="10:11" ht="15.75" customHeight="1" x14ac:dyDescent="0.35">
      <c r="J364" s="1">
        <v>44</v>
      </c>
      <c r="K364" s="1">
        <v>230</v>
      </c>
    </row>
    <row r="365" spans="10:11" ht="15.75" customHeight="1" x14ac:dyDescent="0.35">
      <c r="J365" s="1">
        <v>45</v>
      </c>
      <c r="K365" s="1">
        <v>235</v>
      </c>
    </row>
    <row r="366" spans="10:11" ht="15.75" customHeight="1" x14ac:dyDescent="0.35">
      <c r="J366" s="1">
        <v>46</v>
      </c>
      <c r="K366" s="1">
        <v>240</v>
      </c>
    </row>
    <row r="367" spans="10:11" ht="15.75" customHeight="1" x14ac:dyDescent="0.35">
      <c r="J367" s="1">
        <v>47</v>
      </c>
      <c r="K367" s="1">
        <v>245</v>
      </c>
    </row>
    <row r="368" spans="10:11" ht="15.75" customHeight="1" x14ac:dyDescent="0.35">
      <c r="J368" s="1">
        <v>48</v>
      </c>
      <c r="K368" s="1">
        <v>250</v>
      </c>
    </row>
    <row r="369" spans="10:11" ht="15.75" customHeight="1" x14ac:dyDescent="0.35">
      <c r="J369" s="1">
        <v>49</v>
      </c>
      <c r="K369" s="1">
        <v>255</v>
      </c>
    </row>
    <row r="370" spans="10:11" ht="15.75" customHeight="1" x14ac:dyDescent="0.35">
      <c r="J370" s="1">
        <v>50</v>
      </c>
      <c r="K370" s="1">
        <v>260</v>
      </c>
    </row>
    <row r="371" spans="10:11" ht="15.75" customHeight="1" x14ac:dyDescent="0.35">
      <c r="J371" s="1">
        <v>51</v>
      </c>
      <c r="K371" s="1">
        <v>265</v>
      </c>
    </row>
    <row r="372" spans="10:11" ht="15.75" customHeight="1" x14ac:dyDescent="0.35">
      <c r="J372" s="1">
        <v>52</v>
      </c>
      <c r="K372" s="1">
        <v>270</v>
      </c>
    </row>
    <row r="373" spans="10:11" ht="15.75" customHeight="1" x14ac:dyDescent="0.35">
      <c r="J373" s="1">
        <v>53</v>
      </c>
      <c r="K373" s="1">
        <v>275</v>
      </c>
    </row>
    <row r="374" spans="10:11" ht="15.75" customHeight="1" x14ac:dyDescent="0.35">
      <c r="J374" s="1">
        <v>54</v>
      </c>
      <c r="K374" s="1">
        <v>280</v>
      </c>
    </row>
    <row r="375" spans="10:11" ht="15.75" customHeight="1" x14ac:dyDescent="0.35">
      <c r="J375" s="1">
        <v>55</v>
      </c>
      <c r="K375" s="1">
        <v>285</v>
      </c>
    </row>
    <row r="376" spans="10:11" ht="15.75" customHeight="1" x14ac:dyDescent="0.35">
      <c r="J376" s="1">
        <v>56</v>
      </c>
      <c r="K376" s="1">
        <v>290</v>
      </c>
    </row>
    <row r="377" spans="10:11" ht="15.75" customHeight="1" x14ac:dyDescent="0.35">
      <c r="J377" s="1">
        <v>57</v>
      </c>
      <c r="K377" s="1">
        <v>295</v>
      </c>
    </row>
    <row r="378" spans="10:11" ht="15.75" customHeight="1" x14ac:dyDescent="0.35">
      <c r="J378" s="1">
        <v>58</v>
      </c>
      <c r="K378" s="1">
        <v>300</v>
      </c>
    </row>
    <row r="379" spans="10:11" ht="15.75" customHeight="1" x14ac:dyDescent="0.35">
      <c r="J379" s="1">
        <v>59</v>
      </c>
      <c r="K379" s="1">
        <v>305</v>
      </c>
    </row>
    <row r="380" spans="10:11" ht="15.75" customHeight="1" x14ac:dyDescent="0.35">
      <c r="J380" s="1">
        <v>60</v>
      </c>
      <c r="K380" s="1">
        <v>310</v>
      </c>
    </row>
    <row r="381" spans="10:11" ht="15.75" customHeight="1" x14ac:dyDescent="0.35">
      <c r="J381" s="1">
        <v>61</v>
      </c>
      <c r="K381" s="1">
        <v>315</v>
      </c>
    </row>
    <row r="382" spans="10:11" ht="15.75" customHeight="1" x14ac:dyDescent="0.35">
      <c r="J382" s="1">
        <v>62</v>
      </c>
      <c r="K382" s="1">
        <v>320</v>
      </c>
    </row>
    <row r="383" spans="10:11" ht="15.75" customHeight="1" x14ac:dyDescent="0.35">
      <c r="J383" s="1">
        <v>63</v>
      </c>
      <c r="K383" s="1">
        <v>325</v>
      </c>
    </row>
    <row r="384" spans="10:11" ht="15.75" customHeight="1" x14ac:dyDescent="0.35">
      <c r="J384" s="1">
        <v>64</v>
      </c>
      <c r="K384" s="1">
        <v>330</v>
      </c>
    </row>
    <row r="385" spans="10:11" ht="15.75" customHeight="1" x14ac:dyDescent="0.35">
      <c r="J385" s="1">
        <v>65</v>
      </c>
      <c r="K385" s="1">
        <v>335</v>
      </c>
    </row>
    <row r="386" spans="10:11" ht="15.75" customHeight="1" x14ac:dyDescent="0.35">
      <c r="J386" s="1">
        <v>66</v>
      </c>
      <c r="K386" s="1">
        <v>340</v>
      </c>
    </row>
    <row r="387" spans="10:11" ht="15.75" customHeight="1" x14ac:dyDescent="0.35">
      <c r="J387" s="1">
        <v>67</v>
      </c>
      <c r="K387" s="1">
        <v>345</v>
      </c>
    </row>
    <row r="388" spans="10:11" ht="15.75" customHeight="1" x14ac:dyDescent="0.35">
      <c r="J388" s="1">
        <v>68</v>
      </c>
      <c r="K388" s="1">
        <v>350</v>
      </c>
    </row>
    <row r="389" spans="10:11" ht="15.75" customHeight="1" x14ac:dyDescent="0.35">
      <c r="J389" s="1">
        <v>69</v>
      </c>
      <c r="K389" s="1">
        <v>355</v>
      </c>
    </row>
    <row r="390" spans="10:11" ht="15.75" customHeight="1" x14ac:dyDescent="0.35">
      <c r="J390" s="1">
        <v>70</v>
      </c>
      <c r="K390" s="1">
        <v>360</v>
      </c>
    </row>
    <row r="391" spans="10:11" ht="15.75" customHeight="1" x14ac:dyDescent="0.35">
      <c r="J391" s="1">
        <v>71</v>
      </c>
      <c r="K391" s="1">
        <v>365</v>
      </c>
    </row>
    <row r="392" spans="10:11" ht="15.75" customHeight="1" x14ac:dyDescent="0.35">
      <c r="J392" s="1">
        <v>72</v>
      </c>
      <c r="K392" s="1">
        <v>370</v>
      </c>
    </row>
    <row r="393" spans="10:11" ht="15.75" customHeight="1" x14ac:dyDescent="0.35">
      <c r="J393" s="1">
        <v>73</v>
      </c>
      <c r="K393" s="1">
        <v>375</v>
      </c>
    </row>
    <row r="394" spans="10:11" ht="15.75" customHeight="1" x14ac:dyDescent="0.35">
      <c r="J394" s="1">
        <v>74</v>
      </c>
      <c r="K394" s="1">
        <v>380</v>
      </c>
    </row>
    <row r="395" spans="10:11" ht="15.75" customHeight="1" x14ac:dyDescent="0.35">
      <c r="J395" s="1">
        <v>75</v>
      </c>
      <c r="K395" s="1">
        <v>385</v>
      </c>
    </row>
    <row r="396" spans="10:11" ht="15.75" customHeight="1" x14ac:dyDescent="0.35">
      <c r="J396" s="1">
        <v>76</v>
      </c>
      <c r="K396" s="1">
        <v>390</v>
      </c>
    </row>
    <row r="397" spans="10:11" ht="15.75" customHeight="1" x14ac:dyDescent="0.35">
      <c r="J397" s="1">
        <v>77</v>
      </c>
      <c r="K397" s="1">
        <v>395</v>
      </c>
    </row>
    <row r="398" spans="10:11" ht="15.75" customHeight="1" x14ac:dyDescent="0.35">
      <c r="J398" s="1">
        <v>78</v>
      </c>
      <c r="K398" s="1">
        <v>400</v>
      </c>
    </row>
    <row r="399" spans="10:11" ht="15.75" customHeight="1" x14ac:dyDescent="0.35">
      <c r="J399" s="1">
        <v>79</v>
      </c>
      <c r="K399" s="1">
        <v>405</v>
      </c>
    </row>
    <row r="400" spans="10:11" ht="15.75" customHeight="1" x14ac:dyDescent="0.35">
      <c r="J400" s="1">
        <v>80</v>
      </c>
      <c r="K400" s="1">
        <v>410</v>
      </c>
    </row>
    <row r="401" spans="10:11" ht="15.75" customHeight="1" x14ac:dyDescent="0.35">
      <c r="J401" s="1">
        <v>81</v>
      </c>
      <c r="K401" s="1">
        <v>415</v>
      </c>
    </row>
    <row r="402" spans="10:11" ht="15.75" customHeight="1" x14ac:dyDescent="0.35">
      <c r="J402" s="1">
        <v>82</v>
      </c>
      <c r="K402" s="1">
        <v>420</v>
      </c>
    </row>
    <row r="403" spans="10:11" ht="15.75" customHeight="1" x14ac:dyDescent="0.35">
      <c r="J403" s="1">
        <v>83</v>
      </c>
      <c r="K403" s="1">
        <v>425</v>
      </c>
    </row>
    <row r="404" spans="10:11" ht="15.75" customHeight="1" x14ac:dyDescent="0.35">
      <c r="J404" s="1">
        <v>84</v>
      </c>
      <c r="K404" s="1">
        <v>430</v>
      </c>
    </row>
    <row r="405" spans="10:11" ht="15.75" customHeight="1" x14ac:dyDescent="0.35">
      <c r="J405" s="1">
        <v>85</v>
      </c>
      <c r="K405" s="1">
        <v>435</v>
      </c>
    </row>
    <row r="406" spans="10:11" ht="15.75" customHeight="1" x14ac:dyDescent="0.35">
      <c r="J406" s="1">
        <v>86</v>
      </c>
      <c r="K406" s="1">
        <v>440</v>
      </c>
    </row>
    <row r="407" spans="10:11" ht="15.75" customHeight="1" x14ac:dyDescent="0.35">
      <c r="J407" s="1">
        <v>87</v>
      </c>
      <c r="K407" s="1">
        <v>445</v>
      </c>
    </row>
    <row r="408" spans="10:11" ht="15.75" customHeight="1" x14ac:dyDescent="0.35">
      <c r="J408" s="1">
        <v>88</v>
      </c>
      <c r="K408" s="1">
        <v>450</v>
      </c>
    </row>
    <row r="409" spans="10:11" ht="15.75" customHeight="1" x14ac:dyDescent="0.35">
      <c r="J409" s="1">
        <v>89</v>
      </c>
      <c r="K409" s="1">
        <v>455</v>
      </c>
    </row>
    <row r="410" spans="10:11" ht="15.75" customHeight="1" x14ac:dyDescent="0.35">
      <c r="J410" s="1">
        <v>90</v>
      </c>
      <c r="K410" s="1">
        <v>460</v>
      </c>
    </row>
    <row r="411" spans="10:11" ht="15.75" customHeight="1" x14ac:dyDescent="0.35">
      <c r="J411" s="1">
        <v>91</v>
      </c>
      <c r="K411" s="1">
        <v>465</v>
      </c>
    </row>
    <row r="412" spans="10:11" ht="15.75" customHeight="1" x14ac:dyDescent="0.35">
      <c r="J412" s="1">
        <v>92</v>
      </c>
      <c r="K412" s="1">
        <v>470</v>
      </c>
    </row>
    <row r="413" spans="10:11" ht="15.75" customHeight="1" x14ac:dyDescent="0.35">
      <c r="J413" s="1">
        <v>93</v>
      </c>
      <c r="K413" s="1">
        <v>475</v>
      </c>
    </row>
    <row r="414" spans="10:11" ht="15.75" customHeight="1" x14ac:dyDescent="0.35">
      <c r="J414" s="1">
        <v>94</v>
      </c>
      <c r="K414" s="1">
        <v>480</v>
      </c>
    </row>
    <row r="415" spans="10:11" ht="15.75" customHeight="1" x14ac:dyDescent="0.35">
      <c r="J415" s="1">
        <v>95</v>
      </c>
      <c r="K415" s="1">
        <v>485</v>
      </c>
    </row>
    <row r="416" spans="10:11" ht="15.75" customHeight="1" x14ac:dyDescent="0.35">
      <c r="J416" s="1">
        <v>96</v>
      </c>
      <c r="K416" s="1">
        <v>490</v>
      </c>
    </row>
    <row r="417" spans="10:11" ht="15.75" customHeight="1" x14ac:dyDescent="0.35">
      <c r="J417" s="1">
        <v>97</v>
      </c>
      <c r="K417" s="1">
        <v>495</v>
      </c>
    </row>
    <row r="418" spans="10:11" ht="15.75" customHeight="1" x14ac:dyDescent="0.35">
      <c r="J418" s="1">
        <v>98</v>
      </c>
      <c r="K418" s="1">
        <v>500</v>
      </c>
    </row>
    <row r="419" spans="10:11" ht="15.75" customHeight="1" x14ac:dyDescent="0.35">
      <c r="J419" s="1">
        <v>99</v>
      </c>
      <c r="K419" s="1">
        <v>505</v>
      </c>
    </row>
    <row r="420" spans="10:11" ht="15.75" customHeight="1" x14ac:dyDescent="0.35">
      <c r="J420" s="1">
        <v>100</v>
      </c>
      <c r="K420" s="1">
        <v>510</v>
      </c>
    </row>
    <row r="421" spans="10:11" ht="15.75" customHeight="1" x14ac:dyDescent="0.35">
      <c r="J421" s="1">
        <v>101</v>
      </c>
      <c r="K421" s="1">
        <v>515</v>
      </c>
    </row>
    <row r="422" spans="10:11" ht="15.75" customHeight="1" x14ac:dyDescent="0.35">
      <c r="J422" s="1">
        <v>102</v>
      </c>
      <c r="K422" s="1">
        <v>520</v>
      </c>
    </row>
    <row r="423" spans="10:11" ht="15.75" customHeight="1" x14ac:dyDescent="0.35">
      <c r="J423" s="1">
        <v>103</v>
      </c>
      <c r="K423" s="1">
        <v>525</v>
      </c>
    </row>
    <row r="424" spans="10:11" ht="15.75" customHeight="1" x14ac:dyDescent="0.35">
      <c r="J424" s="1">
        <v>104</v>
      </c>
      <c r="K424" s="1">
        <v>530</v>
      </c>
    </row>
    <row r="425" spans="10:11" ht="15.75" customHeight="1" x14ac:dyDescent="0.35">
      <c r="J425" s="1">
        <v>105</v>
      </c>
      <c r="K425" s="1">
        <v>535</v>
      </c>
    </row>
    <row r="426" spans="10:11" ht="15.75" customHeight="1" x14ac:dyDescent="0.35">
      <c r="J426" s="1">
        <v>106</v>
      </c>
      <c r="K426" s="1">
        <v>540</v>
      </c>
    </row>
    <row r="427" spans="10:11" ht="15.75" customHeight="1" x14ac:dyDescent="0.35">
      <c r="J427" s="1">
        <v>107</v>
      </c>
      <c r="K427" s="1">
        <v>545</v>
      </c>
    </row>
    <row r="428" spans="10:11" ht="15.75" customHeight="1" x14ac:dyDescent="0.35">
      <c r="J428" s="1">
        <v>108</v>
      </c>
      <c r="K428" s="1">
        <v>550</v>
      </c>
    </row>
    <row r="429" spans="10:11" ht="15.75" customHeight="1" x14ac:dyDescent="0.35">
      <c r="J429" s="1">
        <v>109</v>
      </c>
      <c r="K429" s="1">
        <v>555</v>
      </c>
    </row>
    <row r="430" spans="10:11" ht="15.75" customHeight="1" x14ac:dyDescent="0.35">
      <c r="J430" s="1">
        <v>110</v>
      </c>
      <c r="K430" s="1">
        <v>560</v>
      </c>
    </row>
    <row r="431" spans="10:11" ht="15.75" customHeight="1" x14ac:dyDescent="0.35">
      <c r="J431" s="1">
        <v>111</v>
      </c>
      <c r="K431" s="1">
        <v>565</v>
      </c>
    </row>
    <row r="432" spans="10:11" ht="15.75" customHeight="1" x14ac:dyDescent="0.35">
      <c r="J432" s="1">
        <v>112</v>
      </c>
      <c r="K432" s="1">
        <v>570</v>
      </c>
    </row>
    <row r="433" spans="1:15" ht="15.75" customHeight="1" x14ac:dyDescent="0.35">
      <c r="J433" s="1">
        <v>113</v>
      </c>
      <c r="K433" s="1">
        <v>575</v>
      </c>
    </row>
    <row r="434" spans="1:15" ht="15.75" customHeight="1" x14ac:dyDescent="0.35">
      <c r="J434" s="1">
        <v>114</v>
      </c>
      <c r="K434" s="1">
        <v>580</v>
      </c>
    </row>
    <row r="435" spans="1:15" ht="15.75" customHeight="1" x14ac:dyDescent="0.35">
      <c r="J435" s="1">
        <v>115</v>
      </c>
      <c r="K435" s="1">
        <v>585</v>
      </c>
    </row>
    <row r="436" spans="1:15" ht="15.75" customHeight="1" x14ac:dyDescent="0.35">
      <c r="J436" s="1">
        <v>116</v>
      </c>
      <c r="K436" s="1">
        <v>590</v>
      </c>
    </row>
    <row r="437" spans="1:15" ht="15.75" customHeight="1" x14ac:dyDescent="0.35">
      <c r="J437" s="1">
        <v>117</v>
      </c>
      <c r="K437" s="1">
        <v>595</v>
      </c>
    </row>
    <row r="438" spans="1:15" ht="15.75" customHeight="1" x14ac:dyDescent="0.35">
      <c r="J438" s="1">
        <v>118</v>
      </c>
      <c r="K438" s="1">
        <v>600</v>
      </c>
    </row>
    <row r="439" spans="1:15" ht="15.75" customHeight="1" x14ac:dyDescent="0.35">
      <c r="J439" s="1">
        <v>119</v>
      </c>
      <c r="K439" s="1">
        <v>605</v>
      </c>
    </row>
    <row r="440" spans="1:15" ht="15.75" customHeight="1" x14ac:dyDescent="0.35">
      <c r="J440" s="1">
        <v>120</v>
      </c>
      <c r="K440" s="1">
        <v>610</v>
      </c>
    </row>
    <row r="441" spans="1:15" ht="15.75" customHeight="1" x14ac:dyDescent="0.35"/>
    <row r="442" spans="1:15" ht="15.75" customHeight="1" x14ac:dyDescent="0.35">
      <c r="A442" s="1" t="s">
        <v>584</v>
      </c>
    </row>
    <row r="443" spans="1:15" ht="15.75" customHeight="1" x14ac:dyDescent="0.35">
      <c r="A443" s="1" t="s">
        <v>585</v>
      </c>
    </row>
    <row r="444" spans="1:15" ht="15.75" customHeight="1" x14ac:dyDescent="0.35">
      <c r="A444" s="1" t="s">
        <v>8</v>
      </c>
      <c r="J444" s="1" t="s">
        <v>586</v>
      </c>
      <c r="K444" s="1" t="s">
        <v>587</v>
      </c>
      <c r="M444" s="2" t="s">
        <v>486</v>
      </c>
      <c r="N444" s="2"/>
      <c r="O444" s="2" t="s">
        <v>487</v>
      </c>
    </row>
    <row r="445" spans="1:15" ht="15.75" customHeight="1" x14ac:dyDescent="0.35">
      <c r="A445" s="1" t="s">
        <v>588</v>
      </c>
      <c r="J445" s="1">
        <v>1</v>
      </c>
      <c r="K445" s="1">
        <v>0.5</v>
      </c>
      <c r="M445" s="2" t="s">
        <v>489</v>
      </c>
      <c r="N445" s="2">
        <f>QUARTILE(K445:K573,1)</f>
        <v>0.4</v>
      </c>
      <c r="O445" s="2">
        <f>_xlfn.PERCENTILE.EXC(K445:K573,0.1)</f>
        <v>0.3</v>
      </c>
    </row>
    <row r="446" spans="1:15" ht="15.75" customHeight="1" x14ac:dyDescent="0.35">
      <c r="A446" s="1" t="s">
        <v>589</v>
      </c>
      <c r="J446" s="1">
        <v>2</v>
      </c>
      <c r="K446" s="1">
        <v>1</v>
      </c>
      <c r="M446" s="2" t="s">
        <v>492</v>
      </c>
      <c r="N446" s="2">
        <f>QUARTILE(K445:K573,2)</f>
        <v>0.7</v>
      </c>
      <c r="O446" s="2">
        <f>_xlfn.PERCENTILE.EXC(K445:K574,0.2)</f>
        <v>0.4</v>
      </c>
    </row>
    <row r="447" spans="1:15" ht="15.75" customHeight="1" x14ac:dyDescent="0.35">
      <c r="A447" s="1" t="s">
        <v>590</v>
      </c>
      <c r="J447" s="1">
        <v>3</v>
      </c>
      <c r="K447" s="1">
        <v>0.2</v>
      </c>
      <c r="M447" s="2" t="s">
        <v>495</v>
      </c>
      <c r="N447" s="2">
        <f>QUARTILE(K445:K573,3)</f>
        <v>0.9</v>
      </c>
      <c r="O447" s="2">
        <f>_xlfn.PERCENTILE.EXC(K445:K575,0.3)</f>
        <v>0.5</v>
      </c>
    </row>
    <row r="448" spans="1:15" ht="15.75" customHeight="1" x14ac:dyDescent="0.35">
      <c r="A448" s="1" t="s">
        <v>591</v>
      </c>
      <c r="J448" s="1">
        <v>4</v>
      </c>
      <c r="K448" s="1">
        <v>0.7</v>
      </c>
    </row>
    <row r="449" spans="1:11" ht="15.75" customHeight="1" x14ac:dyDescent="0.35">
      <c r="A449" s="1" t="s">
        <v>592</v>
      </c>
      <c r="J449" s="1">
        <v>5</v>
      </c>
      <c r="K449" s="1">
        <v>0.3</v>
      </c>
    </row>
    <row r="450" spans="1:11" ht="15.75" customHeight="1" x14ac:dyDescent="0.35">
      <c r="A450" s="1" t="s">
        <v>593</v>
      </c>
      <c r="J450" s="1">
        <v>6</v>
      </c>
      <c r="K450" s="1">
        <v>0.9</v>
      </c>
    </row>
    <row r="451" spans="1:11" ht="15.75" customHeight="1" x14ac:dyDescent="0.35">
      <c r="A451" s="1" t="s">
        <v>594</v>
      </c>
      <c r="J451" s="1">
        <v>7</v>
      </c>
      <c r="K451" s="1">
        <v>1.2</v>
      </c>
    </row>
    <row r="452" spans="1:11" ht="15.75" customHeight="1" x14ac:dyDescent="0.35">
      <c r="A452" s="1" t="s">
        <v>595</v>
      </c>
      <c r="J452" s="1">
        <v>8</v>
      </c>
      <c r="K452" s="1">
        <v>0.6</v>
      </c>
    </row>
    <row r="453" spans="1:11" ht="15.75" customHeight="1" x14ac:dyDescent="0.35">
      <c r="A453" s="1" t="s">
        <v>596</v>
      </c>
      <c r="J453" s="1">
        <v>9</v>
      </c>
      <c r="K453" s="1">
        <v>0.4</v>
      </c>
    </row>
    <row r="454" spans="1:11" ht="15.75" customHeight="1" x14ac:dyDescent="0.35">
      <c r="A454" s="1" t="s">
        <v>597</v>
      </c>
      <c r="J454" s="1">
        <v>10</v>
      </c>
      <c r="K454" s="1">
        <v>1.1000000000000001</v>
      </c>
    </row>
    <row r="455" spans="1:11" ht="15.75" customHeight="1" x14ac:dyDescent="0.35">
      <c r="A455" s="1" t="s">
        <v>598</v>
      </c>
      <c r="J455" s="1">
        <v>11</v>
      </c>
      <c r="K455" s="1">
        <v>0.8</v>
      </c>
    </row>
    <row r="456" spans="1:11" ht="15.75" customHeight="1" x14ac:dyDescent="0.35">
      <c r="A456" s="1" t="s">
        <v>599</v>
      </c>
      <c r="J456" s="1">
        <v>12</v>
      </c>
      <c r="K456" s="1">
        <v>0.5</v>
      </c>
    </row>
    <row r="457" spans="1:11" ht="15.75" customHeight="1" x14ac:dyDescent="0.35">
      <c r="A457" s="1" t="s">
        <v>600</v>
      </c>
      <c r="J457" s="1">
        <v>13</v>
      </c>
      <c r="K457" s="1">
        <v>0.3</v>
      </c>
    </row>
    <row r="458" spans="1:11" ht="15.75" customHeight="1" x14ac:dyDescent="0.35">
      <c r="A458" s="1" t="s">
        <v>101</v>
      </c>
      <c r="J458" s="1">
        <v>14</v>
      </c>
      <c r="K458" s="1">
        <v>0.6</v>
      </c>
    </row>
    <row r="459" spans="1:11" ht="15.75" customHeight="1" x14ac:dyDescent="0.35">
      <c r="A459" s="1" t="s">
        <v>510</v>
      </c>
      <c r="J459" s="1">
        <v>15</v>
      </c>
      <c r="K459" s="1">
        <v>1</v>
      </c>
    </row>
    <row r="460" spans="1:11" ht="15.75" customHeight="1" x14ac:dyDescent="0.35">
      <c r="A460" s="1" t="s">
        <v>601</v>
      </c>
      <c r="J460" s="1">
        <v>16</v>
      </c>
      <c r="K460" s="1">
        <v>0.4</v>
      </c>
    </row>
    <row r="461" spans="1:11" ht="15.75" customHeight="1" x14ac:dyDescent="0.35">
      <c r="A461" s="1" t="s">
        <v>602</v>
      </c>
      <c r="J461" s="1">
        <v>17</v>
      </c>
      <c r="K461" s="1">
        <v>0.5</v>
      </c>
    </row>
    <row r="462" spans="1:11" ht="15.75" customHeight="1" x14ac:dyDescent="0.35">
      <c r="A462" s="1" t="s">
        <v>601</v>
      </c>
      <c r="J462" s="1">
        <v>18</v>
      </c>
      <c r="K462" s="1">
        <v>0.7</v>
      </c>
    </row>
    <row r="463" spans="1:11" ht="15.75" customHeight="1" x14ac:dyDescent="0.35">
      <c r="A463" s="1" t="s">
        <v>514</v>
      </c>
      <c r="J463" s="1">
        <v>19</v>
      </c>
      <c r="K463" s="1">
        <v>0.9</v>
      </c>
    </row>
    <row r="464" spans="1:11" ht="15.75" customHeight="1" x14ac:dyDescent="0.35">
      <c r="A464" s="1" t="s">
        <v>603</v>
      </c>
      <c r="J464" s="1">
        <v>20</v>
      </c>
      <c r="K464" s="1">
        <v>1.3</v>
      </c>
    </row>
    <row r="465" spans="1:11" ht="15.75" customHeight="1" x14ac:dyDescent="0.35">
      <c r="A465" s="1" t="s">
        <v>604</v>
      </c>
      <c r="J465" s="1">
        <v>21</v>
      </c>
      <c r="K465" s="1">
        <v>0.8</v>
      </c>
    </row>
    <row r="466" spans="1:11" ht="15.75" customHeight="1" x14ac:dyDescent="0.35">
      <c r="A466" s="1" t="s">
        <v>605</v>
      </c>
      <c r="J466" s="1">
        <v>22</v>
      </c>
      <c r="K466" s="1">
        <v>0.6</v>
      </c>
    </row>
    <row r="467" spans="1:11" ht="15.75" customHeight="1" x14ac:dyDescent="0.35">
      <c r="A467" s="1" t="s">
        <v>606</v>
      </c>
      <c r="J467" s="1">
        <v>23</v>
      </c>
      <c r="K467" s="1">
        <v>0.4</v>
      </c>
    </row>
    <row r="468" spans="1:11" ht="15.75" customHeight="1" x14ac:dyDescent="0.35">
      <c r="A468" s="1" t="s">
        <v>607</v>
      </c>
      <c r="J468" s="1">
        <v>24</v>
      </c>
      <c r="K468" s="1">
        <v>0.7</v>
      </c>
    </row>
    <row r="469" spans="1:11" ht="15.75" customHeight="1" x14ac:dyDescent="0.35">
      <c r="J469" s="1">
        <v>25</v>
      </c>
      <c r="K469" s="1">
        <v>0.9</v>
      </c>
    </row>
    <row r="470" spans="1:11" ht="15.75" customHeight="1" x14ac:dyDescent="0.35">
      <c r="J470" s="1">
        <v>26</v>
      </c>
      <c r="K470" s="1">
        <v>0.5</v>
      </c>
    </row>
    <row r="471" spans="1:11" ht="15.75" customHeight="1" x14ac:dyDescent="0.35">
      <c r="J471" s="1">
        <v>27</v>
      </c>
      <c r="K471" s="1">
        <v>0.2</v>
      </c>
    </row>
    <row r="472" spans="1:11" ht="15.75" customHeight="1" x14ac:dyDescent="0.35">
      <c r="J472" s="1">
        <v>28</v>
      </c>
      <c r="K472" s="1">
        <v>1</v>
      </c>
    </row>
    <row r="473" spans="1:11" ht="15.75" customHeight="1" x14ac:dyDescent="0.35">
      <c r="J473" s="1">
        <v>29</v>
      </c>
      <c r="K473" s="1">
        <v>0.8</v>
      </c>
    </row>
    <row r="474" spans="1:11" ht="15.75" customHeight="1" x14ac:dyDescent="0.35">
      <c r="J474" s="1">
        <v>30</v>
      </c>
      <c r="K474" s="1">
        <v>0.3</v>
      </c>
    </row>
    <row r="475" spans="1:11" ht="15.75" customHeight="1" x14ac:dyDescent="0.35">
      <c r="J475" s="1">
        <v>31</v>
      </c>
      <c r="K475" s="1">
        <v>0.6</v>
      </c>
    </row>
    <row r="476" spans="1:11" ht="15.75" customHeight="1" x14ac:dyDescent="0.35">
      <c r="J476" s="1">
        <v>32</v>
      </c>
      <c r="K476" s="1">
        <v>0.4</v>
      </c>
    </row>
    <row r="477" spans="1:11" ht="15.75" customHeight="1" x14ac:dyDescent="0.35">
      <c r="J477" s="1">
        <v>33</v>
      </c>
      <c r="K477" s="1">
        <v>0.7</v>
      </c>
    </row>
    <row r="478" spans="1:11" ht="15.75" customHeight="1" x14ac:dyDescent="0.35">
      <c r="J478" s="1">
        <v>34</v>
      </c>
      <c r="K478" s="1">
        <v>0.9</v>
      </c>
    </row>
    <row r="479" spans="1:11" ht="15.75" customHeight="1" x14ac:dyDescent="0.35">
      <c r="J479" s="1">
        <v>35</v>
      </c>
      <c r="K479" s="1">
        <v>1.2</v>
      </c>
    </row>
    <row r="480" spans="1:11" ht="15.75" customHeight="1" x14ac:dyDescent="0.35">
      <c r="J480" s="1">
        <v>36</v>
      </c>
      <c r="K480" s="1">
        <v>0.8</v>
      </c>
    </row>
    <row r="481" spans="10:11" ht="15.75" customHeight="1" x14ac:dyDescent="0.35">
      <c r="J481" s="1">
        <v>37</v>
      </c>
      <c r="K481" s="1">
        <v>0.3</v>
      </c>
    </row>
    <row r="482" spans="10:11" ht="15.75" customHeight="1" x14ac:dyDescent="0.35">
      <c r="J482" s="1">
        <v>38</v>
      </c>
      <c r="K482" s="1">
        <v>0.6</v>
      </c>
    </row>
    <row r="483" spans="10:11" ht="15.75" customHeight="1" x14ac:dyDescent="0.35">
      <c r="J483" s="1">
        <v>39</v>
      </c>
      <c r="K483" s="1">
        <v>0.5</v>
      </c>
    </row>
    <row r="484" spans="10:11" ht="15.75" customHeight="1" x14ac:dyDescent="0.35">
      <c r="J484" s="1">
        <v>40</v>
      </c>
      <c r="K484" s="1">
        <v>0.4</v>
      </c>
    </row>
    <row r="485" spans="10:11" ht="15.75" customHeight="1" x14ac:dyDescent="0.35">
      <c r="J485" s="1">
        <v>41</v>
      </c>
      <c r="K485" s="1">
        <v>0.7</v>
      </c>
    </row>
    <row r="486" spans="10:11" ht="15.75" customHeight="1" x14ac:dyDescent="0.35">
      <c r="J486" s="1">
        <v>42</v>
      </c>
      <c r="K486" s="1">
        <v>0.9</v>
      </c>
    </row>
    <row r="487" spans="10:11" ht="15.75" customHeight="1" x14ac:dyDescent="0.35">
      <c r="J487" s="1">
        <v>43</v>
      </c>
      <c r="K487" s="1">
        <v>1.1000000000000001</v>
      </c>
    </row>
    <row r="488" spans="10:11" ht="15.75" customHeight="1" x14ac:dyDescent="0.35">
      <c r="J488" s="1">
        <v>44</v>
      </c>
      <c r="K488" s="1">
        <v>0.3</v>
      </c>
    </row>
    <row r="489" spans="10:11" ht="15.75" customHeight="1" x14ac:dyDescent="0.35">
      <c r="J489" s="1">
        <v>45</v>
      </c>
      <c r="K489" s="1">
        <v>1.4</v>
      </c>
    </row>
    <row r="490" spans="10:11" ht="15.75" customHeight="1" x14ac:dyDescent="0.35">
      <c r="J490" s="1">
        <v>46</v>
      </c>
      <c r="K490" s="1">
        <v>0.9</v>
      </c>
    </row>
    <row r="491" spans="10:11" ht="15.75" customHeight="1" x14ac:dyDescent="0.35">
      <c r="J491" s="1">
        <v>47</v>
      </c>
      <c r="K491" s="1">
        <v>0.6</v>
      </c>
    </row>
    <row r="492" spans="10:11" ht="15.75" customHeight="1" x14ac:dyDescent="0.35">
      <c r="J492" s="1">
        <v>48</v>
      </c>
      <c r="K492" s="1">
        <v>0.2</v>
      </c>
    </row>
    <row r="493" spans="10:11" ht="15.75" customHeight="1" x14ac:dyDescent="0.35">
      <c r="J493" s="1">
        <v>49</v>
      </c>
      <c r="K493" s="1">
        <v>1.5</v>
      </c>
    </row>
    <row r="494" spans="10:11" ht="15.75" customHeight="1" x14ac:dyDescent="0.35">
      <c r="J494" s="1">
        <v>50</v>
      </c>
      <c r="K494" s="1">
        <v>1</v>
      </c>
    </row>
    <row r="495" spans="10:11" ht="15.75" customHeight="1" x14ac:dyDescent="0.35">
      <c r="J495" s="1">
        <v>51</v>
      </c>
      <c r="K495" s="1">
        <v>0.6</v>
      </c>
    </row>
    <row r="496" spans="10:11" ht="15.75" customHeight="1" x14ac:dyDescent="0.35">
      <c r="J496" s="1">
        <v>52</v>
      </c>
      <c r="K496" s="1">
        <v>0.4</v>
      </c>
    </row>
    <row r="497" spans="10:11" ht="15.75" customHeight="1" x14ac:dyDescent="0.35">
      <c r="J497" s="1">
        <v>53</v>
      </c>
      <c r="K497" s="1">
        <v>0.7</v>
      </c>
    </row>
    <row r="498" spans="10:11" ht="15.75" customHeight="1" x14ac:dyDescent="0.35">
      <c r="J498" s="1">
        <v>54</v>
      </c>
      <c r="K498" s="1">
        <v>1</v>
      </c>
    </row>
    <row r="499" spans="10:11" ht="15.75" customHeight="1" x14ac:dyDescent="0.35">
      <c r="J499" s="1">
        <v>55</v>
      </c>
      <c r="K499" s="1">
        <v>0.8</v>
      </c>
    </row>
    <row r="500" spans="10:11" ht="15.75" customHeight="1" x14ac:dyDescent="0.35">
      <c r="J500" s="1">
        <v>56</v>
      </c>
      <c r="K500" s="1">
        <v>0.3</v>
      </c>
    </row>
    <row r="501" spans="10:11" ht="15.75" customHeight="1" x14ac:dyDescent="0.35">
      <c r="J501" s="1">
        <v>57</v>
      </c>
      <c r="K501" s="1">
        <v>0.5</v>
      </c>
    </row>
    <row r="502" spans="10:11" ht="15.75" customHeight="1" x14ac:dyDescent="0.35">
      <c r="J502" s="1">
        <v>58</v>
      </c>
      <c r="K502" s="1">
        <v>0.8</v>
      </c>
    </row>
    <row r="503" spans="10:11" ht="15.75" customHeight="1" x14ac:dyDescent="0.35">
      <c r="J503" s="1">
        <v>59</v>
      </c>
      <c r="K503" s="1">
        <v>0.6</v>
      </c>
    </row>
    <row r="504" spans="10:11" ht="15.75" customHeight="1" x14ac:dyDescent="0.35">
      <c r="J504" s="1">
        <v>60</v>
      </c>
      <c r="K504" s="1">
        <v>0.3</v>
      </c>
    </row>
    <row r="505" spans="10:11" ht="15.75" customHeight="1" x14ac:dyDescent="0.35">
      <c r="J505" s="1">
        <v>61</v>
      </c>
      <c r="K505" s="1">
        <v>0.9</v>
      </c>
    </row>
    <row r="506" spans="10:11" ht="15.75" customHeight="1" x14ac:dyDescent="0.35">
      <c r="J506" s="1">
        <v>62</v>
      </c>
      <c r="K506" s="1">
        <v>0.4</v>
      </c>
    </row>
    <row r="507" spans="10:11" ht="15.75" customHeight="1" x14ac:dyDescent="0.35">
      <c r="J507" s="1">
        <v>63</v>
      </c>
      <c r="K507" s="1">
        <v>0.7</v>
      </c>
    </row>
    <row r="508" spans="10:11" ht="15.75" customHeight="1" x14ac:dyDescent="0.35">
      <c r="J508" s="1">
        <v>64</v>
      </c>
      <c r="K508" s="1">
        <v>0.9</v>
      </c>
    </row>
    <row r="509" spans="10:11" ht="15.75" customHeight="1" x14ac:dyDescent="0.35">
      <c r="J509" s="1">
        <v>65</v>
      </c>
      <c r="K509" s="1">
        <v>1</v>
      </c>
    </row>
    <row r="510" spans="10:11" ht="15.75" customHeight="1" x14ac:dyDescent="0.35">
      <c r="J510" s="1">
        <v>66</v>
      </c>
      <c r="K510" s="1">
        <v>0.8</v>
      </c>
    </row>
    <row r="511" spans="10:11" ht="15.75" customHeight="1" x14ac:dyDescent="0.35">
      <c r="J511" s="1">
        <v>67</v>
      </c>
      <c r="K511" s="1">
        <v>0.3</v>
      </c>
    </row>
    <row r="512" spans="10:11" ht="15.75" customHeight="1" x14ac:dyDescent="0.35">
      <c r="J512" s="1">
        <v>68</v>
      </c>
      <c r="K512" s="1">
        <v>0.5</v>
      </c>
    </row>
    <row r="513" spans="10:11" ht="15.75" customHeight="1" x14ac:dyDescent="0.35">
      <c r="J513" s="1">
        <v>69</v>
      </c>
      <c r="K513" s="1">
        <v>0.6</v>
      </c>
    </row>
    <row r="514" spans="10:11" ht="15.75" customHeight="1" x14ac:dyDescent="0.35">
      <c r="J514" s="1">
        <v>70</v>
      </c>
      <c r="K514" s="1">
        <v>0.4</v>
      </c>
    </row>
    <row r="515" spans="10:11" ht="15.75" customHeight="1" x14ac:dyDescent="0.35">
      <c r="J515" s="1">
        <v>71</v>
      </c>
      <c r="K515" s="1">
        <v>0.7</v>
      </c>
    </row>
    <row r="516" spans="10:11" ht="15.75" customHeight="1" x14ac:dyDescent="0.35">
      <c r="J516" s="1">
        <v>72</v>
      </c>
      <c r="K516" s="1">
        <v>0.9</v>
      </c>
    </row>
    <row r="517" spans="10:11" ht="15.75" customHeight="1" x14ac:dyDescent="0.35">
      <c r="J517" s="1">
        <v>73</v>
      </c>
      <c r="K517" s="1">
        <v>1</v>
      </c>
    </row>
    <row r="518" spans="10:11" ht="15.75" customHeight="1" x14ac:dyDescent="0.35">
      <c r="J518" s="1">
        <v>74</v>
      </c>
      <c r="K518" s="1">
        <v>0.8</v>
      </c>
    </row>
    <row r="519" spans="10:11" ht="15.75" customHeight="1" x14ac:dyDescent="0.35">
      <c r="J519" s="1">
        <v>75</v>
      </c>
      <c r="K519" s="1">
        <v>0.3</v>
      </c>
    </row>
    <row r="520" spans="10:11" ht="15.75" customHeight="1" x14ac:dyDescent="0.35">
      <c r="J520" s="1">
        <v>76</v>
      </c>
      <c r="K520" s="1">
        <v>0.5</v>
      </c>
    </row>
    <row r="521" spans="10:11" ht="15.75" customHeight="1" x14ac:dyDescent="0.35">
      <c r="J521" s="1">
        <v>77</v>
      </c>
      <c r="K521" s="1">
        <v>0.6</v>
      </c>
    </row>
    <row r="522" spans="10:11" ht="15.75" customHeight="1" x14ac:dyDescent="0.35">
      <c r="J522" s="1">
        <v>78</v>
      </c>
      <c r="K522" s="1">
        <v>0.4</v>
      </c>
    </row>
    <row r="523" spans="10:11" ht="15.75" customHeight="1" x14ac:dyDescent="0.35">
      <c r="J523" s="1">
        <v>79</v>
      </c>
      <c r="K523" s="1">
        <v>0.7</v>
      </c>
    </row>
    <row r="524" spans="10:11" ht="15.75" customHeight="1" x14ac:dyDescent="0.35">
      <c r="J524" s="1">
        <v>80</v>
      </c>
      <c r="K524" s="1">
        <v>0.9</v>
      </c>
    </row>
    <row r="525" spans="10:11" ht="15.75" customHeight="1" x14ac:dyDescent="0.35">
      <c r="J525" s="1">
        <v>81</v>
      </c>
      <c r="K525" s="1">
        <v>1.1000000000000001</v>
      </c>
    </row>
    <row r="526" spans="10:11" ht="15.75" customHeight="1" x14ac:dyDescent="0.35">
      <c r="J526" s="1">
        <v>82</v>
      </c>
      <c r="K526" s="1">
        <v>0.8</v>
      </c>
    </row>
    <row r="527" spans="10:11" ht="15.75" customHeight="1" x14ac:dyDescent="0.35">
      <c r="J527" s="1">
        <v>83</v>
      </c>
      <c r="K527" s="1">
        <v>0.3</v>
      </c>
    </row>
    <row r="528" spans="10:11" ht="15.75" customHeight="1" x14ac:dyDescent="0.35">
      <c r="J528" s="1">
        <v>84</v>
      </c>
      <c r="K528" s="1">
        <v>0.5</v>
      </c>
    </row>
    <row r="529" spans="10:11" ht="15.75" customHeight="1" x14ac:dyDescent="0.35">
      <c r="J529" s="1">
        <v>85</v>
      </c>
      <c r="K529" s="1">
        <v>0.6</v>
      </c>
    </row>
    <row r="530" spans="10:11" ht="15.75" customHeight="1" x14ac:dyDescent="0.35">
      <c r="J530" s="1">
        <v>86</v>
      </c>
      <c r="K530" s="1">
        <v>0.4</v>
      </c>
    </row>
    <row r="531" spans="10:11" ht="15.75" customHeight="1" x14ac:dyDescent="0.35">
      <c r="J531" s="1">
        <v>87</v>
      </c>
      <c r="K531" s="1">
        <v>0.7</v>
      </c>
    </row>
    <row r="532" spans="10:11" ht="15.75" customHeight="1" x14ac:dyDescent="0.35">
      <c r="J532" s="1">
        <v>88</v>
      </c>
      <c r="K532" s="1">
        <v>0.9</v>
      </c>
    </row>
    <row r="533" spans="10:11" ht="15.75" customHeight="1" x14ac:dyDescent="0.35">
      <c r="J533" s="1">
        <v>89</v>
      </c>
      <c r="K533" s="1">
        <v>1</v>
      </c>
    </row>
    <row r="534" spans="10:11" ht="15.75" customHeight="1" x14ac:dyDescent="0.35">
      <c r="J534" s="1">
        <v>90</v>
      </c>
      <c r="K534" s="1">
        <v>0.8</v>
      </c>
    </row>
    <row r="535" spans="10:11" ht="15.75" customHeight="1" x14ac:dyDescent="0.35">
      <c r="J535" s="1">
        <v>91</v>
      </c>
      <c r="K535" s="1">
        <v>0.3</v>
      </c>
    </row>
    <row r="536" spans="10:11" ht="15.75" customHeight="1" x14ac:dyDescent="0.35">
      <c r="J536" s="1">
        <v>92</v>
      </c>
      <c r="K536" s="1">
        <v>0.5</v>
      </c>
    </row>
    <row r="537" spans="10:11" ht="15.75" customHeight="1" x14ac:dyDescent="0.35">
      <c r="J537" s="1">
        <v>93</v>
      </c>
      <c r="K537" s="1">
        <v>0.6</v>
      </c>
    </row>
    <row r="538" spans="10:11" ht="15.75" customHeight="1" x14ac:dyDescent="0.35">
      <c r="J538" s="1">
        <v>94</v>
      </c>
      <c r="K538" s="1">
        <v>0.4</v>
      </c>
    </row>
    <row r="539" spans="10:11" ht="15.75" customHeight="1" x14ac:dyDescent="0.35">
      <c r="J539" s="1">
        <v>95</v>
      </c>
      <c r="K539" s="1">
        <v>0.7</v>
      </c>
    </row>
    <row r="540" spans="10:11" ht="15.75" customHeight="1" x14ac:dyDescent="0.35">
      <c r="J540" s="1">
        <v>96</v>
      </c>
      <c r="K540" s="1">
        <v>0.9</v>
      </c>
    </row>
    <row r="541" spans="10:11" ht="15.75" customHeight="1" x14ac:dyDescent="0.35">
      <c r="J541" s="1">
        <v>97</v>
      </c>
      <c r="K541" s="1">
        <v>1.1000000000000001</v>
      </c>
    </row>
    <row r="542" spans="10:11" ht="15.75" customHeight="1" x14ac:dyDescent="0.35">
      <c r="J542" s="1">
        <v>98</v>
      </c>
      <c r="K542" s="1">
        <v>0.8</v>
      </c>
    </row>
    <row r="543" spans="10:11" ht="15.75" customHeight="1" x14ac:dyDescent="0.35">
      <c r="J543" s="1">
        <v>99</v>
      </c>
      <c r="K543" s="1">
        <v>0.3</v>
      </c>
    </row>
    <row r="544" spans="10:11" ht="15.75" customHeight="1" x14ac:dyDescent="0.35">
      <c r="J544" s="1">
        <v>100</v>
      </c>
      <c r="K544" s="1">
        <v>0.5</v>
      </c>
    </row>
    <row r="545" spans="10:11" ht="15.75" customHeight="1" x14ac:dyDescent="0.35">
      <c r="J545" s="1">
        <v>101</v>
      </c>
      <c r="K545" s="1">
        <v>0.6</v>
      </c>
    </row>
    <row r="546" spans="10:11" ht="15.75" customHeight="1" x14ac:dyDescent="0.35">
      <c r="J546" s="1">
        <v>102</v>
      </c>
      <c r="K546" s="1">
        <v>0.4</v>
      </c>
    </row>
    <row r="547" spans="10:11" ht="15.75" customHeight="1" x14ac:dyDescent="0.35">
      <c r="J547" s="1">
        <v>103</v>
      </c>
      <c r="K547" s="1">
        <v>0.7</v>
      </c>
    </row>
    <row r="548" spans="10:11" ht="15.75" customHeight="1" x14ac:dyDescent="0.35">
      <c r="J548" s="1">
        <v>104</v>
      </c>
      <c r="K548" s="1">
        <v>0.9</v>
      </c>
    </row>
    <row r="549" spans="10:11" ht="15.75" customHeight="1" x14ac:dyDescent="0.35">
      <c r="J549" s="1">
        <v>105</v>
      </c>
      <c r="K549" s="1">
        <v>1</v>
      </c>
    </row>
    <row r="550" spans="10:11" ht="15.75" customHeight="1" x14ac:dyDescent="0.35">
      <c r="J550" s="1">
        <v>106</v>
      </c>
      <c r="K550" s="1">
        <v>0.8</v>
      </c>
    </row>
    <row r="551" spans="10:11" ht="15.75" customHeight="1" x14ac:dyDescent="0.35">
      <c r="J551" s="1">
        <v>107</v>
      </c>
      <c r="K551" s="1">
        <v>0.3</v>
      </c>
    </row>
    <row r="552" spans="10:11" ht="15.75" customHeight="1" x14ac:dyDescent="0.35">
      <c r="J552" s="1">
        <v>108</v>
      </c>
      <c r="K552" s="1">
        <v>0.5</v>
      </c>
    </row>
    <row r="553" spans="10:11" ht="15.75" customHeight="1" x14ac:dyDescent="0.35">
      <c r="J553" s="1">
        <v>109</v>
      </c>
      <c r="K553" s="1">
        <v>0.6</v>
      </c>
    </row>
    <row r="554" spans="10:11" ht="15.75" customHeight="1" x14ac:dyDescent="0.35">
      <c r="J554" s="1">
        <v>110</v>
      </c>
      <c r="K554" s="1">
        <v>0.4</v>
      </c>
    </row>
    <row r="555" spans="10:11" ht="15.75" customHeight="1" x14ac:dyDescent="0.35">
      <c r="J555" s="1">
        <v>111</v>
      </c>
      <c r="K555" s="1">
        <v>0.7</v>
      </c>
    </row>
    <row r="556" spans="10:11" ht="15.75" customHeight="1" x14ac:dyDescent="0.35">
      <c r="J556" s="1">
        <v>112</v>
      </c>
      <c r="K556" s="1">
        <v>0.9</v>
      </c>
    </row>
    <row r="557" spans="10:11" ht="15.75" customHeight="1" x14ac:dyDescent="0.35">
      <c r="J557" s="1">
        <v>113</v>
      </c>
      <c r="K557" s="1">
        <v>1.1000000000000001</v>
      </c>
    </row>
    <row r="558" spans="10:11" ht="15.75" customHeight="1" x14ac:dyDescent="0.35">
      <c r="J558" s="1">
        <v>114</v>
      </c>
      <c r="K558" s="1">
        <v>0.8</v>
      </c>
    </row>
    <row r="559" spans="10:11" ht="15.75" customHeight="1" x14ac:dyDescent="0.35">
      <c r="J559" s="1">
        <v>115</v>
      </c>
      <c r="K559" s="1">
        <v>0.3</v>
      </c>
    </row>
    <row r="560" spans="10:11" ht="15.75" customHeight="1" x14ac:dyDescent="0.35">
      <c r="J560" s="1">
        <v>116</v>
      </c>
      <c r="K560" s="1">
        <v>0.5</v>
      </c>
    </row>
    <row r="561" spans="10:11" ht="15.75" customHeight="1" x14ac:dyDescent="0.35">
      <c r="J561" s="1">
        <v>117</v>
      </c>
      <c r="K561" s="1">
        <v>0.6</v>
      </c>
    </row>
    <row r="562" spans="10:11" ht="15.75" customHeight="1" x14ac:dyDescent="0.35">
      <c r="J562" s="1">
        <v>118</v>
      </c>
      <c r="K562" s="1">
        <v>0.4</v>
      </c>
    </row>
    <row r="563" spans="10:11" ht="15.75" customHeight="1" x14ac:dyDescent="0.35">
      <c r="J563" s="1">
        <v>119</v>
      </c>
      <c r="K563" s="1">
        <v>0.7</v>
      </c>
    </row>
    <row r="564" spans="10:11" ht="15.75" customHeight="1" x14ac:dyDescent="0.35">
      <c r="J564" s="1">
        <v>120</v>
      </c>
      <c r="K564" s="1">
        <v>0.9</v>
      </c>
    </row>
    <row r="565" spans="10:11" ht="15.75" customHeight="1" x14ac:dyDescent="0.35">
      <c r="J565" s="1">
        <v>121</v>
      </c>
      <c r="K565" s="1">
        <v>1</v>
      </c>
    </row>
    <row r="566" spans="10:11" ht="15.75" customHeight="1" x14ac:dyDescent="0.35">
      <c r="J566" s="1">
        <v>122</v>
      </c>
      <c r="K566" s="1">
        <v>0.8</v>
      </c>
    </row>
    <row r="567" spans="10:11" ht="15.75" customHeight="1" x14ac:dyDescent="0.35">
      <c r="J567" s="1">
        <v>123</v>
      </c>
      <c r="K567" s="1">
        <v>0.3</v>
      </c>
    </row>
    <row r="568" spans="10:11" ht="15.75" customHeight="1" x14ac:dyDescent="0.35">
      <c r="J568" s="1">
        <v>124</v>
      </c>
      <c r="K568" s="1">
        <v>0.5</v>
      </c>
    </row>
    <row r="569" spans="10:11" ht="15.75" customHeight="1" x14ac:dyDescent="0.35">
      <c r="J569" s="1">
        <v>125</v>
      </c>
      <c r="K569" s="1">
        <v>0.6</v>
      </c>
    </row>
    <row r="570" spans="10:11" ht="15.75" customHeight="1" x14ac:dyDescent="0.35">
      <c r="J570" s="1">
        <v>126</v>
      </c>
      <c r="K570" s="1">
        <v>0.4</v>
      </c>
    </row>
    <row r="571" spans="10:11" ht="15.75" customHeight="1" x14ac:dyDescent="0.35">
      <c r="J571" s="1">
        <v>127</v>
      </c>
      <c r="K571" s="1">
        <v>0.7</v>
      </c>
    </row>
    <row r="572" spans="10:11" ht="15.75" customHeight="1" x14ac:dyDescent="0.35">
      <c r="J572" s="1">
        <v>128</v>
      </c>
      <c r="K572" s="1">
        <v>0.9</v>
      </c>
    </row>
    <row r="573" spans="10:11" ht="15.75" customHeight="1" x14ac:dyDescent="0.35">
      <c r="J573" s="1">
        <v>129</v>
      </c>
      <c r="K573" s="1">
        <v>1.1000000000000001</v>
      </c>
    </row>
    <row r="574" spans="10:11" ht="15.75" customHeight="1" x14ac:dyDescent="0.35"/>
    <row r="575" spans="10:11" ht="15.75" customHeight="1" x14ac:dyDescent="0.35"/>
    <row r="576" spans="10:11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 central tendency</vt:lpstr>
      <vt:lpstr> central tendency2</vt:lpstr>
      <vt:lpstr> central tendency3</vt:lpstr>
      <vt:lpstr> measure of dispersion</vt:lpstr>
      <vt:lpstr> Correlation and Covariance</vt:lpstr>
      <vt:lpstr> Statistics Questions</vt:lpstr>
      <vt:lpstr> Skewness and Kurtosis</vt:lpstr>
      <vt:lpstr> Percentile and Quartiles</vt:lpstr>
      <vt:lpstr>_xlchart.v1.0</vt:lpstr>
      <vt:lpstr>_xlchart.v1.1</vt:lpstr>
      <vt:lpstr>_xlchart.v1.10</vt:lpstr>
      <vt:lpstr>_xlchart.v1.11</vt:lpstr>
      <vt:lpstr>_xlchart.v1.12</vt:lpstr>
      <vt:lpstr>_xlchart.v1.13</vt:lpstr>
      <vt:lpstr>_xlchart.v1.14</vt:lpstr>
      <vt:lpstr>_xlchart.v1.15</vt:lpstr>
      <vt:lpstr>_xlchart.v1.16</vt:lpstr>
      <vt:lpstr>_xlchart.v1.2</vt:lpstr>
      <vt:lpstr>_xlchart.v1.3</vt:lpstr>
      <vt:lpstr>_xlchart.v1.4</vt:lpstr>
      <vt:lpstr>_xlchart.v1.5</vt:lpstr>
      <vt:lpstr>_xlchart.v1.6</vt:lpstr>
      <vt:lpstr>_xlchart.v1.7</vt:lpstr>
      <vt:lpstr>_xlchart.v1.8</vt:lpstr>
      <vt:lpstr>_xlchart.v1.9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2023-10-12T05:57:42Z</dcterms:modified>
</cp:coreProperties>
</file>