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codeName="ThisWorkbook" autoCompressPictures="0" defaultThemeVersion="124226"/>
  <mc:AlternateContent xmlns:mc="http://schemas.openxmlformats.org/markup-compatibility/2006">
    <mc:Choice Requires="x15">
      <x15ac:absPath xmlns:x15ac="http://schemas.microsoft.com/office/spreadsheetml/2010/11/ac" url="/Users/quentincronk/Desktop/"/>
    </mc:Choice>
  </mc:AlternateContent>
  <xr:revisionPtr revIDLastSave="0" documentId="13_ncr:1_{3AB4C956-F091-AD4B-B21B-C381E9BFD7BB}" xr6:coauthVersionLast="45" xr6:coauthVersionMax="45" xr10:uidLastSave="{00000000-0000-0000-0000-000000000000}"/>
  <bookViews>
    <workbookView xWindow="3820" yWindow="460" windowWidth="23380" windowHeight="12320" xr2:uid="{00000000-000D-0000-FFFF-FFFF00000000}"/>
  </bookViews>
  <sheets>
    <sheet name="Summary data" sheetId="3" r:id="rId1"/>
    <sheet name="Halflife curve" sheetId="6" r:id="rId2"/>
    <sheet name="Sheet1" sheetId="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E55" i="3" l="1"/>
  <c r="E56" i="3"/>
  <c r="E57" i="3"/>
  <c r="E51" i="3"/>
  <c r="E52" i="3"/>
  <c r="E53" i="3"/>
  <c r="E54" i="3"/>
  <c r="E46" i="3"/>
  <c r="E47" i="3"/>
  <c r="E48" i="3"/>
  <c r="E49" i="3"/>
  <c r="E50" i="3"/>
  <c r="E40" i="3"/>
  <c r="E41" i="3"/>
  <c r="E42" i="3"/>
  <c r="E43" i="3"/>
  <c r="E44" i="3"/>
  <c r="E45" i="3"/>
  <c r="E37" i="3"/>
  <c r="E38" i="3"/>
  <c r="E39" i="3"/>
  <c r="E31" i="3"/>
  <c r="E32" i="3"/>
  <c r="E33" i="3"/>
  <c r="E34" i="3"/>
  <c r="E35" i="3"/>
  <c r="E36" i="3"/>
  <c r="E26" i="3"/>
  <c r="E27" i="3"/>
  <c r="E28" i="3"/>
  <c r="E29" i="3"/>
  <c r="E30" i="3"/>
  <c r="E24" i="3"/>
  <c r="E25" i="3"/>
  <c r="E23" i="3"/>
  <c r="E22" i="3"/>
  <c r="E19" i="3"/>
  <c r="E20" i="3"/>
  <c r="E21" i="3"/>
  <c r="E16" i="3"/>
  <c r="E17" i="3"/>
  <c r="E18" i="3"/>
  <c r="E15" i="3"/>
  <c r="E14" i="3"/>
  <c r="E58" i="3"/>
  <c r="E13" i="3"/>
  <c r="E12" i="3"/>
  <c r="E10" i="3"/>
  <c r="E11" i="3"/>
  <c r="E8" i="3"/>
  <c r="E9" i="3"/>
  <c r="E7" i="3"/>
  <c r="E6" i="3"/>
  <c r="E4" i="3"/>
  <c r="E3" i="3"/>
  <c r="E5" i="3"/>
  <c r="B102" i="6" l="1"/>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D8" i="6" s="1"/>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D6" i="6" s="1"/>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D7" i="6" s="1"/>
  <c r="B2" i="6"/>
  <c r="C5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Phil</author>
  </authors>
  <commentList>
    <comment ref="N1" authorId="0" shapeId="0" xr:uid="{00000000-0006-0000-0000-000001000000}">
      <text>
        <r>
          <rPr>
            <b/>
            <sz val="9"/>
            <color indexed="81"/>
            <rFont val="Tahoma"/>
            <family val="2"/>
          </rPr>
          <t>Phil:</t>
        </r>
        <r>
          <rPr>
            <sz val="9"/>
            <color indexed="81"/>
            <rFont val="Tahoma"/>
            <family val="2"/>
          </rPr>
          <t xml:space="preserve">
Only applicable for certain patch-forming species which were difficult to count individually. In these cases, the area has been multiplied by the 'average density' to give a population count (for reasons of comparability).</t>
        </r>
      </text>
    </comment>
    <comment ref="Q1" authorId="0" shapeId="0" xr:uid="{00000000-0006-0000-0000-000002000000}">
      <text>
        <r>
          <rPr>
            <b/>
            <sz val="9"/>
            <color indexed="81"/>
            <rFont val="Tahoma"/>
            <family val="2"/>
          </rPr>
          <t>Phil:</t>
        </r>
        <r>
          <rPr>
            <sz val="9"/>
            <color indexed="81"/>
            <rFont val="Tahoma"/>
            <family val="2"/>
          </rPr>
          <t xml:space="preserve">
Note that these counts are not necessarily comprehensive for the whole island - we only counted sites where wild indivuduals of at least one endemic species were present.</t>
        </r>
      </text>
    </comment>
    <comment ref="B2" authorId="0" shapeId="0" xr:uid="{00000000-0006-0000-0000-000006000000}">
      <text>
        <r>
          <rPr>
            <b/>
            <sz val="9"/>
            <color rgb="FF000000"/>
            <rFont val="Tahoma"/>
            <family val="2"/>
          </rPr>
          <t>Phil:</t>
        </r>
        <r>
          <rPr>
            <sz val="9"/>
            <color rgb="FF000000"/>
            <rFont val="Tahoma"/>
            <family val="2"/>
          </rPr>
          <t xml:space="preserve">
</t>
        </r>
        <r>
          <rPr>
            <sz val="9"/>
            <color rgb="FF000000"/>
            <rFont val="Tahoma"/>
            <family val="2"/>
          </rPr>
          <t>List includes all endemic species plus the five rarest natives. Note that the counting methods differed according to species - some are mre approximate than others. All of this is explained in the methodology I'm currently putting together but this isn't finished yet.</t>
        </r>
      </text>
    </comment>
    <comment ref="T2" authorId="0" shapeId="0" xr:uid="{00000000-0006-0000-0000-000007000000}">
      <text>
        <r>
          <rPr>
            <b/>
            <sz val="9"/>
            <color indexed="81"/>
            <rFont val="Tahoma"/>
            <family val="2"/>
          </rPr>
          <t>Phil:</t>
        </r>
        <r>
          <rPr>
            <sz val="9"/>
            <color indexed="81"/>
            <rFont val="Tahoma"/>
            <family val="2"/>
          </rPr>
          <t xml:space="preserve">
See the equation described in the following spreadsheet. Each species was parameterized individually.</t>
        </r>
      </text>
    </comment>
    <comment ref="U2" authorId="0" shapeId="0" xr:uid="{00000000-0006-0000-0000-000008000000}">
      <text>
        <r>
          <rPr>
            <b/>
            <sz val="9"/>
            <color indexed="81"/>
            <rFont val="Tahoma"/>
            <family val="2"/>
          </rPr>
          <t>Phil:</t>
        </r>
        <r>
          <rPr>
            <sz val="9"/>
            <color indexed="81"/>
            <rFont val="Tahoma"/>
            <family val="2"/>
          </rPr>
          <t xml:space="preserve">
Lower 'confidence limit' (estimated from experience rather than based on any objective method).</t>
        </r>
      </text>
    </comment>
    <comment ref="V2" authorId="0" shapeId="0" xr:uid="{00000000-0006-0000-0000-000009000000}">
      <text>
        <r>
          <rPr>
            <b/>
            <sz val="9"/>
            <color indexed="81"/>
            <rFont val="Tahoma"/>
            <family val="2"/>
          </rPr>
          <t>Phil:</t>
        </r>
        <r>
          <rPr>
            <sz val="9"/>
            <color indexed="81"/>
            <rFont val="Tahoma"/>
            <family val="2"/>
          </rPr>
          <t xml:space="preserve">
Upper 'confidence limit'.</t>
        </r>
      </text>
    </comment>
    <comment ref="X2" authorId="0" shapeId="0" xr:uid="{00000000-0006-0000-0000-00000A000000}">
      <text>
        <r>
          <rPr>
            <b/>
            <sz val="9"/>
            <color indexed="81"/>
            <rFont val="Tahoma"/>
            <family val="2"/>
          </rPr>
          <t>Phil:</t>
        </r>
        <r>
          <rPr>
            <sz val="9"/>
            <color indexed="81"/>
            <rFont val="Tahoma"/>
            <family val="2"/>
          </rPr>
          <t xml:space="preserve">
The justification for paramaterizing the decay curve.</t>
        </r>
      </text>
    </comment>
  </commentList>
</comments>
</file>

<file path=xl/sharedStrings.xml><?xml version="1.0" encoding="utf-8"?>
<sst xmlns="http://schemas.openxmlformats.org/spreadsheetml/2006/main" count="352" uniqueCount="150">
  <si>
    <t>Since there is only one wild tree remaining, and its chances of self-seeding are remote, the time to extinction is dependent only on the life span of the individual. The species is clearly a long lived, but the surviving specimen is already probably over 200 years old and suffers stresses from insect pests. The survival time will probably not be many decades.</t>
  </si>
  <si>
    <t>Has been extinct in the wild since the 1950s.</t>
  </si>
  <si>
    <t>Has been extinct in the wild since 2012.</t>
  </si>
  <si>
    <t>Given the reports of apparently higher abundances in the 19th century, it is perhaps likely that there has been a 50% decline over the past 200 years. For the mean scenario, it is assumed that this rate will be maintained. If High Peak were to suffer from substantial invasion by Fuchsia coccinea or other non-native weeds then the above rate could be accelerated, perhaps to 50% over 100 years. Althernatively, with no great impact on High Peak the population could remain moderately stable.</t>
  </si>
  <si>
    <t>Time after first recorded population idenx (in years)</t>
  </si>
  <si>
    <t>Population as a proportion of initial count</t>
  </si>
  <si>
    <t>Decay parameter (= half-life of curve)</t>
  </si>
  <si>
    <t>Results</t>
  </si>
  <si>
    <t>Proportion of population remaining after…</t>
  </si>
  <si>
    <t>100 years</t>
  </si>
  <si>
    <t>200 years</t>
  </si>
  <si>
    <t>60 years</t>
  </si>
  <si>
    <t>Decay curve is a simple exponential function, adjusted so that the decay parameter is equal to the half-life (for convenience).</t>
  </si>
  <si>
    <t>Total_habitat_area</t>
  </si>
  <si>
    <t>Adjusted_habitat_area</t>
  </si>
  <si>
    <t>Total population count (mature individuals)</t>
  </si>
  <si>
    <t>Central estimate</t>
  </si>
  <si>
    <t>Min_limit</t>
  </si>
  <si>
    <t>Max_limit</t>
  </si>
  <si>
    <t>Area covered (sq.m.)</t>
  </si>
  <si>
    <t>Number of artificially planted individuals</t>
  </si>
  <si>
    <t>ucl_halflife</t>
  </si>
  <si>
    <t>The curent wild population will almost certainly not survive beyond the current generation. There are no clear predictions as to how long the remaining plants at Mt Vesey will persist, but they almost certainly predate the 1950s and are probably well over 100 years old already. Given the loss of other similarly old plants in recent decades, the expectation is that little time remains.</t>
  </si>
  <si>
    <t>Because the population is in such a precarious position and all remaining patches are susceptible to encroachment of human damage, there is a significant chance that the population will become extinct in as little as two decades. A less severe situation has been assumed for the mean scenario, but still employing a high rate of decline: recent trends suggest losses of at least 20% in the past 30 years. The more optimistic max scenario is based on the possibility that the Cuckold's Point subpopulation is well maintained for many decades.</t>
  </si>
  <si>
    <t>The population is now so small that the chances of survival are remote. The remainder could disappear within a few years, and is unlikely to persit for more than a few decades.</t>
  </si>
  <si>
    <t>Boxwood numbers have certianly been in decline over recent years, and the population is so small, and so dependent on specific condictions within a tiny soil patch, that the prospects of long term continuation seem slim. The patch has clearly persisted for many decades, and was already  extremely small when refound in the 1990s, which gives some hope that it could cling on for a reasonable period. However, even in the 1990s it was probably only temporarily rescued by a period of watering. A combination of climate change, increase incidence of pests and depletion of the seed bank make conditions increasingly precarious.</t>
  </si>
  <si>
    <t>The decline of this species will probably not cnonform closely to the model because 70% of the loss will occur rapidly, following the fall of the Norfolk Island pine on Mt Actaeon. The remaining poulation will probably continue to decline rapidly due to completition with invasive species. The min scenario considers the 70% loss within 50 years, whereas the mean scenario considers t to occur after 100 years.</t>
  </si>
  <si>
    <t>The current rate of decline cannot be measured precisely, but there is sufficient data to indicate that plants are disappearing rapidly as they are outcompeted by invasive weeds. As the min scenario, there has been a loss of more than 20% over the past 6 years, and it is certainly credible that the population could virtually disappear in the next 50 years. Whilst this may be an overestimate of the severity of the situation, it is difficult to argue that the mean scenario should be much less severe. The presence of some plants growing epiphytically on tree ferns provide the only relatively stable component of the population.</t>
  </si>
  <si>
    <t>It is difficult to make a case for the large bellflower surviving much beyond the next 50 years. The decline over the past 2 years has been almost 10%, many individuals are in poor condition and the hybridization issue is likely to result in increasing levels of genetic contamination.</t>
  </si>
  <si>
    <t>This species is now widely planted around the island, but suffers from virtually zero natural recruitment. The wild population is reduced to a single cluster of plants and the persistence as a truly wild species seems to be dependent only on how long these survive. The oldest may well be over 200 years old already, and another 100 would seem close to the limits of realistic expectation.</t>
  </si>
  <si>
    <t>In the recent past it is estimated that there has been a 65% decline over 11 years. This extremely high rate of loss may slow in the future because the life span of the remaining shrubs is likely to exceed the levels of extinction which this would entail. However, as the rate of natural recruitment appears to be low, the population is unlikely to endure far beyond the current generation. Making an unguided assuming regarding the remaining life span, we therefore take the mean scenario to represent a 90% loss within 100 years. The min scenario is a little more severe: 90% loss after 60 years. The max scenario is 90% loss after 200 years.</t>
  </si>
  <si>
    <t>With the exception of losses to the airport development (a threat unlikely to be repeated), there is little evidence with which to gauge the rate of decline. Plants appear to have disappeared from the Jamestown and High Knoll areas over the past 100 years, and many of the remaining colonies are so small that they are vulnerable to local extinction when the parent individuals die. A loss of 3% per decade seems realisitic for the mean scenario, but the min scenario could easily adopt a rate of 1% per year.</t>
  </si>
  <si>
    <t>There are few data to parameterize the model, but as there has certainly been a recent decline, and as most subpopulations are now very small with reduced capacity for recruitment, there is scope for rapid extinction. The min scenario assumes impacts from a combination of increase low altitude droughts and an expansion of African Fountain grass across the north coast strongholds, which could reduce numbers to 10% within 50 years. The mean scenario assumes less severe problems, but a 90% decrease within 200 years seems realistic.</t>
  </si>
  <si>
    <t>This is a difficult species to assess, due to the lack of historical data and the large annual fluctuations which make it unclear what should be considered a 'normal' standing population size. It is likely that declines have occurred in recent years. However, adopting a cautious approach for the mean scenario, it is assumed that the 2014 population was 10% of normal size, that the Gill Point subpopulation has been lost within the last decade but that all others have been unaffected. This is likely to give a decline close to 1% per decade. However, the limits of certainty allow for a much greater rate of decline. A total reduction of up to 10% per decade does not seem unrealistic for the min scenario, particularly in the event of climate change leading to reduced winter precipitation at low altitudes.</t>
  </si>
  <si>
    <t>No historical data exist to parameterize the model, but it is likely that the High Peak subpopulation, which holds the majority of the total, has been fairly stable in the recent past. As the mean scenario, it is assumed that most of the losses will occur to outlying colonies with only a little reduction at High Peak due to invasive species. This is represented by a 5% decline over 100 years. However, if there is substantial invasion of High Peak by Fuchsia coccinea or another aggressive species then the damage could be substantial. As the min scenario it has been assumed that there is a 30% decline over 100 years.</t>
  </si>
  <si>
    <t>Although the wild population has probably been relatively stable for many years, this is mainly because the trees are long-lived. There is currently very little natural recruitment, which means that there is likely to be negligible replacement when the current cohort eventually succumb to old age or rat damage. For the mean scenario, it is therefore assumed that there will be a 90% reduction after 100 years. The loss is unlikely to be much more rapid than this but could take longer if the lifespan exceeds expectation.</t>
  </si>
  <si>
    <t>No historical data exist to parameterize the model. There are some indications of higher abundances in the north-east from the early 19th Century, but the interpretation of these is very subjective. If there has been a substantial decline, and this continues (particularly if the Horse Pasture population is overcome by Pennisetum setaceum in the future), then the min scenario could be as severe as a 50% loss over the next 100 years. However, the mean scenario is likely to be less concerning, and a 5% overall loss has been taken over 100 years. The max scenario has been allocated a large halflife to reflect little expected change.</t>
  </si>
  <si>
    <t>Though no historical data exist to parameterize the model, a marked decline on The Barn over the last five years suggests that the species is susceptible to losses. During this period, other subpopulations remained stable, but the western colonies cold be vulnerable to invasion of Pennisetum setaceum, and some in the east to Carpobrotus edulis encroachment. The species is also vulnerable to drought which can cause localized heavy losses. As the min scenario, it is adjudged that the overall population could decrease by up to 40% over the next century, particularly if the large subpopulation on Bencoolen is impacted. However, it is perhaps more likely that there will be relatively little change: perhaps only 10% over the same time period. For the max scenario, the halflife is set at a high value to reflect little change.</t>
  </si>
  <si>
    <t>No historical data exist to parameterize the model. The rate of decline is expected to be low, but could be accentuated if the restricted suitable areas of habitat were heavily invaded by invasive weeds. The min scenario is taken to be a 20% decline over 100 years. The mean scenario is taken to be a 10% decline over 20 years</t>
  </si>
  <si>
    <t xml:space="preserve">The deterioration of the Wild Ram Hill subpopulation has probably resulted in approximately a 12% overall decline over the past decade. It is unlikely that this rate will be maintained, and not all subpopulations are as vulnerable as they do not occur in competition with grassland. However, the important location at Devil's Cap is in danger of encroachment, and the remaining western populations could be severely affected if their habitats are heavily invaded by Pennisetum setaceum. As a conservative estimate, the mean is taken from the assumption that an overall decline of 15% has occurred in the past 50 years and that this will be maintained. The min scenario is that all western subpopulations will be reduced by 80% within 100 years, but that all other populations will remain intact. The max scenario is that there will be only 20% losses in the western subpopulations over the next 100 years, and all other subpopulations will remain intact. </t>
  </si>
  <si>
    <t>No historical data exist to parameterize the model. On balance, there is little to indicate a pronounced decline, but there are some moderate future threats to the large western subpopulations should encroachment by Pennisetum setaceum continue. The min scenario is based on a 30% reduction of the large Blue Point Ridge colonies over 100 years, with all others remaining stable. The mean scenario is based on a 5% reduction at Blue point over 100 years.</t>
  </si>
  <si>
    <t xml:space="preserve">Whilst there is some observed ongoing recruitment of the species in the wild, this is curently thought to be at a fairly low level and thus it is likely that the population will shrink substantially from the current generation to the next. Counteracting the natural shrinkage, moderate numbers of cultivated individuals have been replanted. Howver, these do not count directly as "wild", and only their naturally self-sown progeny can contribute. The trees are also expected to be reasobably short-lived. The min, mean and max scenarios are considered to comprise a 75%, 50% and 25% decline after 100 years, respectively. </t>
  </si>
  <si>
    <t>From the range contraction, it is probably likely that there has been a 70% loss over the last 150 years. The mean scenario has been taken to assume that this rate has been maintained. If climate change produces a decline in mist deposition in the future, the loss could be substantially greater.</t>
  </si>
  <si>
    <t>Although the wild population has been supplimented by plantings of cultivated specimens, the true wild population is thought to have declined by approximately 72% over one generation, which is assumed to be approximately 50 years. The rate of recruitment remains low. The min scenario is taken to be complete extinction within 150 years, whereas the max scenario is taken to be modest recruitment (50% decline per generation).</t>
  </si>
  <si>
    <t>No historical data exist to parameterize the model. However, the rate of decline is likely to be very low. High values have been selected for the min, mean and max scenarios.</t>
  </si>
  <si>
    <t>No historical data exist to parameterize the model. A reasonably slow rate of decline is expected, due to ongoing reductions in habitat quality. The mean scenario assumes a 40% decline over 200 years, which is somewhat arbitrary. If High Peak were significantly invaded by Fuchsia coccinea then losses could occur considerably faster. Thus, for the min scenario, a 50% decline over 100 years is assumed.</t>
  </si>
  <si>
    <t>Known losses are probably around 95 plants in the past decade. This could be a slight overestimate of the typical rate as the collapse of the Barn subpopulation may be exceptional. Taking a cautious stance, the average current rate of loss is therfore assumed to be approximately 150 plants over 50 years, or 0.001% per year. However, it is possible that up to 30% losses could occur over the next 100 years if the inavsion-prone waterfall habitats were badly impacted by weeds.</t>
  </si>
  <si>
    <t>Due to the high variability of this species and the paucity of historical records, there is insufficient data to parameterize the model with much confidence, but there anaecdotal accounts suggest that there has been some decline over the past 150 years. It has been assumed that the current rate of decline is low, represented by a decline of only 5% in 100 years. However, with an increase in drier conditions in the event of climate change, the losses could be substantially greater. A 30% decline after 100 years has been chosen as a reasonable representation of this scenario.</t>
  </si>
  <si>
    <t>Due to the rapid spread of African fountain grass at High Hill, there is a reasonable possibility of complete loss of this subpopulation within 100 years.</t>
  </si>
  <si>
    <t>There are few data to parameterize the model, but as the generation time of this tree is short, there is potential for rapid declines. Natural recruitment appears to be poor, there are few concentrations to seed further establishment, and overall it is anticipated that the replacement of exisiting trees will be well below a 100% rate per generation. As a mean, it has been considered that there is likely to be a 50% decline after 40 years. As a min, it is considered that total extinction could occur withon 100 years. As a max, it is considered that at least 50% declines will be expected after 100 years.</t>
  </si>
  <si>
    <t>No historical data exist to parameterize the model. The min and max scenarios have been selected as follows: The max scenario is based on no more than 5% losses at most sites except the Nothern Acacia plantations where the population could double. Overall, this makes the total numbers more or less stable, so the maximum halflife has been set at a high level. The min scenario is based on up to 10% losses in most sites with the exception of the barest, most windswept, cliff localities where only 5% losses are expected. At Blue Point, 40% losses are predicted due to invasion by Pennisetum setaceum, and at Wild Ram Spring, 50% losses are predicted due to invasion of open ground by grasses and other weeds. There is little information on which to base the mean scenario, but something proportionate to the ratio found in other species has been selected.</t>
  </si>
  <si>
    <t>No historical data exist to parameterize the model, but a slow ongoing decline seems likely. Of particular concern is the loss of mature tre fern thicket, occupancy of suitable areas by invasive species and a thence decine in function gap dynamics. It is assumed that between 5% and 20% of the population will be lost over the next 100 years.</t>
  </si>
  <si>
    <t>No historical data exist to parameterize the model, but there are sufficient anaecdotal accounts to suggest that the decline has been considerable over the past 150 years. The danger is partiuclarly accute because the core habitat (black cabbage tree woodland) is thought to be receding sharply. Over the next 100 years, it seems not unreasonable to assume that the decline could be as much as 50% and is likely to be at least 15%. The mean halflife is taken as the geometric central point between these extremes.</t>
  </si>
  <si>
    <t>No historical data exist to parameterize the model. Trees are long lived so changes have been assessed over a 200 year time span, which may represent as little as a single generation. The main concern is a declining rate of recruitment to replace existing mature trees. The min and max scenarios adopted encompass the following: (1) a 50% population reduction. (2) a 10% population reduction. Due to the current losses to disease, the reduction is unlikely to be less than this latter estimate. The mean scenario has been chosen as the geometric mid-point between these extremes.</t>
  </si>
  <si>
    <t>No historical data exist to parameterize the model. Two scenarios have been chosen to represent the min and max situations. Under both, it has been assumed that the remaining very small subpopulations with no recruitment go extinct. In the max scenario, there are 10% losses to those parts of subpopulations on flatter ground exposed to rabbit grazing, and 5% losses to the better protected individuals on cliffs, as a result of invasive species encroachment. In the min scenario, it has been assumed that there are additional losses due to severe invasions of Pennisetum setacuem in the west of St Helena. Those subpopulations affected are reduced to one third of their current size. The mean scenario is chosen as the geometric centre point between the extremes.</t>
  </si>
  <si>
    <t>Historical evidence suggests that there has been at least a 10% decline over the past 100 years, based on detectable losses. There have undoubtedly been further losses in subpopulations where no data exist. The max scenario is set to an 80% reduction over 100 years, which seems to fit with detailed analysis of individual sites. The min scenario is based on an assumption that severe invasion by Pennisetum setaceum affects the west, with affected subpopulations reduced to one third of current levels. The mean scenario is taken to be the geometric centre-point etween these extremes.</t>
  </si>
  <si>
    <t>Very slow decline possible (e.g. due to increased competition with invasives), but no clear evidence. Therefore halflife set to long period.</t>
  </si>
  <si>
    <t>Decline most rapid in outlying areas. Calculation based on the assumption that all small, outlying patches will have disappeared after 100 years, and the core Diana's Peak population will have declined by approx. 5%.</t>
  </si>
  <si>
    <t>Very slow decline perhaps likely (due to loss of forested upland habitats and competition with invasives). Unlike Diplazium filamentosum and Pseudophegopteris dianae it is more or less confined to tree fern thicket and is somewhat rare. The habitat is sensitive. However, with no clear evidence to parameterize the decline rate, the halflife is set to long period.</t>
  </si>
  <si>
    <t>No historical data exist to parameterize the model. If global climate change caused a significant decrease in mist deposition over the Central Ridge, the population could decline significantly. This is likely to represent the maximum rate of change, and it has been assumed that 50% of the population could be lost within 100 years. Without climate change, there is still likely to be a decline as a result of loss of host trees (black cabbage is favoured over tree fern), but the rate is likely to be considerably lower. As a mean vaule, a 15% loss in 100 years would seem appropriate.</t>
  </si>
  <si>
    <t>No historical data exist to parameterize the model. For the min, mean and max scenarios I have chosen three states of the population after 100 years. In all cases, the very small outlying subpopulations go extinct. (1) Heavy invasion by non-natives, including Fuchsia coccinea becoming established at High Peak. Losses of 20% at both sites. (2) Continued invasion by non-natives at something approaching current rate. 10% losses at Diana's Peak and 3% losses at High Peak. (3) Relatively slow rates of invasion. 5% losses at Diana's Peak and 1% losses at High Peak.</t>
  </si>
  <si>
    <t>Checked</t>
  </si>
  <si>
    <t>Notes</t>
  </si>
  <si>
    <t>No clear evidence of ongoing decline, therefore halflife set to long period.</t>
  </si>
  <si>
    <t>Minimum halflife could be very short IF habitat is colonized by Pennisetum setaceum. Alternatively, the species is likely to remain moderately stable for the foreseeable future (with slow decines only). Given that these two possibilities are very different, the 'mean' does not have much value, but a compromise figure must be selected in order to avoid bias towards either option.</t>
  </si>
  <si>
    <t>Two scenarios examined: (1) Populations currently faring poorly without good recruitment have disappeared or been heavily impacted after 100 years; (2) The losses in (1) occur but also there is heavy impact on Blue Point and Man &amp; Horse as a result of severe infestations by Pennisetum setaceum. The halflifes given by these scenarios have been set as the minimum and maximum values. The central value is chosen to be the geometric mean between them.</t>
  </si>
  <si>
    <t>Very slow decline perhaps likely (e.g. due to spread of pasture grasses), but no clear evidence. Therefore halflife set to long period.</t>
  </si>
  <si>
    <t>Very slow decline perhaps likely (e.g. due to rabbit grazing), but no clear evidence. Therefore halflife set to long period.</t>
  </si>
  <si>
    <t>Very slow decline perhaps likely (due to loss of forested upland habitats and competition with invasives), but no clear evidence. Therefore halflife set to long period.</t>
  </si>
  <si>
    <t>Very slow decline perhaps likely (due to loss of forested upland habitats and competition with invasives). Slightly more vulnerable than Diplazium filamentosum because it is more of a forest edge ecotone species, and the habitat is sensitive. However,  no clear evidence and halflife set to long period.</t>
  </si>
  <si>
    <t>Asplenium compressum</t>
  </si>
  <si>
    <t>Asplenium platybasis</t>
  </si>
  <si>
    <t>Berula bracteata</t>
  </si>
  <si>
    <t>Berula burchellii</t>
  </si>
  <si>
    <t>Bulbostylis lichtensteiniana</t>
  </si>
  <si>
    <t>Bulbostylis neglecta</t>
  </si>
  <si>
    <t>Carex dianae</t>
  </si>
  <si>
    <t>Ceterach haughtonii</t>
  </si>
  <si>
    <t>Cheilanthes multifida</t>
  </si>
  <si>
    <t>Chenopodium helenense</t>
  </si>
  <si>
    <t>Commicarpus helenae</t>
  </si>
  <si>
    <t>Commidendrum robustum</t>
  </si>
  <si>
    <t>Commidendrum rotundifolium</t>
  </si>
  <si>
    <t>Commidendrum rugosum</t>
  </si>
  <si>
    <t>Commidendrum spurium</t>
  </si>
  <si>
    <t>Dicksonia arborescens</t>
  </si>
  <si>
    <t>Diplazium filamentosum</t>
  </si>
  <si>
    <t>Dryopteris cognata</t>
  </si>
  <si>
    <t>Dryopteris napoleonis</t>
  </si>
  <si>
    <t>Elaphoglossum conforme</t>
  </si>
  <si>
    <t>Elaphoglossum dimorphum</t>
  </si>
  <si>
    <t>Elaphoglossum furcatum</t>
  </si>
  <si>
    <t>Elaphoglossum nervosum</t>
  </si>
  <si>
    <t>Eragrostis episcopulus</t>
  </si>
  <si>
    <t>Eragrostis saxatilis</t>
  </si>
  <si>
    <t>Euphorbia heleniana</t>
  </si>
  <si>
    <t>Frankenia portulacifolia</t>
  </si>
  <si>
    <t>Grammitis ebenina</t>
  </si>
  <si>
    <t>Huperzia saururus</t>
  </si>
  <si>
    <t>Hydrodea cryptantha</t>
  </si>
  <si>
    <t>Hymenophyllum capillaceum</t>
  </si>
  <si>
    <t>Hypertelis acida</t>
  </si>
  <si>
    <t>Lachanodes arborea</t>
  </si>
  <si>
    <t>Melanodendron integrifolium</t>
  </si>
  <si>
    <t>Mellissia begoniifolia</t>
  </si>
  <si>
    <t>Nesohedyotis arborea</t>
  </si>
  <si>
    <t>Osteospermum sanctae-helenae</t>
  </si>
  <si>
    <t>Panicum joshuae</t>
  </si>
  <si>
    <t>Pelargonium cotyledonis</t>
  </si>
  <si>
    <t>Petrobium arboreum</t>
  </si>
  <si>
    <t>Phylica polifolia</t>
  </si>
  <si>
    <t>Pladaroxylon leucadendron</t>
  </si>
  <si>
    <t>Plantago robusta</t>
  </si>
  <si>
    <t>Pseudophegopteris dianae</t>
  </si>
  <si>
    <t>Pteris paleacea</t>
  </si>
  <si>
    <t>Trimeris scaevolifolia</t>
  </si>
  <si>
    <t>Trochetiopsis ebenus</t>
  </si>
  <si>
    <t>Trochetiopsis erythoxylon</t>
  </si>
  <si>
    <t>Wahlenbergia angustifolia</t>
  </si>
  <si>
    <t>Wahlenbergia linifolia</t>
  </si>
  <si>
    <t>Species_name</t>
  </si>
  <si>
    <t>EOO</t>
  </si>
  <si>
    <t>Planted_min_count</t>
  </si>
  <si>
    <t>Planted_mean_count</t>
  </si>
  <si>
    <t>Planted_max_count</t>
  </si>
  <si>
    <t>VU</t>
  </si>
  <si>
    <t>EN</t>
  </si>
  <si>
    <t>LC</t>
  </si>
  <si>
    <t>CR</t>
  </si>
  <si>
    <t>NT</t>
  </si>
  <si>
    <t>Redlist</t>
  </si>
  <si>
    <t>EW</t>
  </si>
  <si>
    <t>Halflife</t>
  </si>
  <si>
    <t>lcl_halflife</t>
  </si>
  <si>
    <t>t&lt;10</t>
  </si>
  <si>
    <t>t&lt;1</t>
  </si>
  <si>
    <t>t&lt;50</t>
  </si>
  <si>
    <t>Date of description</t>
  </si>
  <si>
    <t>Date of discovery if different</t>
  </si>
  <si>
    <t>date of extinction</t>
  </si>
  <si>
    <t>date of last record</t>
  </si>
  <si>
    <t>Acalypha rubra</t>
  </si>
  <si>
    <t>Nesiota elliptica</t>
  </si>
  <si>
    <t>Trochetiopsis melanoxylon</t>
  </si>
  <si>
    <t>Wahlenbergia burchellii</t>
  </si>
  <si>
    <t>Wahlenbergia roxburghii</t>
  </si>
  <si>
    <t>Heliotropium pannifolium</t>
  </si>
  <si>
    <t>EX</t>
  </si>
  <si>
    <t>Ophioglossum</t>
  </si>
  <si>
    <t>Date of earliest scientific notice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</si>
</sst>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Verdana"/>
      <family val="2"/>
    </font>
    <font>
      <b/>
      <sz val="16"/>
      <color theme="1"/>
      <name val="Calibri"/>
      <family val="2"/>
      <scheme val="minor"/>
    </font>
    <font>
      <sz val="16"/>
      <color theme="1"/>
      <name val="Calibri"/>
      <family val="2"/>
      <scheme val="minor"/>
    </font>
    <font>
      <b/>
      <sz val="9"/>
      <color rgb="FF000000"/>
      <name val="Tahoma"/>
      <family val="2"/>
    </font>
    <font>
      <sz val="9"/>
      <color rgb="FF000000"/>
      <name val="Tahoma"/>
      <family val="2"/>
    </font>
    <font>
      <sz val="16"/>
      <color rgb="FFFF0000"/>
      <name val="Calibri"/>
      <family val="2"/>
      <scheme val="minor"/>
    </font>
  </fonts>
  <fills count="2">
    <fill>
      <patternFill patternType="none"/>
    </fill>
    <fill>
      <patternFill patternType="gray125"/>
    </fill>
  </fills>
  <borders count="3">
    <border>
      <left/>
      <right/>
      <top/>
      <bottom/>
      <diagonal/>
    </border>
    <border>
      <left style="thin">
        <color indexed="64"/>
      </left>
      <right/>
      <top/>
      <bottom/>
      <diagonal/>
    </border>
    <border>
      <left/>
      <right style="thin">
        <color indexed="64"/>
      </right>
      <top/>
      <bottom/>
      <diagonal/>
    </border>
  </borders>
  <cellStyleXfs count="1">
    <xf numFmtId="0" fontId="0" fillId="0" borderId="0"/>
  </cellStyleXfs>
  <cellXfs count="18">
    <xf numFmtId="0" fontId="0" fillId="0" borderId="0" xfId="0"/>
    <xf numFmtId="0" fontId="1" fillId="0" borderId="0" xfId="0" applyFont="1" applyBorder="1"/>
    <xf numFmtId="0" fontId="0" fillId="0" borderId="0" xfId="0" applyBorder="1"/>
    <xf numFmtId="0" fontId="1" fillId="0" borderId="0" xfId="0" applyFont="1"/>
    <xf numFmtId="0" fontId="0" fillId="0" borderId="0" xfId="0"/>
    <xf numFmtId="0" fontId="1" fillId="0" borderId="1" xfId="0" applyFont="1" applyBorder="1"/>
    <xf numFmtId="0" fontId="0" fillId="0" borderId="1" xfId="0" applyBorder="1"/>
    <xf numFmtId="0" fontId="1" fillId="0" borderId="2" xfId="0" applyFont="1" applyBorder="1"/>
    <xf numFmtId="0" fontId="0" fillId="0" borderId="2" xfId="0" applyBorder="1"/>
    <xf numFmtId="0" fontId="5" fillId="0" borderId="0" xfId="0" applyFont="1"/>
    <xf numFmtId="0" fontId="5" fillId="0" borderId="1" xfId="0" applyFont="1" applyBorder="1"/>
    <xf numFmtId="0" fontId="5" fillId="0" borderId="0" xfId="0" applyFont="1" applyBorder="1"/>
    <xf numFmtId="0" fontId="5" fillId="0" borderId="2" xfId="0" applyFont="1" applyBorder="1"/>
    <xf numFmtId="0" fontId="6" fillId="0" borderId="0" xfId="0" applyFont="1"/>
    <xf numFmtId="0" fontId="6" fillId="0" borderId="1" xfId="0" applyFont="1" applyBorder="1"/>
    <xf numFmtId="0" fontId="6" fillId="0" borderId="0" xfId="0" applyFont="1" applyBorder="1"/>
    <xf numFmtId="0" fontId="6" fillId="0" borderId="2" xfId="0" applyFont="1" applyBorder="1"/>
    <xf numFmtId="0" fontId="9" fillId="0" borderId="0" xfId="0" applyFont="1"/>
  </cellXfs>
  <cellStyles count="1">
    <cellStyle name="Normal" xfId="0" builtinId="0"/>
  </cellStyles>
  <dxfs count="0"/>
  <tableStyles count="0" defaultTableStyle="TableStyleMedium2"/>
  <colors>
    <mruColors>
      <color rgb="FFFFFF00"/>
      <color rgb="FFCCCC00"/>
      <color rgb="FFD2FB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099518810149"/>
          <c:y val="5.1400554097404502E-2"/>
          <c:w val="0.82206714785651802"/>
          <c:h val="0.73444808982210497"/>
        </c:manualLayout>
      </c:layout>
      <c:scatterChart>
        <c:scatterStyle val="lineMarker"/>
        <c:varyColors val="0"/>
        <c:ser>
          <c:idx val="0"/>
          <c:order val="0"/>
          <c:tx>
            <c:v>Predicted value</c:v>
          </c:tx>
          <c:spPr>
            <a:ln w="28575">
              <a:solidFill>
                <a:schemeClr val="tx1"/>
              </a:solidFill>
            </a:ln>
          </c:spPr>
          <c:marker>
            <c:symbol val="none"/>
          </c:marker>
          <c:xVal>
            <c:numRef>
              <c:f>'Summary data'!#REF!</c:f>
            </c:numRef>
          </c:xVal>
          <c:yVal>
            <c:numRef>
              <c:f>'Summary data'!#REF!</c:f>
              <c:numCache>
                <c:formatCode>General</c:formatCode>
                <c:ptCount val="1"/>
                <c:pt idx="0">
                  <c:v>1</c:v>
                </c:pt>
              </c:numCache>
            </c:numRef>
          </c:yVal>
          <c:smooth val="0"/>
          <c:extLst>
            <c:ext xmlns:c16="http://schemas.microsoft.com/office/drawing/2014/chart" uri="{C3380CC4-5D6E-409C-BE32-E72D297353CC}">
              <c16:uniqueId val="{00000000-CAE5-4DAC-8279-9CE7B3B18F15}"/>
            </c:ext>
          </c:extLst>
        </c:ser>
        <c:ser>
          <c:idx val="1"/>
          <c:order val="1"/>
          <c:tx>
            <c:v>Upper limit</c:v>
          </c:tx>
          <c:spPr>
            <a:ln w="28575">
              <a:solidFill>
                <a:schemeClr val="accent1">
                  <a:lumMod val="60000"/>
                  <a:lumOff val="40000"/>
                </a:schemeClr>
              </a:solidFill>
            </a:ln>
          </c:spPr>
          <c:marker>
            <c:symbol val="none"/>
          </c:marker>
          <c:xVal>
            <c:numRef>
              <c:f>'Summary data'!#REF!</c:f>
            </c:numRef>
          </c:xVal>
          <c:yVal>
            <c:numRef>
              <c:f>'Summary data'!#REF!</c:f>
              <c:numCache>
                <c:formatCode>General</c:formatCode>
                <c:ptCount val="1"/>
                <c:pt idx="0">
                  <c:v>1</c:v>
                </c:pt>
              </c:numCache>
            </c:numRef>
          </c:yVal>
          <c:smooth val="0"/>
          <c:extLst>
            <c:ext xmlns:c16="http://schemas.microsoft.com/office/drawing/2014/chart" uri="{C3380CC4-5D6E-409C-BE32-E72D297353CC}">
              <c16:uniqueId val="{00000001-CAE5-4DAC-8279-9CE7B3B18F15}"/>
            </c:ext>
          </c:extLst>
        </c:ser>
        <c:ser>
          <c:idx val="2"/>
          <c:order val="2"/>
          <c:tx>
            <c:v>Lower limit</c:v>
          </c:tx>
          <c:spPr>
            <a:ln w="28575">
              <a:solidFill>
                <a:schemeClr val="accent1">
                  <a:lumMod val="75000"/>
                </a:schemeClr>
              </a:solidFill>
            </a:ln>
          </c:spPr>
          <c:marker>
            <c:symbol val="none"/>
          </c:marker>
          <c:xVal>
            <c:numRef>
              <c:f>'Summary data'!#REF!</c:f>
            </c:numRef>
          </c:xVal>
          <c:yVal>
            <c:numRef>
              <c:f>'Summary data'!#REF!</c:f>
              <c:numCache>
                <c:formatCode>General</c:formatCode>
                <c:ptCount val="1"/>
                <c:pt idx="0">
                  <c:v>1</c:v>
                </c:pt>
              </c:numCache>
            </c:numRef>
          </c:yVal>
          <c:smooth val="0"/>
          <c:extLst>
            <c:ext xmlns:c16="http://schemas.microsoft.com/office/drawing/2014/chart" uri="{C3380CC4-5D6E-409C-BE32-E72D297353CC}">
              <c16:uniqueId val="{00000002-CAE5-4DAC-8279-9CE7B3B18F15}"/>
            </c:ext>
          </c:extLst>
        </c:ser>
        <c:dLbls>
          <c:showLegendKey val="0"/>
          <c:showVal val="0"/>
          <c:showCatName val="0"/>
          <c:showSerName val="0"/>
          <c:showPercent val="0"/>
          <c:showBubbleSize val="0"/>
        </c:dLbls>
        <c:axId val="369924216"/>
        <c:axId val="369933832"/>
      </c:scatterChart>
      <c:valAx>
        <c:axId val="369924216"/>
        <c:scaling>
          <c:orientation val="minMax"/>
          <c:max val="1000"/>
        </c:scaling>
        <c:delete val="0"/>
        <c:axPos val="b"/>
        <c:title>
          <c:tx>
            <c:rich>
              <a:bodyPr/>
              <a:lstStyle/>
              <a:p>
                <a:pPr>
                  <a:defRPr/>
                </a:pPr>
                <a:r>
                  <a:rPr lang="en-GB"/>
                  <a:t>Years into future</a:t>
                </a:r>
              </a:p>
            </c:rich>
          </c:tx>
          <c:layout>
            <c:manualLayout>
              <c:xMode val="edge"/>
              <c:yMode val="edge"/>
              <c:x val="0.45285520559929998"/>
              <c:y val="0.920347039953339"/>
            </c:manualLayout>
          </c:layout>
          <c:overlay val="0"/>
        </c:title>
        <c:numFmt formatCode="General" sourceLinked="1"/>
        <c:majorTickMark val="out"/>
        <c:minorTickMark val="none"/>
        <c:tickLblPos val="nextTo"/>
        <c:crossAx val="369933832"/>
        <c:crosses val="autoZero"/>
        <c:crossBetween val="midCat"/>
      </c:valAx>
      <c:valAx>
        <c:axId val="369933832"/>
        <c:scaling>
          <c:orientation val="minMax"/>
          <c:max val="50"/>
          <c:min val="0"/>
        </c:scaling>
        <c:delete val="0"/>
        <c:axPos val="l"/>
        <c:title>
          <c:tx>
            <c:rich>
              <a:bodyPr rot="-5400000" vert="horz"/>
              <a:lstStyle/>
              <a:p>
                <a:pPr>
                  <a:defRPr/>
                </a:pPr>
                <a:r>
                  <a:rPr lang="en-GB"/>
                  <a:t>No. species numrically inviable</a:t>
                </a:r>
              </a:p>
            </c:rich>
          </c:tx>
          <c:layout>
            <c:manualLayout>
              <c:xMode val="edge"/>
              <c:yMode val="edge"/>
              <c:x val="1.0541557305336799E-2"/>
              <c:y val="0.104457932341791"/>
            </c:manualLayout>
          </c:layout>
          <c:overlay val="0"/>
        </c:title>
        <c:numFmt formatCode="General" sourceLinked="1"/>
        <c:majorTickMark val="out"/>
        <c:minorTickMark val="none"/>
        <c:tickLblPos val="nextTo"/>
        <c:crossAx val="369924216"/>
        <c:crosses val="autoZero"/>
        <c:crossBetween val="midCat"/>
      </c:valAx>
    </c:plotArea>
    <c:legend>
      <c:legendPos val="r"/>
      <c:layout>
        <c:manualLayout>
          <c:xMode val="edge"/>
          <c:yMode val="edge"/>
          <c:x val="0.14423490813648299"/>
          <c:y val="4.1090696996208799E-2"/>
          <c:w val="0.25854286964129503"/>
          <c:h val="0.25115157480314998"/>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099518810149"/>
          <c:y val="5.1400554097404502E-2"/>
          <c:w val="0.82206714785651802"/>
          <c:h val="0.73444808982210497"/>
        </c:manualLayout>
      </c:layout>
      <c:scatterChart>
        <c:scatterStyle val="lineMarker"/>
        <c:varyColors val="0"/>
        <c:ser>
          <c:idx val="0"/>
          <c:order val="0"/>
          <c:tx>
            <c:v>Predicted value</c:v>
          </c:tx>
          <c:spPr>
            <a:ln w="28575">
              <a:solidFill>
                <a:schemeClr val="tx1"/>
              </a:solidFill>
            </a:ln>
          </c:spPr>
          <c:marker>
            <c:symbol val="none"/>
          </c:marker>
          <c:xVal>
            <c:numRef>
              <c:f>'Summary data'!#REF!</c:f>
            </c:numRef>
          </c:xVal>
          <c:yVal>
            <c:numRef>
              <c:f>'Summary data'!#REF!</c:f>
              <c:numCache>
                <c:formatCode>General</c:formatCode>
                <c:ptCount val="1"/>
                <c:pt idx="0">
                  <c:v>1</c:v>
                </c:pt>
              </c:numCache>
            </c:numRef>
          </c:yVal>
          <c:smooth val="0"/>
          <c:extLst>
            <c:ext xmlns:c16="http://schemas.microsoft.com/office/drawing/2014/chart" uri="{C3380CC4-5D6E-409C-BE32-E72D297353CC}">
              <c16:uniqueId val="{00000000-006C-4292-B922-E93656AFCCC2}"/>
            </c:ext>
          </c:extLst>
        </c:ser>
        <c:ser>
          <c:idx val="1"/>
          <c:order val="1"/>
          <c:tx>
            <c:v>Upper limit</c:v>
          </c:tx>
          <c:spPr>
            <a:ln w="28575">
              <a:solidFill>
                <a:schemeClr val="accent1">
                  <a:lumMod val="60000"/>
                  <a:lumOff val="40000"/>
                </a:schemeClr>
              </a:solidFill>
            </a:ln>
          </c:spPr>
          <c:marker>
            <c:symbol val="none"/>
          </c:marker>
          <c:xVal>
            <c:numRef>
              <c:f>'Summary data'!#REF!</c:f>
            </c:numRef>
          </c:xVal>
          <c:yVal>
            <c:numRef>
              <c:f>'Summary data'!#REF!</c:f>
              <c:numCache>
                <c:formatCode>General</c:formatCode>
                <c:ptCount val="1"/>
                <c:pt idx="0">
                  <c:v>1</c:v>
                </c:pt>
              </c:numCache>
            </c:numRef>
          </c:yVal>
          <c:smooth val="0"/>
          <c:extLst>
            <c:ext xmlns:c16="http://schemas.microsoft.com/office/drawing/2014/chart" uri="{C3380CC4-5D6E-409C-BE32-E72D297353CC}">
              <c16:uniqueId val="{00000001-006C-4292-B922-E93656AFCCC2}"/>
            </c:ext>
          </c:extLst>
        </c:ser>
        <c:ser>
          <c:idx val="2"/>
          <c:order val="2"/>
          <c:tx>
            <c:v>Lower limit</c:v>
          </c:tx>
          <c:spPr>
            <a:ln w="28575">
              <a:solidFill>
                <a:schemeClr val="accent1">
                  <a:lumMod val="75000"/>
                </a:schemeClr>
              </a:solidFill>
            </a:ln>
          </c:spPr>
          <c:marker>
            <c:symbol val="none"/>
          </c:marker>
          <c:xVal>
            <c:numRef>
              <c:f>'Summary data'!#REF!</c:f>
            </c:numRef>
          </c:xVal>
          <c:yVal>
            <c:numRef>
              <c:f>'Summary data'!#REF!</c:f>
              <c:numCache>
                <c:formatCode>General</c:formatCode>
                <c:ptCount val="1"/>
                <c:pt idx="0">
                  <c:v>1</c:v>
                </c:pt>
              </c:numCache>
            </c:numRef>
          </c:yVal>
          <c:smooth val="0"/>
          <c:extLst>
            <c:ext xmlns:c16="http://schemas.microsoft.com/office/drawing/2014/chart" uri="{C3380CC4-5D6E-409C-BE32-E72D297353CC}">
              <c16:uniqueId val="{00000002-006C-4292-B922-E93656AFCCC2}"/>
            </c:ext>
          </c:extLst>
        </c:ser>
        <c:dLbls>
          <c:showLegendKey val="0"/>
          <c:showVal val="0"/>
          <c:showCatName val="0"/>
          <c:showSerName val="0"/>
          <c:showPercent val="0"/>
          <c:showBubbleSize val="0"/>
        </c:dLbls>
        <c:axId val="371850344"/>
        <c:axId val="371856280"/>
      </c:scatterChart>
      <c:valAx>
        <c:axId val="371850344"/>
        <c:scaling>
          <c:orientation val="minMax"/>
          <c:max val="1000"/>
        </c:scaling>
        <c:delete val="0"/>
        <c:axPos val="b"/>
        <c:title>
          <c:tx>
            <c:rich>
              <a:bodyPr/>
              <a:lstStyle/>
              <a:p>
                <a:pPr>
                  <a:defRPr/>
                </a:pPr>
                <a:r>
                  <a:rPr lang="en-GB"/>
                  <a:t>Years into future</a:t>
                </a:r>
              </a:p>
            </c:rich>
          </c:tx>
          <c:layout>
            <c:manualLayout>
              <c:xMode val="edge"/>
              <c:yMode val="edge"/>
              <c:x val="0.45285520559929998"/>
              <c:y val="0.920347039953339"/>
            </c:manualLayout>
          </c:layout>
          <c:overlay val="0"/>
        </c:title>
        <c:numFmt formatCode="General" sourceLinked="1"/>
        <c:majorTickMark val="out"/>
        <c:minorTickMark val="none"/>
        <c:tickLblPos val="nextTo"/>
        <c:crossAx val="371856280"/>
        <c:crosses val="autoZero"/>
        <c:crossBetween val="midCat"/>
      </c:valAx>
      <c:valAx>
        <c:axId val="371856280"/>
        <c:scaling>
          <c:orientation val="minMax"/>
          <c:max val="50"/>
          <c:min val="0"/>
        </c:scaling>
        <c:delete val="0"/>
        <c:axPos val="l"/>
        <c:title>
          <c:tx>
            <c:rich>
              <a:bodyPr rot="-5400000" vert="horz"/>
              <a:lstStyle/>
              <a:p>
                <a:pPr>
                  <a:defRPr/>
                </a:pPr>
                <a:r>
                  <a:rPr lang="en-GB"/>
                  <a:t>No. species genetically</a:t>
                </a:r>
                <a:r>
                  <a:rPr lang="en-GB" baseline="0"/>
                  <a:t> inviable</a:t>
                </a:r>
                <a:endParaRPr lang="en-GB"/>
              </a:p>
            </c:rich>
          </c:tx>
          <c:layout>
            <c:manualLayout>
              <c:xMode val="edge"/>
              <c:yMode val="edge"/>
              <c:x val="1.0541557305336799E-2"/>
              <c:y val="9.9828302712161004E-2"/>
            </c:manualLayout>
          </c:layout>
          <c:overlay val="0"/>
        </c:title>
        <c:numFmt formatCode="General" sourceLinked="1"/>
        <c:majorTickMark val="out"/>
        <c:minorTickMark val="none"/>
        <c:tickLblPos val="nextTo"/>
        <c:crossAx val="371850344"/>
        <c:crosses val="autoZero"/>
        <c:crossBetween val="midCat"/>
      </c:valAx>
    </c:plotArea>
    <c:legend>
      <c:legendPos val="r"/>
      <c:layout>
        <c:manualLayout>
          <c:xMode val="edge"/>
          <c:yMode val="edge"/>
          <c:x val="0.14423490813648299"/>
          <c:y val="4.1090696996208799E-2"/>
          <c:w val="0.25854286964129503"/>
          <c:h val="0.25115157480314998"/>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exp"/>
            <c:dispRSqr val="1"/>
            <c:dispEq val="1"/>
            <c:trendlineLbl>
              <c:layout>
                <c:manualLayout>
                  <c:x val="4.1289807524059502E-2"/>
                  <c:y val="-0.35551472732575101"/>
                </c:manualLayout>
              </c:layout>
              <c:numFmt formatCode="General" sourceLinked="0"/>
            </c:trendlineLbl>
          </c:trendline>
          <c:xVal>
            <c:numRef>
              <c:f>'Halflife curve'!$A$2:$A$101</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'Halflife curve'!$B$2:$B$101</c:f>
              <c:numCache>
                <c:formatCode>General</c:formatCode>
                <c:ptCount val="100"/>
                <c:pt idx="0">
                  <c:v>0.99639977348100783</c:v>
                </c:pt>
                <c:pt idx="1">
                  <c:v>0.99281250859300363</c:v>
                </c:pt>
                <c:pt idx="2">
                  <c:v>0.98923815867117992</c:v>
                </c:pt>
                <c:pt idx="3">
                  <c:v>0.98567667721873298</c:v>
                </c:pt>
                <c:pt idx="4">
                  <c:v>0.98212801790625792</c:v>
                </c:pt>
                <c:pt idx="5">
                  <c:v>0.97859213457114658</c:v>
                </c:pt>
                <c:pt idx="6">
                  <c:v>0.97506898121698637</c:v>
                </c:pt>
                <c:pt idx="7">
                  <c:v>0.97155851201296228</c:v>
                </c:pt>
                <c:pt idx="8">
                  <c:v>0.96806068129326062</c:v>
                </c:pt>
                <c:pt idx="9">
                  <c:v>0.96457544355647495</c:v>
                </c:pt>
                <c:pt idx="10">
                  <c:v>0.96110275346501428</c:v>
                </c:pt>
                <c:pt idx="11">
                  <c:v>0.95764256584451313</c:v>
                </c:pt>
                <c:pt idx="12">
                  <c:v>0.95419483568324404</c:v>
                </c:pt>
                <c:pt idx="13">
                  <c:v>0.95075951813153181</c:v>
                </c:pt>
                <c:pt idx="14">
                  <c:v>0.94733656850117043</c:v>
                </c:pt>
                <c:pt idx="15">
                  <c:v>0.94392594226484139</c:v>
                </c:pt>
                <c:pt idx="16">
                  <c:v>0.94052759505553485</c:v>
                </c:pt>
                <c:pt idx="17">
                  <c:v>0.93714148266597197</c:v>
                </c:pt>
                <c:pt idx="18">
                  <c:v>0.93376756104803027</c:v>
                </c:pt>
                <c:pt idx="19">
                  <c:v>0.93040578631217041</c:v>
                </c:pt>
                <c:pt idx="20">
                  <c:v>0.92705611472686555</c:v>
                </c:pt>
                <c:pt idx="21">
                  <c:v>0.92371850271803202</c:v>
                </c:pt>
                <c:pt idx="22">
                  <c:v>0.92039290686846287</c:v>
                </c:pt>
                <c:pt idx="23">
                  <c:v>0.91707928391726268</c:v>
                </c:pt>
                <c:pt idx="24">
                  <c:v>0.91377759075928533</c:v>
                </c:pt>
                <c:pt idx="25">
                  <c:v>0.91048778444457301</c:v>
                </c:pt>
                <c:pt idx="26">
                  <c:v>0.90720982217779722</c:v>
                </c:pt>
                <c:pt idx="27">
                  <c:v>0.90394366131770254</c:v>
                </c:pt>
                <c:pt idx="28">
                  <c:v>0.90068925937655164</c:v>
                </c:pt>
                <c:pt idx="29">
                  <c:v>0.89744657401957273</c:v>
                </c:pt>
                <c:pt idx="30">
                  <c:v>0.89421556306440875</c:v>
                </c:pt>
                <c:pt idx="31">
                  <c:v>0.89099618448056872</c:v>
                </c:pt>
                <c:pt idx="32">
                  <c:v>0.88778839638888096</c:v>
                </c:pt>
                <c:pt idx="33">
                  <c:v>0.88459215706094807</c:v>
                </c:pt>
                <c:pt idx="34">
                  <c:v>0.8814074249186048</c:v>
                </c:pt>
                <c:pt idx="35">
                  <c:v>0.87823415853337616</c:v>
                </c:pt>
                <c:pt idx="36">
                  <c:v>0.87507231662593954</c:v>
                </c:pt>
                <c:pt idx="37">
                  <c:v>0.87192185806558686</c:v>
                </c:pt>
                <c:pt idx="38">
                  <c:v>0.86878274186969018</c:v>
                </c:pt>
                <c:pt idx="39">
                  <c:v>0.86565492720316817</c:v>
                </c:pt>
                <c:pt idx="40">
                  <c:v>0.86253837337795514</c:v>
                </c:pt>
                <c:pt idx="41">
                  <c:v>0.85943303985247133</c:v>
                </c:pt>
                <c:pt idx="42">
                  <c:v>0.85633888623109644</c:v>
                </c:pt>
                <c:pt idx="43">
                  <c:v>0.85325587226364297</c:v>
                </c:pt>
                <c:pt idx="44">
                  <c:v>0.85018395784483358</c:v>
                </c:pt>
                <c:pt idx="45">
                  <c:v>0.84712310301377891</c:v>
                </c:pt>
                <c:pt idx="46">
                  <c:v>0.84407326795345772</c:v>
                </c:pt>
                <c:pt idx="47">
                  <c:v>0.84103441299019932</c:v>
                </c:pt>
                <c:pt idx="48">
                  <c:v>0.838006498593167</c:v>
                </c:pt>
                <c:pt idx="49">
                  <c:v>0.83498948537384399</c:v>
                </c:pt>
                <c:pt idx="50">
                  <c:v>0.8319833340855215</c:v>
                </c:pt>
                <c:pt idx="51">
                  <c:v>0.82898800562278718</c:v>
                </c:pt>
                <c:pt idx="52">
                  <c:v>0.82600346102101763</c:v>
                </c:pt>
                <c:pt idx="53">
                  <c:v>0.82302966145587042</c:v>
                </c:pt>
                <c:pt idx="54">
                  <c:v>0.82006656824277979</c:v>
                </c:pt>
                <c:pt idx="55">
                  <c:v>0.81711414283645323</c:v>
                </c:pt>
                <c:pt idx="56">
                  <c:v>0.81417234683036988</c:v>
                </c:pt>
                <c:pt idx="57">
                  <c:v>0.81124114195628105</c:v>
                </c:pt>
                <c:pt idx="58">
                  <c:v>0.80832049008371254</c:v>
                </c:pt>
                <c:pt idx="59">
                  <c:v>0.80541035321946841</c:v>
                </c:pt>
                <c:pt idx="60">
                  <c:v>0.80251069350713677</c:v>
                </c:pt>
                <c:pt idx="61">
                  <c:v>0.7996214732265976</c:v>
                </c:pt>
                <c:pt idx="62">
                  <c:v>0.79674265479353157</c:v>
                </c:pt>
                <c:pt idx="63">
                  <c:v>0.79387420075893167</c:v>
                </c:pt>
                <c:pt idx="64">
                  <c:v>0.79101607380861561</c:v>
                </c:pt>
                <c:pt idx="65">
                  <c:v>0.78816823676274073</c:v>
                </c:pt>
                <c:pt idx="66">
                  <c:v>0.7853306525753202</c:v>
                </c:pt>
                <c:pt idx="67">
                  <c:v>0.78250328433374106</c:v>
                </c:pt>
                <c:pt idx="68">
                  <c:v>0.77968609525828425</c:v>
                </c:pt>
                <c:pt idx="69">
                  <c:v>0.77687904870164592</c:v>
                </c:pt>
                <c:pt idx="70">
                  <c:v>0.77408210814846079</c:v>
                </c:pt>
                <c:pt idx="71">
                  <c:v>0.77129523721482729</c:v>
                </c:pt>
                <c:pt idx="72">
                  <c:v>0.76851839964783419</c:v>
                </c:pt>
                <c:pt idx="73">
                  <c:v>0.76575155932508854</c:v>
                </c:pt>
                <c:pt idx="74">
                  <c:v>0.76299468025424677</c:v>
                </c:pt>
                <c:pt idx="75">
                  <c:v>0.76024772657254547</c:v>
                </c:pt>
                <c:pt idx="76">
                  <c:v>0.75751066254633548</c:v>
                </c:pt>
                <c:pt idx="77">
                  <c:v>0.75478345257061674</c:v>
                </c:pt>
                <c:pt idx="78">
                  <c:v>0.75206606116857555</c:v>
                </c:pt>
                <c:pt idx="79">
                  <c:v>0.74935845299112247</c:v>
                </c:pt>
                <c:pt idx="80">
                  <c:v>0.74666059281643282</c:v>
                </c:pt>
                <c:pt idx="81">
                  <c:v>0.7439724455494886</c:v>
                </c:pt>
                <c:pt idx="82">
                  <c:v>0.74129397622162185</c:v>
                </c:pt>
                <c:pt idx="83">
                  <c:v>0.73862514999005968</c:v>
                </c:pt>
                <c:pt idx="84">
                  <c:v>0.73596593213747086</c:v>
                </c:pt>
                <c:pt idx="85">
                  <c:v>0.73331628807151472</c:v>
                </c:pt>
                <c:pt idx="86">
                  <c:v>0.73067618332439077</c:v>
                </c:pt>
                <c:pt idx="87">
                  <c:v>0.72804558355239024</c:v>
                </c:pt>
                <c:pt idx="88">
                  <c:v>0.72542445453544979</c:v>
                </c:pt>
                <c:pt idx="89">
                  <c:v>0.72281276217670587</c:v>
                </c:pt>
                <c:pt idx="90">
                  <c:v>0.72021047250205128</c:v>
                </c:pt>
                <c:pt idx="91">
                  <c:v>0.71761755165969343</c:v>
                </c:pt>
                <c:pt idx="92">
                  <c:v>0.71503396591971402</c:v>
                </c:pt>
                <c:pt idx="93">
                  <c:v>0.71245968167362961</c:v>
                </c:pt>
                <c:pt idx="94">
                  <c:v>0.70989466543395552</c:v>
                </c:pt>
                <c:pt idx="95">
                  <c:v>0.70733888383376908</c:v>
                </c:pt>
                <c:pt idx="96">
                  <c:v>0.70479230362627643</c:v>
                </c:pt>
                <c:pt idx="97">
                  <c:v>0.70225489168437949</c:v>
                </c:pt>
                <c:pt idx="98">
                  <c:v>0.69972661500024547</c:v>
                </c:pt>
                <c:pt idx="99">
                  <c:v>0.69720744068487694</c:v>
                </c:pt>
              </c:numCache>
            </c:numRef>
          </c:yVal>
          <c:smooth val="0"/>
          <c:extLst>
            <c:ext xmlns:c16="http://schemas.microsoft.com/office/drawing/2014/chart" uri="{C3380CC4-5D6E-409C-BE32-E72D297353CC}">
              <c16:uniqueId val="{00000000-510D-42CF-A77C-65CF7D3FC49A}"/>
            </c:ext>
          </c:extLst>
        </c:ser>
        <c:dLbls>
          <c:showLegendKey val="0"/>
          <c:showVal val="0"/>
          <c:showCatName val="0"/>
          <c:showSerName val="0"/>
          <c:showPercent val="0"/>
          <c:showBubbleSize val="0"/>
        </c:dLbls>
        <c:axId val="372250024"/>
        <c:axId val="372252968"/>
      </c:scatterChart>
      <c:valAx>
        <c:axId val="372250024"/>
        <c:scaling>
          <c:orientation val="minMax"/>
          <c:max val="100"/>
        </c:scaling>
        <c:delete val="0"/>
        <c:axPos val="b"/>
        <c:numFmt formatCode="General" sourceLinked="1"/>
        <c:majorTickMark val="out"/>
        <c:minorTickMark val="none"/>
        <c:tickLblPos val="nextTo"/>
        <c:crossAx val="372252968"/>
        <c:crosses val="autoZero"/>
        <c:crossBetween val="midCat"/>
      </c:valAx>
      <c:valAx>
        <c:axId val="372252968"/>
        <c:scaling>
          <c:orientation val="minMax"/>
          <c:max val="1"/>
        </c:scaling>
        <c:delete val="0"/>
        <c:axPos val="l"/>
        <c:numFmt formatCode="General" sourceLinked="1"/>
        <c:majorTickMark val="out"/>
        <c:minorTickMark val="none"/>
        <c:tickLblPos val="nextTo"/>
        <c:crossAx val="372250024"/>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066100522078001"/>
          <c:y val="3.4695374015748001E-2"/>
          <c:w val="0.83356423781227795"/>
          <c:h val="0.66337942913385795"/>
        </c:manualLayout>
      </c:layout>
      <c:barChart>
        <c:barDir val="col"/>
        <c:grouping val="clustered"/>
        <c:varyColors val="0"/>
        <c:ser>
          <c:idx val="0"/>
          <c:order val="0"/>
          <c:spPr>
            <a:solidFill>
              <a:srgbClr val="FF0000"/>
            </a:solidFill>
          </c:spPr>
          <c:invertIfNegative val="0"/>
          <c:dPt>
            <c:idx val="0"/>
            <c:invertIfNegative val="0"/>
            <c:bubble3D val="0"/>
            <c:spPr>
              <a:solidFill>
                <a:srgbClr val="92D050"/>
              </a:solidFill>
            </c:spPr>
            <c:extLst>
              <c:ext xmlns:c16="http://schemas.microsoft.com/office/drawing/2014/chart" uri="{C3380CC4-5D6E-409C-BE32-E72D297353CC}">
                <c16:uniqueId val="{00000001-FDBD-4166-AFCB-E037CF32CDA7}"/>
              </c:ext>
            </c:extLst>
          </c:dPt>
          <c:dPt>
            <c:idx val="1"/>
            <c:invertIfNegative val="0"/>
            <c:bubble3D val="0"/>
            <c:spPr>
              <a:solidFill>
                <a:srgbClr val="92D050"/>
              </a:solidFill>
            </c:spPr>
            <c:extLst>
              <c:ext xmlns:c16="http://schemas.microsoft.com/office/drawing/2014/chart" uri="{C3380CC4-5D6E-409C-BE32-E72D297353CC}">
                <c16:uniqueId val="{00000003-FDBD-4166-AFCB-E037CF32CDA7}"/>
              </c:ext>
            </c:extLst>
          </c:dPt>
          <c:dPt>
            <c:idx val="2"/>
            <c:invertIfNegative val="0"/>
            <c:bubble3D val="0"/>
            <c:spPr>
              <a:solidFill>
                <a:srgbClr val="92D050"/>
              </a:solidFill>
            </c:spPr>
            <c:extLst>
              <c:ext xmlns:c16="http://schemas.microsoft.com/office/drawing/2014/chart" uri="{C3380CC4-5D6E-409C-BE32-E72D297353CC}">
                <c16:uniqueId val="{00000005-FDBD-4166-AFCB-E037CF32CDA7}"/>
              </c:ext>
            </c:extLst>
          </c:dPt>
          <c:dPt>
            <c:idx val="3"/>
            <c:invertIfNegative val="0"/>
            <c:bubble3D val="0"/>
            <c:spPr>
              <a:solidFill>
                <a:schemeClr val="accent6">
                  <a:lumMod val="75000"/>
                </a:schemeClr>
              </a:solidFill>
            </c:spPr>
            <c:extLst>
              <c:ext xmlns:c16="http://schemas.microsoft.com/office/drawing/2014/chart" uri="{C3380CC4-5D6E-409C-BE32-E72D297353CC}">
                <c16:uniqueId val="{00000007-FDBD-4166-AFCB-E037CF32CDA7}"/>
              </c:ext>
            </c:extLst>
          </c:dPt>
          <c:dPt>
            <c:idx val="4"/>
            <c:invertIfNegative val="0"/>
            <c:bubble3D val="0"/>
            <c:spPr>
              <a:solidFill>
                <a:srgbClr val="92D050"/>
              </a:solidFill>
            </c:spPr>
            <c:extLst>
              <c:ext xmlns:c16="http://schemas.microsoft.com/office/drawing/2014/chart" uri="{C3380CC4-5D6E-409C-BE32-E72D297353CC}">
                <c16:uniqueId val="{00000009-FDBD-4166-AFCB-E037CF32CDA7}"/>
              </c:ext>
            </c:extLst>
          </c:dPt>
          <c:dPt>
            <c:idx val="5"/>
            <c:invertIfNegative val="0"/>
            <c:bubble3D val="0"/>
            <c:spPr>
              <a:solidFill>
                <a:srgbClr val="FFC000"/>
              </a:solidFill>
            </c:spPr>
            <c:extLst>
              <c:ext xmlns:c16="http://schemas.microsoft.com/office/drawing/2014/chart" uri="{C3380CC4-5D6E-409C-BE32-E72D297353CC}">
                <c16:uniqueId val="{0000000B-FDBD-4166-AFCB-E037CF32CDA7}"/>
              </c:ext>
            </c:extLst>
          </c:dPt>
          <c:dPt>
            <c:idx val="6"/>
            <c:invertIfNegative val="0"/>
            <c:bubble3D val="0"/>
            <c:spPr>
              <a:solidFill>
                <a:srgbClr val="92D050"/>
              </a:solidFill>
            </c:spPr>
            <c:extLst>
              <c:ext xmlns:c16="http://schemas.microsoft.com/office/drawing/2014/chart" uri="{C3380CC4-5D6E-409C-BE32-E72D297353CC}">
                <c16:uniqueId val="{0000000D-FDBD-4166-AFCB-E037CF32CDA7}"/>
              </c:ext>
            </c:extLst>
          </c:dPt>
          <c:dPt>
            <c:idx val="7"/>
            <c:invertIfNegative val="0"/>
            <c:bubble3D val="0"/>
            <c:spPr>
              <a:solidFill>
                <a:srgbClr val="FFC000"/>
              </a:solidFill>
            </c:spPr>
            <c:extLst>
              <c:ext xmlns:c16="http://schemas.microsoft.com/office/drawing/2014/chart" uri="{C3380CC4-5D6E-409C-BE32-E72D297353CC}">
                <c16:uniqueId val="{0000000F-FDBD-4166-AFCB-E037CF32CDA7}"/>
              </c:ext>
            </c:extLst>
          </c:dPt>
          <c:dPt>
            <c:idx val="8"/>
            <c:invertIfNegative val="0"/>
            <c:bubble3D val="0"/>
            <c:spPr>
              <a:solidFill>
                <a:srgbClr val="FFC000"/>
              </a:solidFill>
            </c:spPr>
            <c:extLst>
              <c:ext xmlns:c16="http://schemas.microsoft.com/office/drawing/2014/chart" uri="{C3380CC4-5D6E-409C-BE32-E72D297353CC}">
                <c16:uniqueId val="{00000011-FDBD-4166-AFCB-E037CF32CDA7}"/>
              </c:ext>
            </c:extLst>
          </c:dPt>
          <c:dPt>
            <c:idx val="9"/>
            <c:invertIfNegative val="0"/>
            <c:bubble3D val="0"/>
            <c:spPr>
              <a:solidFill>
                <a:srgbClr val="92D050"/>
              </a:solidFill>
            </c:spPr>
            <c:extLst>
              <c:ext xmlns:c16="http://schemas.microsoft.com/office/drawing/2014/chart" uri="{C3380CC4-5D6E-409C-BE32-E72D297353CC}">
                <c16:uniqueId val="{00000013-FDBD-4166-AFCB-E037CF32CDA7}"/>
              </c:ext>
            </c:extLst>
          </c:dPt>
          <c:dPt>
            <c:idx val="11"/>
            <c:invertIfNegative val="0"/>
            <c:bubble3D val="0"/>
            <c:spPr>
              <a:solidFill>
                <a:srgbClr val="92D050"/>
              </a:solidFill>
            </c:spPr>
            <c:extLst>
              <c:ext xmlns:c16="http://schemas.microsoft.com/office/drawing/2014/chart" uri="{C3380CC4-5D6E-409C-BE32-E72D297353CC}">
                <c16:uniqueId val="{00000016-FDBD-4166-AFCB-E037CF32CDA7}"/>
              </c:ext>
            </c:extLst>
          </c:dPt>
          <c:dPt>
            <c:idx val="12"/>
            <c:invertIfNegative val="0"/>
            <c:bubble3D val="0"/>
            <c:spPr>
              <a:solidFill>
                <a:srgbClr val="FFFF00"/>
              </a:solidFill>
            </c:spPr>
            <c:extLst>
              <c:ext xmlns:c16="http://schemas.microsoft.com/office/drawing/2014/chart" uri="{C3380CC4-5D6E-409C-BE32-E72D297353CC}">
                <c16:uniqueId val="{00000018-FDBD-4166-AFCB-E037CF32CDA7}"/>
              </c:ext>
            </c:extLst>
          </c:dPt>
          <c:dPt>
            <c:idx val="13"/>
            <c:invertIfNegative val="0"/>
            <c:bubble3D val="0"/>
            <c:spPr>
              <a:solidFill>
                <a:srgbClr val="FFC000"/>
              </a:solidFill>
            </c:spPr>
            <c:extLst>
              <c:ext xmlns:c16="http://schemas.microsoft.com/office/drawing/2014/chart" uri="{C3380CC4-5D6E-409C-BE32-E72D297353CC}">
                <c16:uniqueId val="{0000001A-FDBD-4166-AFCB-E037CF32CDA7}"/>
              </c:ext>
            </c:extLst>
          </c:dPt>
          <c:dPt>
            <c:idx val="14"/>
            <c:invertIfNegative val="0"/>
            <c:bubble3D val="0"/>
            <c:spPr>
              <a:solidFill>
                <a:srgbClr val="FFC000"/>
              </a:solidFill>
            </c:spPr>
            <c:extLst>
              <c:ext xmlns:c16="http://schemas.microsoft.com/office/drawing/2014/chart" uri="{C3380CC4-5D6E-409C-BE32-E72D297353CC}">
                <c16:uniqueId val="{0000001C-FDBD-4166-AFCB-E037CF32CDA7}"/>
              </c:ext>
            </c:extLst>
          </c:dPt>
          <c:dPt>
            <c:idx val="15"/>
            <c:invertIfNegative val="0"/>
            <c:bubble3D val="0"/>
            <c:spPr>
              <a:solidFill>
                <a:srgbClr val="FFC000"/>
              </a:solidFill>
            </c:spPr>
            <c:extLst>
              <c:ext xmlns:c16="http://schemas.microsoft.com/office/drawing/2014/chart" uri="{C3380CC4-5D6E-409C-BE32-E72D297353CC}">
                <c16:uniqueId val="{0000001E-FDBD-4166-AFCB-E037CF32CDA7}"/>
              </c:ext>
            </c:extLst>
          </c:dPt>
          <c:dPt>
            <c:idx val="16"/>
            <c:invertIfNegative val="0"/>
            <c:bubble3D val="0"/>
            <c:spPr>
              <a:solidFill>
                <a:schemeClr val="accent6">
                  <a:lumMod val="75000"/>
                </a:schemeClr>
              </a:solidFill>
            </c:spPr>
            <c:extLst>
              <c:ext xmlns:c16="http://schemas.microsoft.com/office/drawing/2014/chart" uri="{C3380CC4-5D6E-409C-BE32-E72D297353CC}">
                <c16:uniqueId val="{00000020-FDBD-4166-AFCB-E037CF32CDA7}"/>
              </c:ext>
            </c:extLst>
          </c:dPt>
          <c:dPt>
            <c:idx val="17"/>
            <c:invertIfNegative val="0"/>
            <c:bubble3D val="0"/>
            <c:spPr>
              <a:solidFill>
                <a:schemeClr val="accent6">
                  <a:lumMod val="75000"/>
                </a:schemeClr>
              </a:solidFill>
            </c:spPr>
            <c:extLst>
              <c:ext xmlns:c16="http://schemas.microsoft.com/office/drawing/2014/chart" uri="{C3380CC4-5D6E-409C-BE32-E72D297353CC}">
                <c16:uniqueId val="{00000022-FDBD-4166-AFCB-E037CF32CDA7}"/>
              </c:ext>
            </c:extLst>
          </c:dPt>
          <c:dPt>
            <c:idx val="18"/>
            <c:invertIfNegative val="0"/>
            <c:bubble3D val="0"/>
            <c:spPr>
              <a:solidFill>
                <a:srgbClr val="FFC000"/>
              </a:solidFill>
            </c:spPr>
            <c:extLst>
              <c:ext xmlns:c16="http://schemas.microsoft.com/office/drawing/2014/chart" uri="{C3380CC4-5D6E-409C-BE32-E72D297353CC}">
                <c16:uniqueId val="{00000024-FDBD-4166-AFCB-E037CF32CDA7}"/>
              </c:ext>
            </c:extLst>
          </c:dPt>
          <c:dPt>
            <c:idx val="23"/>
            <c:invertIfNegative val="0"/>
            <c:bubble3D val="0"/>
            <c:spPr>
              <a:solidFill>
                <a:srgbClr val="FFC000"/>
              </a:solidFill>
            </c:spPr>
            <c:extLst>
              <c:ext xmlns:c16="http://schemas.microsoft.com/office/drawing/2014/chart" uri="{C3380CC4-5D6E-409C-BE32-E72D297353CC}">
                <c16:uniqueId val="{0000002A-FDBD-4166-AFCB-E037CF32CDA7}"/>
              </c:ext>
            </c:extLst>
          </c:dPt>
          <c:dPt>
            <c:idx val="24"/>
            <c:invertIfNegative val="0"/>
            <c:bubble3D val="0"/>
            <c:spPr>
              <a:solidFill>
                <a:schemeClr val="accent6">
                  <a:lumMod val="75000"/>
                </a:schemeClr>
              </a:solidFill>
            </c:spPr>
            <c:extLst>
              <c:ext xmlns:c16="http://schemas.microsoft.com/office/drawing/2014/chart" uri="{C3380CC4-5D6E-409C-BE32-E72D297353CC}">
                <c16:uniqueId val="{0000002C-FDBD-4166-AFCB-E037CF32CDA7}"/>
              </c:ext>
            </c:extLst>
          </c:dPt>
          <c:dPt>
            <c:idx val="25"/>
            <c:invertIfNegative val="0"/>
            <c:bubble3D val="0"/>
            <c:spPr>
              <a:solidFill>
                <a:srgbClr val="FFC000"/>
              </a:solidFill>
            </c:spPr>
            <c:extLst>
              <c:ext xmlns:c16="http://schemas.microsoft.com/office/drawing/2014/chart" uri="{C3380CC4-5D6E-409C-BE32-E72D297353CC}">
                <c16:uniqueId val="{0000002E-FDBD-4166-AFCB-E037CF32CDA7}"/>
              </c:ext>
            </c:extLst>
          </c:dPt>
          <c:dPt>
            <c:idx val="26"/>
            <c:invertIfNegative val="0"/>
            <c:bubble3D val="0"/>
            <c:spPr>
              <a:solidFill>
                <a:schemeClr val="accent6">
                  <a:lumMod val="75000"/>
                </a:schemeClr>
              </a:solidFill>
            </c:spPr>
            <c:extLst>
              <c:ext xmlns:c16="http://schemas.microsoft.com/office/drawing/2014/chart" uri="{C3380CC4-5D6E-409C-BE32-E72D297353CC}">
                <c16:uniqueId val="{00000030-FDBD-4166-AFCB-E037CF32CDA7}"/>
              </c:ext>
            </c:extLst>
          </c:dPt>
          <c:dPt>
            <c:idx val="28"/>
            <c:invertIfNegative val="0"/>
            <c:bubble3D val="0"/>
            <c:spPr>
              <a:solidFill>
                <a:srgbClr val="FFFF00"/>
              </a:solidFill>
            </c:spPr>
            <c:extLst>
              <c:ext xmlns:c16="http://schemas.microsoft.com/office/drawing/2014/chart" uri="{C3380CC4-5D6E-409C-BE32-E72D297353CC}">
                <c16:uniqueId val="{00000033-FDBD-4166-AFCB-E037CF32CDA7}"/>
              </c:ext>
            </c:extLst>
          </c:dPt>
          <c:dPt>
            <c:idx val="32"/>
            <c:invertIfNegative val="0"/>
            <c:bubble3D val="0"/>
            <c:spPr>
              <a:solidFill>
                <a:schemeClr val="accent6">
                  <a:lumMod val="75000"/>
                </a:schemeClr>
              </a:solidFill>
            </c:spPr>
            <c:extLst>
              <c:ext xmlns:c16="http://schemas.microsoft.com/office/drawing/2014/chart" uri="{C3380CC4-5D6E-409C-BE32-E72D297353CC}">
                <c16:uniqueId val="{00000038-FDBD-4166-AFCB-E037CF32CDA7}"/>
              </c:ext>
            </c:extLst>
          </c:dPt>
          <c:dPt>
            <c:idx val="36"/>
            <c:invertIfNegative val="0"/>
            <c:bubble3D val="0"/>
            <c:spPr>
              <a:solidFill>
                <a:schemeClr val="accent6">
                  <a:lumMod val="75000"/>
                </a:schemeClr>
              </a:solidFill>
            </c:spPr>
            <c:extLst>
              <c:ext xmlns:c16="http://schemas.microsoft.com/office/drawing/2014/chart" uri="{C3380CC4-5D6E-409C-BE32-E72D297353CC}">
                <c16:uniqueId val="{0000003D-FDBD-4166-AFCB-E037CF32CDA7}"/>
              </c:ext>
            </c:extLst>
          </c:dPt>
          <c:cat>
            <c:strRef>
              <c:f>'Summary data'!$B$3:$B$51</c:f>
              <c:strCache>
                <c:ptCount val="49"/>
                <c:pt idx="0">
                  <c:v>Acalypha rubra</c:v>
                </c:pt>
                <c:pt idx="1">
                  <c:v>Asplenium compressum</c:v>
                </c:pt>
                <c:pt idx="2">
                  <c:v>Asplenium platybasis</c:v>
                </c:pt>
                <c:pt idx="3">
                  <c:v>Berula bracteata</c:v>
                </c:pt>
                <c:pt idx="4">
                  <c:v>Berula burchellii</c:v>
                </c:pt>
                <c:pt idx="5">
                  <c:v>Bulbostylis lichtensteiniana</c:v>
                </c:pt>
                <c:pt idx="6">
                  <c:v>Bulbostylis neglecta</c:v>
                </c:pt>
                <c:pt idx="7">
                  <c:v>Carex dianae</c:v>
                </c:pt>
                <c:pt idx="8">
                  <c:v>Ceterach haughtonii</c:v>
                </c:pt>
                <c:pt idx="9">
                  <c:v>Cheilanthes multifida</c:v>
                </c:pt>
                <c:pt idx="10">
                  <c:v>Chenopodium helenense</c:v>
                </c:pt>
                <c:pt idx="11">
                  <c:v>Commicarpus helenae</c:v>
                </c:pt>
                <c:pt idx="12">
                  <c:v>Commidendrum robustum</c:v>
                </c:pt>
                <c:pt idx="13">
                  <c:v>Commidendrum rotundifolium</c:v>
                </c:pt>
                <c:pt idx="14">
                  <c:v>Commidendrum rugosum</c:v>
                </c:pt>
                <c:pt idx="15">
                  <c:v>Commidendrum spurium</c:v>
                </c:pt>
                <c:pt idx="16">
                  <c:v>Dicksonia arborescens</c:v>
                </c:pt>
                <c:pt idx="17">
                  <c:v>Diplazium filamentosum</c:v>
                </c:pt>
                <c:pt idx="18">
                  <c:v>Dryopteris cognata</c:v>
                </c:pt>
                <c:pt idx="19">
                  <c:v>Dryopteris napoleonis</c:v>
                </c:pt>
                <c:pt idx="20">
                  <c:v>Elaphoglossum conforme</c:v>
                </c:pt>
                <c:pt idx="21">
                  <c:v>Elaphoglossum dimorphum</c:v>
                </c:pt>
                <c:pt idx="22">
                  <c:v>Elaphoglossum furcatum</c:v>
                </c:pt>
                <c:pt idx="23">
                  <c:v>Elaphoglossum nervosum</c:v>
                </c:pt>
                <c:pt idx="24">
                  <c:v>Eragrostis episcopulus</c:v>
                </c:pt>
                <c:pt idx="25">
                  <c:v>Eragrostis saxatilis</c:v>
                </c:pt>
                <c:pt idx="26">
                  <c:v>Euphorbia heleniana</c:v>
                </c:pt>
                <c:pt idx="27">
                  <c:v>Frankenia portulacifolia</c:v>
                </c:pt>
                <c:pt idx="28">
                  <c:v>Grammitis ebenina</c:v>
                </c:pt>
                <c:pt idx="29">
                  <c:v>Heliotropium pannifolium</c:v>
                </c:pt>
                <c:pt idx="30">
                  <c:v>Huperzia saururus</c:v>
                </c:pt>
                <c:pt idx="31">
                  <c:v>Hydrodea cryptantha</c:v>
                </c:pt>
                <c:pt idx="32">
                  <c:v>Hymenophyllum capillaceum</c:v>
                </c:pt>
                <c:pt idx="33">
                  <c:v>Hypertelis acida</c:v>
                </c:pt>
                <c:pt idx="34">
                  <c:v>Lachanodes arborea</c:v>
                </c:pt>
                <c:pt idx="35">
                  <c:v>Melanodendron integrifolium</c:v>
                </c:pt>
                <c:pt idx="36">
                  <c:v>Mellissia begoniifolia</c:v>
                </c:pt>
                <c:pt idx="37">
                  <c:v>Nesiota elliptica</c:v>
                </c:pt>
                <c:pt idx="38">
                  <c:v>Nesohedyotis arborea</c:v>
                </c:pt>
                <c:pt idx="39">
                  <c:v>Osteospermum sanctae-helenae</c:v>
                </c:pt>
                <c:pt idx="40">
                  <c:v>Panicum joshuae</c:v>
                </c:pt>
                <c:pt idx="41">
                  <c:v>Pelargonium cotyledonis</c:v>
                </c:pt>
                <c:pt idx="42">
                  <c:v>Petrobium arboreum</c:v>
                </c:pt>
                <c:pt idx="43">
                  <c:v>Phylica polifolia</c:v>
                </c:pt>
                <c:pt idx="44">
                  <c:v>Pladaroxylon leucadendron</c:v>
                </c:pt>
                <c:pt idx="45">
                  <c:v>Plantago robusta</c:v>
                </c:pt>
                <c:pt idx="46">
                  <c:v>Pseudophegopteris dianae</c:v>
                </c:pt>
                <c:pt idx="47">
                  <c:v>Pteris paleacea</c:v>
                </c:pt>
                <c:pt idx="48">
                  <c:v>Trimeris scaevolifolia</c:v>
                </c:pt>
              </c:strCache>
            </c:strRef>
          </c:cat>
          <c:val>
            <c:numRef>
              <c:f>'Summary data'!$L$3:$L$51</c:f>
              <c:numCache>
                <c:formatCode>General</c:formatCode>
                <c:ptCount val="49"/>
                <c:pt idx="1">
                  <c:v>8371</c:v>
                </c:pt>
                <c:pt idx="2">
                  <c:v>579</c:v>
                </c:pt>
                <c:pt idx="3">
                  <c:v>9961</c:v>
                </c:pt>
                <c:pt idx="4">
                  <c:v>6423</c:v>
                </c:pt>
                <c:pt idx="5">
                  <c:v>622687</c:v>
                </c:pt>
                <c:pt idx="6">
                  <c:v>20334</c:v>
                </c:pt>
                <c:pt idx="7">
                  <c:v>32082</c:v>
                </c:pt>
                <c:pt idx="8">
                  <c:v>180.5</c:v>
                </c:pt>
                <c:pt idx="9">
                  <c:v>1526</c:v>
                </c:pt>
                <c:pt idx="10">
                  <c:v>40332</c:v>
                </c:pt>
                <c:pt idx="11">
                  <c:v>177</c:v>
                </c:pt>
                <c:pt idx="12">
                  <c:v>678</c:v>
                </c:pt>
                <c:pt idx="13">
                  <c:v>1</c:v>
                </c:pt>
                <c:pt idx="14">
                  <c:v>34603</c:v>
                </c:pt>
                <c:pt idx="15">
                  <c:v>6</c:v>
                </c:pt>
                <c:pt idx="16">
                  <c:v>87429.5</c:v>
                </c:pt>
                <c:pt idx="17">
                  <c:v>238172</c:v>
                </c:pt>
                <c:pt idx="18">
                  <c:v>813</c:v>
                </c:pt>
                <c:pt idx="19">
                  <c:v>2006</c:v>
                </c:pt>
                <c:pt idx="20">
                  <c:v>622.5</c:v>
                </c:pt>
                <c:pt idx="21">
                  <c:v>66</c:v>
                </c:pt>
                <c:pt idx="22">
                  <c:v>10005.790000000001</c:v>
                </c:pt>
                <c:pt idx="23">
                  <c:v>69</c:v>
                </c:pt>
                <c:pt idx="24">
                  <c:v>3189</c:v>
                </c:pt>
                <c:pt idx="25">
                  <c:v>106581</c:v>
                </c:pt>
                <c:pt idx="26">
                  <c:v>210</c:v>
                </c:pt>
                <c:pt idx="27">
                  <c:v>3534</c:v>
                </c:pt>
                <c:pt idx="28">
                  <c:v>2335</c:v>
                </c:pt>
                <c:pt idx="30">
                  <c:v>3</c:v>
                </c:pt>
                <c:pt idx="31">
                  <c:v>364950</c:v>
                </c:pt>
                <c:pt idx="32">
                  <c:v>6523.36</c:v>
                </c:pt>
                <c:pt idx="33">
                  <c:v>3195</c:v>
                </c:pt>
                <c:pt idx="34">
                  <c:v>0</c:v>
                </c:pt>
                <c:pt idx="35">
                  <c:v>2262</c:v>
                </c:pt>
                <c:pt idx="36">
                  <c:v>2</c:v>
                </c:pt>
                <c:pt idx="38">
                  <c:v>47</c:v>
                </c:pt>
                <c:pt idx="39">
                  <c:v>73838</c:v>
                </c:pt>
                <c:pt idx="40">
                  <c:v>2341</c:v>
                </c:pt>
                <c:pt idx="41">
                  <c:v>1639</c:v>
                </c:pt>
                <c:pt idx="42">
                  <c:v>131</c:v>
                </c:pt>
                <c:pt idx="43">
                  <c:v>35</c:v>
                </c:pt>
                <c:pt idx="44">
                  <c:v>55</c:v>
                </c:pt>
                <c:pt idx="45">
                  <c:v>2740</c:v>
                </c:pt>
                <c:pt idx="46">
                  <c:v>94808</c:v>
                </c:pt>
                <c:pt idx="47">
                  <c:v>17602.5</c:v>
                </c:pt>
                <c:pt idx="48">
                  <c:v>6284</c:v>
                </c:pt>
              </c:numCache>
            </c:numRef>
          </c:val>
          <c:extLst>
            <c:ext xmlns:c16="http://schemas.microsoft.com/office/drawing/2014/chart" uri="{C3380CC4-5D6E-409C-BE32-E72D297353CC}">
              <c16:uniqueId val="{00000049-FDBD-4166-AFCB-E037CF32CDA7}"/>
            </c:ext>
          </c:extLst>
        </c:ser>
        <c:dLbls>
          <c:showLegendKey val="0"/>
          <c:showVal val="0"/>
          <c:showCatName val="0"/>
          <c:showSerName val="0"/>
          <c:showPercent val="0"/>
          <c:showBubbleSize val="0"/>
        </c:dLbls>
        <c:gapWidth val="30"/>
        <c:axId val="373985864"/>
        <c:axId val="373992968"/>
      </c:barChart>
      <c:catAx>
        <c:axId val="373985864"/>
        <c:scaling>
          <c:orientation val="minMax"/>
        </c:scaling>
        <c:delete val="0"/>
        <c:axPos val="b"/>
        <c:title>
          <c:tx>
            <c:rich>
              <a:bodyPr/>
              <a:lstStyle/>
              <a:p>
                <a:pPr>
                  <a:defRPr/>
                </a:pPr>
                <a:r>
                  <a:rPr lang="en-GB"/>
                  <a:t>Species rank</a:t>
                </a:r>
              </a:p>
            </c:rich>
          </c:tx>
          <c:layout>
            <c:manualLayout>
              <c:xMode val="edge"/>
              <c:yMode val="edge"/>
              <c:x val="0.46669445955781003"/>
              <c:y val="0.94558686023621996"/>
            </c:manualLayout>
          </c:layout>
          <c:overlay val="0"/>
        </c:title>
        <c:numFmt formatCode="General" sourceLinked="1"/>
        <c:majorTickMark val="out"/>
        <c:minorTickMark val="none"/>
        <c:tickLblPos val="nextTo"/>
        <c:txPr>
          <a:bodyPr rot="-3300000" vert="horz"/>
          <a:lstStyle/>
          <a:p>
            <a:pPr>
              <a:defRPr sz="700"/>
            </a:pPr>
            <a:endParaRPr lang="en-US"/>
          </a:p>
        </c:txPr>
        <c:crossAx val="373992968"/>
        <c:crosses val="autoZero"/>
        <c:auto val="1"/>
        <c:lblAlgn val="ctr"/>
        <c:lblOffset val="100"/>
        <c:tickLblSkip val="1"/>
        <c:noMultiLvlLbl val="0"/>
      </c:catAx>
      <c:valAx>
        <c:axId val="373992968"/>
        <c:scaling>
          <c:orientation val="minMax"/>
          <c:max val="400000"/>
          <c:min val="1"/>
        </c:scaling>
        <c:delete val="0"/>
        <c:axPos val="l"/>
        <c:title>
          <c:tx>
            <c:rich>
              <a:bodyPr rot="-5400000" vert="horz"/>
              <a:lstStyle/>
              <a:p>
                <a:pPr>
                  <a:defRPr/>
                </a:pPr>
                <a:r>
                  <a:rPr lang="en-GB"/>
                  <a:t>No. mature plants</a:t>
                </a:r>
              </a:p>
            </c:rich>
          </c:tx>
          <c:layout>
            <c:manualLayout>
              <c:xMode val="edge"/>
              <c:yMode val="edge"/>
              <c:x val="1.38888888888889E-2"/>
              <c:y val="0.26775627004957703"/>
            </c:manualLayout>
          </c:layout>
          <c:overlay val="0"/>
        </c:title>
        <c:numFmt formatCode="General" sourceLinked="1"/>
        <c:majorTickMark val="out"/>
        <c:minorTickMark val="none"/>
        <c:tickLblPos val="nextTo"/>
        <c:crossAx val="37398586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25</xdr:col>
      <xdr:colOff>240862</xdr:colOff>
      <xdr:row>19</xdr:row>
      <xdr:rowOff>76638</xdr:rowOff>
    </xdr:from>
    <xdr:to>
      <xdr:col>32</xdr:col>
      <xdr:colOff>521137</xdr:colOff>
      <xdr:row>34</xdr:row>
      <xdr:rowOff>28027</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229914</xdr:colOff>
      <xdr:row>36</xdr:row>
      <xdr:rowOff>43793</xdr:rowOff>
    </xdr:from>
    <xdr:to>
      <xdr:col>32</xdr:col>
      <xdr:colOff>510189</xdr:colOff>
      <xdr:row>49</xdr:row>
      <xdr:rowOff>181303</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276225</xdr:colOff>
      <xdr:row>7</xdr:row>
      <xdr:rowOff>42862</xdr:rowOff>
    </xdr:from>
    <xdr:to>
      <xdr:col>13</xdr:col>
      <xdr:colOff>581025</xdr:colOff>
      <xdr:row>21</xdr:row>
      <xdr:rowOff>119062</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50</xdr:row>
      <xdr:rowOff>183930</xdr:rowOff>
    </xdr:from>
    <xdr:to>
      <xdr:col>3</xdr:col>
      <xdr:colOff>0</xdr:colOff>
      <xdr:row>71</xdr:row>
      <xdr:rowOff>8758</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AH1006"/>
  <sheetViews>
    <sheetView tabSelected="1" zoomScale="85" zoomScaleNormal="85" zoomScalePageLayoutView="85" workbookViewId="0">
      <pane xSplit="1" ySplit="2" topLeftCell="B3" activePane="bottomRight" state="frozen"/>
      <selection pane="topRight" activeCell="D1" sqref="D1"/>
      <selection pane="bottomLeft" activeCell="A2" sqref="A2"/>
      <selection pane="bottomRight" activeCell="D13" sqref="D13"/>
    </sheetView>
  </sheetViews>
  <sheetFormatPr baseColWidth="10" defaultColWidth="8.83203125" defaultRowHeight="15" x14ac:dyDescent="0.2"/>
  <cols>
    <col min="2" max="2" width="30.6640625" bestFit="1" customWidth="1"/>
    <col min="3" max="3" width="15.83203125" style="4" customWidth="1"/>
    <col min="4" max="5" width="22.5" style="4" customWidth="1"/>
    <col min="6" max="7" width="14.5" style="4" customWidth="1"/>
    <col min="8" max="8" width="13.6640625" bestFit="1" customWidth="1"/>
    <col min="9" max="9" width="14.5" customWidth="1"/>
    <col min="10" max="10" width="12.33203125" bestFit="1" customWidth="1"/>
    <col min="11" max="11" width="9.5" style="6" bestFit="1" customWidth="1"/>
    <col min="12" max="12" width="9.5" style="2" bestFit="1" customWidth="1"/>
    <col min="13" max="13" width="9.5" style="8" bestFit="1" customWidth="1"/>
    <col min="14" max="14" width="11" bestFit="1" customWidth="1"/>
    <col min="15" max="15" width="9" bestFit="1" customWidth="1"/>
    <col min="16" max="16" width="9" style="8" bestFit="1" customWidth="1"/>
    <col min="17" max="18" width="9" bestFit="1" customWidth="1"/>
    <col min="19" max="19" width="9" style="8" bestFit="1" customWidth="1"/>
    <col min="20" max="21" width="9" bestFit="1" customWidth="1"/>
    <col min="22" max="22" width="9.5" bestFit="1" customWidth="1"/>
    <col min="23" max="23" width="9" bestFit="1" customWidth="1"/>
    <col min="24" max="24" width="29.1640625" style="8" customWidth="1"/>
  </cols>
  <sheetData>
    <row r="1" spans="1:24" s="3" customFormat="1" x14ac:dyDescent="0.2">
      <c r="K1" s="5" t="s">
        <v>15</v>
      </c>
      <c r="L1" s="1"/>
      <c r="M1" s="7"/>
      <c r="N1" s="3" t="s">
        <v>19</v>
      </c>
      <c r="P1" s="7"/>
      <c r="Q1" s="3" t="s">
        <v>20</v>
      </c>
      <c r="S1" s="7"/>
      <c r="X1" s="7"/>
    </row>
    <row r="2" spans="1:24" s="9" customFormat="1" ht="21" x14ac:dyDescent="0.25">
      <c r="A2" s="9" t="s">
        <v>130</v>
      </c>
      <c r="B2" s="9" t="s">
        <v>120</v>
      </c>
      <c r="C2" s="9" t="s">
        <v>137</v>
      </c>
      <c r="D2" s="9" t="s">
        <v>138</v>
      </c>
      <c r="E2" s="9" t="s">
        <v>149</v>
      </c>
      <c r="F2" s="9" t="s">
        <v>139</v>
      </c>
      <c r="G2" s="9" t="s">
        <v>140</v>
      </c>
      <c r="H2" s="9" t="s">
        <v>121</v>
      </c>
      <c r="I2" s="9" t="s">
        <v>13</v>
      </c>
      <c r="J2" s="9" t="s">
        <v>14</v>
      </c>
      <c r="K2" s="10" t="s">
        <v>17</v>
      </c>
      <c r="L2" s="11" t="s">
        <v>16</v>
      </c>
      <c r="M2" s="12" t="s">
        <v>18</v>
      </c>
      <c r="N2" s="9" t="s">
        <v>17</v>
      </c>
      <c r="O2" s="9" t="s">
        <v>16</v>
      </c>
      <c r="P2" s="12" t="s">
        <v>18</v>
      </c>
      <c r="Q2" s="9" t="s">
        <v>122</v>
      </c>
      <c r="R2" s="9" t="s">
        <v>123</v>
      </c>
      <c r="S2" s="12" t="s">
        <v>124</v>
      </c>
      <c r="T2" s="9" t="s">
        <v>132</v>
      </c>
      <c r="U2" s="9" t="s">
        <v>133</v>
      </c>
      <c r="V2" s="9" t="s">
        <v>21</v>
      </c>
      <c r="W2" s="9" t="s">
        <v>61</v>
      </c>
      <c r="X2" s="12" t="s">
        <v>62</v>
      </c>
    </row>
    <row r="3" spans="1:24" s="13" customFormat="1" ht="21" x14ac:dyDescent="0.25">
      <c r="A3" s="13" t="s">
        <v>147</v>
      </c>
      <c r="B3" s="13" t="s">
        <v>141</v>
      </c>
      <c r="C3" s="13">
        <v>1816</v>
      </c>
      <c r="D3" s="13">
        <v>1771</v>
      </c>
      <c r="E3" s="13">
        <f t="shared" ref="E3:E34" si="0">MIN(C3:D3)</f>
        <v>1771</v>
      </c>
      <c r="F3" s="13">
        <v>1871</v>
      </c>
      <c r="G3" s="13">
        <v>1840</v>
      </c>
      <c r="K3" s="14"/>
      <c r="L3" s="15"/>
      <c r="M3" s="16"/>
      <c r="P3" s="16"/>
      <c r="S3" s="16"/>
      <c r="X3" s="16"/>
    </row>
    <row r="4" spans="1:24" s="13" customFormat="1" ht="21" x14ac:dyDescent="0.25">
      <c r="A4" s="13" t="s">
        <v>125</v>
      </c>
      <c r="B4" s="13" t="s">
        <v>70</v>
      </c>
      <c r="C4" s="13">
        <v>1801</v>
      </c>
      <c r="D4" s="13">
        <v>1771</v>
      </c>
      <c r="E4" s="13">
        <f t="shared" si="0"/>
        <v>1771</v>
      </c>
      <c r="G4" s="13">
        <v>2020</v>
      </c>
      <c r="H4" s="13">
        <v>4002671</v>
      </c>
      <c r="I4" s="13">
        <v>251960</v>
      </c>
      <c r="J4" s="13">
        <v>251960</v>
      </c>
      <c r="K4" s="14">
        <v>426</v>
      </c>
      <c r="L4" s="15">
        <v>8371</v>
      </c>
      <c r="M4" s="16">
        <v>22733</v>
      </c>
      <c r="P4" s="16"/>
      <c r="S4" s="16"/>
      <c r="T4" s="13">
        <v>670</v>
      </c>
      <c r="U4" s="13">
        <v>320</v>
      </c>
      <c r="V4" s="13">
        <v>1400</v>
      </c>
      <c r="W4" s="13">
        <v>1</v>
      </c>
      <c r="X4" s="16" t="s">
        <v>60</v>
      </c>
    </row>
    <row r="5" spans="1:24" s="13" customFormat="1" ht="21" x14ac:dyDescent="0.25">
      <c r="A5" s="13" t="s">
        <v>126</v>
      </c>
      <c r="B5" s="13" t="s">
        <v>71</v>
      </c>
      <c r="C5" s="13">
        <v>1859</v>
      </c>
      <c r="D5" s="13">
        <v>1807</v>
      </c>
      <c r="E5" s="13">
        <f t="shared" si="0"/>
        <v>1807</v>
      </c>
      <c r="G5" s="13">
        <v>2020</v>
      </c>
      <c r="H5" s="13">
        <v>1633018</v>
      </c>
      <c r="I5" s="13">
        <v>196167</v>
      </c>
      <c r="J5" s="13">
        <v>188137</v>
      </c>
      <c r="K5" s="14">
        <v>77</v>
      </c>
      <c r="L5" s="15">
        <v>579</v>
      </c>
      <c r="M5" s="16">
        <v>1357</v>
      </c>
      <c r="P5" s="16"/>
      <c r="S5" s="16"/>
      <c r="T5" s="13">
        <v>800</v>
      </c>
      <c r="U5" s="13">
        <v>650</v>
      </c>
      <c r="V5" s="13">
        <v>1400</v>
      </c>
      <c r="W5" s="13">
        <v>1</v>
      </c>
      <c r="X5" s="16" t="s">
        <v>51</v>
      </c>
    </row>
    <row r="6" spans="1:24" s="13" customFormat="1" ht="21" x14ac:dyDescent="0.25">
      <c r="A6" s="13" t="s">
        <v>125</v>
      </c>
      <c r="B6" s="13" t="s">
        <v>72</v>
      </c>
      <c r="C6" s="13">
        <v>1816</v>
      </c>
      <c r="E6" s="13">
        <f t="shared" si="0"/>
        <v>1816</v>
      </c>
      <c r="G6" s="13">
        <v>2020</v>
      </c>
      <c r="H6" s="13">
        <v>3608042</v>
      </c>
      <c r="I6" s="13">
        <v>57258</v>
      </c>
      <c r="J6" s="13">
        <v>57117</v>
      </c>
      <c r="K6" s="14">
        <v>8874</v>
      </c>
      <c r="L6" s="15">
        <v>9961</v>
      </c>
      <c r="M6" s="16">
        <v>11945</v>
      </c>
      <c r="P6" s="16"/>
      <c r="S6" s="16"/>
      <c r="T6" s="13">
        <v>1000</v>
      </c>
      <c r="U6" s="13">
        <v>500</v>
      </c>
      <c r="V6" s="13">
        <v>5000</v>
      </c>
      <c r="W6" s="13">
        <v>1</v>
      </c>
      <c r="X6" s="16" t="s">
        <v>44</v>
      </c>
    </row>
    <row r="7" spans="1:24" s="13" customFormat="1" ht="21" x14ac:dyDescent="0.25">
      <c r="A7" s="13" t="s">
        <v>126</v>
      </c>
      <c r="B7" s="13" t="s">
        <v>73</v>
      </c>
      <c r="C7" s="13">
        <v>1868</v>
      </c>
      <c r="D7" s="13">
        <v>1806</v>
      </c>
      <c r="E7" s="13">
        <f t="shared" si="0"/>
        <v>1806</v>
      </c>
      <c r="G7" s="13">
        <v>2020</v>
      </c>
      <c r="H7" s="13">
        <v>1380805</v>
      </c>
      <c r="I7" s="13">
        <v>22826</v>
      </c>
      <c r="J7" s="13">
        <v>22797</v>
      </c>
      <c r="K7" s="14">
        <v>3237</v>
      </c>
      <c r="L7" s="15">
        <v>6423</v>
      </c>
      <c r="M7" s="16">
        <v>10860</v>
      </c>
      <c r="P7" s="16"/>
      <c r="Q7" s="13">
        <v>32</v>
      </c>
      <c r="R7" s="13">
        <v>32</v>
      </c>
      <c r="S7" s="16">
        <v>32</v>
      </c>
      <c r="T7" s="13">
        <v>1350</v>
      </c>
      <c r="U7" s="13">
        <v>205</v>
      </c>
      <c r="V7" s="13">
        <v>2000</v>
      </c>
      <c r="W7" s="13">
        <v>1</v>
      </c>
      <c r="X7" s="16" t="s">
        <v>34</v>
      </c>
    </row>
    <row r="8" spans="1:24" s="13" customFormat="1" ht="21" x14ac:dyDescent="0.25">
      <c r="A8" s="13" t="s">
        <v>127</v>
      </c>
      <c r="B8" s="13" t="s">
        <v>74</v>
      </c>
      <c r="C8" s="13">
        <v>1837</v>
      </c>
      <c r="D8" s="13">
        <v>1773</v>
      </c>
      <c r="E8" s="13">
        <f t="shared" si="0"/>
        <v>1773</v>
      </c>
      <c r="G8" s="13">
        <v>2020</v>
      </c>
      <c r="H8" s="13">
        <v>76868547</v>
      </c>
      <c r="I8" s="13">
        <v>573557</v>
      </c>
      <c r="J8" s="13">
        <v>573557</v>
      </c>
      <c r="K8" s="14">
        <v>394117</v>
      </c>
      <c r="L8" s="15">
        <v>622687</v>
      </c>
      <c r="M8" s="16">
        <v>975809</v>
      </c>
      <c r="P8" s="16"/>
      <c r="S8" s="16"/>
      <c r="T8" s="13">
        <v>5000</v>
      </c>
      <c r="U8" s="13">
        <v>500</v>
      </c>
      <c r="V8" s="13">
        <v>50000</v>
      </c>
      <c r="W8" s="13">
        <v>1</v>
      </c>
      <c r="X8" s="16" t="s">
        <v>66</v>
      </c>
    </row>
    <row r="9" spans="1:24" s="13" customFormat="1" ht="21" x14ac:dyDescent="0.25">
      <c r="A9" s="13" t="s">
        <v>128</v>
      </c>
      <c r="B9" s="13" t="s">
        <v>75</v>
      </c>
      <c r="C9" s="13">
        <v>1884</v>
      </c>
      <c r="D9" s="13">
        <v>1806</v>
      </c>
      <c r="E9" s="13">
        <f t="shared" si="0"/>
        <v>1806</v>
      </c>
      <c r="G9" s="13">
        <v>2020</v>
      </c>
      <c r="H9" s="13">
        <v>18868673</v>
      </c>
      <c r="I9" s="13">
        <v>112620</v>
      </c>
      <c r="J9" s="13">
        <v>101661</v>
      </c>
      <c r="K9" s="14">
        <v>7626</v>
      </c>
      <c r="L9" s="15">
        <v>20334</v>
      </c>
      <c r="M9" s="16">
        <v>45562</v>
      </c>
      <c r="P9" s="16"/>
      <c r="S9" s="16"/>
      <c r="T9" s="13">
        <v>43</v>
      </c>
      <c r="U9" s="13">
        <v>23</v>
      </c>
      <c r="V9" s="13">
        <v>105</v>
      </c>
      <c r="W9" s="13">
        <v>1</v>
      </c>
      <c r="X9" s="16" t="s">
        <v>48</v>
      </c>
    </row>
    <row r="10" spans="1:24" s="13" customFormat="1" ht="21" x14ac:dyDescent="0.25">
      <c r="A10" s="13" t="s">
        <v>127</v>
      </c>
      <c r="B10" s="13" t="s">
        <v>76</v>
      </c>
      <c r="C10" s="13">
        <v>1855</v>
      </c>
      <c r="D10" s="13">
        <v>1771</v>
      </c>
      <c r="E10" s="13">
        <f t="shared" si="0"/>
        <v>1771</v>
      </c>
      <c r="G10" s="13">
        <v>2020</v>
      </c>
      <c r="H10" s="13">
        <v>6982415</v>
      </c>
      <c r="I10" s="13">
        <v>283604</v>
      </c>
      <c r="J10" s="13">
        <v>280093</v>
      </c>
      <c r="K10" s="14">
        <v>4998</v>
      </c>
      <c r="L10" s="15">
        <v>32082</v>
      </c>
      <c r="M10" s="16">
        <v>58220</v>
      </c>
      <c r="P10" s="16"/>
      <c r="Q10" s="13">
        <v>29</v>
      </c>
      <c r="R10" s="13">
        <v>29</v>
      </c>
      <c r="S10" s="16">
        <v>29</v>
      </c>
      <c r="T10" s="13">
        <v>5000</v>
      </c>
      <c r="U10" s="13">
        <v>500</v>
      </c>
      <c r="V10" s="13">
        <v>50000</v>
      </c>
      <c r="W10" s="13">
        <v>1</v>
      </c>
      <c r="X10" s="16" t="s">
        <v>56</v>
      </c>
    </row>
    <row r="11" spans="1:24" s="13" customFormat="1" ht="21" x14ac:dyDescent="0.25">
      <c r="A11" s="13" t="s">
        <v>128</v>
      </c>
      <c r="B11" s="13" t="s">
        <v>77</v>
      </c>
      <c r="C11" s="13">
        <v>1868</v>
      </c>
      <c r="D11" s="13">
        <v>1807</v>
      </c>
      <c r="E11" s="13">
        <f t="shared" si="0"/>
        <v>1807</v>
      </c>
      <c r="G11" s="13">
        <v>2020</v>
      </c>
      <c r="H11" s="13">
        <v>73907477</v>
      </c>
      <c r="I11" s="13">
        <v>12432</v>
      </c>
      <c r="J11" s="13">
        <v>11175</v>
      </c>
      <c r="K11" s="14">
        <v>172</v>
      </c>
      <c r="L11" s="15">
        <v>180.5</v>
      </c>
      <c r="M11" s="16">
        <v>190</v>
      </c>
      <c r="P11" s="16"/>
      <c r="S11" s="16"/>
      <c r="T11" s="13">
        <v>210</v>
      </c>
      <c r="U11" s="13">
        <v>53</v>
      </c>
      <c r="V11" s="13">
        <v>800</v>
      </c>
      <c r="W11" s="13">
        <v>1</v>
      </c>
      <c r="X11" s="16" t="s">
        <v>31</v>
      </c>
    </row>
    <row r="12" spans="1:24" s="13" customFormat="1" ht="21" x14ac:dyDescent="0.25">
      <c r="A12" s="13" t="s">
        <v>129</v>
      </c>
      <c r="B12" s="17" t="s">
        <v>78</v>
      </c>
      <c r="D12" s="13">
        <v>1865</v>
      </c>
      <c r="E12" s="13">
        <f t="shared" si="0"/>
        <v>1865</v>
      </c>
      <c r="G12" s="13">
        <v>2020</v>
      </c>
      <c r="H12" s="13">
        <v>58327287</v>
      </c>
      <c r="I12" s="13">
        <v>43717</v>
      </c>
      <c r="J12" s="13">
        <v>43576</v>
      </c>
      <c r="K12" s="14">
        <v>783</v>
      </c>
      <c r="L12" s="15">
        <v>1526</v>
      </c>
      <c r="M12" s="16">
        <v>3634</v>
      </c>
      <c r="P12" s="16"/>
      <c r="S12" s="16"/>
      <c r="T12" s="13">
        <v>1550</v>
      </c>
      <c r="U12" s="13">
        <v>225</v>
      </c>
      <c r="V12" s="13">
        <v>5000</v>
      </c>
      <c r="W12" s="13">
        <v>1</v>
      </c>
      <c r="X12" s="16" t="s">
        <v>40</v>
      </c>
    </row>
    <row r="13" spans="1:24" s="13" customFormat="1" ht="21" x14ac:dyDescent="0.25">
      <c r="A13" s="13" t="s">
        <v>125</v>
      </c>
      <c r="B13" s="13" t="s">
        <v>79</v>
      </c>
      <c r="C13" s="13">
        <v>1930</v>
      </c>
      <c r="D13" s="13">
        <v>1808</v>
      </c>
      <c r="E13" s="13">
        <f t="shared" si="0"/>
        <v>1808</v>
      </c>
      <c r="G13" s="13">
        <v>2020</v>
      </c>
      <c r="H13" s="13">
        <v>72403607</v>
      </c>
      <c r="I13" s="13">
        <v>27623</v>
      </c>
      <c r="J13" s="13">
        <v>27623</v>
      </c>
      <c r="K13" s="14">
        <v>10882</v>
      </c>
      <c r="L13" s="15">
        <v>40332</v>
      </c>
      <c r="M13" s="16">
        <v>154558</v>
      </c>
      <c r="P13" s="16"/>
      <c r="S13" s="16"/>
      <c r="T13" s="13">
        <v>1350</v>
      </c>
      <c r="U13" s="13">
        <v>105</v>
      </c>
      <c r="V13" s="13">
        <v>5000</v>
      </c>
      <c r="W13" s="13">
        <v>1</v>
      </c>
      <c r="X13" s="16" t="s">
        <v>36</v>
      </c>
    </row>
    <row r="14" spans="1:24" s="13" customFormat="1" ht="21" x14ac:dyDescent="0.25">
      <c r="A14" s="13" t="s">
        <v>128</v>
      </c>
      <c r="B14" s="17" t="s">
        <v>80</v>
      </c>
      <c r="C14" s="13">
        <v>1822</v>
      </c>
      <c r="E14" s="13">
        <f t="shared" si="0"/>
        <v>1822</v>
      </c>
      <c r="G14" s="13">
        <v>2020</v>
      </c>
      <c r="H14" s="13">
        <v>39177616</v>
      </c>
      <c r="I14" s="13">
        <v>7547</v>
      </c>
      <c r="J14" s="13">
        <v>7544</v>
      </c>
      <c r="K14" s="14">
        <v>159</v>
      </c>
      <c r="L14" s="15">
        <v>177</v>
      </c>
      <c r="M14" s="16">
        <v>194</v>
      </c>
      <c r="P14" s="16"/>
      <c r="S14" s="16"/>
      <c r="T14" s="13">
        <v>65</v>
      </c>
      <c r="U14" s="13">
        <v>10</v>
      </c>
      <c r="V14" s="13">
        <v>150</v>
      </c>
      <c r="W14" s="13">
        <v>1</v>
      </c>
      <c r="X14" s="16" t="s">
        <v>32</v>
      </c>
    </row>
    <row r="15" spans="1:24" s="13" customFormat="1" ht="21" x14ac:dyDescent="0.25">
      <c r="A15" s="13" t="s">
        <v>128</v>
      </c>
      <c r="B15" s="13" t="s">
        <v>81</v>
      </c>
      <c r="C15" s="13">
        <v>1816</v>
      </c>
      <c r="D15" s="13">
        <v>1771</v>
      </c>
      <c r="E15" s="13">
        <f t="shared" si="0"/>
        <v>1771</v>
      </c>
      <c r="G15" s="13">
        <v>2020</v>
      </c>
      <c r="H15" s="13">
        <v>20443833</v>
      </c>
      <c r="I15" s="13">
        <v>25017</v>
      </c>
      <c r="J15" s="13">
        <v>16284</v>
      </c>
      <c r="K15" s="14">
        <v>678</v>
      </c>
      <c r="L15" s="15">
        <v>678</v>
      </c>
      <c r="M15" s="16">
        <v>678</v>
      </c>
      <c r="P15" s="16"/>
      <c r="Q15" s="13">
        <v>308</v>
      </c>
      <c r="R15" s="13">
        <v>323</v>
      </c>
      <c r="S15" s="16">
        <v>338</v>
      </c>
      <c r="T15" s="13">
        <v>70</v>
      </c>
      <c r="U15" s="13">
        <v>30</v>
      </c>
      <c r="V15" s="13">
        <v>200</v>
      </c>
      <c r="W15" s="13">
        <v>1</v>
      </c>
      <c r="X15" s="16" t="s">
        <v>35</v>
      </c>
    </row>
    <row r="16" spans="1:24" s="13" customFormat="1" ht="21" x14ac:dyDescent="0.25">
      <c r="A16" s="13" t="s">
        <v>128</v>
      </c>
      <c r="B16" s="13" t="s">
        <v>82</v>
      </c>
      <c r="C16" s="13">
        <v>1816</v>
      </c>
      <c r="D16" s="13">
        <v>1771</v>
      </c>
      <c r="E16" s="13">
        <f t="shared" si="0"/>
        <v>1771</v>
      </c>
      <c r="G16" s="13">
        <v>2020</v>
      </c>
      <c r="I16" s="13">
        <v>13</v>
      </c>
      <c r="J16" s="13">
        <v>13</v>
      </c>
      <c r="K16" s="14">
        <v>1</v>
      </c>
      <c r="L16" s="15">
        <v>1</v>
      </c>
      <c r="M16" s="16">
        <v>1</v>
      </c>
      <c r="P16" s="16"/>
      <c r="S16" s="16"/>
      <c r="T16" s="13">
        <v>40</v>
      </c>
      <c r="U16" s="13">
        <v>10</v>
      </c>
      <c r="V16" s="13">
        <v>80</v>
      </c>
      <c r="W16" s="13">
        <v>1</v>
      </c>
      <c r="X16" s="16" t="s">
        <v>0</v>
      </c>
    </row>
    <row r="17" spans="1:34" s="13" customFormat="1" ht="21" x14ac:dyDescent="0.25">
      <c r="A17" s="13" t="s">
        <v>125</v>
      </c>
      <c r="B17" s="13" t="s">
        <v>83</v>
      </c>
      <c r="C17" s="13">
        <v>1789</v>
      </c>
      <c r="D17" s="13">
        <v>1771</v>
      </c>
      <c r="E17" s="13">
        <f t="shared" si="0"/>
        <v>1771</v>
      </c>
      <c r="G17" s="13">
        <v>2020</v>
      </c>
      <c r="H17" s="13">
        <v>94842814</v>
      </c>
      <c r="I17" s="13">
        <v>573800</v>
      </c>
      <c r="J17" s="13">
        <v>573800</v>
      </c>
      <c r="K17" s="14">
        <v>30310</v>
      </c>
      <c r="L17" s="15">
        <v>34603</v>
      </c>
      <c r="M17" s="16">
        <v>43174</v>
      </c>
      <c r="P17" s="16"/>
      <c r="S17" s="16"/>
      <c r="T17" s="13">
        <v>242</v>
      </c>
      <c r="U17" s="13">
        <v>78</v>
      </c>
      <c r="V17" s="13">
        <v>750</v>
      </c>
      <c r="W17" s="13">
        <v>1</v>
      </c>
      <c r="X17" s="16" t="s">
        <v>65</v>
      </c>
    </row>
    <row r="18" spans="1:34" s="13" customFormat="1" ht="21" x14ac:dyDescent="0.25">
      <c r="A18" s="13" t="s">
        <v>128</v>
      </c>
      <c r="B18" s="13" t="s">
        <v>84</v>
      </c>
      <c r="C18" s="13">
        <v>1787</v>
      </c>
      <c r="D18" s="13">
        <v>1773</v>
      </c>
      <c r="E18" s="13">
        <f t="shared" si="0"/>
        <v>1773</v>
      </c>
      <c r="G18" s="13">
        <v>2020</v>
      </c>
      <c r="H18" s="13">
        <v>402</v>
      </c>
      <c r="I18" s="13">
        <v>1042</v>
      </c>
      <c r="J18" s="13">
        <v>315</v>
      </c>
      <c r="K18" s="14">
        <v>6</v>
      </c>
      <c r="L18" s="15">
        <v>6</v>
      </c>
      <c r="M18" s="16">
        <v>6</v>
      </c>
      <c r="P18" s="16"/>
      <c r="S18" s="16"/>
      <c r="T18" s="13">
        <v>20</v>
      </c>
      <c r="U18" s="13">
        <v>10</v>
      </c>
      <c r="V18" s="13">
        <v>40</v>
      </c>
      <c r="W18" s="13">
        <v>1</v>
      </c>
      <c r="X18" s="16" t="s">
        <v>22</v>
      </c>
    </row>
    <row r="19" spans="1:34" s="13" customFormat="1" ht="21" x14ac:dyDescent="0.25">
      <c r="A19" s="13" t="s">
        <v>125</v>
      </c>
      <c r="B19" s="13" t="s">
        <v>85</v>
      </c>
      <c r="C19" s="13">
        <v>1789</v>
      </c>
      <c r="D19" s="13">
        <v>1771</v>
      </c>
      <c r="E19" s="13">
        <f t="shared" si="0"/>
        <v>1771</v>
      </c>
      <c r="G19" s="13">
        <v>2020</v>
      </c>
      <c r="H19" s="13">
        <v>6521355</v>
      </c>
      <c r="I19" s="13">
        <v>307902</v>
      </c>
      <c r="J19" s="13">
        <v>307902</v>
      </c>
      <c r="K19" s="14">
        <v>55575</v>
      </c>
      <c r="L19" s="15">
        <v>87429.5</v>
      </c>
      <c r="M19" s="16">
        <v>121880</v>
      </c>
      <c r="N19" s="13">
        <v>1683.32</v>
      </c>
      <c r="O19" s="13">
        <v>1752.2249999999999</v>
      </c>
      <c r="P19" s="16">
        <v>1821.13</v>
      </c>
      <c r="S19" s="16"/>
      <c r="T19" s="13">
        <v>800</v>
      </c>
      <c r="U19" s="13">
        <v>700</v>
      </c>
      <c r="V19" s="13">
        <v>1500</v>
      </c>
      <c r="W19" s="13">
        <v>1</v>
      </c>
      <c r="X19" s="16" t="s">
        <v>57</v>
      </c>
    </row>
    <row r="20" spans="1:34" s="13" customFormat="1" ht="21" x14ac:dyDescent="0.25">
      <c r="A20" s="13" t="s">
        <v>127</v>
      </c>
      <c r="B20" s="13" t="s">
        <v>86</v>
      </c>
      <c r="C20" s="13">
        <v>1816</v>
      </c>
      <c r="D20" s="13">
        <v>1771</v>
      </c>
      <c r="E20" s="13">
        <f t="shared" si="0"/>
        <v>1771</v>
      </c>
      <c r="G20" s="13">
        <v>2020</v>
      </c>
      <c r="H20" s="13">
        <v>6738662</v>
      </c>
      <c r="I20" s="13">
        <v>406887</v>
      </c>
      <c r="J20" s="13">
        <v>406887</v>
      </c>
      <c r="K20" s="14">
        <v>202288</v>
      </c>
      <c r="L20" s="15">
        <v>238172</v>
      </c>
      <c r="M20" s="16">
        <v>284551</v>
      </c>
      <c r="N20" s="13">
        <v>28084.423999999999</v>
      </c>
      <c r="O20" s="13">
        <v>31694.736000000001</v>
      </c>
      <c r="P20" s="16">
        <v>35306.048000000003</v>
      </c>
      <c r="S20" s="16"/>
      <c r="T20" s="13">
        <v>5000</v>
      </c>
      <c r="U20" s="13">
        <v>500</v>
      </c>
      <c r="V20" s="13">
        <v>50000</v>
      </c>
      <c r="W20" s="13">
        <v>1</v>
      </c>
      <c r="X20" s="16" t="s">
        <v>68</v>
      </c>
      <c r="AH20" s="13" t="s">
        <v>134</v>
      </c>
    </row>
    <row r="21" spans="1:34" s="13" customFormat="1" ht="21" x14ac:dyDescent="0.25">
      <c r="A21" s="13" t="s">
        <v>128</v>
      </c>
      <c r="B21" s="13" t="s">
        <v>87</v>
      </c>
      <c r="C21" s="13">
        <v>1849</v>
      </c>
      <c r="D21" s="13">
        <v>1771</v>
      </c>
      <c r="E21" s="13">
        <f t="shared" si="0"/>
        <v>1771</v>
      </c>
      <c r="G21" s="13">
        <v>2020</v>
      </c>
      <c r="H21" s="13">
        <v>1576886</v>
      </c>
      <c r="I21" s="13">
        <v>183583</v>
      </c>
      <c r="J21" s="13">
        <v>167081</v>
      </c>
      <c r="K21" s="14">
        <v>162</v>
      </c>
      <c r="L21" s="15">
        <v>813</v>
      </c>
      <c r="M21" s="16">
        <v>1671</v>
      </c>
      <c r="P21" s="16"/>
      <c r="S21" s="16"/>
      <c r="T21" s="13">
        <v>212</v>
      </c>
      <c r="U21" s="13">
        <v>100</v>
      </c>
      <c r="V21" s="13">
        <v>450</v>
      </c>
      <c r="W21" s="13">
        <v>1</v>
      </c>
      <c r="X21" s="16" t="s">
        <v>52</v>
      </c>
      <c r="AH21" s="13" t="s">
        <v>136</v>
      </c>
    </row>
    <row r="22" spans="1:34" s="13" customFormat="1" ht="21" x14ac:dyDescent="0.25">
      <c r="A22" s="13" t="s">
        <v>126</v>
      </c>
      <c r="B22" s="13" t="s">
        <v>88</v>
      </c>
      <c r="C22" s="13">
        <v>1833</v>
      </c>
      <c r="D22" s="13">
        <v>1810</v>
      </c>
      <c r="E22" s="13">
        <f t="shared" si="0"/>
        <v>1810</v>
      </c>
      <c r="G22" s="13">
        <v>2020</v>
      </c>
      <c r="H22" s="13">
        <v>14634627</v>
      </c>
      <c r="I22" s="13">
        <v>21584</v>
      </c>
      <c r="J22" s="13">
        <v>21584</v>
      </c>
      <c r="K22" s="14">
        <v>831</v>
      </c>
      <c r="L22" s="15">
        <v>2006</v>
      </c>
      <c r="M22" s="16">
        <v>3839</v>
      </c>
      <c r="P22" s="16"/>
      <c r="S22" s="16"/>
      <c r="T22" s="13">
        <v>205</v>
      </c>
      <c r="U22" s="13">
        <v>105</v>
      </c>
      <c r="V22" s="13">
        <v>2000</v>
      </c>
      <c r="W22" s="13">
        <v>1</v>
      </c>
      <c r="X22" s="16" t="s">
        <v>3</v>
      </c>
    </row>
    <row r="23" spans="1:34" s="13" customFormat="1" ht="21" x14ac:dyDescent="0.25">
      <c r="A23" s="13" t="s">
        <v>128</v>
      </c>
      <c r="B23" s="17" t="s">
        <v>89</v>
      </c>
      <c r="C23" s="13">
        <v>1806</v>
      </c>
      <c r="E23" s="13">
        <f t="shared" si="0"/>
        <v>1806</v>
      </c>
      <c r="G23" s="13">
        <v>2020</v>
      </c>
      <c r="H23" s="13">
        <v>1464155</v>
      </c>
      <c r="I23" s="13">
        <v>6398</v>
      </c>
      <c r="J23" s="13">
        <v>6398</v>
      </c>
      <c r="K23" s="14">
        <v>602</v>
      </c>
      <c r="L23" s="15">
        <v>622.5</v>
      </c>
      <c r="M23" s="16">
        <v>643</v>
      </c>
      <c r="P23" s="16"/>
      <c r="S23" s="16"/>
      <c r="T23" s="13">
        <v>60</v>
      </c>
      <c r="U23" s="13">
        <v>40</v>
      </c>
      <c r="V23" s="13">
        <v>200</v>
      </c>
      <c r="W23" s="13">
        <v>1</v>
      </c>
      <c r="X23" s="16" t="s">
        <v>26</v>
      </c>
    </row>
    <row r="24" spans="1:34" s="13" customFormat="1" ht="21" x14ac:dyDescent="0.25">
      <c r="A24" s="13" t="s">
        <v>128</v>
      </c>
      <c r="B24" s="13" t="s">
        <v>90</v>
      </c>
      <c r="C24" s="13">
        <v>1830</v>
      </c>
      <c r="D24" s="13">
        <v>1773</v>
      </c>
      <c r="E24" s="13">
        <f t="shared" si="0"/>
        <v>1773</v>
      </c>
      <c r="G24" s="13">
        <v>2020</v>
      </c>
      <c r="H24" s="13">
        <v>1017906</v>
      </c>
      <c r="I24" s="13">
        <v>129</v>
      </c>
      <c r="J24" s="13">
        <v>129</v>
      </c>
      <c r="K24" s="14">
        <v>65</v>
      </c>
      <c r="L24" s="15">
        <v>66</v>
      </c>
      <c r="M24" s="16">
        <v>67</v>
      </c>
      <c r="N24" s="13">
        <v>0.6</v>
      </c>
      <c r="O24" s="13">
        <v>0.60799999999999998</v>
      </c>
      <c r="P24" s="16">
        <v>0.61599999999999999</v>
      </c>
      <c r="S24" s="16"/>
      <c r="T24" s="13">
        <v>95</v>
      </c>
      <c r="U24" s="13">
        <v>10</v>
      </c>
      <c r="V24" s="13">
        <v>200</v>
      </c>
      <c r="W24" s="13">
        <v>1</v>
      </c>
      <c r="X24" s="16" t="s">
        <v>23</v>
      </c>
    </row>
    <row r="25" spans="1:34" s="13" customFormat="1" ht="21" x14ac:dyDescent="0.25">
      <c r="A25" s="13" t="s">
        <v>129</v>
      </c>
      <c r="B25" s="13" t="s">
        <v>91</v>
      </c>
      <c r="C25" s="13">
        <v>1781</v>
      </c>
      <c r="E25" s="13">
        <f t="shared" si="0"/>
        <v>1781</v>
      </c>
      <c r="G25" s="13">
        <v>2020</v>
      </c>
      <c r="H25" s="13">
        <v>25525121</v>
      </c>
      <c r="I25" s="13">
        <v>50393</v>
      </c>
      <c r="J25" s="13">
        <v>50393</v>
      </c>
      <c r="K25" s="14"/>
      <c r="L25" s="15">
        <v>10005.790000000001</v>
      </c>
      <c r="M25" s="16"/>
      <c r="N25" s="13">
        <v>77.440299999999993</v>
      </c>
      <c r="O25" s="13">
        <v>100.0579</v>
      </c>
      <c r="P25" s="16">
        <v>144.64089999999999</v>
      </c>
      <c r="S25" s="16"/>
      <c r="T25" s="13">
        <v>1350</v>
      </c>
      <c r="U25" s="13">
        <v>330</v>
      </c>
      <c r="V25" s="13">
        <v>5522</v>
      </c>
      <c r="W25" s="13">
        <v>1</v>
      </c>
      <c r="X25" s="16" t="s">
        <v>38</v>
      </c>
    </row>
    <row r="26" spans="1:34" s="13" customFormat="1" ht="21" x14ac:dyDescent="0.25">
      <c r="A26" s="13" t="s">
        <v>128</v>
      </c>
      <c r="B26" s="13" t="s">
        <v>92</v>
      </c>
      <c r="C26" s="13">
        <v>1829</v>
      </c>
      <c r="D26" s="13">
        <v>1807</v>
      </c>
      <c r="E26" s="13">
        <f t="shared" si="0"/>
        <v>1807</v>
      </c>
      <c r="G26" s="13">
        <v>2020</v>
      </c>
      <c r="H26" s="13">
        <v>156184</v>
      </c>
      <c r="I26" s="13">
        <v>3465</v>
      </c>
      <c r="J26" s="13">
        <v>3465</v>
      </c>
      <c r="K26" s="14">
        <v>69</v>
      </c>
      <c r="L26" s="15">
        <v>69</v>
      </c>
      <c r="M26" s="16">
        <v>69</v>
      </c>
      <c r="P26" s="16"/>
      <c r="S26" s="16"/>
      <c r="T26" s="13">
        <v>30</v>
      </c>
      <c r="U26" s="13">
        <v>18</v>
      </c>
      <c r="V26" s="13">
        <v>60</v>
      </c>
      <c r="W26" s="13">
        <v>1</v>
      </c>
      <c r="X26" s="16" t="s">
        <v>27</v>
      </c>
    </row>
    <row r="27" spans="1:34" s="13" customFormat="1" ht="21" x14ac:dyDescent="0.25">
      <c r="A27" s="13" t="s">
        <v>128</v>
      </c>
      <c r="B27" s="17" t="s">
        <v>93</v>
      </c>
      <c r="C27" s="13">
        <v>2012</v>
      </c>
      <c r="D27" s="13">
        <v>1983</v>
      </c>
      <c r="E27" s="13">
        <f t="shared" si="0"/>
        <v>1983</v>
      </c>
      <c r="G27" s="13">
        <v>2020</v>
      </c>
      <c r="H27" s="13">
        <v>41495278</v>
      </c>
      <c r="I27" s="13">
        <v>41601</v>
      </c>
      <c r="J27" s="13">
        <v>41601</v>
      </c>
      <c r="K27" s="14">
        <v>3128</v>
      </c>
      <c r="L27" s="15">
        <v>3189</v>
      </c>
      <c r="M27" s="16">
        <v>3249</v>
      </c>
      <c r="P27" s="16"/>
      <c r="S27" s="16"/>
      <c r="T27" s="13">
        <v>700</v>
      </c>
      <c r="U27" s="13">
        <v>140</v>
      </c>
      <c r="V27" s="13">
        <v>5000</v>
      </c>
      <c r="W27" s="13">
        <v>1</v>
      </c>
      <c r="X27" s="16" t="s">
        <v>37</v>
      </c>
    </row>
    <row r="28" spans="1:34" s="13" customFormat="1" ht="21" x14ac:dyDescent="0.25">
      <c r="A28" s="13" t="s">
        <v>126</v>
      </c>
      <c r="B28" s="13" t="s">
        <v>94</v>
      </c>
      <c r="C28" s="13">
        <v>1884</v>
      </c>
      <c r="D28" s="13">
        <v>1806</v>
      </c>
      <c r="E28" s="13">
        <f t="shared" si="0"/>
        <v>1806</v>
      </c>
      <c r="G28" s="13">
        <v>2020</v>
      </c>
      <c r="H28" s="13">
        <v>32337452</v>
      </c>
      <c r="I28" s="13">
        <v>669276</v>
      </c>
      <c r="J28" s="13">
        <v>669276</v>
      </c>
      <c r="K28" s="14">
        <v>101589</v>
      </c>
      <c r="L28" s="15">
        <v>106581</v>
      </c>
      <c r="M28" s="16">
        <v>112255</v>
      </c>
      <c r="P28" s="16"/>
      <c r="S28" s="16"/>
      <c r="T28" s="13">
        <v>5000</v>
      </c>
      <c r="U28" s="13">
        <v>80</v>
      </c>
      <c r="V28" s="13">
        <v>50000</v>
      </c>
      <c r="W28" s="13">
        <v>1</v>
      </c>
      <c r="X28" s="16" t="s">
        <v>64</v>
      </c>
    </row>
    <row r="29" spans="1:34" s="13" customFormat="1" ht="21" x14ac:dyDescent="0.25">
      <c r="A29" s="13" t="s">
        <v>128</v>
      </c>
      <c r="B29" s="13" t="s">
        <v>95</v>
      </c>
      <c r="C29" s="13">
        <v>1916</v>
      </c>
      <c r="D29" s="13">
        <v>1771</v>
      </c>
      <c r="E29" s="13">
        <f t="shared" si="0"/>
        <v>1771</v>
      </c>
      <c r="G29" s="13">
        <v>2020</v>
      </c>
      <c r="H29" s="13">
        <v>56511434</v>
      </c>
      <c r="I29" s="13">
        <v>26158</v>
      </c>
      <c r="J29" s="13">
        <v>24776</v>
      </c>
      <c r="K29" s="14">
        <v>205</v>
      </c>
      <c r="L29" s="15">
        <v>210</v>
      </c>
      <c r="M29" s="16">
        <v>215</v>
      </c>
      <c r="P29" s="16"/>
      <c r="S29" s="16"/>
      <c r="T29" s="13">
        <v>600</v>
      </c>
      <c r="U29" s="13">
        <v>70</v>
      </c>
      <c r="V29" s="13">
        <v>2000</v>
      </c>
      <c r="W29" s="13">
        <v>1</v>
      </c>
      <c r="X29" s="16" t="s">
        <v>33</v>
      </c>
    </row>
    <row r="30" spans="1:34" s="13" customFormat="1" ht="21" x14ac:dyDescent="0.25">
      <c r="A30" s="13" t="s">
        <v>128</v>
      </c>
      <c r="B30" s="13" t="s">
        <v>96</v>
      </c>
      <c r="C30" s="13">
        <v>1816</v>
      </c>
      <c r="D30" s="13">
        <v>1808</v>
      </c>
      <c r="E30" s="13">
        <f t="shared" si="0"/>
        <v>1808</v>
      </c>
      <c r="G30" s="13">
        <v>2020</v>
      </c>
      <c r="H30" s="13">
        <v>64576748</v>
      </c>
      <c r="I30" s="13">
        <v>216663</v>
      </c>
      <c r="J30" s="13">
        <v>216663</v>
      </c>
      <c r="K30" s="14">
        <v>3346</v>
      </c>
      <c r="L30" s="15">
        <v>3534</v>
      </c>
      <c r="M30" s="16">
        <v>3722</v>
      </c>
      <c r="P30" s="16"/>
      <c r="S30" s="16"/>
      <c r="T30" s="13">
        <v>140</v>
      </c>
      <c r="U30" s="13">
        <v>63</v>
      </c>
      <c r="V30" s="13">
        <v>310</v>
      </c>
      <c r="W30" s="13">
        <v>1</v>
      </c>
      <c r="X30" s="16" t="s">
        <v>55</v>
      </c>
    </row>
    <row r="31" spans="1:34" s="13" customFormat="1" ht="21" x14ac:dyDescent="0.25">
      <c r="A31" s="13" t="s">
        <v>126</v>
      </c>
      <c r="B31" s="13" t="s">
        <v>97</v>
      </c>
      <c r="C31" s="13">
        <v>1915</v>
      </c>
      <c r="D31" s="13">
        <v>1771</v>
      </c>
      <c r="E31" s="13">
        <f t="shared" si="0"/>
        <v>1771</v>
      </c>
      <c r="G31" s="13">
        <v>2020</v>
      </c>
      <c r="H31" s="13">
        <v>2770740</v>
      </c>
      <c r="I31" s="13">
        <v>90830</v>
      </c>
      <c r="J31" s="13">
        <v>90830</v>
      </c>
      <c r="K31" s="14">
        <v>1943</v>
      </c>
      <c r="L31" s="15">
        <v>2335</v>
      </c>
      <c r="M31" s="16">
        <v>2928</v>
      </c>
      <c r="P31" s="16"/>
      <c r="S31" s="16"/>
      <c r="T31" s="13">
        <v>90</v>
      </c>
      <c r="U31" s="13">
        <v>52</v>
      </c>
      <c r="V31" s="13">
        <v>156</v>
      </c>
      <c r="W31" s="13">
        <v>1</v>
      </c>
      <c r="X31" s="16" t="s">
        <v>42</v>
      </c>
    </row>
    <row r="32" spans="1:34" s="13" customFormat="1" ht="21" x14ac:dyDescent="0.25">
      <c r="A32" s="13" t="s">
        <v>147</v>
      </c>
      <c r="B32" s="13" t="s">
        <v>146</v>
      </c>
      <c r="C32" s="13">
        <v>1884</v>
      </c>
      <c r="D32" s="13">
        <v>1808</v>
      </c>
      <c r="E32" s="13">
        <f t="shared" si="0"/>
        <v>1808</v>
      </c>
      <c r="F32" s="13">
        <v>1820</v>
      </c>
      <c r="K32" s="14"/>
      <c r="L32" s="15"/>
      <c r="M32" s="16"/>
      <c r="P32" s="16"/>
      <c r="S32" s="16"/>
      <c r="X32" s="16"/>
      <c r="AH32" s="13" t="s">
        <v>135</v>
      </c>
    </row>
    <row r="33" spans="1:24" s="13" customFormat="1" ht="21" x14ac:dyDescent="0.25">
      <c r="A33" s="13" t="s">
        <v>128</v>
      </c>
      <c r="B33" s="13" t="s">
        <v>98</v>
      </c>
      <c r="C33" s="13">
        <v>1816</v>
      </c>
      <c r="D33" s="13">
        <v>1771</v>
      </c>
      <c r="E33" s="13">
        <f t="shared" si="0"/>
        <v>1771</v>
      </c>
      <c r="G33" s="13">
        <v>2020</v>
      </c>
      <c r="H33" s="13">
        <v>104</v>
      </c>
      <c r="I33" s="13">
        <v>73</v>
      </c>
      <c r="J33" s="13">
        <v>73</v>
      </c>
      <c r="K33" s="14">
        <v>3</v>
      </c>
      <c r="L33" s="15">
        <v>3</v>
      </c>
      <c r="M33" s="16">
        <v>3</v>
      </c>
      <c r="P33" s="16"/>
      <c r="S33" s="16"/>
      <c r="T33" s="13">
        <v>15</v>
      </c>
      <c r="U33" s="13">
        <v>5</v>
      </c>
      <c r="V33" s="13">
        <v>40</v>
      </c>
      <c r="W33" s="13">
        <v>1</v>
      </c>
      <c r="X33" s="16" t="s">
        <v>24</v>
      </c>
    </row>
    <row r="34" spans="1:24" s="13" customFormat="1" ht="21" x14ac:dyDescent="0.25">
      <c r="A34" s="13" t="s">
        <v>127</v>
      </c>
      <c r="B34" s="13" t="s">
        <v>99</v>
      </c>
      <c r="C34" s="13">
        <v>1868</v>
      </c>
      <c r="D34" s="13">
        <v>1806</v>
      </c>
      <c r="E34" s="13">
        <f t="shared" si="0"/>
        <v>1806</v>
      </c>
      <c r="G34" s="13">
        <v>2020</v>
      </c>
      <c r="H34" s="13">
        <v>76499905</v>
      </c>
      <c r="I34" s="13">
        <v>10653200</v>
      </c>
      <c r="J34" s="13">
        <v>10653200</v>
      </c>
      <c r="K34" s="14">
        <v>333706</v>
      </c>
      <c r="L34" s="15">
        <v>364950</v>
      </c>
      <c r="M34" s="16">
        <v>387703</v>
      </c>
      <c r="P34" s="16"/>
      <c r="S34" s="16"/>
      <c r="T34" s="13">
        <v>10000</v>
      </c>
      <c r="U34" s="13">
        <v>5000</v>
      </c>
      <c r="V34" s="13">
        <v>100000</v>
      </c>
      <c r="W34" s="13">
        <v>1</v>
      </c>
      <c r="X34" s="16" t="s">
        <v>63</v>
      </c>
    </row>
    <row r="35" spans="1:24" s="13" customFormat="1" ht="21" x14ac:dyDescent="0.25">
      <c r="A35" s="13" t="s">
        <v>126</v>
      </c>
      <c r="B35" s="13" t="s">
        <v>100</v>
      </c>
      <c r="C35" s="13">
        <v>1816</v>
      </c>
      <c r="D35" s="13">
        <v>1807</v>
      </c>
      <c r="E35" s="13">
        <f t="shared" ref="E35:E66" si="1">MIN(C35:D35)</f>
        <v>1807</v>
      </c>
      <c r="G35" s="13">
        <v>2020</v>
      </c>
      <c r="H35" s="13">
        <v>1634140</v>
      </c>
      <c r="I35" s="13">
        <v>252825</v>
      </c>
      <c r="J35" s="13">
        <v>252825</v>
      </c>
      <c r="K35" s="14"/>
      <c r="L35" s="15">
        <v>6523.36</v>
      </c>
      <c r="M35" s="16"/>
      <c r="N35" s="13">
        <v>40.276299999999999</v>
      </c>
      <c r="O35" s="13">
        <v>65.233599999999996</v>
      </c>
      <c r="P35" s="16">
        <v>95.956699999999998</v>
      </c>
      <c r="S35" s="16"/>
      <c r="T35" s="13">
        <v>450</v>
      </c>
      <c r="U35" s="13">
        <v>100</v>
      </c>
      <c r="V35" s="13">
        <v>900</v>
      </c>
      <c r="W35" s="13">
        <v>1</v>
      </c>
      <c r="X35" s="16" t="s">
        <v>59</v>
      </c>
    </row>
    <row r="36" spans="1:24" s="13" customFormat="1" ht="21" x14ac:dyDescent="0.25">
      <c r="A36" s="13" t="s">
        <v>128</v>
      </c>
      <c r="B36" s="13" t="s">
        <v>101</v>
      </c>
      <c r="C36" s="13">
        <v>1868</v>
      </c>
      <c r="D36" s="13">
        <v>1806</v>
      </c>
      <c r="E36" s="13">
        <f t="shared" si="1"/>
        <v>1806</v>
      </c>
      <c r="G36" s="13">
        <v>2020</v>
      </c>
      <c r="H36" s="13">
        <v>33122734</v>
      </c>
      <c r="I36" s="13">
        <v>133342</v>
      </c>
      <c r="J36" s="13">
        <v>133342</v>
      </c>
      <c r="K36" s="14">
        <v>2237</v>
      </c>
      <c r="L36" s="15">
        <v>3195</v>
      </c>
      <c r="M36" s="16">
        <v>4648</v>
      </c>
      <c r="P36" s="16"/>
      <c r="S36" s="16"/>
      <c r="T36" s="13">
        <v>1450</v>
      </c>
      <c r="U36" s="13">
        <v>200</v>
      </c>
      <c r="V36" s="13">
        <v>1800</v>
      </c>
      <c r="W36" s="13">
        <v>1</v>
      </c>
      <c r="X36" s="16" t="s">
        <v>47</v>
      </c>
    </row>
    <row r="37" spans="1:24" s="13" customFormat="1" ht="21" x14ac:dyDescent="0.25">
      <c r="A37" s="13" t="s">
        <v>131</v>
      </c>
      <c r="B37" s="13" t="s">
        <v>102</v>
      </c>
      <c r="C37" s="13">
        <v>1816</v>
      </c>
      <c r="D37" s="13">
        <v>1771</v>
      </c>
      <c r="E37" s="13">
        <f t="shared" si="1"/>
        <v>1771</v>
      </c>
      <c r="F37" s="13">
        <v>2012</v>
      </c>
      <c r="I37" s="13">
        <v>6190</v>
      </c>
      <c r="J37" s="13">
        <v>0</v>
      </c>
      <c r="K37" s="14">
        <v>0</v>
      </c>
      <c r="L37" s="15">
        <v>0</v>
      </c>
      <c r="M37" s="16">
        <v>0</v>
      </c>
      <c r="P37" s="16"/>
      <c r="Q37" s="13">
        <v>55</v>
      </c>
      <c r="R37" s="13">
        <v>55</v>
      </c>
      <c r="S37" s="16">
        <v>55</v>
      </c>
      <c r="T37" s="13">
        <v>0</v>
      </c>
      <c r="U37" s="13">
        <v>0</v>
      </c>
      <c r="V37" s="13">
        <v>0</v>
      </c>
      <c r="W37" s="13">
        <v>1</v>
      </c>
      <c r="X37" s="16" t="s">
        <v>2</v>
      </c>
    </row>
    <row r="38" spans="1:24" s="13" customFormat="1" ht="21" x14ac:dyDescent="0.25">
      <c r="A38" s="13" t="s">
        <v>125</v>
      </c>
      <c r="B38" s="13" t="s">
        <v>103</v>
      </c>
      <c r="C38" s="13">
        <v>1816</v>
      </c>
      <c r="D38" s="13">
        <v>1808</v>
      </c>
      <c r="E38" s="13">
        <f t="shared" si="1"/>
        <v>1808</v>
      </c>
      <c r="G38" s="13">
        <v>2020</v>
      </c>
      <c r="H38" s="13">
        <v>7746392</v>
      </c>
      <c r="I38" s="13">
        <v>249346</v>
      </c>
      <c r="J38" s="13">
        <v>249346</v>
      </c>
      <c r="K38" s="14">
        <v>2187</v>
      </c>
      <c r="L38" s="15">
        <v>2262</v>
      </c>
      <c r="M38" s="16">
        <v>2358</v>
      </c>
      <c r="P38" s="16"/>
      <c r="S38" s="16"/>
      <c r="T38" s="13">
        <v>542</v>
      </c>
      <c r="U38" s="13">
        <v>210</v>
      </c>
      <c r="V38" s="13">
        <v>1400</v>
      </c>
      <c r="W38" s="13">
        <v>1</v>
      </c>
      <c r="X38" s="16" t="s">
        <v>53</v>
      </c>
    </row>
    <row r="39" spans="1:24" s="13" customFormat="1" ht="21" x14ac:dyDescent="0.25">
      <c r="A39" s="13" t="s">
        <v>128</v>
      </c>
      <c r="B39" s="13" t="s">
        <v>104</v>
      </c>
      <c r="C39" s="13">
        <v>1816</v>
      </c>
      <c r="D39" s="13">
        <v>1771</v>
      </c>
      <c r="E39" s="13">
        <f t="shared" si="1"/>
        <v>1771</v>
      </c>
      <c r="G39" s="13">
        <v>2020</v>
      </c>
      <c r="I39" s="13">
        <v>13</v>
      </c>
      <c r="J39" s="13">
        <v>13</v>
      </c>
      <c r="K39" s="14">
        <v>1</v>
      </c>
      <c r="L39" s="15">
        <v>2</v>
      </c>
      <c r="M39" s="16">
        <v>3</v>
      </c>
      <c r="P39" s="16"/>
      <c r="S39" s="16"/>
      <c r="T39" s="13">
        <v>30</v>
      </c>
      <c r="U39" s="13">
        <v>10</v>
      </c>
      <c r="V39" s="13">
        <v>70</v>
      </c>
      <c r="W39" s="13">
        <v>1</v>
      </c>
      <c r="X39" s="16" t="s">
        <v>25</v>
      </c>
    </row>
    <row r="40" spans="1:24" s="13" customFormat="1" ht="21" x14ac:dyDescent="0.25">
      <c r="A40" s="13" t="s">
        <v>147</v>
      </c>
      <c r="B40" s="13" t="s">
        <v>142</v>
      </c>
      <c r="C40" s="13">
        <v>1816</v>
      </c>
      <c r="D40" s="13">
        <v>1702</v>
      </c>
      <c r="E40" s="13">
        <f t="shared" si="1"/>
        <v>1702</v>
      </c>
      <c r="F40" s="13">
        <v>2002</v>
      </c>
      <c r="K40" s="14"/>
      <c r="L40" s="15"/>
      <c r="M40" s="16"/>
      <c r="P40" s="16"/>
      <c r="S40" s="16"/>
      <c r="X40" s="16"/>
    </row>
    <row r="41" spans="1:24" s="13" customFormat="1" ht="21" x14ac:dyDescent="0.25">
      <c r="A41" s="13" t="s">
        <v>128</v>
      </c>
      <c r="B41" s="13" t="s">
        <v>105</v>
      </c>
      <c r="C41" s="13">
        <v>1816</v>
      </c>
      <c r="D41" s="13">
        <v>1771</v>
      </c>
      <c r="E41" s="13">
        <f t="shared" si="1"/>
        <v>1771</v>
      </c>
      <c r="G41" s="13">
        <v>2020</v>
      </c>
      <c r="H41" s="13">
        <v>2176919</v>
      </c>
      <c r="I41" s="13">
        <v>73267</v>
      </c>
      <c r="J41" s="13">
        <v>65804</v>
      </c>
      <c r="K41" s="14">
        <v>47</v>
      </c>
      <c r="L41" s="15">
        <v>47</v>
      </c>
      <c r="M41" s="16">
        <v>47</v>
      </c>
      <c r="P41" s="16"/>
      <c r="Q41" s="13">
        <v>100</v>
      </c>
      <c r="R41" s="13">
        <v>100</v>
      </c>
      <c r="S41" s="16">
        <v>100</v>
      </c>
      <c r="T41" s="13">
        <v>38</v>
      </c>
      <c r="U41" s="13">
        <v>27</v>
      </c>
      <c r="V41" s="13">
        <v>54</v>
      </c>
      <c r="W41" s="13">
        <v>1</v>
      </c>
      <c r="X41" s="16" t="s">
        <v>43</v>
      </c>
    </row>
    <row r="42" spans="1:24" s="13" customFormat="1" ht="21" x14ac:dyDescent="0.25">
      <c r="A42" s="13" t="s">
        <v>127</v>
      </c>
      <c r="B42" s="13" t="s">
        <v>106</v>
      </c>
      <c r="C42" s="13">
        <v>1939</v>
      </c>
      <c r="D42" s="13">
        <v>1808</v>
      </c>
      <c r="E42" s="13">
        <f t="shared" si="1"/>
        <v>1808</v>
      </c>
      <c r="G42" s="13">
        <v>2020</v>
      </c>
      <c r="H42" s="13">
        <v>110761186</v>
      </c>
      <c r="I42" s="13">
        <v>1023734</v>
      </c>
      <c r="J42" s="13">
        <v>1023734</v>
      </c>
      <c r="K42" s="14">
        <v>46957</v>
      </c>
      <c r="L42" s="15">
        <v>73838</v>
      </c>
      <c r="M42" s="16">
        <v>112470</v>
      </c>
      <c r="P42" s="16"/>
      <c r="S42" s="16"/>
      <c r="T42" s="13">
        <v>1000</v>
      </c>
      <c r="U42" s="13">
        <v>500</v>
      </c>
      <c r="V42" s="13">
        <v>10000</v>
      </c>
      <c r="W42" s="13">
        <v>1</v>
      </c>
      <c r="X42" s="16" t="s">
        <v>67</v>
      </c>
    </row>
    <row r="43" spans="1:24" s="13" customFormat="1" ht="21" x14ac:dyDescent="0.25">
      <c r="A43" s="13" t="s">
        <v>125</v>
      </c>
      <c r="B43" s="17" t="s">
        <v>107</v>
      </c>
      <c r="C43" s="13">
        <v>2012</v>
      </c>
      <c r="D43" s="13">
        <v>1806</v>
      </c>
      <c r="E43" s="13">
        <f t="shared" si="1"/>
        <v>1806</v>
      </c>
      <c r="G43" s="13">
        <v>2020</v>
      </c>
      <c r="H43" s="13">
        <v>70777920</v>
      </c>
      <c r="I43" s="13">
        <v>211901</v>
      </c>
      <c r="J43" s="13">
        <v>211901</v>
      </c>
      <c r="K43" s="14">
        <v>2228</v>
      </c>
      <c r="L43" s="15">
        <v>2341</v>
      </c>
      <c r="M43" s="16">
        <v>2465</v>
      </c>
      <c r="P43" s="16"/>
      <c r="S43" s="16"/>
      <c r="T43" s="13">
        <v>600</v>
      </c>
      <c r="U43" s="13">
        <v>270</v>
      </c>
      <c r="V43" s="13">
        <v>10000</v>
      </c>
      <c r="W43" s="13">
        <v>1</v>
      </c>
      <c r="X43" s="16" t="s">
        <v>50</v>
      </c>
    </row>
    <row r="44" spans="1:24" s="13" customFormat="1" ht="21" x14ac:dyDescent="0.25">
      <c r="A44" s="13" t="s">
        <v>128</v>
      </c>
      <c r="B44" s="13" t="s">
        <v>108</v>
      </c>
      <c r="C44" s="13">
        <v>1771</v>
      </c>
      <c r="D44" s="13">
        <v>1760</v>
      </c>
      <c r="E44" s="13">
        <f t="shared" si="1"/>
        <v>1760</v>
      </c>
      <c r="G44" s="13">
        <v>2020</v>
      </c>
      <c r="H44" s="13">
        <v>68861788</v>
      </c>
      <c r="I44" s="13">
        <v>228586</v>
      </c>
      <c r="J44" s="13">
        <v>228586</v>
      </c>
      <c r="K44" s="14">
        <v>1558</v>
      </c>
      <c r="L44" s="15">
        <v>1639</v>
      </c>
      <c r="M44" s="16">
        <v>1719</v>
      </c>
      <c r="P44" s="16"/>
      <c r="S44" s="16"/>
      <c r="T44" s="13">
        <v>380</v>
      </c>
      <c r="U44" s="13">
        <v>145</v>
      </c>
      <c r="V44" s="13">
        <v>1000</v>
      </c>
      <c r="W44" s="13">
        <v>1</v>
      </c>
      <c r="X44" s="16" t="s">
        <v>54</v>
      </c>
    </row>
    <row r="45" spans="1:24" s="13" customFormat="1" ht="21" x14ac:dyDescent="0.25">
      <c r="A45" s="13" t="s">
        <v>126</v>
      </c>
      <c r="B45" s="13" t="s">
        <v>109</v>
      </c>
      <c r="C45" s="13">
        <v>1775</v>
      </c>
      <c r="D45" s="13">
        <v>1771</v>
      </c>
      <c r="E45" s="13">
        <f t="shared" si="1"/>
        <v>1771</v>
      </c>
      <c r="G45" s="13">
        <v>2020</v>
      </c>
      <c r="H45" s="13">
        <v>2134266</v>
      </c>
      <c r="I45" s="13">
        <v>113014</v>
      </c>
      <c r="J45" s="13">
        <v>98318</v>
      </c>
      <c r="K45" s="14">
        <v>130</v>
      </c>
      <c r="L45" s="15">
        <v>131</v>
      </c>
      <c r="M45" s="16">
        <v>132</v>
      </c>
      <c r="P45" s="16"/>
      <c r="Q45" s="13">
        <v>138</v>
      </c>
      <c r="R45" s="13">
        <v>138</v>
      </c>
      <c r="S45" s="16">
        <v>138</v>
      </c>
      <c r="T45" s="13">
        <v>104</v>
      </c>
      <c r="U45" s="13">
        <v>52</v>
      </c>
      <c r="V45" s="13">
        <v>260</v>
      </c>
      <c r="W45" s="13">
        <v>1</v>
      </c>
      <c r="X45" s="16" t="s">
        <v>41</v>
      </c>
    </row>
    <row r="46" spans="1:24" s="13" customFormat="1" ht="21" x14ac:dyDescent="0.25">
      <c r="A46" s="13" t="s">
        <v>128</v>
      </c>
      <c r="B46" s="13" t="s">
        <v>110</v>
      </c>
      <c r="C46" s="13">
        <v>1794</v>
      </c>
      <c r="D46" s="13">
        <v>1771</v>
      </c>
      <c r="E46" s="13">
        <f t="shared" si="1"/>
        <v>1771</v>
      </c>
      <c r="G46" s="13">
        <v>2020</v>
      </c>
      <c r="H46" s="13">
        <v>6681670</v>
      </c>
      <c r="I46" s="13">
        <v>14298</v>
      </c>
      <c r="J46" s="13">
        <v>13545</v>
      </c>
      <c r="K46" s="14">
        <v>35</v>
      </c>
      <c r="L46" s="15">
        <v>35</v>
      </c>
      <c r="M46" s="16">
        <v>35</v>
      </c>
      <c r="P46" s="16"/>
      <c r="S46" s="16"/>
      <c r="T46" s="13">
        <v>31</v>
      </c>
      <c r="U46" s="13">
        <v>19</v>
      </c>
      <c r="V46" s="13">
        <v>62</v>
      </c>
      <c r="W46" s="13">
        <v>1</v>
      </c>
      <c r="X46" s="16" t="s">
        <v>30</v>
      </c>
    </row>
    <row r="47" spans="1:24" s="13" customFormat="1" ht="21" x14ac:dyDescent="0.25">
      <c r="A47" s="13" t="s">
        <v>128</v>
      </c>
      <c r="B47" s="13" t="s">
        <v>111</v>
      </c>
      <c r="C47" s="13">
        <v>1787</v>
      </c>
      <c r="D47" s="13">
        <v>1771</v>
      </c>
      <c r="E47" s="13">
        <f t="shared" si="1"/>
        <v>1771</v>
      </c>
      <c r="G47" s="13">
        <v>2020</v>
      </c>
      <c r="H47" s="13">
        <v>2258167</v>
      </c>
      <c r="I47" s="13">
        <v>103244</v>
      </c>
      <c r="J47" s="13">
        <v>99145</v>
      </c>
      <c r="K47" s="14">
        <v>55</v>
      </c>
      <c r="L47" s="15">
        <v>55</v>
      </c>
      <c r="M47" s="16">
        <v>55</v>
      </c>
      <c r="P47" s="16"/>
      <c r="Q47" s="13">
        <v>26</v>
      </c>
      <c r="R47" s="13">
        <v>26</v>
      </c>
      <c r="S47" s="16">
        <v>26</v>
      </c>
      <c r="T47" s="13">
        <v>42</v>
      </c>
      <c r="U47" s="13">
        <v>18</v>
      </c>
      <c r="V47" s="13">
        <v>104</v>
      </c>
      <c r="W47" s="13">
        <v>1</v>
      </c>
      <c r="X47" s="16" t="s">
        <v>49</v>
      </c>
    </row>
    <row r="48" spans="1:24" s="13" customFormat="1" ht="21" x14ac:dyDescent="0.25">
      <c r="A48" s="13" t="s">
        <v>128</v>
      </c>
      <c r="B48" s="13" t="s">
        <v>112</v>
      </c>
      <c r="C48" s="13">
        <v>1816</v>
      </c>
      <c r="D48" s="13">
        <v>1810</v>
      </c>
      <c r="E48" s="13">
        <f t="shared" si="1"/>
        <v>1810</v>
      </c>
      <c r="G48" s="13">
        <v>2020</v>
      </c>
      <c r="H48" s="13">
        <v>56996416</v>
      </c>
      <c r="I48" s="13">
        <v>153366</v>
      </c>
      <c r="J48" s="13">
        <v>153366</v>
      </c>
      <c r="K48" s="14">
        <v>2627</v>
      </c>
      <c r="L48" s="15">
        <v>2740</v>
      </c>
      <c r="M48" s="16">
        <v>2852</v>
      </c>
      <c r="P48" s="16"/>
      <c r="S48" s="16"/>
      <c r="T48" s="13">
        <v>700</v>
      </c>
      <c r="U48" s="13">
        <v>200</v>
      </c>
      <c r="V48" s="13">
        <v>1000</v>
      </c>
      <c r="W48" s="13">
        <v>1</v>
      </c>
      <c r="X48" s="16" t="s">
        <v>46</v>
      </c>
    </row>
    <row r="49" spans="1:24" s="13" customFormat="1" ht="21" x14ac:dyDescent="0.25">
      <c r="A49" s="13" t="s">
        <v>127</v>
      </c>
      <c r="B49" s="13" t="s">
        <v>113</v>
      </c>
      <c r="C49" s="13">
        <v>1863</v>
      </c>
      <c r="D49" s="13">
        <v>1809</v>
      </c>
      <c r="E49" s="13">
        <f t="shared" si="1"/>
        <v>1809</v>
      </c>
      <c r="G49" s="13">
        <v>2020</v>
      </c>
      <c r="H49" s="13">
        <v>6144945</v>
      </c>
      <c r="I49" s="13">
        <v>346834</v>
      </c>
      <c r="J49" s="13">
        <v>346834</v>
      </c>
      <c r="K49" s="14">
        <v>37752</v>
      </c>
      <c r="L49" s="15">
        <v>94808</v>
      </c>
      <c r="M49" s="16">
        <v>166715</v>
      </c>
      <c r="N49" s="13">
        <v>1989.7860000000001</v>
      </c>
      <c r="O49" s="13">
        <v>2490.4169999999999</v>
      </c>
      <c r="P49" s="16">
        <v>2991.0479999999998</v>
      </c>
      <c r="S49" s="16"/>
      <c r="T49" s="13">
        <v>1000</v>
      </c>
      <c r="U49" s="13">
        <v>500</v>
      </c>
      <c r="V49" s="13">
        <v>10000</v>
      </c>
      <c r="W49" s="13">
        <v>1</v>
      </c>
      <c r="X49" s="16" t="s">
        <v>69</v>
      </c>
    </row>
    <row r="50" spans="1:24" s="13" customFormat="1" ht="21" x14ac:dyDescent="0.25">
      <c r="A50" s="13" t="s">
        <v>127</v>
      </c>
      <c r="B50" s="13" t="s">
        <v>114</v>
      </c>
      <c r="C50" s="13">
        <v>1816</v>
      </c>
      <c r="D50" s="13">
        <v>1771</v>
      </c>
      <c r="E50" s="13">
        <f t="shared" si="1"/>
        <v>1771</v>
      </c>
      <c r="G50" s="13">
        <v>2020</v>
      </c>
      <c r="H50" s="13">
        <v>6057110</v>
      </c>
      <c r="I50" s="13">
        <v>292175</v>
      </c>
      <c r="J50" s="13">
        <v>292175</v>
      </c>
      <c r="K50" s="14">
        <v>7812</v>
      </c>
      <c r="L50" s="15">
        <v>17602.5</v>
      </c>
      <c r="M50" s="16">
        <v>27599</v>
      </c>
      <c r="P50" s="16"/>
      <c r="S50" s="16"/>
      <c r="T50" s="13">
        <v>1000</v>
      </c>
      <c r="U50" s="13">
        <v>500</v>
      </c>
      <c r="V50" s="13">
        <v>10000</v>
      </c>
      <c r="W50" s="13">
        <v>1</v>
      </c>
      <c r="X50" s="16" t="s">
        <v>58</v>
      </c>
    </row>
    <row r="51" spans="1:24" s="13" customFormat="1" ht="21" x14ac:dyDescent="0.25">
      <c r="A51" s="13" t="s">
        <v>125</v>
      </c>
      <c r="B51" s="13" t="s">
        <v>115</v>
      </c>
      <c r="C51" s="13">
        <v>1816</v>
      </c>
      <c r="D51" s="13">
        <v>1771</v>
      </c>
      <c r="E51" s="13">
        <f t="shared" si="1"/>
        <v>1771</v>
      </c>
      <c r="G51" s="13">
        <v>2020</v>
      </c>
      <c r="H51" s="13">
        <v>2826975</v>
      </c>
      <c r="I51" s="13">
        <v>53450</v>
      </c>
      <c r="J51" s="13">
        <v>52697</v>
      </c>
      <c r="K51" s="14">
        <v>1247</v>
      </c>
      <c r="L51" s="15">
        <v>6284</v>
      </c>
      <c r="M51" s="16">
        <v>14446</v>
      </c>
      <c r="P51" s="16"/>
      <c r="Q51" s="13">
        <v>1</v>
      </c>
      <c r="R51" s="13">
        <v>1</v>
      </c>
      <c r="S51" s="16">
        <v>1</v>
      </c>
      <c r="T51" s="13">
        <v>300</v>
      </c>
      <c r="U51" s="13">
        <v>105</v>
      </c>
      <c r="V51" s="13">
        <v>857</v>
      </c>
      <c r="W51" s="13">
        <v>1</v>
      </c>
      <c r="X51" s="16" t="s">
        <v>45</v>
      </c>
    </row>
    <row r="52" spans="1:24" s="13" customFormat="1" ht="21" x14ac:dyDescent="0.25">
      <c r="A52" s="13" t="s">
        <v>128</v>
      </c>
      <c r="B52" s="13" t="s">
        <v>116</v>
      </c>
      <c r="C52" s="13">
        <v>1995</v>
      </c>
      <c r="D52" s="13">
        <v>1800</v>
      </c>
      <c r="E52" s="13">
        <f t="shared" si="1"/>
        <v>1800</v>
      </c>
      <c r="G52" s="13">
        <v>2020</v>
      </c>
      <c r="H52" s="13">
        <v>1753</v>
      </c>
      <c r="I52" s="13">
        <v>26515</v>
      </c>
      <c r="J52" s="13">
        <v>1576</v>
      </c>
      <c r="K52" s="14">
        <v>5</v>
      </c>
      <c r="L52" s="15">
        <v>5</v>
      </c>
      <c r="M52" s="16">
        <v>5</v>
      </c>
      <c r="P52" s="16"/>
      <c r="Q52" s="13">
        <v>584</v>
      </c>
      <c r="R52" s="13">
        <v>973</v>
      </c>
      <c r="S52" s="16">
        <v>1647</v>
      </c>
      <c r="T52" s="13">
        <v>60</v>
      </c>
      <c r="U52" s="13">
        <v>40</v>
      </c>
      <c r="V52" s="13">
        <v>200</v>
      </c>
      <c r="W52" s="13">
        <v>1</v>
      </c>
      <c r="X52" s="16" t="s">
        <v>29</v>
      </c>
    </row>
    <row r="53" spans="1:24" s="13" customFormat="1" ht="21" x14ac:dyDescent="0.25">
      <c r="A53" s="13" t="s">
        <v>131</v>
      </c>
      <c r="B53" s="13" t="s">
        <v>117</v>
      </c>
      <c r="C53" s="13">
        <v>1787</v>
      </c>
      <c r="D53" s="13">
        <v>1771</v>
      </c>
      <c r="E53" s="13">
        <f t="shared" si="1"/>
        <v>1771</v>
      </c>
      <c r="F53" s="13">
        <v>1960</v>
      </c>
      <c r="I53" s="13">
        <v>4841</v>
      </c>
      <c r="J53" s="13">
        <v>0</v>
      </c>
      <c r="K53" s="14">
        <v>0</v>
      </c>
      <c r="L53" s="15">
        <v>0</v>
      </c>
      <c r="M53" s="16">
        <v>0</v>
      </c>
      <c r="P53" s="16"/>
      <c r="Q53" s="13">
        <v>9</v>
      </c>
      <c r="R53" s="13">
        <v>9</v>
      </c>
      <c r="S53" s="16">
        <v>9</v>
      </c>
      <c r="T53" s="13">
        <v>0</v>
      </c>
      <c r="U53" s="13">
        <v>0</v>
      </c>
      <c r="V53" s="13">
        <v>0</v>
      </c>
      <c r="W53" s="13">
        <v>1</v>
      </c>
      <c r="X53" s="16" t="s">
        <v>1</v>
      </c>
    </row>
    <row r="54" spans="1:24" s="13" customFormat="1" ht="21" x14ac:dyDescent="0.25">
      <c r="A54" s="13" t="s">
        <v>147</v>
      </c>
      <c r="B54" s="13" t="s">
        <v>143</v>
      </c>
      <c r="C54" s="13">
        <v>1807</v>
      </c>
      <c r="D54" s="13">
        <v>1700</v>
      </c>
      <c r="E54" s="13">
        <f t="shared" si="1"/>
        <v>1700</v>
      </c>
      <c r="F54" s="13">
        <v>1790</v>
      </c>
      <c r="K54" s="14"/>
      <c r="L54" s="15"/>
      <c r="M54" s="16"/>
      <c r="P54" s="16"/>
      <c r="S54" s="16"/>
      <c r="X54" s="16"/>
    </row>
    <row r="55" spans="1:24" s="13" customFormat="1" ht="21" x14ac:dyDescent="0.25">
      <c r="A55" s="13" t="s">
        <v>125</v>
      </c>
      <c r="B55" s="13" t="s">
        <v>118</v>
      </c>
      <c r="C55" s="13">
        <v>1816</v>
      </c>
      <c r="D55" s="13">
        <v>1771</v>
      </c>
      <c r="E55" s="13">
        <f t="shared" si="1"/>
        <v>1771</v>
      </c>
      <c r="G55" s="13">
        <v>2020</v>
      </c>
      <c r="H55" s="13">
        <v>45020389</v>
      </c>
      <c r="I55" s="13">
        <v>45790</v>
      </c>
      <c r="J55" s="13">
        <v>45790</v>
      </c>
      <c r="K55" s="14">
        <v>5466</v>
      </c>
      <c r="L55" s="15">
        <v>8803</v>
      </c>
      <c r="M55" s="16">
        <v>16729</v>
      </c>
      <c r="P55" s="16"/>
      <c r="S55" s="16"/>
      <c r="T55" s="13">
        <v>222</v>
      </c>
      <c r="U55" s="13">
        <v>88</v>
      </c>
      <c r="V55" s="13">
        <v>460</v>
      </c>
      <c r="W55" s="13">
        <v>1</v>
      </c>
      <c r="X55" s="16" t="s">
        <v>39</v>
      </c>
    </row>
    <row r="56" spans="1:24" s="13" customFormat="1" ht="21" x14ac:dyDescent="0.25">
      <c r="A56" s="13" t="s">
        <v>147</v>
      </c>
      <c r="B56" s="13" t="s">
        <v>144</v>
      </c>
      <c r="C56" s="13">
        <v>1839</v>
      </c>
      <c r="D56" s="13">
        <v>1808</v>
      </c>
      <c r="E56" s="13">
        <f t="shared" si="1"/>
        <v>1808</v>
      </c>
      <c r="F56" s="13">
        <v>1880</v>
      </c>
      <c r="K56" s="14"/>
      <c r="L56" s="15"/>
      <c r="M56" s="16"/>
      <c r="P56" s="16"/>
      <c r="S56" s="16"/>
      <c r="X56" s="16"/>
    </row>
    <row r="57" spans="1:24" s="13" customFormat="1" ht="21" x14ac:dyDescent="0.25">
      <c r="A57" s="13" t="s">
        <v>128</v>
      </c>
      <c r="B57" s="13" t="s">
        <v>119</v>
      </c>
      <c r="C57" s="13">
        <v>1816</v>
      </c>
      <c r="D57" s="13">
        <v>1771</v>
      </c>
      <c r="E57" s="13">
        <f t="shared" si="1"/>
        <v>1771</v>
      </c>
      <c r="G57" s="13">
        <v>2020</v>
      </c>
      <c r="H57" s="13">
        <v>66435</v>
      </c>
      <c r="I57" s="13">
        <v>2134</v>
      </c>
      <c r="J57" s="13">
        <v>2134</v>
      </c>
      <c r="K57" s="14">
        <v>40</v>
      </c>
      <c r="L57" s="15">
        <v>40</v>
      </c>
      <c r="M57" s="16">
        <v>40</v>
      </c>
      <c r="P57" s="16"/>
      <c r="S57" s="16"/>
      <c r="T57" s="13">
        <v>20</v>
      </c>
      <c r="U57" s="13">
        <v>10</v>
      </c>
      <c r="V57" s="13">
        <v>40</v>
      </c>
      <c r="W57" s="13">
        <v>1</v>
      </c>
      <c r="X57" s="16" t="s">
        <v>28</v>
      </c>
    </row>
    <row r="58" spans="1:24" s="13" customFormat="1" ht="21" x14ac:dyDescent="0.25">
      <c r="A58" s="13" t="s">
        <v>147</v>
      </c>
      <c r="B58" s="13" t="s">
        <v>145</v>
      </c>
      <c r="C58" s="13">
        <v>1830</v>
      </c>
      <c r="D58" s="13">
        <v>1808</v>
      </c>
      <c r="E58" s="13">
        <f t="shared" si="1"/>
        <v>1808</v>
      </c>
      <c r="F58" s="13">
        <v>1840</v>
      </c>
      <c r="K58" s="14"/>
      <c r="L58" s="15"/>
      <c r="M58" s="16"/>
      <c r="P58" s="16"/>
      <c r="S58" s="16"/>
      <c r="X58" s="16"/>
    </row>
    <row r="62" spans="1:24" x14ac:dyDescent="0.2">
      <c r="B62" t="s">
        <v>148</v>
      </c>
    </row>
    <row r="1006" ht="14.25" customHeight="1" x14ac:dyDescent="0.2"/>
  </sheetData>
  <sortState xmlns:xlrd2="http://schemas.microsoft.com/office/spreadsheetml/2017/richdata2" ref="A3:X58">
    <sortCondition ref="B3:B58"/>
  </sortState>
  <phoneticPr fontId="4" type="noConversion"/>
  <pageMargins left="0.7" right="0.7" top="0.75" bottom="0.75" header="0.3" footer="0.3"/>
  <pageSetup orientation="portrait"/>
  <drawing r:id="rId1"/>
  <legacyDrawing r:id="rId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O201"/>
  <sheetViews>
    <sheetView workbookViewId="0">
      <selection activeCell="Q14" sqref="Q14"/>
    </sheetView>
  </sheetViews>
  <sheetFormatPr baseColWidth="10" defaultColWidth="8.83203125" defaultRowHeight="15" x14ac:dyDescent="0.2"/>
  <cols>
    <col min="2" max="2" width="12" bestFit="1" customWidth="1"/>
  </cols>
  <sheetData>
    <row r="1" spans="1:15" s="3" customFormat="1" x14ac:dyDescent="0.2">
      <c r="A1" s="3" t="s">
        <v>4</v>
      </c>
      <c r="B1" s="3" t="s">
        <v>5</v>
      </c>
    </row>
    <row r="2" spans="1:15" x14ac:dyDescent="0.2">
      <c r="A2">
        <v>1</v>
      </c>
      <c r="B2">
        <f>1*EXP(-A2/(2*0.69315*$D$2))</f>
        <v>0.99639977348100783</v>
      </c>
      <c r="D2">
        <v>200</v>
      </c>
      <c r="E2" t="s">
        <v>6</v>
      </c>
    </row>
    <row r="3" spans="1:15" x14ac:dyDescent="0.2">
      <c r="A3">
        <v>2</v>
      </c>
      <c r="B3">
        <f t="shared" ref="B3:B66" si="0">1*EXP(-A3/(2*0.69315*$D$2))</f>
        <v>0.99281250859300363</v>
      </c>
    </row>
    <row r="4" spans="1:15" x14ac:dyDescent="0.2">
      <c r="A4">
        <v>3</v>
      </c>
      <c r="B4">
        <f t="shared" si="0"/>
        <v>0.98923815867117992</v>
      </c>
      <c r="D4" s="3" t="s">
        <v>7</v>
      </c>
    </row>
    <row r="5" spans="1:15" x14ac:dyDescent="0.2">
      <c r="A5">
        <v>4</v>
      </c>
      <c r="B5">
        <f t="shared" si="0"/>
        <v>0.98567667721873298</v>
      </c>
      <c r="D5" s="3" t="s">
        <v>8</v>
      </c>
    </row>
    <row r="6" spans="1:15" x14ac:dyDescent="0.2">
      <c r="A6">
        <v>5</v>
      </c>
      <c r="B6">
        <f t="shared" si="0"/>
        <v>0.98212801790625792</v>
      </c>
      <c r="D6">
        <f>B61</f>
        <v>0.80541035321946841</v>
      </c>
      <c r="E6" t="s">
        <v>11</v>
      </c>
    </row>
    <row r="7" spans="1:15" x14ac:dyDescent="0.2">
      <c r="A7">
        <v>6</v>
      </c>
      <c r="B7">
        <f t="shared" si="0"/>
        <v>0.97859213457114658</v>
      </c>
      <c r="D7">
        <f>B101</f>
        <v>0.69720744068487694</v>
      </c>
      <c r="E7" t="s">
        <v>9</v>
      </c>
    </row>
    <row r="8" spans="1:15" x14ac:dyDescent="0.2">
      <c r="A8">
        <v>7</v>
      </c>
      <c r="B8">
        <f t="shared" si="0"/>
        <v>0.97506898121698637</v>
      </c>
      <c r="D8">
        <f>B201</f>
        <v>0.48609821534635611</v>
      </c>
      <c r="E8" t="s">
        <v>10</v>
      </c>
      <c r="O8" t="s">
        <v>12</v>
      </c>
    </row>
    <row r="9" spans="1:15" x14ac:dyDescent="0.2">
      <c r="A9">
        <v>8</v>
      </c>
      <c r="B9">
        <f t="shared" si="0"/>
        <v>0.97155851201296228</v>
      </c>
    </row>
    <row r="10" spans="1:15" x14ac:dyDescent="0.2">
      <c r="A10">
        <v>9</v>
      </c>
      <c r="B10">
        <f t="shared" si="0"/>
        <v>0.96806068129326062</v>
      </c>
    </row>
    <row r="11" spans="1:15" x14ac:dyDescent="0.2">
      <c r="A11">
        <v>10</v>
      </c>
      <c r="B11">
        <f t="shared" si="0"/>
        <v>0.96457544355647495</v>
      </c>
    </row>
    <row r="12" spans="1:15" x14ac:dyDescent="0.2">
      <c r="A12">
        <v>11</v>
      </c>
      <c r="B12">
        <f t="shared" si="0"/>
        <v>0.96110275346501428</v>
      </c>
    </row>
    <row r="13" spans="1:15" x14ac:dyDescent="0.2">
      <c r="A13">
        <v>12</v>
      </c>
      <c r="B13">
        <f t="shared" si="0"/>
        <v>0.95764256584451313</v>
      </c>
    </row>
    <row r="14" spans="1:15" x14ac:dyDescent="0.2">
      <c r="A14">
        <v>13</v>
      </c>
      <c r="B14">
        <f t="shared" si="0"/>
        <v>0.95419483568324404</v>
      </c>
    </row>
    <row r="15" spans="1:15" x14ac:dyDescent="0.2">
      <c r="A15">
        <v>14</v>
      </c>
      <c r="B15">
        <f t="shared" si="0"/>
        <v>0.95075951813153181</v>
      </c>
    </row>
    <row r="16" spans="1:15" x14ac:dyDescent="0.2">
      <c r="A16">
        <v>15</v>
      </c>
      <c r="B16">
        <f t="shared" si="0"/>
        <v>0.94733656850117043</v>
      </c>
    </row>
    <row r="17" spans="1:2" x14ac:dyDescent="0.2">
      <c r="A17">
        <v>16</v>
      </c>
      <c r="B17">
        <f t="shared" si="0"/>
        <v>0.94392594226484139</v>
      </c>
    </row>
    <row r="18" spans="1:2" x14ac:dyDescent="0.2">
      <c r="A18">
        <v>17</v>
      </c>
      <c r="B18">
        <f t="shared" si="0"/>
        <v>0.94052759505553485</v>
      </c>
    </row>
    <row r="19" spans="1:2" x14ac:dyDescent="0.2">
      <c r="A19">
        <v>18</v>
      </c>
      <c r="B19">
        <f t="shared" si="0"/>
        <v>0.93714148266597197</v>
      </c>
    </row>
    <row r="20" spans="1:2" x14ac:dyDescent="0.2">
      <c r="A20">
        <v>19</v>
      </c>
      <c r="B20">
        <f t="shared" si="0"/>
        <v>0.93376756104803027</v>
      </c>
    </row>
    <row r="21" spans="1:2" x14ac:dyDescent="0.2">
      <c r="A21">
        <v>20</v>
      </c>
      <c r="B21">
        <f t="shared" si="0"/>
        <v>0.93040578631217041</v>
      </c>
    </row>
    <row r="22" spans="1:2" x14ac:dyDescent="0.2">
      <c r="A22">
        <v>21</v>
      </c>
      <c r="B22">
        <f t="shared" si="0"/>
        <v>0.92705611472686555</v>
      </c>
    </row>
    <row r="23" spans="1:2" x14ac:dyDescent="0.2">
      <c r="A23">
        <v>22</v>
      </c>
      <c r="B23">
        <f t="shared" si="0"/>
        <v>0.92371850271803202</v>
      </c>
    </row>
    <row r="24" spans="1:2" x14ac:dyDescent="0.2">
      <c r="A24">
        <v>23</v>
      </c>
      <c r="B24">
        <f t="shared" si="0"/>
        <v>0.92039290686846287</v>
      </c>
    </row>
    <row r="25" spans="1:2" x14ac:dyDescent="0.2">
      <c r="A25">
        <v>24</v>
      </c>
      <c r="B25">
        <f t="shared" si="0"/>
        <v>0.91707928391726268</v>
      </c>
    </row>
    <row r="26" spans="1:2" x14ac:dyDescent="0.2">
      <c r="A26">
        <v>25</v>
      </c>
      <c r="B26">
        <f t="shared" si="0"/>
        <v>0.91377759075928533</v>
      </c>
    </row>
    <row r="27" spans="1:2" x14ac:dyDescent="0.2">
      <c r="A27">
        <v>26</v>
      </c>
      <c r="B27">
        <f t="shared" si="0"/>
        <v>0.91048778444457301</v>
      </c>
    </row>
    <row r="28" spans="1:2" x14ac:dyDescent="0.2">
      <c r="A28">
        <v>27</v>
      </c>
      <c r="B28">
        <f t="shared" si="0"/>
        <v>0.90720982217779722</v>
      </c>
    </row>
    <row r="29" spans="1:2" x14ac:dyDescent="0.2">
      <c r="A29">
        <v>28</v>
      </c>
      <c r="B29">
        <f t="shared" si="0"/>
        <v>0.90394366131770254</v>
      </c>
    </row>
    <row r="30" spans="1:2" x14ac:dyDescent="0.2">
      <c r="A30">
        <v>29</v>
      </c>
      <c r="B30">
        <f t="shared" si="0"/>
        <v>0.90068925937655164</v>
      </c>
    </row>
    <row r="31" spans="1:2" x14ac:dyDescent="0.2">
      <c r="A31">
        <v>30</v>
      </c>
      <c r="B31">
        <f t="shared" si="0"/>
        <v>0.89744657401957273</v>
      </c>
    </row>
    <row r="32" spans="1:2" x14ac:dyDescent="0.2">
      <c r="A32">
        <v>31</v>
      </c>
      <c r="B32">
        <f t="shared" si="0"/>
        <v>0.89421556306440875</v>
      </c>
    </row>
    <row r="33" spans="1:2" x14ac:dyDescent="0.2">
      <c r="A33">
        <v>32</v>
      </c>
      <c r="B33">
        <f t="shared" si="0"/>
        <v>0.89099618448056872</v>
      </c>
    </row>
    <row r="34" spans="1:2" x14ac:dyDescent="0.2">
      <c r="A34">
        <v>33</v>
      </c>
      <c r="B34">
        <f t="shared" si="0"/>
        <v>0.88778839638888096</v>
      </c>
    </row>
    <row r="35" spans="1:2" x14ac:dyDescent="0.2">
      <c r="A35">
        <v>34</v>
      </c>
      <c r="B35">
        <f t="shared" si="0"/>
        <v>0.88459215706094807</v>
      </c>
    </row>
    <row r="36" spans="1:2" x14ac:dyDescent="0.2">
      <c r="A36">
        <v>35</v>
      </c>
      <c r="B36">
        <f t="shared" si="0"/>
        <v>0.8814074249186048</v>
      </c>
    </row>
    <row r="37" spans="1:2" x14ac:dyDescent="0.2">
      <c r="A37">
        <v>36</v>
      </c>
      <c r="B37">
        <f t="shared" si="0"/>
        <v>0.87823415853337616</v>
      </c>
    </row>
    <row r="38" spans="1:2" x14ac:dyDescent="0.2">
      <c r="A38">
        <v>37</v>
      </c>
      <c r="B38">
        <f t="shared" si="0"/>
        <v>0.87507231662593954</v>
      </c>
    </row>
    <row r="39" spans="1:2" x14ac:dyDescent="0.2">
      <c r="A39">
        <v>38</v>
      </c>
      <c r="B39">
        <f t="shared" si="0"/>
        <v>0.87192185806558686</v>
      </c>
    </row>
    <row r="40" spans="1:2" x14ac:dyDescent="0.2">
      <c r="A40">
        <v>39</v>
      </c>
      <c r="B40">
        <f t="shared" si="0"/>
        <v>0.86878274186969018</v>
      </c>
    </row>
    <row r="41" spans="1:2" x14ac:dyDescent="0.2">
      <c r="A41">
        <v>40</v>
      </c>
      <c r="B41">
        <f t="shared" si="0"/>
        <v>0.86565492720316817</v>
      </c>
    </row>
    <row r="42" spans="1:2" x14ac:dyDescent="0.2">
      <c r="A42">
        <v>41</v>
      </c>
      <c r="B42">
        <f t="shared" si="0"/>
        <v>0.86253837337795514</v>
      </c>
    </row>
    <row r="43" spans="1:2" x14ac:dyDescent="0.2">
      <c r="A43">
        <v>42</v>
      </c>
      <c r="B43">
        <f t="shared" si="0"/>
        <v>0.85943303985247133</v>
      </c>
    </row>
    <row r="44" spans="1:2" x14ac:dyDescent="0.2">
      <c r="A44">
        <v>43</v>
      </c>
      <c r="B44">
        <f t="shared" si="0"/>
        <v>0.85633888623109644</v>
      </c>
    </row>
    <row r="45" spans="1:2" x14ac:dyDescent="0.2">
      <c r="A45">
        <v>44</v>
      </c>
      <c r="B45">
        <f t="shared" si="0"/>
        <v>0.85325587226364297</v>
      </c>
    </row>
    <row r="46" spans="1:2" x14ac:dyDescent="0.2">
      <c r="A46">
        <v>45</v>
      </c>
      <c r="B46">
        <f t="shared" si="0"/>
        <v>0.85018395784483358</v>
      </c>
    </row>
    <row r="47" spans="1:2" x14ac:dyDescent="0.2">
      <c r="A47">
        <v>46</v>
      </c>
      <c r="B47">
        <f t="shared" si="0"/>
        <v>0.84712310301377891</v>
      </c>
    </row>
    <row r="48" spans="1:2" x14ac:dyDescent="0.2">
      <c r="A48">
        <v>47</v>
      </c>
      <c r="B48">
        <f t="shared" si="0"/>
        <v>0.84407326795345772</v>
      </c>
    </row>
    <row r="49" spans="1:2" x14ac:dyDescent="0.2">
      <c r="A49">
        <v>48</v>
      </c>
      <c r="B49">
        <f t="shared" si="0"/>
        <v>0.84103441299019932</v>
      </c>
    </row>
    <row r="50" spans="1:2" x14ac:dyDescent="0.2">
      <c r="A50">
        <v>49</v>
      </c>
      <c r="B50">
        <f t="shared" si="0"/>
        <v>0.838006498593167</v>
      </c>
    </row>
    <row r="51" spans="1:2" x14ac:dyDescent="0.2">
      <c r="A51">
        <v>50</v>
      </c>
      <c r="B51">
        <f t="shared" si="0"/>
        <v>0.83498948537384399</v>
      </c>
    </row>
    <row r="52" spans="1:2" x14ac:dyDescent="0.2">
      <c r="A52">
        <v>51</v>
      </c>
      <c r="B52">
        <f t="shared" si="0"/>
        <v>0.8319833340855215</v>
      </c>
    </row>
    <row r="53" spans="1:2" x14ac:dyDescent="0.2">
      <c r="A53">
        <v>52</v>
      </c>
      <c r="B53">
        <f t="shared" si="0"/>
        <v>0.82898800562278718</v>
      </c>
    </row>
    <row r="54" spans="1:2" x14ac:dyDescent="0.2">
      <c r="A54">
        <v>53</v>
      </c>
      <c r="B54">
        <f t="shared" si="0"/>
        <v>0.82600346102101763</v>
      </c>
    </row>
    <row r="55" spans="1:2" x14ac:dyDescent="0.2">
      <c r="A55">
        <v>54</v>
      </c>
      <c r="B55">
        <f t="shared" si="0"/>
        <v>0.82302966145587042</v>
      </c>
    </row>
    <row r="56" spans="1:2" x14ac:dyDescent="0.2">
      <c r="A56">
        <v>55</v>
      </c>
      <c r="B56">
        <f t="shared" si="0"/>
        <v>0.82006656824277979</v>
      </c>
    </row>
    <row r="57" spans="1:2" x14ac:dyDescent="0.2">
      <c r="A57">
        <v>56</v>
      </c>
      <c r="B57">
        <f t="shared" si="0"/>
        <v>0.81711414283645323</v>
      </c>
    </row>
    <row r="58" spans="1:2" x14ac:dyDescent="0.2">
      <c r="A58">
        <v>57</v>
      </c>
      <c r="B58">
        <f t="shared" si="0"/>
        <v>0.81417234683036988</v>
      </c>
    </row>
    <row r="59" spans="1:2" x14ac:dyDescent="0.2">
      <c r="A59">
        <v>58</v>
      </c>
      <c r="B59">
        <f t="shared" si="0"/>
        <v>0.81124114195628105</v>
      </c>
    </row>
    <row r="60" spans="1:2" x14ac:dyDescent="0.2">
      <c r="A60">
        <v>59</v>
      </c>
      <c r="B60">
        <f t="shared" si="0"/>
        <v>0.80832049008371254</v>
      </c>
    </row>
    <row r="61" spans="1:2" x14ac:dyDescent="0.2">
      <c r="A61">
        <v>60</v>
      </c>
      <c r="B61">
        <f t="shared" si="0"/>
        <v>0.80541035321946841</v>
      </c>
    </row>
    <row r="62" spans="1:2" x14ac:dyDescent="0.2">
      <c r="A62">
        <v>61</v>
      </c>
      <c r="B62">
        <f t="shared" si="0"/>
        <v>0.80251069350713677</v>
      </c>
    </row>
    <row r="63" spans="1:2" x14ac:dyDescent="0.2">
      <c r="A63">
        <v>62</v>
      </c>
      <c r="B63">
        <f t="shared" si="0"/>
        <v>0.7996214732265976</v>
      </c>
    </row>
    <row r="64" spans="1:2" x14ac:dyDescent="0.2">
      <c r="A64">
        <v>63</v>
      </c>
      <c r="B64">
        <f t="shared" si="0"/>
        <v>0.79674265479353157</v>
      </c>
    </row>
    <row r="65" spans="1:2" x14ac:dyDescent="0.2">
      <c r="A65">
        <v>64</v>
      </c>
      <c r="B65">
        <f t="shared" si="0"/>
        <v>0.79387420075893167</v>
      </c>
    </row>
    <row r="66" spans="1:2" x14ac:dyDescent="0.2">
      <c r="A66">
        <v>65</v>
      </c>
      <c r="B66">
        <f t="shared" si="0"/>
        <v>0.79101607380861561</v>
      </c>
    </row>
    <row r="67" spans="1:2" x14ac:dyDescent="0.2">
      <c r="A67">
        <v>66</v>
      </c>
      <c r="B67">
        <f t="shared" ref="B67:B101" si="1">1*EXP(-A67/(2*0.69315*$D$2))</f>
        <v>0.78816823676274073</v>
      </c>
    </row>
    <row r="68" spans="1:2" x14ac:dyDescent="0.2">
      <c r="A68">
        <v>67</v>
      </c>
      <c r="B68">
        <f t="shared" si="1"/>
        <v>0.7853306525753202</v>
      </c>
    </row>
    <row r="69" spans="1:2" x14ac:dyDescent="0.2">
      <c r="A69">
        <v>68</v>
      </c>
      <c r="B69">
        <f t="shared" si="1"/>
        <v>0.78250328433374106</v>
      </c>
    </row>
    <row r="70" spans="1:2" x14ac:dyDescent="0.2">
      <c r="A70">
        <v>69</v>
      </c>
      <c r="B70">
        <f t="shared" si="1"/>
        <v>0.77968609525828425</v>
      </c>
    </row>
    <row r="71" spans="1:2" x14ac:dyDescent="0.2">
      <c r="A71">
        <v>70</v>
      </c>
      <c r="B71">
        <f t="shared" si="1"/>
        <v>0.77687904870164592</v>
      </c>
    </row>
    <row r="72" spans="1:2" x14ac:dyDescent="0.2">
      <c r="A72">
        <v>71</v>
      </c>
      <c r="B72">
        <f t="shared" si="1"/>
        <v>0.77408210814846079</v>
      </c>
    </row>
    <row r="73" spans="1:2" x14ac:dyDescent="0.2">
      <c r="A73">
        <v>72</v>
      </c>
      <c r="B73">
        <f t="shared" si="1"/>
        <v>0.77129523721482729</v>
      </c>
    </row>
    <row r="74" spans="1:2" x14ac:dyDescent="0.2">
      <c r="A74">
        <v>73</v>
      </c>
      <c r="B74">
        <f t="shared" si="1"/>
        <v>0.76851839964783419</v>
      </c>
    </row>
    <row r="75" spans="1:2" x14ac:dyDescent="0.2">
      <c r="A75">
        <v>74</v>
      </c>
      <c r="B75">
        <f t="shared" si="1"/>
        <v>0.76575155932508854</v>
      </c>
    </row>
    <row r="76" spans="1:2" x14ac:dyDescent="0.2">
      <c r="A76">
        <v>75</v>
      </c>
      <c r="B76">
        <f t="shared" si="1"/>
        <v>0.76299468025424677</v>
      </c>
    </row>
    <row r="77" spans="1:2" x14ac:dyDescent="0.2">
      <c r="A77">
        <v>76</v>
      </c>
      <c r="B77">
        <f t="shared" si="1"/>
        <v>0.76024772657254547</v>
      </c>
    </row>
    <row r="78" spans="1:2" x14ac:dyDescent="0.2">
      <c r="A78">
        <v>77</v>
      </c>
      <c r="B78">
        <f t="shared" si="1"/>
        <v>0.75751066254633548</v>
      </c>
    </row>
    <row r="79" spans="1:2" x14ac:dyDescent="0.2">
      <c r="A79">
        <v>78</v>
      </c>
      <c r="B79">
        <f t="shared" si="1"/>
        <v>0.75478345257061674</v>
      </c>
    </row>
    <row r="80" spans="1:2" x14ac:dyDescent="0.2">
      <c r="A80">
        <v>79</v>
      </c>
      <c r="B80">
        <f t="shared" si="1"/>
        <v>0.75206606116857555</v>
      </c>
    </row>
    <row r="81" spans="1:2" x14ac:dyDescent="0.2">
      <c r="A81">
        <v>80</v>
      </c>
      <c r="B81">
        <f t="shared" si="1"/>
        <v>0.74935845299112247</v>
      </c>
    </row>
    <row r="82" spans="1:2" x14ac:dyDescent="0.2">
      <c r="A82">
        <v>81</v>
      </c>
      <c r="B82">
        <f t="shared" si="1"/>
        <v>0.74666059281643282</v>
      </c>
    </row>
    <row r="83" spans="1:2" x14ac:dyDescent="0.2">
      <c r="A83">
        <v>82</v>
      </c>
      <c r="B83">
        <f t="shared" si="1"/>
        <v>0.7439724455494886</v>
      </c>
    </row>
    <row r="84" spans="1:2" x14ac:dyDescent="0.2">
      <c r="A84">
        <v>83</v>
      </c>
      <c r="B84">
        <f t="shared" si="1"/>
        <v>0.74129397622162185</v>
      </c>
    </row>
    <row r="85" spans="1:2" x14ac:dyDescent="0.2">
      <c r="A85">
        <v>84</v>
      </c>
      <c r="B85">
        <f t="shared" si="1"/>
        <v>0.73862514999005968</v>
      </c>
    </row>
    <row r="86" spans="1:2" x14ac:dyDescent="0.2">
      <c r="A86">
        <v>85</v>
      </c>
      <c r="B86">
        <f t="shared" si="1"/>
        <v>0.73596593213747086</v>
      </c>
    </row>
    <row r="87" spans="1:2" x14ac:dyDescent="0.2">
      <c r="A87">
        <v>86</v>
      </c>
      <c r="B87">
        <f t="shared" si="1"/>
        <v>0.73331628807151472</v>
      </c>
    </row>
    <row r="88" spans="1:2" x14ac:dyDescent="0.2">
      <c r="A88">
        <v>87</v>
      </c>
      <c r="B88">
        <f t="shared" si="1"/>
        <v>0.73067618332439077</v>
      </c>
    </row>
    <row r="89" spans="1:2" x14ac:dyDescent="0.2">
      <c r="A89">
        <v>88</v>
      </c>
      <c r="B89">
        <f t="shared" si="1"/>
        <v>0.72804558355239024</v>
      </c>
    </row>
    <row r="90" spans="1:2" x14ac:dyDescent="0.2">
      <c r="A90">
        <v>89</v>
      </c>
      <c r="B90">
        <f t="shared" si="1"/>
        <v>0.72542445453544979</v>
      </c>
    </row>
    <row r="91" spans="1:2" x14ac:dyDescent="0.2">
      <c r="A91">
        <v>90</v>
      </c>
      <c r="B91">
        <f t="shared" si="1"/>
        <v>0.72281276217670587</v>
      </c>
    </row>
    <row r="92" spans="1:2" x14ac:dyDescent="0.2">
      <c r="A92">
        <v>91</v>
      </c>
      <c r="B92">
        <f t="shared" si="1"/>
        <v>0.72021047250205128</v>
      </c>
    </row>
    <row r="93" spans="1:2" x14ac:dyDescent="0.2">
      <c r="A93">
        <v>92</v>
      </c>
      <c r="B93">
        <f t="shared" si="1"/>
        <v>0.71761755165969343</v>
      </c>
    </row>
    <row r="94" spans="1:2" x14ac:dyDescent="0.2">
      <c r="A94">
        <v>93</v>
      </c>
      <c r="B94">
        <f t="shared" si="1"/>
        <v>0.71503396591971402</v>
      </c>
    </row>
    <row r="95" spans="1:2" x14ac:dyDescent="0.2">
      <c r="A95">
        <v>94</v>
      </c>
      <c r="B95">
        <f t="shared" si="1"/>
        <v>0.71245968167362961</v>
      </c>
    </row>
    <row r="96" spans="1:2" x14ac:dyDescent="0.2">
      <c r="A96">
        <v>95</v>
      </c>
      <c r="B96">
        <f t="shared" si="1"/>
        <v>0.70989466543395552</v>
      </c>
    </row>
    <row r="97" spans="1:2" x14ac:dyDescent="0.2">
      <c r="A97">
        <v>96</v>
      </c>
      <c r="B97">
        <f t="shared" si="1"/>
        <v>0.70733888383376908</v>
      </c>
    </row>
    <row r="98" spans="1:2" x14ac:dyDescent="0.2">
      <c r="A98">
        <v>97</v>
      </c>
      <c r="B98">
        <f t="shared" si="1"/>
        <v>0.70479230362627643</v>
      </c>
    </row>
    <row r="99" spans="1:2" x14ac:dyDescent="0.2">
      <c r="A99">
        <v>98</v>
      </c>
      <c r="B99">
        <f t="shared" si="1"/>
        <v>0.70225489168437949</v>
      </c>
    </row>
    <row r="100" spans="1:2" x14ac:dyDescent="0.2">
      <c r="A100">
        <v>99</v>
      </c>
      <c r="B100">
        <f t="shared" si="1"/>
        <v>0.69972661500024547</v>
      </c>
    </row>
    <row r="101" spans="1:2" x14ac:dyDescent="0.2">
      <c r="A101">
        <v>100</v>
      </c>
      <c r="B101">
        <f t="shared" si="1"/>
        <v>0.69720744068487694</v>
      </c>
    </row>
    <row r="102" spans="1:2" x14ac:dyDescent="0.2">
      <c r="A102">
        <v>101</v>
      </c>
      <c r="B102">
        <f t="shared" ref="B102:B165" si="2">1*EXP(-A102/(2*0.69315*$D$2))</f>
        <v>0.69469733596768457</v>
      </c>
    </row>
    <row r="103" spans="1:2" x14ac:dyDescent="0.2">
      <c r="A103">
        <v>102</v>
      </c>
      <c r="B103">
        <f t="shared" si="2"/>
        <v>0.69219626819606039</v>
      </c>
    </row>
    <row r="104" spans="1:2" x14ac:dyDescent="0.2">
      <c r="A104">
        <v>103</v>
      </c>
      <c r="B104">
        <f t="shared" si="2"/>
        <v>0.68970420483495354</v>
      </c>
    </row>
    <row r="105" spans="1:2" x14ac:dyDescent="0.2">
      <c r="A105">
        <v>104</v>
      </c>
      <c r="B105">
        <f t="shared" si="2"/>
        <v>0.68722111346644632</v>
      </c>
    </row>
    <row r="106" spans="1:2" x14ac:dyDescent="0.2">
      <c r="A106">
        <v>105</v>
      </c>
      <c r="B106">
        <f t="shared" si="2"/>
        <v>0.68474696178933303</v>
      </c>
    </row>
    <row r="107" spans="1:2" x14ac:dyDescent="0.2">
      <c r="A107">
        <v>106</v>
      </c>
      <c r="B107">
        <f t="shared" si="2"/>
        <v>0.68228171761869971</v>
      </c>
    </row>
    <row r="108" spans="1:2" x14ac:dyDescent="0.2">
      <c r="A108">
        <v>107</v>
      </c>
      <c r="B108">
        <f t="shared" si="2"/>
        <v>0.67982534888550539</v>
      </c>
    </row>
    <row r="109" spans="1:2" x14ac:dyDescent="0.2">
      <c r="A109">
        <v>108</v>
      </c>
      <c r="B109">
        <f t="shared" si="2"/>
        <v>0.67737782363616472</v>
      </c>
    </row>
    <row r="110" spans="1:2" x14ac:dyDescent="0.2">
      <c r="A110">
        <v>109</v>
      </c>
      <c r="B110">
        <f t="shared" si="2"/>
        <v>0.67493911003213258</v>
      </c>
    </row>
    <row r="111" spans="1:2" x14ac:dyDescent="0.2">
      <c r="A111">
        <v>110</v>
      </c>
      <c r="B111">
        <f t="shared" si="2"/>
        <v>0.67250917634948981</v>
      </c>
    </row>
    <row r="112" spans="1:2" x14ac:dyDescent="0.2">
      <c r="A112">
        <v>111</v>
      </c>
      <c r="B112">
        <f t="shared" si="2"/>
        <v>0.67008799097853078</v>
      </c>
    </row>
    <row r="113" spans="1:2" x14ac:dyDescent="0.2">
      <c r="A113">
        <v>112</v>
      </c>
      <c r="B113">
        <f t="shared" si="2"/>
        <v>0.66767552242335171</v>
      </c>
    </row>
    <row r="114" spans="1:2" x14ac:dyDescent="0.2">
      <c r="A114">
        <v>113</v>
      </c>
      <c r="B114">
        <f t="shared" si="2"/>
        <v>0.66527173930144123</v>
      </c>
    </row>
    <row r="115" spans="1:2" x14ac:dyDescent="0.2">
      <c r="A115">
        <v>114</v>
      </c>
      <c r="B115">
        <f t="shared" si="2"/>
        <v>0.66287661034327205</v>
      </c>
    </row>
    <row r="116" spans="1:2" x14ac:dyDescent="0.2">
      <c r="A116">
        <v>115</v>
      </c>
      <c r="B116">
        <f t="shared" si="2"/>
        <v>0.66049010439189459</v>
      </c>
    </row>
    <row r="117" spans="1:2" x14ac:dyDescent="0.2">
      <c r="A117">
        <v>116</v>
      </c>
      <c r="B117">
        <f t="shared" si="2"/>
        <v>0.65811219040253088</v>
      </c>
    </row>
    <row r="118" spans="1:2" x14ac:dyDescent="0.2">
      <c r="A118">
        <v>117</v>
      </c>
      <c r="B118">
        <f t="shared" si="2"/>
        <v>0.65574283744217166</v>
      </c>
    </row>
    <row r="119" spans="1:2" x14ac:dyDescent="0.2">
      <c r="A119">
        <v>118</v>
      </c>
      <c r="B119">
        <f t="shared" si="2"/>
        <v>0.65338201468917323</v>
      </c>
    </row>
    <row r="120" spans="1:2" x14ac:dyDescent="0.2">
      <c r="A120">
        <v>119</v>
      </c>
      <c r="B120">
        <f t="shared" si="2"/>
        <v>0.65102969143285672</v>
      </c>
    </row>
    <row r="121" spans="1:2" x14ac:dyDescent="0.2">
      <c r="A121">
        <v>120</v>
      </c>
      <c r="B121">
        <f t="shared" si="2"/>
        <v>0.64868583707310878</v>
      </c>
    </row>
    <row r="122" spans="1:2" x14ac:dyDescent="0.2">
      <c r="A122">
        <v>121</v>
      </c>
      <c r="B122">
        <f t="shared" si="2"/>
        <v>0.64635042111998353</v>
      </c>
    </row>
    <row r="123" spans="1:2" x14ac:dyDescent="0.2">
      <c r="A123">
        <v>122</v>
      </c>
      <c r="B123">
        <f t="shared" si="2"/>
        <v>0.64402341319330558</v>
      </c>
    </row>
    <row r="124" spans="1:2" x14ac:dyDescent="0.2">
      <c r="A124">
        <v>123</v>
      </c>
      <c r="B124">
        <f t="shared" si="2"/>
        <v>0.64170478302227518</v>
      </c>
    </row>
    <row r="125" spans="1:2" x14ac:dyDescent="0.2">
      <c r="A125">
        <v>124</v>
      </c>
      <c r="B125">
        <f t="shared" si="2"/>
        <v>0.63939450044507429</v>
      </c>
    </row>
    <row r="126" spans="1:2" x14ac:dyDescent="0.2">
      <c r="A126">
        <v>125</v>
      </c>
      <c r="B126">
        <f t="shared" si="2"/>
        <v>0.63709253540847421</v>
      </c>
    </row>
    <row r="127" spans="1:2" x14ac:dyDescent="0.2">
      <c r="A127">
        <v>126</v>
      </c>
      <c r="B127">
        <f t="shared" si="2"/>
        <v>0.63479885796744462</v>
      </c>
    </row>
    <row r="128" spans="1:2" x14ac:dyDescent="0.2">
      <c r="A128">
        <v>127</v>
      </c>
      <c r="B128">
        <f t="shared" si="2"/>
        <v>0.63251343828476425</v>
      </c>
    </row>
    <row r="129" spans="1:2" x14ac:dyDescent="0.2">
      <c r="A129">
        <v>128</v>
      </c>
      <c r="B129">
        <f t="shared" si="2"/>
        <v>0.63023624663063249</v>
      </c>
    </row>
    <row r="130" spans="1:2" x14ac:dyDescent="0.2">
      <c r="A130">
        <v>129</v>
      </c>
      <c r="B130">
        <f t="shared" si="2"/>
        <v>0.62796725338228276</v>
      </c>
    </row>
    <row r="131" spans="1:2" x14ac:dyDescent="0.2">
      <c r="A131">
        <v>130</v>
      </c>
      <c r="B131">
        <f t="shared" si="2"/>
        <v>0.62570642902359719</v>
      </c>
    </row>
    <row r="132" spans="1:2" x14ac:dyDescent="0.2">
      <c r="A132">
        <v>131</v>
      </c>
      <c r="B132">
        <f t="shared" si="2"/>
        <v>0.62345374414472254</v>
      </c>
    </row>
    <row r="133" spans="1:2" x14ac:dyDescent="0.2">
      <c r="A133">
        <v>132</v>
      </c>
      <c r="B133">
        <f t="shared" si="2"/>
        <v>0.6212091694416878</v>
      </c>
    </row>
    <row r="134" spans="1:2" x14ac:dyDescent="0.2">
      <c r="A134">
        <v>133</v>
      </c>
      <c r="B134">
        <f t="shared" si="2"/>
        <v>0.61897267571602266</v>
      </c>
    </row>
    <row r="135" spans="1:2" x14ac:dyDescent="0.2">
      <c r="A135">
        <v>134</v>
      </c>
      <c r="B135">
        <f t="shared" si="2"/>
        <v>0.61674423387437827</v>
      </c>
    </row>
    <row r="136" spans="1:2" x14ac:dyDescent="0.2">
      <c r="A136">
        <v>135</v>
      </c>
      <c r="B136">
        <f t="shared" si="2"/>
        <v>0.61452381492814823</v>
      </c>
    </row>
    <row r="137" spans="1:2" x14ac:dyDescent="0.2">
      <c r="A137">
        <v>136</v>
      </c>
      <c r="B137">
        <f t="shared" si="2"/>
        <v>0.61231138999309165</v>
      </c>
    </row>
    <row r="138" spans="1:2" x14ac:dyDescent="0.2">
      <c r="A138">
        <v>137</v>
      </c>
      <c r="B138">
        <f t="shared" si="2"/>
        <v>0.61010693028895757</v>
      </c>
    </row>
    <row r="139" spans="1:2" x14ac:dyDescent="0.2">
      <c r="A139">
        <v>138</v>
      </c>
      <c r="B139">
        <f t="shared" si="2"/>
        <v>0.60791040713911026</v>
      </c>
    </row>
    <row r="140" spans="1:2" x14ac:dyDescent="0.2">
      <c r="A140">
        <v>139</v>
      </c>
      <c r="B140">
        <f t="shared" si="2"/>
        <v>0.60572179197015674</v>
      </c>
    </row>
    <row r="141" spans="1:2" x14ac:dyDescent="0.2">
      <c r="A141">
        <v>140</v>
      </c>
      <c r="B141">
        <f t="shared" si="2"/>
        <v>0.60354105631157429</v>
      </c>
    </row>
    <row r="142" spans="1:2" x14ac:dyDescent="0.2">
      <c r="A142">
        <v>141</v>
      </c>
      <c r="B142">
        <f t="shared" si="2"/>
        <v>0.60136817179534086</v>
      </c>
    </row>
    <row r="143" spans="1:2" x14ac:dyDescent="0.2">
      <c r="A143">
        <v>142</v>
      </c>
      <c r="B143">
        <f t="shared" si="2"/>
        <v>0.59920311015556538</v>
      </c>
    </row>
    <row r="144" spans="1:2" x14ac:dyDescent="0.2">
      <c r="A144">
        <v>143</v>
      </c>
      <c r="B144">
        <f t="shared" si="2"/>
        <v>0.59704584322812071</v>
      </c>
    </row>
    <row r="145" spans="1:2" x14ac:dyDescent="0.2">
      <c r="A145">
        <v>144</v>
      </c>
      <c r="B145">
        <f t="shared" si="2"/>
        <v>0.59489634295027671</v>
      </c>
    </row>
    <row r="146" spans="1:2" x14ac:dyDescent="0.2">
      <c r="A146">
        <v>145</v>
      </c>
      <c r="B146">
        <f t="shared" si="2"/>
        <v>0.59275458136033565</v>
      </c>
    </row>
    <row r="147" spans="1:2" x14ac:dyDescent="0.2">
      <c r="A147">
        <v>146</v>
      </c>
      <c r="B147">
        <f t="shared" si="2"/>
        <v>0.59062053059726816</v>
      </c>
    </row>
    <row r="148" spans="1:2" x14ac:dyDescent="0.2">
      <c r="A148">
        <v>147</v>
      </c>
      <c r="B148">
        <f t="shared" si="2"/>
        <v>0.58849416290035061</v>
      </c>
    </row>
    <row r="149" spans="1:2" x14ac:dyDescent="0.2">
      <c r="A149">
        <v>148</v>
      </c>
      <c r="B149">
        <f t="shared" si="2"/>
        <v>0.58637545060880469</v>
      </c>
    </row>
    <row r="150" spans="1:2" x14ac:dyDescent="0.2">
      <c r="A150">
        <v>149</v>
      </c>
      <c r="B150">
        <f t="shared" si="2"/>
        <v>0.58426436616143684</v>
      </c>
    </row>
    <row r="151" spans="1:2" x14ac:dyDescent="0.2">
      <c r="A151">
        <v>150</v>
      </c>
      <c r="B151">
        <f t="shared" si="2"/>
        <v>0.58216088209628025</v>
      </c>
    </row>
    <row r="152" spans="1:2" x14ac:dyDescent="0.2">
      <c r="A152">
        <v>151</v>
      </c>
      <c r="B152">
        <f t="shared" si="2"/>
        <v>0.58006497105023735</v>
      </c>
    </row>
    <row r="153" spans="1:2" x14ac:dyDescent="0.2">
      <c r="A153">
        <v>152</v>
      </c>
      <c r="B153">
        <f t="shared" si="2"/>
        <v>0.57797660575872378</v>
      </c>
    </row>
    <row r="154" spans="1:2" x14ac:dyDescent="0.2">
      <c r="A154">
        <v>153</v>
      </c>
      <c r="B154">
        <f t="shared" si="2"/>
        <v>0.5758957590553142</v>
      </c>
    </row>
    <row r="155" spans="1:2" x14ac:dyDescent="0.2">
      <c r="A155">
        <v>154</v>
      </c>
      <c r="B155">
        <f t="shared" si="2"/>
        <v>0.57382240387138805</v>
      </c>
    </row>
    <row r="156" spans="1:2" x14ac:dyDescent="0.2">
      <c r="A156">
        <v>155</v>
      </c>
      <c r="B156">
        <f t="shared" si="2"/>
        <v>0.57175651323577847</v>
      </c>
    </row>
    <row r="157" spans="1:2" x14ac:dyDescent="0.2">
      <c r="A157">
        <v>156</v>
      </c>
      <c r="B157">
        <f t="shared" si="2"/>
        <v>0.56969806027442049</v>
      </c>
    </row>
    <row r="158" spans="1:2" x14ac:dyDescent="0.2">
      <c r="A158">
        <v>157</v>
      </c>
      <c r="B158">
        <f t="shared" si="2"/>
        <v>0.56764701821000207</v>
      </c>
    </row>
    <row r="159" spans="1:2" x14ac:dyDescent="0.2">
      <c r="A159">
        <v>158</v>
      </c>
      <c r="B159">
        <f t="shared" si="2"/>
        <v>0.56560336036161563</v>
      </c>
    </row>
    <row r="160" spans="1:2" x14ac:dyDescent="0.2">
      <c r="A160">
        <v>159</v>
      </c>
      <c r="B160">
        <f t="shared" si="2"/>
        <v>0.5635670601444106</v>
      </c>
    </row>
    <row r="161" spans="1:2" x14ac:dyDescent="0.2">
      <c r="A161">
        <v>160</v>
      </c>
      <c r="B161">
        <f t="shared" si="2"/>
        <v>0.56153809106924824</v>
      </c>
    </row>
    <row r="162" spans="1:2" x14ac:dyDescent="0.2">
      <c r="A162">
        <v>161</v>
      </c>
      <c r="B162">
        <f t="shared" si="2"/>
        <v>0.55951642674235647</v>
      </c>
    </row>
    <row r="163" spans="1:2" x14ac:dyDescent="0.2">
      <c r="A163">
        <v>162</v>
      </c>
      <c r="B163">
        <f t="shared" si="2"/>
        <v>0.55750204086498689</v>
      </c>
    </row>
    <row r="164" spans="1:2" x14ac:dyDescent="0.2">
      <c r="A164">
        <v>163</v>
      </c>
      <c r="B164">
        <f t="shared" si="2"/>
        <v>0.55549490723307249</v>
      </c>
    </row>
    <row r="165" spans="1:2" x14ac:dyDescent="0.2">
      <c r="A165">
        <v>164</v>
      </c>
      <c r="B165">
        <f t="shared" si="2"/>
        <v>0.55349499973688687</v>
      </c>
    </row>
    <row r="166" spans="1:2" x14ac:dyDescent="0.2">
      <c r="A166">
        <v>165</v>
      </c>
      <c r="B166">
        <f t="shared" ref="B166:B201" si="3">1*EXP(-A166/(2*0.69315*$D$2))</f>
        <v>0.55150229236070458</v>
      </c>
    </row>
    <row r="167" spans="1:2" x14ac:dyDescent="0.2">
      <c r="A167">
        <v>166</v>
      </c>
      <c r="B167">
        <f t="shared" si="3"/>
        <v>0.54951675918246257</v>
      </c>
    </row>
    <row r="168" spans="1:2" x14ac:dyDescent="0.2">
      <c r="A168">
        <v>167</v>
      </c>
      <c r="B168">
        <f t="shared" si="3"/>
        <v>0.54753837437342323</v>
      </c>
    </row>
    <row r="169" spans="1:2" x14ac:dyDescent="0.2">
      <c r="A169">
        <v>168</v>
      </c>
      <c r="B169">
        <f t="shared" si="3"/>
        <v>0.54556711219783816</v>
      </c>
    </row>
    <row r="170" spans="1:2" x14ac:dyDescent="0.2">
      <c r="A170">
        <v>169</v>
      </c>
      <c r="B170">
        <f t="shared" si="3"/>
        <v>0.54360294701261347</v>
      </c>
    </row>
    <row r="171" spans="1:2" x14ac:dyDescent="0.2">
      <c r="A171">
        <v>170</v>
      </c>
      <c r="B171">
        <f t="shared" si="3"/>
        <v>0.54164585326697645</v>
      </c>
    </row>
    <row r="172" spans="1:2" x14ac:dyDescent="0.2">
      <c r="A172">
        <v>171</v>
      </c>
      <c r="B172">
        <f t="shared" si="3"/>
        <v>0.53969580550214247</v>
      </c>
    </row>
    <row r="173" spans="1:2" x14ac:dyDescent="0.2">
      <c r="A173">
        <v>172</v>
      </c>
      <c r="B173">
        <f t="shared" si="3"/>
        <v>0.53775277835098478</v>
      </c>
    </row>
    <row r="174" spans="1:2" x14ac:dyDescent="0.2">
      <c r="A174">
        <v>173</v>
      </c>
      <c r="B174">
        <f t="shared" si="3"/>
        <v>0.53581674653770384</v>
      </c>
    </row>
    <row r="175" spans="1:2" x14ac:dyDescent="0.2">
      <c r="A175">
        <v>174</v>
      </c>
      <c r="B175">
        <f t="shared" si="3"/>
        <v>0.53388768487749871</v>
      </c>
    </row>
    <row r="176" spans="1:2" x14ac:dyDescent="0.2">
      <c r="A176">
        <v>175</v>
      </c>
      <c r="B176">
        <f t="shared" si="3"/>
        <v>0.53196556827623931</v>
      </c>
    </row>
    <row r="177" spans="1:2" x14ac:dyDescent="0.2">
      <c r="A177">
        <v>176</v>
      </c>
      <c r="B177">
        <f t="shared" si="3"/>
        <v>0.53005037173014047</v>
      </c>
    </row>
    <row r="178" spans="1:2" x14ac:dyDescent="0.2">
      <c r="A178">
        <v>177</v>
      </c>
      <c r="B178">
        <f t="shared" si="3"/>
        <v>0.52814207032543592</v>
      </c>
    </row>
    <row r="179" spans="1:2" x14ac:dyDescent="0.2">
      <c r="A179">
        <v>178</v>
      </c>
      <c r="B179">
        <f t="shared" si="3"/>
        <v>0.52624063923805486</v>
      </c>
    </row>
    <row r="180" spans="1:2" x14ac:dyDescent="0.2">
      <c r="A180">
        <v>179</v>
      </c>
      <c r="B180">
        <f t="shared" si="3"/>
        <v>0.52434605373329868</v>
      </c>
    </row>
    <row r="181" spans="1:2" x14ac:dyDescent="0.2">
      <c r="A181">
        <v>180</v>
      </c>
      <c r="B181">
        <f t="shared" si="3"/>
        <v>0.52245828916551906</v>
      </c>
    </row>
    <row r="182" spans="1:2" x14ac:dyDescent="0.2">
      <c r="A182">
        <v>181</v>
      </c>
      <c r="B182">
        <f t="shared" si="3"/>
        <v>0.52057732097779807</v>
      </c>
    </row>
    <row r="183" spans="1:2" x14ac:dyDescent="0.2">
      <c r="A183">
        <v>182</v>
      </c>
      <c r="B183">
        <f t="shared" si="3"/>
        <v>0.51870312470162794</v>
      </c>
    </row>
    <row r="184" spans="1:2" x14ac:dyDescent="0.2">
      <c r="A184">
        <v>183</v>
      </c>
      <c r="B184">
        <f t="shared" si="3"/>
        <v>0.51683567595659297</v>
      </c>
    </row>
    <row r="185" spans="1:2" x14ac:dyDescent="0.2">
      <c r="A185">
        <v>184</v>
      </c>
      <c r="B185">
        <f t="shared" si="3"/>
        <v>0.51497495045005282</v>
      </c>
    </row>
    <row r="186" spans="1:2" x14ac:dyDescent="0.2">
      <c r="A186">
        <v>185</v>
      </c>
      <c r="B186">
        <f t="shared" si="3"/>
        <v>0.51312092397682585</v>
      </c>
    </row>
    <row r="187" spans="1:2" x14ac:dyDescent="0.2">
      <c r="A187">
        <v>186</v>
      </c>
      <c r="B187">
        <f t="shared" si="3"/>
        <v>0.51127357241887472</v>
      </c>
    </row>
    <row r="188" spans="1:2" x14ac:dyDescent="0.2">
      <c r="A188">
        <v>187</v>
      </c>
      <c r="B188">
        <f t="shared" si="3"/>
        <v>0.50943287174499241</v>
      </c>
    </row>
    <row r="189" spans="1:2" x14ac:dyDescent="0.2">
      <c r="A189">
        <v>188</v>
      </c>
      <c r="B189">
        <f t="shared" si="3"/>
        <v>0.50759879801048968</v>
      </c>
    </row>
    <row r="190" spans="1:2" x14ac:dyDescent="0.2">
      <c r="A190">
        <v>189</v>
      </c>
      <c r="B190">
        <f t="shared" si="3"/>
        <v>0.50577132735688379</v>
      </c>
    </row>
    <row r="191" spans="1:2" x14ac:dyDescent="0.2">
      <c r="A191">
        <v>190</v>
      </c>
      <c r="B191">
        <f t="shared" si="3"/>
        <v>0.50395043601158762</v>
      </c>
    </row>
    <row r="192" spans="1:2" x14ac:dyDescent="0.2">
      <c r="A192">
        <v>191</v>
      </c>
      <c r="B192">
        <f t="shared" si="3"/>
        <v>0.50213610028760114</v>
      </c>
    </row>
    <row r="193" spans="1:2" x14ac:dyDescent="0.2">
      <c r="A193">
        <v>192</v>
      </c>
      <c r="B193">
        <f t="shared" si="3"/>
        <v>0.50032829658320233</v>
      </c>
    </row>
    <row r="194" spans="1:2" x14ac:dyDescent="0.2">
      <c r="A194">
        <v>193</v>
      </c>
      <c r="B194">
        <f t="shared" si="3"/>
        <v>0.4985270013816413</v>
      </c>
    </row>
    <row r="195" spans="1:2" x14ac:dyDescent="0.2">
      <c r="A195">
        <v>194</v>
      </c>
      <c r="B195">
        <f t="shared" si="3"/>
        <v>0.49673219125083345</v>
      </c>
    </row>
    <row r="196" spans="1:2" x14ac:dyDescent="0.2">
      <c r="A196">
        <v>195</v>
      </c>
      <c r="B196">
        <f t="shared" si="3"/>
        <v>0.49494384284305509</v>
      </c>
    </row>
    <row r="197" spans="1:2" x14ac:dyDescent="0.2">
      <c r="A197">
        <v>196</v>
      </c>
      <c r="B197">
        <f t="shared" si="3"/>
        <v>0.49316193289463961</v>
      </c>
    </row>
    <row r="198" spans="1:2" x14ac:dyDescent="0.2">
      <c r="A198">
        <v>197</v>
      </c>
      <c r="B198">
        <f t="shared" si="3"/>
        <v>0.4913864382256749</v>
      </c>
    </row>
    <row r="199" spans="1:2" x14ac:dyDescent="0.2">
      <c r="A199">
        <v>198</v>
      </c>
      <c r="B199">
        <f t="shared" si="3"/>
        <v>0.48961733573970168</v>
      </c>
    </row>
    <row r="200" spans="1:2" x14ac:dyDescent="0.2">
      <c r="A200">
        <v>199</v>
      </c>
      <c r="B200">
        <f t="shared" si="3"/>
        <v>0.48785460242341327</v>
      </c>
    </row>
    <row r="201" spans="1:2" x14ac:dyDescent="0.2">
      <c r="A201">
        <v>200</v>
      </c>
      <c r="B201">
        <f t="shared" si="3"/>
        <v>0.48609821534635611</v>
      </c>
    </row>
  </sheetData>
  <pageMargins left="0.7" right="0.7" top="0.75" bottom="0.75" header="0.3" footer="0.3"/>
  <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4"/>
  <sheetViews>
    <sheetView workbookViewId="0">
      <selection sqref="A1:D50"/>
    </sheetView>
  </sheetViews>
  <sheetFormatPr baseColWidth="10" defaultRowHeight="15" x14ac:dyDescent="0.2"/>
  <cols>
    <col min="1" max="1" width="30.6640625" style="4" customWidth="1"/>
    <col min="2" max="3" width="8.83203125" style="4" customWidth="1"/>
    <col min="4" max="4" width="29.1640625" style="8" customWidth="1"/>
  </cols>
  <sheetData>
    <row r="1" spans="1:4" x14ac:dyDescent="0.2">
      <c r="A1" s="4" t="s">
        <v>99</v>
      </c>
      <c r="B1" s="4" t="s">
        <v>127</v>
      </c>
      <c r="C1" s="4">
        <v>10000</v>
      </c>
      <c r="D1" s="8" t="s">
        <v>63</v>
      </c>
    </row>
    <row r="2" spans="1:4" x14ac:dyDescent="0.2">
      <c r="A2" s="4" t="s">
        <v>106</v>
      </c>
      <c r="B2" s="4" t="s">
        <v>127</v>
      </c>
      <c r="C2" s="4">
        <v>1000</v>
      </c>
      <c r="D2" s="8" t="s">
        <v>67</v>
      </c>
    </row>
    <row r="3" spans="1:4" x14ac:dyDescent="0.2">
      <c r="A3" s="4" t="s">
        <v>94</v>
      </c>
      <c r="B3" s="4" t="s">
        <v>126</v>
      </c>
      <c r="C3" s="4">
        <v>5000</v>
      </c>
      <c r="D3" s="8" t="s">
        <v>64</v>
      </c>
    </row>
    <row r="4" spans="1:4" x14ac:dyDescent="0.2">
      <c r="A4" s="4" t="s">
        <v>83</v>
      </c>
      <c r="B4" s="4" t="s">
        <v>125</v>
      </c>
      <c r="C4" s="4">
        <v>242</v>
      </c>
      <c r="D4" s="8" t="s">
        <v>65</v>
      </c>
    </row>
    <row r="5" spans="1:4" x14ac:dyDescent="0.2">
      <c r="A5" s="4" t="s">
        <v>74</v>
      </c>
      <c r="B5" s="4" t="s">
        <v>127</v>
      </c>
      <c r="C5" s="4">
        <v>5000</v>
      </c>
      <c r="D5" s="8" t="s">
        <v>66</v>
      </c>
    </row>
    <row r="6" spans="1:4" x14ac:dyDescent="0.2">
      <c r="A6" s="4" t="s">
        <v>86</v>
      </c>
      <c r="B6" s="4" t="s">
        <v>127</v>
      </c>
      <c r="C6" s="4">
        <v>5000</v>
      </c>
      <c r="D6" s="8" t="s">
        <v>68</v>
      </c>
    </row>
    <row r="7" spans="1:4" x14ac:dyDescent="0.2">
      <c r="A7" s="4" t="s">
        <v>113</v>
      </c>
      <c r="B7" s="4" t="s">
        <v>127</v>
      </c>
      <c r="C7" s="4">
        <v>1000</v>
      </c>
      <c r="D7" s="8" t="s">
        <v>69</v>
      </c>
    </row>
    <row r="8" spans="1:4" x14ac:dyDescent="0.2">
      <c r="A8" s="4" t="s">
        <v>85</v>
      </c>
      <c r="B8" s="4" t="s">
        <v>125</v>
      </c>
      <c r="C8" s="4">
        <v>800</v>
      </c>
      <c r="D8" s="8" t="s">
        <v>57</v>
      </c>
    </row>
    <row r="9" spans="1:4" x14ac:dyDescent="0.2">
      <c r="A9" s="4" t="s">
        <v>114</v>
      </c>
      <c r="B9" s="4" t="s">
        <v>127</v>
      </c>
      <c r="C9" s="4">
        <v>1000</v>
      </c>
      <c r="D9" s="8" t="s">
        <v>58</v>
      </c>
    </row>
    <row r="10" spans="1:4" x14ac:dyDescent="0.2">
      <c r="A10" s="4" t="s">
        <v>76</v>
      </c>
      <c r="B10" s="4" t="s">
        <v>127</v>
      </c>
      <c r="C10" s="4">
        <v>5000</v>
      </c>
      <c r="D10" s="8" t="s">
        <v>56</v>
      </c>
    </row>
    <row r="11" spans="1:4" x14ac:dyDescent="0.2">
      <c r="A11" s="4" t="s">
        <v>100</v>
      </c>
      <c r="B11" s="4" t="s">
        <v>126</v>
      </c>
      <c r="C11" s="4">
        <v>450</v>
      </c>
      <c r="D11" s="8" t="s">
        <v>59</v>
      </c>
    </row>
    <row r="12" spans="1:4" x14ac:dyDescent="0.2">
      <c r="A12" s="4" t="s">
        <v>70</v>
      </c>
      <c r="B12" s="4" t="s">
        <v>125</v>
      </c>
      <c r="C12" s="4">
        <v>670</v>
      </c>
      <c r="D12" s="8" t="s">
        <v>60</v>
      </c>
    </row>
    <row r="13" spans="1:4" x14ac:dyDescent="0.2">
      <c r="A13" s="4" t="s">
        <v>103</v>
      </c>
      <c r="B13" s="4" t="s">
        <v>125</v>
      </c>
      <c r="C13" s="4">
        <v>542</v>
      </c>
      <c r="D13" s="8" t="s">
        <v>53</v>
      </c>
    </row>
    <row r="14" spans="1:4" x14ac:dyDescent="0.2">
      <c r="A14" s="4" t="s">
        <v>108</v>
      </c>
      <c r="B14" s="4" t="s">
        <v>128</v>
      </c>
      <c r="C14" s="4">
        <v>380</v>
      </c>
      <c r="D14" s="8" t="s">
        <v>54</v>
      </c>
    </row>
    <row r="15" spans="1:4" x14ac:dyDescent="0.2">
      <c r="A15" s="4" t="s">
        <v>96</v>
      </c>
      <c r="B15" s="4" t="s">
        <v>128</v>
      </c>
      <c r="C15" s="4">
        <v>140</v>
      </c>
      <c r="D15" s="8" t="s">
        <v>55</v>
      </c>
    </row>
    <row r="16" spans="1:4" x14ac:dyDescent="0.2">
      <c r="A16" s="4" t="s">
        <v>107</v>
      </c>
      <c r="B16" s="4" t="s">
        <v>125</v>
      </c>
      <c r="C16" s="4">
        <v>600</v>
      </c>
      <c r="D16" s="8" t="s">
        <v>50</v>
      </c>
    </row>
    <row r="17" spans="1:4" x14ac:dyDescent="0.2">
      <c r="A17" s="4" t="s">
        <v>71</v>
      </c>
      <c r="B17" s="4" t="s">
        <v>126</v>
      </c>
      <c r="C17" s="4">
        <v>800</v>
      </c>
      <c r="D17" s="8" t="s">
        <v>51</v>
      </c>
    </row>
    <row r="18" spans="1:4" x14ac:dyDescent="0.2">
      <c r="A18" s="4" t="s">
        <v>87</v>
      </c>
      <c r="B18" s="4" t="s">
        <v>128</v>
      </c>
      <c r="C18" s="4">
        <v>212</v>
      </c>
      <c r="D18" s="8" t="s">
        <v>52</v>
      </c>
    </row>
    <row r="19" spans="1:4" x14ac:dyDescent="0.2">
      <c r="A19" s="4" t="s">
        <v>112</v>
      </c>
      <c r="B19" s="4" t="s">
        <v>128</v>
      </c>
      <c r="C19" s="4">
        <v>700</v>
      </c>
      <c r="D19" s="8" t="s">
        <v>46</v>
      </c>
    </row>
    <row r="20" spans="1:4" x14ac:dyDescent="0.2">
      <c r="A20" s="4" t="s">
        <v>101</v>
      </c>
      <c r="B20" s="4" t="s">
        <v>128</v>
      </c>
      <c r="C20" s="4">
        <v>1450</v>
      </c>
      <c r="D20" s="8" t="s">
        <v>47</v>
      </c>
    </row>
    <row r="21" spans="1:4" x14ac:dyDescent="0.2">
      <c r="A21" s="4" t="s">
        <v>75</v>
      </c>
      <c r="B21" s="4" t="s">
        <v>128</v>
      </c>
      <c r="C21" s="4">
        <v>43</v>
      </c>
      <c r="D21" s="8" t="s">
        <v>48</v>
      </c>
    </row>
    <row r="22" spans="1:4" x14ac:dyDescent="0.2">
      <c r="A22" s="4" t="s">
        <v>111</v>
      </c>
      <c r="B22" s="4" t="s">
        <v>128</v>
      </c>
      <c r="C22" s="4">
        <v>42</v>
      </c>
      <c r="D22" s="8" t="s">
        <v>49</v>
      </c>
    </row>
    <row r="23" spans="1:4" x14ac:dyDescent="0.2">
      <c r="A23" s="4" t="s">
        <v>109</v>
      </c>
      <c r="B23" s="4" t="s">
        <v>126</v>
      </c>
      <c r="C23" s="4">
        <v>104</v>
      </c>
      <c r="D23" s="8" t="s">
        <v>41</v>
      </c>
    </row>
    <row r="24" spans="1:4" x14ac:dyDescent="0.2">
      <c r="A24" s="4" t="s">
        <v>97</v>
      </c>
      <c r="B24" s="4" t="s">
        <v>126</v>
      </c>
      <c r="C24" s="4">
        <v>90</v>
      </c>
      <c r="D24" s="8" t="s">
        <v>42</v>
      </c>
    </row>
    <row r="25" spans="1:4" x14ac:dyDescent="0.2">
      <c r="A25" s="4" t="s">
        <v>105</v>
      </c>
      <c r="B25" s="4" t="s">
        <v>128</v>
      </c>
      <c r="C25" s="4">
        <v>38</v>
      </c>
      <c r="D25" s="8" t="s">
        <v>43</v>
      </c>
    </row>
    <row r="26" spans="1:4" x14ac:dyDescent="0.2">
      <c r="A26" s="4" t="s">
        <v>72</v>
      </c>
      <c r="B26" s="4" t="s">
        <v>125</v>
      </c>
      <c r="C26" s="4">
        <v>1000</v>
      </c>
      <c r="D26" s="8" t="s">
        <v>44</v>
      </c>
    </row>
    <row r="27" spans="1:4" x14ac:dyDescent="0.2">
      <c r="A27" s="4" t="s">
        <v>115</v>
      </c>
      <c r="B27" s="4" t="s">
        <v>125</v>
      </c>
      <c r="C27" s="4">
        <v>300</v>
      </c>
      <c r="D27" s="8" t="s">
        <v>45</v>
      </c>
    </row>
    <row r="28" spans="1:4" x14ac:dyDescent="0.2">
      <c r="A28" s="4" t="s">
        <v>91</v>
      </c>
      <c r="B28" s="4" t="s">
        <v>129</v>
      </c>
      <c r="C28" s="4">
        <v>1350</v>
      </c>
      <c r="D28" s="8" t="s">
        <v>38</v>
      </c>
    </row>
    <row r="29" spans="1:4" x14ac:dyDescent="0.2">
      <c r="A29" s="4" t="s">
        <v>118</v>
      </c>
      <c r="B29" s="4" t="s">
        <v>125</v>
      </c>
      <c r="C29" s="4">
        <v>222</v>
      </c>
      <c r="D29" s="8" t="s">
        <v>39</v>
      </c>
    </row>
    <row r="30" spans="1:4" x14ac:dyDescent="0.2">
      <c r="A30" s="4" t="s">
        <v>78</v>
      </c>
      <c r="B30" s="4" t="s">
        <v>129</v>
      </c>
      <c r="C30" s="4">
        <v>1550</v>
      </c>
      <c r="D30" s="8" t="s">
        <v>40</v>
      </c>
    </row>
    <row r="31" spans="1:4" x14ac:dyDescent="0.2">
      <c r="A31" s="4" t="s">
        <v>93</v>
      </c>
      <c r="B31" s="4" t="s">
        <v>128</v>
      </c>
      <c r="C31" s="4">
        <v>700</v>
      </c>
      <c r="D31" s="8" t="s">
        <v>37</v>
      </c>
    </row>
    <row r="32" spans="1:4" x14ac:dyDescent="0.2">
      <c r="A32" s="4" t="s">
        <v>79</v>
      </c>
      <c r="B32" s="4" t="s">
        <v>125</v>
      </c>
      <c r="C32" s="4">
        <v>1350</v>
      </c>
      <c r="D32" s="8" t="s">
        <v>36</v>
      </c>
    </row>
    <row r="33" spans="1:4" x14ac:dyDescent="0.2">
      <c r="A33" s="4" t="s">
        <v>95</v>
      </c>
      <c r="B33" s="4" t="s">
        <v>128</v>
      </c>
      <c r="C33" s="4">
        <v>600</v>
      </c>
      <c r="D33" s="8" t="s">
        <v>33</v>
      </c>
    </row>
    <row r="34" spans="1:4" x14ac:dyDescent="0.2">
      <c r="A34" s="4" t="s">
        <v>73</v>
      </c>
      <c r="B34" s="4" t="s">
        <v>126</v>
      </c>
      <c r="C34" s="4">
        <v>1350</v>
      </c>
      <c r="D34" s="8" t="s">
        <v>34</v>
      </c>
    </row>
    <row r="35" spans="1:4" x14ac:dyDescent="0.2">
      <c r="A35" s="4" t="s">
        <v>88</v>
      </c>
      <c r="B35" s="4" t="s">
        <v>126</v>
      </c>
      <c r="C35" s="4">
        <v>205</v>
      </c>
      <c r="D35" s="8" t="s">
        <v>3</v>
      </c>
    </row>
    <row r="36" spans="1:4" x14ac:dyDescent="0.2">
      <c r="A36" s="4" t="s">
        <v>81</v>
      </c>
      <c r="B36" s="4" t="s">
        <v>128</v>
      </c>
      <c r="C36" s="4">
        <v>70</v>
      </c>
      <c r="D36" s="8" t="s">
        <v>35</v>
      </c>
    </row>
    <row r="37" spans="1:4" x14ac:dyDescent="0.2">
      <c r="A37" s="4" t="s">
        <v>110</v>
      </c>
      <c r="B37" s="4" t="s">
        <v>128</v>
      </c>
      <c r="C37" s="4">
        <v>31</v>
      </c>
      <c r="D37" s="8" t="s">
        <v>30</v>
      </c>
    </row>
    <row r="38" spans="1:4" x14ac:dyDescent="0.2">
      <c r="A38" s="4" t="s">
        <v>77</v>
      </c>
      <c r="B38" s="4" t="s">
        <v>128</v>
      </c>
      <c r="C38" s="4">
        <v>210</v>
      </c>
      <c r="D38" s="8" t="s">
        <v>31</v>
      </c>
    </row>
    <row r="39" spans="1:4" x14ac:dyDescent="0.2">
      <c r="A39" s="4" t="s">
        <v>80</v>
      </c>
      <c r="B39" s="4" t="s">
        <v>128</v>
      </c>
      <c r="C39" s="4">
        <v>65</v>
      </c>
      <c r="D39" s="8" t="s">
        <v>32</v>
      </c>
    </row>
    <row r="40" spans="1:4" x14ac:dyDescent="0.2">
      <c r="A40" s="4" t="s">
        <v>89</v>
      </c>
      <c r="B40" s="4" t="s">
        <v>128</v>
      </c>
      <c r="C40" s="4">
        <v>60</v>
      </c>
      <c r="D40" s="8" t="s">
        <v>26</v>
      </c>
    </row>
    <row r="41" spans="1:4" x14ac:dyDescent="0.2">
      <c r="A41" s="4" t="s">
        <v>92</v>
      </c>
      <c r="B41" s="4" t="s">
        <v>128</v>
      </c>
      <c r="C41" s="4">
        <v>30</v>
      </c>
      <c r="D41" s="8" t="s">
        <v>27</v>
      </c>
    </row>
    <row r="42" spans="1:4" x14ac:dyDescent="0.2">
      <c r="A42" s="4" t="s">
        <v>119</v>
      </c>
      <c r="B42" s="4" t="s">
        <v>128</v>
      </c>
      <c r="C42" s="4">
        <v>20</v>
      </c>
      <c r="D42" s="8" t="s">
        <v>28</v>
      </c>
    </row>
    <row r="43" spans="1:4" x14ac:dyDescent="0.2">
      <c r="A43" s="4" t="s">
        <v>116</v>
      </c>
      <c r="B43" s="4" t="s">
        <v>128</v>
      </c>
      <c r="C43" s="4">
        <v>60</v>
      </c>
      <c r="D43" s="8" t="s">
        <v>29</v>
      </c>
    </row>
    <row r="44" spans="1:4" x14ac:dyDescent="0.2">
      <c r="A44" s="4" t="s">
        <v>84</v>
      </c>
      <c r="B44" s="4" t="s">
        <v>128</v>
      </c>
      <c r="C44" s="4">
        <v>20</v>
      </c>
      <c r="D44" s="8" t="s">
        <v>22</v>
      </c>
    </row>
    <row r="45" spans="1:4" x14ac:dyDescent="0.2">
      <c r="A45" s="4" t="s">
        <v>90</v>
      </c>
      <c r="B45" s="4" t="s">
        <v>128</v>
      </c>
      <c r="C45" s="4">
        <v>95</v>
      </c>
      <c r="D45" s="8" t="s">
        <v>23</v>
      </c>
    </row>
    <row r="46" spans="1:4" x14ac:dyDescent="0.2">
      <c r="A46" s="4" t="s">
        <v>98</v>
      </c>
      <c r="B46" s="4" t="s">
        <v>128</v>
      </c>
      <c r="C46" s="4">
        <v>15</v>
      </c>
      <c r="D46" s="8" t="s">
        <v>24</v>
      </c>
    </row>
    <row r="47" spans="1:4" x14ac:dyDescent="0.2">
      <c r="A47" s="4" t="s">
        <v>104</v>
      </c>
      <c r="B47" s="4" t="s">
        <v>128</v>
      </c>
      <c r="C47" s="4">
        <v>30</v>
      </c>
      <c r="D47" s="8" t="s">
        <v>25</v>
      </c>
    </row>
    <row r="48" spans="1:4" x14ac:dyDescent="0.2">
      <c r="A48" s="4" t="s">
        <v>82</v>
      </c>
      <c r="B48" s="4" t="s">
        <v>128</v>
      </c>
      <c r="C48" s="4">
        <v>40</v>
      </c>
      <c r="D48" s="8" t="s">
        <v>0</v>
      </c>
    </row>
    <row r="49" spans="1:4" x14ac:dyDescent="0.2">
      <c r="A49" s="4" t="s">
        <v>102</v>
      </c>
      <c r="B49" s="4" t="s">
        <v>131</v>
      </c>
      <c r="C49" s="4">
        <v>0</v>
      </c>
      <c r="D49" s="8" t="s">
        <v>2</v>
      </c>
    </row>
    <row r="50" spans="1:4" x14ac:dyDescent="0.2">
      <c r="A50" s="4" t="s">
        <v>117</v>
      </c>
      <c r="B50" s="4" t="s">
        <v>131</v>
      </c>
      <c r="C50" s="4">
        <v>0</v>
      </c>
      <c r="D50" s="8" t="s">
        <v>1</v>
      </c>
    </row>
    <row r="54" spans="1:4" x14ac:dyDescent="0.2">
      <c r="C54" s="4">
        <f>16/50</f>
        <v>0.32</v>
      </c>
    </row>
  </sheetData>
  <phoneticPr fontId="4" type="noConversion"/>
  <pageMargins left="0.75" right="0.75" top="1" bottom="1" header="0.5" footer="0.5"/>
  <pageSetup paperSize="0" orientation="portrait" horizontalDpi="4294967292" verticalDpi="4294967292"/>
  <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Summary data</vt:lpstr>
      <vt:lpstr>Halflife curve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 Lambdon2</dc:creator>
  <cp:lastModifiedBy>Quentin Cronk</cp:lastModifiedBy>
  <dcterms:created xsi:type="dcterms:W3CDTF">2015-12-15T14:50:57Z</dcterms:created>
  <dcterms:modified xsi:type="dcterms:W3CDTF">2020-10-14T17:40:13Z</dcterms:modified>
</cp:coreProperties>
</file>