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t_Capremci\Rpt_Bal\BALANCES 2020\BALANCE_B17_29022020\"/>
    </mc:Choice>
  </mc:AlternateContent>
  <xr:revisionPtr revIDLastSave="0" documentId="8_{EE40C850-3762-4957-941A-DBC9ECD714A4}" xr6:coauthVersionLast="45" xr6:coauthVersionMax="45" xr10:uidLastSave="{00000000-0000-0000-0000-000000000000}"/>
  <bookViews>
    <workbookView xWindow="-120" yWindow="480" windowWidth="24240" windowHeight="13140" tabRatio="752" activeTab="2" xr2:uid="{00000000-000D-0000-FFFF-FFFF00000000}"/>
  </bookViews>
  <sheets>
    <sheet name="MOVIMIENTOS FEB-2020" sheetId="3" r:id="rId1"/>
    <sheet name="ESTADO DE SITUACIÓN FINANCIERA" sheetId="1" r:id="rId2"/>
    <sheet name="ESTADO DE RESULTADO INTEGRAL" sheetId="2" r:id="rId3"/>
  </sheets>
  <externalReferences>
    <externalReference r:id="rId4"/>
  </externalReferences>
  <definedNames>
    <definedName name="_xlnm._FilterDatabase" localSheetId="1" hidden="1">'ESTADO DE SITUACIÓN FINANCIERA'!$B$8:$E$8</definedName>
    <definedName name="_xlnm.Print_Area" localSheetId="2">'ESTADO DE RESULTADO INTEGRAL'!$B$2:$E$286</definedName>
    <definedName name="_xlnm.Print_Area" localSheetId="1">'ESTADO DE SITUACIÓN FINANCIERA'!$B$2:$E$278</definedName>
    <definedName name="_xlnm.Print_Titles" localSheetId="2">'ESTADO DE RESULTADO INTEGRAL'!$2:$8</definedName>
    <definedName name="_xlnm.Print_Titles" localSheetId="1">'ESTADO DE SITUACIÓN FINANCIERA'!$2:$8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9" i="2"/>
  <c r="I9" i="1"/>
  <c r="I12" i="1"/>
  <c r="I15" i="1"/>
  <c r="I18" i="1"/>
  <c r="I21" i="1"/>
  <c r="I28" i="1"/>
  <c r="I30" i="1"/>
  <c r="I34" i="1"/>
  <c r="I36" i="1"/>
  <c r="I42" i="1"/>
  <c r="I46" i="1"/>
  <c r="I49" i="1"/>
  <c r="I52" i="1"/>
  <c r="I58" i="1"/>
  <c r="I60" i="1"/>
  <c r="I73" i="1"/>
  <c r="I76" i="1"/>
  <c r="I79" i="1"/>
  <c r="I86" i="1"/>
  <c r="I90" i="1"/>
  <c r="I92" i="1"/>
  <c r="I94" i="1"/>
  <c r="I101" i="1"/>
  <c r="I104" i="1"/>
  <c r="I107" i="1"/>
  <c r="I109" i="1"/>
  <c r="I113" i="1"/>
  <c r="I116" i="1"/>
  <c r="I121" i="1"/>
  <c r="I123" i="1"/>
  <c r="I124" i="1"/>
  <c r="I127" i="1"/>
  <c r="I131" i="1"/>
  <c r="I135" i="1"/>
  <c r="I137" i="1"/>
  <c r="I142" i="1"/>
  <c r="I143" i="1"/>
  <c r="I144" i="1"/>
  <c r="I149" i="1"/>
  <c r="I151" i="1"/>
  <c r="I155" i="1"/>
  <c r="I158" i="1"/>
  <c r="I162" i="1"/>
  <c r="I163" i="1"/>
  <c r="I165" i="1"/>
  <c r="I167" i="1"/>
  <c r="I168" i="1"/>
  <c r="I170" i="1"/>
  <c r="I176" i="1"/>
  <c r="I178" i="1"/>
  <c r="I179" i="1"/>
  <c r="I181" i="1"/>
  <c r="I182" i="1"/>
  <c r="I186" i="1"/>
  <c r="I188" i="1"/>
  <c r="I189" i="1"/>
  <c r="I191" i="1"/>
  <c r="I194" i="1"/>
  <c r="I195" i="1"/>
  <c r="I198" i="1"/>
  <c r="I202" i="1"/>
  <c r="I207" i="1"/>
  <c r="I208" i="1"/>
  <c r="I209" i="1"/>
  <c r="I211" i="1"/>
  <c r="I213" i="1"/>
  <c r="I214" i="1"/>
  <c r="I215" i="1"/>
  <c r="I217" i="1"/>
  <c r="I219" i="1"/>
  <c r="I222" i="1"/>
  <c r="I228" i="1"/>
  <c r="I230" i="1"/>
  <c r="I233" i="1"/>
  <c r="I235" i="1"/>
  <c r="I242" i="1"/>
  <c r="I245" i="1"/>
  <c r="I247" i="1"/>
  <c r="I248" i="1"/>
  <c r="I249" i="1"/>
  <c r="I251" i="1"/>
  <c r="I253" i="1"/>
  <c r="I255" i="1"/>
  <c r="I256" i="1"/>
  <c r="I259" i="1"/>
  <c r="I261" i="1"/>
  <c r="I262" i="1"/>
  <c r="I264" i="1"/>
  <c r="I265" i="1"/>
  <c r="I267" i="1"/>
  <c r="H416" i="3" l="1"/>
  <c r="H371" i="3"/>
  <c r="H286" i="3"/>
  <c r="H2" i="3"/>
  <c r="G147" i="2"/>
  <c r="G9" i="2"/>
  <c r="G183" i="1"/>
  <c r="G9" i="1"/>
  <c r="I220" i="1" l="1"/>
  <c r="G269" i="1" l="1"/>
  <c r="E136" i="1" l="1"/>
  <c r="I136" i="1" s="1"/>
  <c r="E11" i="1" l="1"/>
  <c r="I11" i="1" s="1"/>
  <c r="E273" i="2" l="1"/>
  <c r="B269" i="2"/>
  <c r="B270" i="2" s="1"/>
  <c r="B271" i="2" s="1"/>
  <c r="E267" i="2"/>
  <c r="B250" i="2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E248" i="2"/>
  <c r="B244" i="2"/>
  <c r="B245" i="2" s="1"/>
  <c r="B246" i="2" s="1"/>
  <c r="B247" i="2" s="1"/>
  <c r="E242" i="2"/>
  <c r="E235" i="2"/>
  <c r="E228" i="2"/>
  <c r="B225" i="2"/>
  <c r="E223" i="2"/>
  <c r="B220" i="2"/>
  <c r="B221" i="2" s="1"/>
  <c r="E218" i="2"/>
  <c r="B215" i="2"/>
  <c r="B216" i="2" s="1"/>
  <c r="E213" i="2"/>
  <c r="B210" i="2"/>
  <c r="B211" i="2" s="1"/>
  <c r="E208" i="2"/>
  <c r="B205" i="2"/>
  <c r="B206" i="2" s="1"/>
  <c r="E197" i="2"/>
  <c r="E193" i="2" s="1"/>
  <c r="B188" i="2"/>
  <c r="B189" i="2" s="1"/>
  <c r="B190" i="2" s="1"/>
  <c r="B191" i="2" s="1"/>
  <c r="B192" i="2" s="1"/>
  <c r="E186" i="2"/>
  <c r="B182" i="2"/>
  <c r="B183" i="2" s="1"/>
  <c r="B184" i="2" s="1"/>
  <c r="E180" i="2"/>
  <c r="B178" i="2"/>
  <c r="B179" i="2" s="1"/>
  <c r="E176" i="2"/>
  <c r="B171" i="2"/>
  <c r="B172" i="2" s="1"/>
  <c r="B173" i="2" s="1"/>
  <c r="B174" i="2" s="1"/>
  <c r="B175" i="2" s="1"/>
  <c r="E169" i="2"/>
  <c r="B164" i="2"/>
  <c r="B165" i="2" s="1"/>
  <c r="B166" i="2" s="1"/>
  <c r="B167" i="2" s="1"/>
  <c r="B168" i="2" s="1"/>
  <c r="E162" i="2"/>
  <c r="B158" i="2"/>
  <c r="B159" i="2" s="1"/>
  <c r="E156" i="2"/>
  <c r="B151" i="2"/>
  <c r="B152" i="2" s="1"/>
  <c r="B153" i="2" s="1"/>
  <c r="B154" i="2" s="1"/>
  <c r="B155" i="2" s="1"/>
  <c r="E149" i="2"/>
  <c r="E144" i="2"/>
  <c r="E142" i="2" s="1"/>
  <c r="E139" i="2"/>
  <c r="B134" i="2"/>
  <c r="B135" i="2" s="1"/>
  <c r="B136" i="2" s="1"/>
  <c r="B137" i="2" s="1"/>
  <c r="E132" i="2"/>
  <c r="E129" i="2"/>
  <c r="B125" i="2"/>
  <c r="B126" i="2" s="1"/>
  <c r="B127" i="2" s="1"/>
  <c r="E123" i="2"/>
  <c r="B120" i="2"/>
  <c r="B121" i="2" s="1"/>
  <c r="E118" i="2"/>
  <c r="E116" i="2"/>
  <c r="B115" i="2"/>
  <c r="E113" i="2"/>
  <c r="B108" i="2"/>
  <c r="B109" i="2" s="1"/>
  <c r="B110" i="2" s="1"/>
  <c r="B111" i="2" s="1"/>
  <c r="B112" i="2" s="1"/>
  <c r="E106" i="2"/>
  <c r="B103" i="2"/>
  <c r="E101" i="2"/>
  <c r="E100" i="2" s="1"/>
  <c r="E95" i="2"/>
  <c r="B94" i="2"/>
  <c r="E92" i="2"/>
  <c r="B89" i="2"/>
  <c r="E87" i="2"/>
  <c r="B86" i="2"/>
  <c r="E84" i="2"/>
  <c r="B81" i="2"/>
  <c r="B82" i="2" s="1"/>
  <c r="B83" i="2" s="1"/>
  <c r="E79" i="2"/>
  <c r="B75" i="2"/>
  <c r="B76" i="2" s="1"/>
  <c r="B77" i="2" s="1"/>
  <c r="E73" i="2"/>
  <c r="B69" i="2"/>
  <c r="B70" i="2" s="1"/>
  <c r="B71" i="2" s="1"/>
  <c r="E67" i="2"/>
  <c r="B64" i="2"/>
  <c r="B65" i="2" s="1"/>
  <c r="B66" i="2" s="1"/>
  <c r="E62" i="2"/>
  <c r="B56" i="2"/>
  <c r="B57" i="2" s="1"/>
  <c r="B58" i="2" s="1"/>
  <c r="B59" i="2" s="1"/>
  <c r="B60" i="2" s="1"/>
  <c r="E54" i="2"/>
  <c r="B44" i="2"/>
  <c r="B45" i="2" s="1"/>
  <c r="B46" i="2" s="1"/>
  <c r="B47" i="2" s="1"/>
  <c r="B48" i="2" s="1"/>
  <c r="B49" i="2" s="1"/>
  <c r="B50" i="2" s="1"/>
  <c r="B51" i="2" s="1"/>
  <c r="E42" i="2"/>
  <c r="E41" i="2" s="1"/>
  <c r="B36" i="2"/>
  <c r="B37" i="2" s="1"/>
  <c r="B38" i="2" s="1"/>
  <c r="B39" i="2" s="1"/>
  <c r="B40" i="2" s="1"/>
  <c r="E34" i="2"/>
  <c r="B32" i="2"/>
  <c r="B33" i="2" s="1"/>
  <c r="E30" i="2"/>
  <c r="B27" i="2"/>
  <c r="B28" i="2" s="1"/>
  <c r="B29" i="2" s="1"/>
  <c r="E25" i="2"/>
  <c r="B20" i="2"/>
  <c r="B21" i="2" s="1"/>
  <c r="B22" i="2" s="1"/>
  <c r="B23" i="2" s="1"/>
  <c r="B24" i="2" s="1"/>
  <c r="E18" i="2"/>
  <c r="B13" i="2"/>
  <c r="B14" i="2" s="1"/>
  <c r="B15" i="2" s="1"/>
  <c r="B16" i="2" s="1"/>
  <c r="B17" i="2" s="1"/>
  <c r="E11" i="2"/>
  <c r="B268" i="1"/>
  <c r="E263" i="1"/>
  <c r="I263" i="1" s="1"/>
  <c r="E260" i="1"/>
  <c r="I260" i="1" s="1"/>
  <c r="E258" i="1"/>
  <c r="I258" i="1" s="1"/>
  <c r="E254" i="1"/>
  <c r="I254" i="1" s="1"/>
  <c r="B252" i="1"/>
  <c r="I252" i="1" s="1"/>
  <c r="E250" i="1"/>
  <c r="I250" i="1" s="1"/>
  <c r="B246" i="1"/>
  <c r="I246" i="1" s="1"/>
  <c r="E244" i="1"/>
  <c r="B236" i="1"/>
  <c r="E234" i="1"/>
  <c r="I234" i="1" s="1"/>
  <c r="B231" i="1"/>
  <c r="E229" i="1"/>
  <c r="I229" i="1" s="1"/>
  <c r="B223" i="1"/>
  <c r="E221" i="1"/>
  <c r="I221" i="1" s="1"/>
  <c r="B218" i="1"/>
  <c r="I218" i="1" s="1"/>
  <c r="E216" i="1"/>
  <c r="I216" i="1" s="1"/>
  <c r="B212" i="1"/>
  <c r="I212" i="1" s="1"/>
  <c r="E210" i="1"/>
  <c r="I210" i="1" s="1"/>
  <c r="E206" i="1"/>
  <c r="I206" i="1" s="1"/>
  <c r="B203" i="1"/>
  <c r="E201" i="1"/>
  <c r="I201" i="1" s="1"/>
  <c r="B199" i="1"/>
  <c r="E197" i="1"/>
  <c r="I197" i="1" s="1"/>
  <c r="B192" i="1"/>
  <c r="E190" i="1"/>
  <c r="I190" i="1" s="1"/>
  <c r="B187" i="1"/>
  <c r="I187" i="1" s="1"/>
  <c r="E185" i="1"/>
  <c r="I185" i="1" s="1"/>
  <c r="E180" i="1"/>
  <c r="I180" i="1" s="1"/>
  <c r="E177" i="1"/>
  <c r="I177" i="1" s="1"/>
  <c r="B171" i="1"/>
  <c r="E169" i="1"/>
  <c r="I169" i="1" s="1"/>
  <c r="B166" i="1"/>
  <c r="I166" i="1" s="1"/>
  <c r="E164" i="1"/>
  <c r="I164" i="1" s="1"/>
  <c r="B159" i="1"/>
  <c r="E157" i="1"/>
  <c r="I157" i="1" s="1"/>
  <c r="B152" i="1"/>
  <c r="E150" i="1"/>
  <c r="I150" i="1" s="1"/>
  <c r="B145" i="1"/>
  <c r="B138" i="1"/>
  <c r="B132" i="1"/>
  <c r="E130" i="1"/>
  <c r="I130" i="1" s="1"/>
  <c r="B128" i="1"/>
  <c r="E126" i="1"/>
  <c r="I126" i="1" s="1"/>
  <c r="B122" i="1"/>
  <c r="I122" i="1" s="1"/>
  <c r="E120" i="1"/>
  <c r="I120" i="1" s="1"/>
  <c r="B117" i="1"/>
  <c r="E115" i="1"/>
  <c r="I115" i="1" s="1"/>
  <c r="B110" i="1"/>
  <c r="E108" i="1"/>
  <c r="I108" i="1" s="1"/>
  <c r="B105" i="1"/>
  <c r="E103" i="1"/>
  <c r="I103" i="1" s="1"/>
  <c r="B102" i="1"/>
  <c r="I102" i="1" s="1"/>
  <c r="E100" i="1"/>
  <c r="I100" i="1" s="1"/>
  <c r="B95" i="1"/>
  <c r="E93" i="1"/>
  <c r="I93" i="1" s="1"/>
  <c r="B91" i="1"/>
  <c r="I91" i="1" s="1"/>
  <c r="E89" i="1"/>
  <c r="I89" i="1" s="1"/>
  <c r="B87" i="1"/>
  <c r="E85" i="1"/>
  <c r="I85" i="1" s="1"/>
  <c r="B80" i="1"/>
  <c r="E78" i="1"/>
  <c r="I78" i="1" s="1"/>
  <c r="B74" i="1"/>
  <c r="E72" i="1"/>
  <c r="B61" i="1"/>
  <c r="B53" i="1"/>
  <c r="E51" i="1"/>
  <c r="I51" i="1" s="1"/>
  <c r="B50" i="1"/>
  <c r="I50" i="1" s="1"/>
  <c r="E48" i="1"/>
  <c r="I48" i="1" s="1"/>
  <c r="B47" i="1"/>
  <c r="I47" i="1" s="1"/>
  <c r="E45" i="1"/>
  <c r="I45" i="1" s="1"/>
  <c r="B43" i="1"/>
  <c r="E41" i="1"/>
  <c r="I41" i="1" s="1"/>
  <c r="B37" i="1"/>
  <c r="E35" i="1"/>
  <c r="I35" i="1" s="1"/>
  <c r="B31" i="1"/>
  <c r="E29" i="1"/>
  <c r="I29" i="1" s="1"/>
  <c r="B22" i="1"/>
  <c r="E20" i="1"/>
  <c r="I20" i="1" s="1"/>
  <c r="B16" i="1"/>
  <c r="E14" i="1"/>
  <c r="I14" i="1" s="1"/>
  <c r="B13" i="1"/>
  <c r="I13" i="1" s="1"/>
  <c r="B106" i="1" l="1"/>
  <c r="I106" i="1" s="1"/>
  <c r="I105" i="1"/>
  <c r="B160" i="1"/>
  <c r="I159" i="1"/>
  <c r="B62" i="1"/>
  <c r="I61" i="1"/>
  <c r="B111" i="1"/>
  <c r="I110" i="1"/>
  <c r="B133" i="1"/>
  <c r="I132" i="1"/>
  <c r="B193" i="1"/>
  <c r="I193" i="1" s="1"/>
  <c r="I192" i="1"/>
  <c r="I244" i="1"/>
  <c r="E243" i="1"/>
  <c r="I243" i="1" s="1"/>
  <c r="B269" i="1"/>
  <c r="I268" i="1"/>
  <c r="B88" i="1"/>
  <c r="I88" i="1" s="1"/>
  <c r="I87" i="1"/>
  <c r="B17" i="1"/>
  <c r="I17" i="1" s="1"/>
  <c r="I16" i="1"/>
  <c r="B44" i="1"/>
  <c r="I44" i="1" s="1"/>
  <c r="I43" i="1"/>
  <c r="E59" i="1"/>
  <c r="I59" i="1" s="1"/>
  <c r="I72" i="1"/>
  <c r="B139" i="1"/>
  <c r="I138" i="1"/>
  <c r="B172" i="1"/>
  <c r="I171" i="1"/>
  <c r="B96" i="1"/>
  <c r="I95" i="1"/>
  <c r="B146" i="1"/>
  <c r="I145" i="1"/>
  <c r="B200" i="1"/>
  <c r="I200" i="1" s="1"/>
  <c r="I199" i="1"/>
  <c r="B23" i="1"/>
  <c r="I22" i="1"/>
  <c r="B224" i="1"/>
  <c r="I223" i="1"/>
  <c r="B75" i="1"/>
  <c r="I75" i="1" s="1"/>
  <c r="I74" i="1"/>
  <c r="B118" i="1"/>
  <c r="I117" i="1"/>
  <c r="B81" i="1"/>
  <c r="I80" i="1"/>
  <c r="B153" i="1"/>
  <c r="I152" i="1"/>
  <c r="B204" i="1"/>
  <c r="I204" i="1" s="1"/>
  <c r="I203" i="1"/>
  <c r="B32" i="1"/>
  <c r="I31" i="1"/>
  <c r="B232" i="1"/>
  <c r="I232" i="1" s="1"/>
  <c r="I231" i="1"/>
  <c r="B129" i="1"/>
  <c r="I129" i="1" s="1"/>
  <c r="I128" i="1"/>
  <c r="B38" i="1"/>
  <c r="I37" i="1"/>
  <c r="B54" i="1"/>
  <c r="I53" i="1"/>
  <c r="B237" i="1"/>
  <c r="I236" i="1"/>
  <c r="E10" i="2"/>
  <c r="E91" i="2"/>
  <c r="E105" i="2"/>
  <c r="E161" i="2"/>
  <c r="E202" i="2"/>
  <c r="E241" i="2"/>
  <c r="E53" i="2"/>
  <c r="E148" i="2"/>
  <c r="E10" i="1"/>
  <c r="I10" i="1" s="1"/>
  <c r="E114" i="1"/>
  <c r="I114" i="1" s="1"/>
  <c r="E184" i="1"/>
  <c r="I184" i="1" s="1"/>
  <c r="E19" i="1"/>
  <c r="I19" i="1" s="1"/>
  <c r="E196" i="1"/>
  <c r="I196" i="1" s="1"/>
  <c r="E205" i="1"/>
  <c r="I205" i="1" s="1"/>
  <c r="E125" i="1"/>
  <c r="I125" i="1" s="1"/>
  <c r="E156" i="1"/>
  <c r="I156" i="1" s="1"/>
  <c r="E77" i="1"/>
  <c r="I77" i="1" s="1"/>
  <c r="B55" i="1" l="1"/>
  <c r="I54" i="1"/>
  <c r="B33" i="1"/>
  <c r="I33" i="1" s="1"/>
  <c r="I32" i="1"/>
  <c r="B119" i="1"/>
  <c r="I119" i="1" s="1"/>
  <c r="I118" i="1"/>
  <c r="B147" i="1"/>
  <c r="I146" i="1"/>
  <c r="B39" i="1"/>
  <c r="I38" i="1"/>
  <c r="B270" i="1"/>
  <c r="I270" i="1" s="1"/>
  <c r="B112" i="1"/>
  <c r="I112" i="1" s="1"/>
  <c r="I111" i="1"/>
  <c r="B154" i="1"/>
  <c r="I154" i="1" s="1"/>
  <c r="I153" i="1"/>
  <c r="B225" i="1"/>
  <c r="I224" i="1"/>
  <c r="B97" i="1"/>
  <c r="I96" i="1"/>
  <c r="B63" i="1"/>
  <c r="I62" i="1"/>
  <c r="B238" i="1"/>
  <c r="I237" i="1"/>
  <c r="B82" i="1"/>
  <c r="I81" i="1"/>
  <c r="B24" i="1"/>
  <c r="I23" i="1"/>
  <c r="B173" i="1"/>
  <c r="I172" i="1"/>
  <c r="B161" i="1"/>
  <c r="I161" i="1" s="1"/>
  <c r="I160" i="1"/>
  <c r="B140" i="1"/>
  <c r="I139" i="1"/>
  <c r="B134" i="1"/>
  <c r="I134" i="1" s="1"/>
  <c r="I133" i="1"/>
  <c r="E147" i="2"/>
  <c r="H147" i="2" s="1"/>
  <c r="E201" i="2"/>
  <c r="E9" i="2"/>
  <c r="H9" i="2" s="1"/>
  <c r="E9" i="1"/>
  <c r="E183" i="1"/>
  <c r="H9" i="1" l="1"/>
  <c r="B239" i="1"/>
  <c r="I238" i="1"/>
  <c r="B148" i="1"/>
  <c r="I148" i="1" s="1"/>
  <c r="I147" i="1"/>
  <c r="B64" i="1"/>
  <c r="I63" i="1"/>
  <c r="B174" i="1"/>
  <c r="I173" i="1"/>
  <c r="B25" i="1"/>
  <c r="I24" i="1"/>
  <c r="B98" i="1"/>
  <c r="I97" i="1"/>
  <c r="H183" i="1"/>
  <c r="I183" i="1"/>
  <c r="B141" i="1"/>
  <c r="I141" i="1" s="1"/>
  <c r="I140" i="1"/>
  <c r="B83" i="1"/>
  <c r="I82" i="1"/>
  <c r="B226" i="1"/>
  <c r="I225" i="1"/>
  <c r="B40" i="1"/>
  <c r="I40" i="1" s="1"/>
  <c r="I39" i="1"/>
  <c r="B56" i="1"/>
  <c r="I55" i="1"/>
  <c r="E269" i="1"/>
  <c r="B57" i="1" l="1"/>
  <c r="I57" i="1" s="1"/>
  <c r="I56" i="1"/>
  <c r="B175" i="1"/>
  <c r="I175" i="1" s="1"/>
  <c r="I174" i="1"/>
  <c r="B65" i="1"/>
  <c r="I64" i="1"/>
  <c r="B99" i="1"/>
  <c r="I99" i="1" s="1"/>
  <c r="I98" i="1"/>
  <c r="B227" i="1"/>
  <c r="I227" i="1" s="1"/>
  <c r="I226" i="1"/>
  <c r="H269" i="1"/>
  <c r="I269" i="1"/>
  <c r="B84" i="1"/>
  <c r="I84" i="1" s="1"/>
  <c r="I83" i="1"/>
  <c r="B26" i="1"/>
  <c r="I25" i="1"/>
  <c r="B240" i="1"/>
  <c r="I239" i="1"/>
  <c r="E266" i="1"/>
  <c r="B241" i="1" l="1"/>
  <c r="I241" i="1" s="1"/>
  <c r="I240" i="1"/>
  <c r="B27" i="1"/>
  <c r="I27" i="1" s="1"/>
  <c r="I26" i="1"/>
  <c r="B66" i="1"/>
  <c r="I65" i="1"/>
  <c r="E257" i="1"/>
  <c r="I266" i="1"/>
  <c r="B67" i="1" l="1"/>
  <c r="I66" i="1"/>
  <c r="E271" i="1"/>
  <c r="E272" i="1" s="1"/>
  <c r="I257" i="1"/>
  <c r="B68" i="1" l="1"/>
  <c r="I67" i="1"/>
  <c r="B69" i="1" l="1"/>
  <c r="I68" i="1"/>
  <c r="B70" i="1" l="1"/>
  <c r="I69" i="1"/>
  <c r="B71" i="1" l="1"/>
  <c r="I71" i="1" s="1"/>
  <c r="I70" i="1"/>
</calcChain>
</file>

<file path=xl/sharedStrings.xml><?xml version="1.0" encoding="utf-8"?>
<sst xmlns="http://schemas.openxmlformats.org/spreadsheetml/2006/main" count="1470" uniqueCount="1324">
  <si>
    <t>ACTIVOS</t>
  </si>
  <si>
    <t>FONDOS DISPONIBLES</t>
  </si>
  <si>
    <t>CAJA</t>
  </si>
  <si>
    <t>Efectivo</t>
  </si>
  <si>
    <t>Caja chica</t>
  </si>
  <si>
    <t>BANCOS Y OTRAS INSTITUCIONES FINANCIERAS</t>
  </si>
  <si>
    <t>Bancos e instituciones financieras locales</t>
  </si>
  <si>
    <t>Bancos e instituciones financieras del exterior</t>
  </si>
  <si>
    <t>Remesas en tránsito</t>
  </si>
  <si>
    <t>EFECTOS DE COBRO INMEDIATO</t>
  </si>
  <si>
    <t>INVERSIONES NO PRIVATIVAS</t>
  </si>
  <si>
    <t>INVERSIONES RENTA FIJA SECTOR FINANCIERO PRIVADO</t>
  </si>
  <si>
    <t>Certificados de depósito</t>
  </si>
  <si>
    <t>Pólizas de acumulación</t>
  </si>
  <si>
    <t>Valores de titularización</t>
  </si>
  <si>
    <t>Obligaciones emitidas por instituciones financieras</t>
  </si>
  <si>
    <t>Papel comercial emitido por instituciones financieras</t>
  </si>
  <si>
    <t>Reportos financieros</t>
  </si>
  <si>
    <t>Reporto bursátil</t>
  </si>
  <si>
    <t>Otras</t>
  </si>
  <si>
    <t xml:space="preserve">INVERSIONES RENTA FIJA SECTOR NO FINANCIERO PRIVADO </t>
  </si>
  <si>
    <t>Obligaciones emitidas por instituciones no financieras</t>
  </si>
  <si>
    <t>Papel comercial emitido por instituciones no financieras</t>
  </si>
  <si>
    <t>Reportos bursátiles</t>
  </si>
  <si>
    <t>INVERSIONES RENTA FIJA SECTOR FINANCIERO PÚBLICO</t>
  </si>
  <si>
    <t>Obligaciones emitidas por instituciones financieras públicas</t>
  </si>
  <si>
    <t>Papel comercial emitido por instituciones financieras públicas</t>
  </si>
  <si>
    <t xml:space="preserve">INVERSIONES RENTA FIJA SECTOR NO FINANCIERO PÚBLICO </t>
  </si>
  <si>
    <t>Obligaciones emitidas por instituciones no financieras públicas</t>
  </si>
  <si>
    <t>Papel comercial emitido por instituciones no financieras públicas</t>
  </si>
  <si>
    <t>INVERSIONES RENTA VARIABLE SECTOR FINANCIERO PRIVADO</t>
  </si>
  <si>
    <t>Acciones</t>
  </si>
  <si>
    <t>INVERSIONES RENTA VARIABLE SECTOR NO FINANCIERO PRIVADO</t>
  </si>
  <si>
    <t xml:space="preserve">(PROVISIONES PARA INVERSIONES NO PRIVATIVAS) </t>
  </si>
  <si>
    <t>(Inversiones renta fija sector financiero privado)</t>
  </si>
  <si>
    <t>(Inversiones renta fija sector no financiero privado)</t>
  </si>
  <si>
    <t>(Inversiones renta fija sector financiero público)</t>
  </si>
  <si>
    <t>(Inversiones renta fija sector no financiero público)</t>
  </si>
  <si>
    <t>(Inversiones renta variable sector financiero privado)</t>
  </si>
  <si>
    <t>(Inversiones renta variable sector no financiero privado)</t>
  </si>
  <si>
    <t>(Provisión general)</t>
  </si>
  <si>
    <t>INVERSIONES PRIVATIVAS</t>
  </si>
  <si>
    <t>PRÉSTAMOS QUIROGRAFARIOS POR VENCER</t>
  </si>
  <si>
    <t>PRÉSTAMOS QUIROGRAFARIOS RENOVADOS</t>
  </si>
  <si>
    <t>PRÉSTAMOS QUIROGRAFARIOS REESTRUCTURADOS</t>
  </si>
  <si>
    <t>PRÉSTAMOS QUIROGRAFARIOS VENCIDOS</t>
  </si>
  <si>
    <t>PRÉSTAMOS PRENDARIOS POR VENCER</t>
  </si>
  <si>
    <t>PRÉSTAMOS PRENDARIOS RENOVADOS</t>
  </si>
  <si>
    <t>PRÉSTAMOS PRENDARIOS REESTRUCTURADOS</t>
  </si>
  <si>
    <t>PRÉSTAMOS PRENDARIOS VENCIDOS</t>
  </si>
  <si>
    <t>PRÉSTAMOS HIPOTECARIOS POR VENCER</t>
  </si>
  <si>
    <t>PRÉSTAMOS HIPOTECARIOS RENOVADOS</t>
  </si>
  <si>
    <t>PRÉSTAMOS HIPOTECARIOS REESTRUCTURADOS</t>
  </si>
  <si>
    <t>PRÉSTAMOS HIPOTECARIOS VENCIDOS</t>
  </si>
  <si>
    <t>(PROVISIONES PARA INVERSIONES PRIVATIVAS)</t>
  </si>
  <si>
    <t xml:space="preserve">(Quirografarios) </t>
  </si>
  <si>
    <t xml:space="preserve">(Prendarios) </t>
  </si>
  <si>
    <t xml:space="preserve">(Hipotecarios) </t>
  </si>
  <si>
    <t>CUENTAS POR COBRAR</t>
  </si>
  <si>
    <t>RENDIMIENTOS POR COBRAR INVERSIONES NO PRIVATIVAS</t>
  </si>
  <si>
    <t>Inversiones renta fija sector financiero privado</t>
  </si>
  <si>
    <t>Inversiones renta fija sector no financiero privado</t>
  </si>
  <si>
    <t>Inversiones renta fija sector financiero público</t>
  </si>
  <si>
    <t>Inversiones renta fija sector no financiero público</t>
  </si>
  <si>
    <t>Inversiones renta variable sector financiero privado</t>
  </si>
  <si>
    <t>Inversiones renta variable sector no financiero privado</t>
  </si>
  <si>
    <t>INTERESES POR COBRAR INVERSIONES PRIVATIVAS</t>
  </si>
  <si>
    <t>Intereses por préstamos quirografarios</t>
  </si>
  <si>
    <t>Intereses por préstamos prendarios</t>
  </si>
  <si>
    <t>Intereses por préstamos hipotecarios</t>
  </si>
  <si>
    <t>CUENTAS POR COBRAR AL PERSONAL</t>
  </si>
  <si>
    <t>Préstamos</t>
  </si>
  <si>
    <t>Anticipos de sueldos</t>
  </si>
  <si>
    <t>Otros conceptos</t>
  </si>
  <si>
    <t>INVERSIONES NO PRIVATIVAS VENCIDAS</t>
  </si>
  <si>
    <t>PLANILLAS EMITIDAS</t>
  </si>
  <si>
    <t xml:space="preserve">Aportes </t>
  </si>
  <si>
    <t>CUENTAS POR COBRAR VARIAS</t>
  </si>
  <si>
    <t>Cheques protestados y rechazados</t>
  </si>
  <si>
    <t>Arrendatarios</t>
  </si>
  <si>
    <t>Pago por cuenta de particípes a cobrar</t>
  </si>
  <si>
    <t>Otros</t>
  </si>
  <si>
    <t>(PROVISIONES PARA CUENTAS POR COBRAR)</t>
  </si>
  <si>
    <t>(Provisiones intereses inversiones privativas)</t>
  </si>
  <si>
    <t>(Provisiones rendimientos inversiones no privativas)</t>
  </si>
  <si>
    <t>(Provisiones inversiones privativas vencidas)</t>
  </si>
  <si>
    <t>(Provisiones otras cuentas por cobrar)</t>
  </si>
  <si>
    <t xml:space="preserve">INVERSIÓN EN PROYECTOS INMOBILIARIOS </t>
  </si>
  <si>
    <r>
      <t>PROYECTOS INMOBILIARIOS</t>
    </r>
    <r>
      <rPr>
        <sz val="8"/>
        <rFont val="Arial"/>
        <family val="2"/>
      </rPr>
      <t xml:space="preserve"> </t>
    </r>
  </si>
  <si>
    <t>Terrenos para urbanizar</t>
  </si>
  <si>
    <t>Terrenos para edificar</t>
  </si>
  <si>
    <t>Obras de urbanización</t>
  </si>
  <si>
    <t>Obras de edificación</t>
  </si>
  <si>
    <t>PROYECTOS TERMINADOS</t>
  </si>
  <si>
    <t>Inmuebles disponibles para la venta</t>
  </si>
  <si>
    <t xml:space="preserve">Inmuebles para arrendar </t>
  </si>
  <si>
    <t>(Depreciación inmuebles para arrendar)</t>
  </si>
  <si>
    <t>(PROVISIÓN PROYECTOS INMOBILIARIOS)</t>
  </si>
  <si>
    <t>PROPIEDAD Y EQUIPO</t>
  </si>
  <si>
    <t>BIENES INMUEBLES</t>
  </si>
  <si>
    <t>Terrenos</t>
  </si>
  <si>
    <t>Edificios</t>
  </si>
  <si>
    <t>Construcciones y remodelaciones en curso</t>
  </si>
  <si>
    <t>BIENES MUEBLES</t>
  </si>
  <si>
    <t>Muebles y enseres</t>
  </si>
  <si>
    <t>Equipo de oficina</t>
  </si>
  <si>
    <t>Equipo de computación</t>
  </si>
  <si>
    <t>Vehículos</t>
  </si>
  <si>
    <t>(DEPRECIACIÓN ACUMULADA)</t>
  </si>
  <si>
    <t>(Edificios)</t>
  </si>
  <si>
    <t>(Muebles y enseres)</t>
  </si>
  <si>
    <t>(Equipo de oficina)</t>
  </si>
  <si>
    <t>(Equipo de computacion)</t>
  </si>
  <si>
    <t>(Vehiculos)</t>
  </si>
  <si>
    <t>(Otros)</t>
  </si>
  <si>
    <t>BIENES ADJUDICADOS POR PAGO Y RECIBIDOS EN DACIÓN</t>
  </si>
  <si>
    <t>TERRENOS</t>
  </si>
  <si>
    <t>EDIFICIOS</t>
  </si>
  <si>
    <t>MOBILIARIO, MAQUINARIA Y EQUIPO</t>
  </si>
  <si>
    <t>UNIDADES DE TRANSPORTE</t>
  </si>
  <si>
    <t>TÍTULOS VALORES</t>
  </si>
  <si>
    <t>OTROS</t>
  </si>
  <si>
    <t>(PROVISIÓN PARA BIENES ADJUDICADOS POR PAGO Y RECIBIDOS EN DACIÓN)</t>
  </si>
  <si>
    <t>(Mobiliario, maquinaria y equipo)</t>
  </si>
  <si>
    <t>(Unidades de transporte)</t>
  </si>
  <si>
    <t>(Títulos valores)</t>
  </si>
  <si>
    <t>OTROS ACTIVOS</t>
  </si>
  <si>
    <t>PAGOS ANTICIPADOS</t>
  </si>
  <si>
    <t>Anticipos a Contratistas</t>
  </si>
  <si>
    <t>Anticipos a Proveedores</t>
  </si>
  <si>
    <t>Arriendos</t>
  </si>
  <si>
    <t>Seguros</t>
  </si>
  <si>
    <t>(Amortización acumulada pagos anticipados)</t>
  </si>
  <si>
    <t>GASTOS DIFERIDOS</t>
  </si>
  <si>
    <t>Licencias y programas de computación</t>
  </si>
  <si>
    <t>Gastos de adecuación</t>
  </si>
  <si>
    <t>(Amortización acumulada gastos anticipados)</t>
  </si>
  <si>
    <t>DERECHOS FIDUCIARIOS</t>
  </si>
  <si>
    <t>Inversiones no privativas</t>
  </si>
  <si>
    <t>Inversiones privativas</t>
  </si>
  <si>
    <t xml:space="preserve">Proyectos inmobiliarios  </t>
  </si>
  <si>
    <t>Proyectos terminados</t>
  </si>
  <si>
    <t>Propiedad y equipo</t>
  </si>
  <si>
    <t>Fideicomisos de administración</t>
  </si>
  <si>
    <t>Fideicomisos en garantía</t>
  </si>
  <si>
    <t xml:space="preserve">OTROS </t>
  </si>
  <si>
    <t>Faltantes de caja</t>
  </si>
  <si>
    <t>Otros activos</t>
  </si>
  <si>
    <t>(PROVISIÓN PARA OTROS ACTIVOS)</t>
  </si>
  <si>
    <t>(Derechos fiduciarios)</t>
  </si>
  <si>
    <t>PASIVOS</t>
  </si>
  <si>
    <t>CUENTA INDIVIDUAL</t>
  </si>
  <si>
    <t>CESANTÍA</t>
  </si>
  <si>
    <t>Aportes personales</t>
  </si>
  <si>
    <t>Aportes patronales</t>
  </si>
  <si>
    <t>Aporte personal adicional</t>
  </si>
  <si>
    <t>Aportes retiro voluntario cesantía</t>
  </si>
  <si>
    <t>JUBILACIÓN</t>
  </si>
  <si>
    <t xml:space="preserve">Aporte adicional personal </t>
  </si>
  <si>
    <t>Aportes retiro voluntario con relación laboral</t>
  </si>
  <si>
    <t>Aportes retiro voluntario sin relación laboral</t>
  </si>
  <si>
    <t>BENEFICIO DEFINIDO</t>
  </si>
  <si>
    <t xml:space="preserve">CUENTAS POR PAGAR </t>
  </si>
  <si>
    <t>PRESTACIONES LIQUIDADAS POR PAGAR</t>
  </si>
  <si>
    <t>Cesantía</t>
  </si>
  <si>
    <t>Jubilación</t>
  </si>
  <si>
    <t>Otras prestaciones</t>
  </si>
  <si>
    <t>PLANILLAS EMITIDAS POR PAGAR</t>
  </si>
  <si>
    <t>Aportes</t>
  </si>
  <si>
    <t>CONTRIBUCIONES</t>
  </si>
  <si>
    <t>Superintendencia de Bancos y Seguros</t>
  </si>
  <si>
    <t>IMPUESTOS Y TASAS</t>
  </si>
  <si>
    <t>Impuestos municipales</t>
  </si>
  <si>
    <t>Retenciones IVA</t>
  </si>
  <si>
    <t>TASA DE ADMINISTRACIÓN BIESS</t>
  </si>
  <si>
    <t>OTRAS CUENTAS POR PAGAR</t>
  </si>
  <si>
    <t>Intereses por pagar</t>
  </si>
  <si>
    <t xml:space="preserve">Proveedores </t>
  </si>
  <si>
    <t>Honorarios por pagar</t>
  </si>
  <si>
    <t>Servicios básicos por pagar</t>
  </si>
  <si>
    <t>Dietas</t>
  </si>
  <si>
    <t>Cheques girados no cobrados</t>
  </si>
  <si>
    <t>Otras cuentas por pagar</t>
  </si>
  <si>
    <t>OBLIGACIONES FINANCIERAS</t>
  </si>
  <si>
    <t>SOBREGIROS BANCARIOS</t>
  </si>
  <si>
    <t>OBLIGACIONES CON BANCOS Y OTRAS INSTITUCIONES FINANCIERAS LOCALES</t>
  </si>
  <si>
    <t>OBLIGACIONES CON BANCOS Y OTRAS INSTITUCIONES FINANCIERAS DEL EXTERIOR</t>
  </si>
  <si>
    <t>OTRAS OBLIGACIONES</t>
  </si>
  <si>
    <t>OBLIGACIONES PATRONALES</t>
  </si>
  <si>
    <t>REMUNERACIONES POR PAGAR</t>
  </si>
  <si>
    <t>BENEFICIOS SOCIALES</t>
  </si>
  <si>
    <t>APORTES Y RETENCIONES IESS</t>
  </si>
  <si>
    <t>FONDO DE RESERVA</t>
  </si>
  <si>
    <t>RETENCIONES EN LA FUENTE</t>
  </si>
  <si>
    <t>RETENCIONES JUDICIALES</t>
  </si>
  <si>
    <t>GASTOS DE REPRESENTACIÓN</t>
  </si>
  <si>
    <t>OTRAS RETENCIONES Y DESCUENTOS</t>
  </si>
  <si>
    <t>OTROS PASIVOS</t>
  </si>
  <si>
    <t xml:space="preserve">INGRESOS RECIBIDOS POR ANTICIPADO </t>
  </si>
  <si>
    <t>Intereses recibidos por anticipado</t>
  </si>
  <si>
    <t>Arriendos recibidos por anticipado</t>
  </si>
  <si>
    <t>Ingresos por valuación de bienes entregados en fideicomiso inmobiliario</t>
  </si>
  <si>
    <t>Jubilación patronal de empleados</t>
  </si>
  <si>
    <t>ANTICIPOS RECIBIDOS POR VENTA DE PROYECTOS INMOBILIARIOS</t>
  </si>
  <si>
    <t>Terrenos urbanizados</t>
  </si>
  <si>
    <t>Inmuebles</t>
  </si>
  <si>
    <t>JUBILACIÓN PATRONAL DE EMPLEADOS</t>
  </si>
  <si>
    <t>Sobrantes de caja</t>
  </si>
  <si>
    <t>Varios</t>
  </si>
  <si>
    <t>PATRIMONIO</t>
  </si>
  <si>
    <t>RESERVAS</t>
  </si>
  <si>
    <t>RESERVAS ESPECIALES</t>
  </si>
  <si>
    <t xml:space="preserve">SUPERÁVIT POR VALUACIONES </t>
  </si>
  <si>
    <t>SUPERÁVIT POR VALUACIÓN DE PROPIEDADES</t>
  </si>
  <si>
    <t>SUPERÁVIT POR VALUACIÓN DE INVERSIONES EN ACCIONES</t>
  </si>
  <si>
    <t>OTROS APORTES RESTRINGIDOS</t>
  </si>
  <si>
    <t xml:space="preserve">CESANTÍA </t>
  </si>
  <si>
    <t>RESULTADOS</t>
  </si>
  <si>
    <t>EXCEDENTES ACUMULADOS</t>
  </si>
  <si>
    <t>(PÉRDIDAS ACUMULADAS)</t>
  </si>
  <si>
    <t>EXCEDENTES DEL EJERCICIO</t>
  </si>
  <si>
    <t>(PÉRDIDAS DEL EJERCICIO)</t>
  </si>
  <si>
    <t>2 + 3</t>
  </si>
  <si>
    <t>PASIVO + PATRIMONIO</t>
  </si>
  <si>
    <t>DIFERENCIA</t>
  </si>
  <si>
    <t>GASTOS</t>
  </si>
  <si>
    <t>PÉRDIDA EN VENTA O VALUACIÓN DE ACTIVOS</t>
  </si>
  <si>
    <t>PÉRDIDA EN VENTA DE INVERSIONES NO PRIVATIVAS</t>
  </si>
  <si>
    <t>PÉRDIDA EN VALUACIÓN DE INVERSIONES NO PRIVATIVAS</t>
  </si>
  <si>
    <t>PÉRDIDA POR DISPOSICIÓN O VALUACIÓN DE PROPIEDAD Y EQUIPO</t>
  </si>
  <si>
    <t>Pérdida por disposición o valuación de terrenos</t>
  </si>
  <si>
    <t>Pérdida por disposición o valuación de edificios</t>
  </si>
  <si>
    <t>Pérdida por disposición de muebles, enseres y equipos</t>
  </si>
  <si>
    <t>Pérdida por disposición de vehículos</t>
  </si>
  <si>
    <t xml:space="preserve">PÉRDIDA POR DISPOSICIÓN O VALUACIÓN DE PROYECTOS </t>
  </si>
  <si>
    <t>Pérdida en disposición de inmuebles para la venta</t>
  </si>
  <si>
    <t>Pérdida en disposición de inmuebles para arrendar</t>
  </si>
  <si>
    <t>Pérdida en valuación de inmuebles para la venta</t>
  </si>
  <si>
    <t>PÉRDIDA POR AJUSTES O VALUACIÓN DE DERECHOS FIDUCIARIOS</t>
  </si>
  <si>
    <t>GASTOS DE PERSONAL</t>
  </si>
  <si>
    <t>GASTOS DEL PERSONAL</t>
  </si>
  <si>
    <t>Remuneraciones o salario</t>
  </si>
  <si>
    <t>Remuneración extraordinaria</t>
  </si>
  <si>
    <t>Décimos sueldos</t>
  </si>
  <si>
    <t>Aporte Patronal</t>
  </si>
  <si>
    <t>Fondo de reserva</t>
  </si>
  <si>
    <t>Jubilación patronal</t>
  </si>
  <si>
    <t>Por desahucio o despido</t>
  </si>
  <si>
    <t>Uniformes</t>
  </si>
  <si>
    <t>Gastos de representación</t>
  </si>
  <si>
    <t>GASTOS POR BIENES Y SERVICIOS DE CONSUMO</t>
  </si>
  <si>
    <t>SERVICIOS PÚBLICOS Y GENERALES</t>
  </si>
  <si>
    <t>Servicios básicos</t>
  </si>
  <si>
    <t>Servicio transporte personal</t>
  </si>
  <si>
    <t>Movilizaciones</t>
  </si>
  <si>
    <t>Impresión, reproducción y publicaciones</t>
  </si>
  <si>
    <t>Servicios de vigilancia</t>
  </si>
  <si>
    <t>Servicios de aseo y limpieza</t>
  </si>
  <si>
    <t>Otros servicios generales</t>
  </si>
  <si>
    <t>TRASLADOS, VIATICOS Y SUBSISTENCIAS</t>
  </si>
  <si>
    <t>Pasajes en el interior</t>
  </si>
  <si>
    <t>Pasajes para el exterior</t>
  </si>
  <si>
    <t>Viáticos y subsistencias internas</t>
  </si>
  <si>
    <t>Viáticos y subsistencias en el exterior</t>
  </si>
  <si>
    <t>INSTALACIONES, MANTENIMIENTO Y REPARACIONES</t>
  </si>
  <si>
    <t>Mantenimiento de terrenos</t>
  </si>
  <si>
    <t>Instalaciones y mantenimiento de edificios y oficinas</t>
  </si>
  <si>
    <t>Mantenimiento de mobiliarios y equipos</t>
  </si>
  <si>
    <t>Mantenimiento de vehículos</t>
  </si>
  <si>
    <t>GASTOS POR ARRENDAMIENTO OPERATIVO</t>
  </si>
  <si>
    <t>Arrendamiento edificios, locales y oficinas</t>
  </si>
  <si>
    <t>Arrendamiento de  vehículos</t>
  </si>
  <si>
    <t>Arrendamientos de equipos informáticos</t>
  </si>
  <si>
    <t>Arrendamientos y licencias de uso de paquetes informáticos</t>
  </si>
  <si>
    <t>HONORARIOS A PROFESIONALES</t>
  </si>
  <si>
    <t>Consultoría, asesoría e investigación especializada</t>
  </si>
  <si>
    <t>Servicios de auditoría externa</t>
  </si>
  <si>
    <t>Servicios profesionales</t>
  </si>
  <si>
    <t>Diseño de proyectos no ejecutados</t>
  </si>
  <si>
    <t>BIENES DE USO Y CONSUMO CORRIENTE</t>
  </si>
  <si>
    <t>Material de Oficina</t>
  </si>
  <si>
    <t>Material de imprenta, fotografía, reproducción y publicidad</t>
  </si>
  <si>
    <t>GASTOS DE INFORMÁTICA</t>
  </si>
  <si>
    <t>Desarrollo de sistemas informáticos</t>
  </si>
  <si>
    <t>Mantenimiento de sistemas y equipos informáticos</t>
  </si>
  <si>
    <t>GASTOS FINANCIEROS Y OPERATIVOS</t>
  </si>
  <si>
    <t>TÍTULOS Y VALORES</t>
  </si>
  <si>
    <t>Comisión en compra o venta de inversiones</t>
  </si>
  <si>
    <t xml:space="preserve">Prima en compra de inversiones </t>
  </si>
  <si>
    <t>COSTOS FINANCIEROS</t>
  </si>
  <si>
    <t>Intereses en préstamos</t>
  </si>
  <si>
    <t>Gastos bancarios</t>
  </si>
  <si>
    <t>COSTOS POR SERVICIOS FIDUCIARIOS</t>
  </si>
  <si>
    <t>GASTOS POR TASA DE ADMINISTRACIÓN PAGADA AL BIESS</t>
  </si>
  <si>
    <t>GASTOS NO OPERATIVOS</t>
  </si>
  <si>
    <t>IMPUESTOS, TASAS Y CONTRIBUCIONES</t>
  </si>
  <si>
    <t>Impuestos y tasas</t>
  </si>
  <si>
    <t xml:space="preserve">Contribución a la Superintendencia de Bancos y Seguros </t>
  </si>
  <si>
    <t>DEPRECIACIONES, AMORTIZACIONES Y PROVISIONES</t>
  </si>
  <si>
    <t>GASTO POR DEPRECIACIÓN</t>
  </si>
  <si>
    <t>Depreciación inmuebles para arrendar</t>
  </si>
  <si>
    <t>Depreciación edificios</t>
  </si>
  <si>
    <t>Depreciación muebles y enseres</t>
  </si>
  <si>
    <t>Depreciación equipos de oficina</t>
  </si>
  <si>
    <t>Depreciación equipos de computación</t>
  </si>
  <si>
    <t>Depreciación vehículos</t>
  </si>
  <si>
    <t>AMORTIZACIONES</t>
  </si>
  <si>
    <t>Pagos anticipados</t>
  </si>
  <si>
    <t>Gastos anticipados</t>
  </si>
  <si>
    <t>PROVISIONES INVERSIONES NO PRIVATIVAS</t>
  </si>
  <si>
    <t>Provisión general</t>
  </si>
  <si>
    <t>PROVISIONES INVERSIONES PRIVATIVAS</t>
  </si>
  <si>
    <t>Por préstamos quirografarios</t>
  </si>
  <si>
    <t>Por préstamos prendarios</t>
  </si>
  <si>
    <t>Por préstamos hipotecarios</t>
  </si>
  <si>
    <t>PROVISIONES CUENTAS POR COBRAR</t>
  </si>
  <si>
    <t>Rendimientos inversiones no privativas</t>
  </si>
  <si>
    <t xml:space="preserve">Intereses inversiones privativas </t>
  </si>
  <si>
    <t>Inversiones no privativas vencidas</t>
  </si>
  <si>
    <t>Otras cuentas por cobrar</t>
  </si>
  <si>
    <t>PROVISIONES PARA PROYECTOS INMOBILIARIOS</t>
  </si>
  <si>
    <t>Proyectos inmobiliarios</t>
  </si>
  <si>
    <t>PROVISIONES BIENES ADJUDICADOS POR PAGO Y RECIBIDOS EN DACIÓN</t>
  </si>
  <si>
    <t>Mobiliario, maquinaria y equipo</t>
  </si>
  <si>
    <t>Unidades de transporte</t>
  </si>
  <si>
    <t>Títulos valores</t>
  </si>
  <si>
    <t>PROVISIONES PARA OTROS ACTIVOS</t>
  </si>
  <si>
    <t xml:space="preserve">Derechos fiduciarios </t>
  </si>
  <si>
    <t>OTROS GASTOS Y PÉRDIDAS</t>
  </si>
  <si>
    <t>SEGUROS</t>
  </si>
  <si>
    <t>Gasto custodia de valores</t>
  </si>
  <si>
    <t>INGRESOS</t>
  </si>
  <si>
    <t>INTERESES Y RENDIMIENTOS GANADOS</t>
  </si>
  <si>
    <t>POR INVERSIONES NO PRIVATIVAS</t>
  </si>
  <si>
    <t>POR INVERSIONES PRIVATIVAS</t>
  </si>
  <si>
    <t>Quirografarios</t>
  </si>
  <si>
    <t>Prendarios</t>
  </si>
  <si>
    <t>Hipotecarios</t>
  </si>
  <si>
    <t>OTROS INTERESES Y RENDIMIENTOS</t>
  </si>
  <si>
    <t>GANANCIA EN VENTA O VALUACIÓN DE ACTIVOS</t>
  </si>
  <si>
    <t>GANANCIA EN VENTA DE INVERSIONES NO PRIVATIVAS</t>
  </si>
  <si>
    <t>GANANCIA EN VALUACIÓN DE INVERSIONES NO PRIVATIVAS</t>
  </si>
  <si>
    <t>GANANCIA EN VENTA DE INVERSIONES PRIVATIVAS</t>
  </si>
  <si>
    <t>UTILIDAD POR DISPOSICIÓN DE PROPIEDAD Y EQUIPO</t>
  </si>
  <si>
    <t>Ganancia por disposición de terrenos</t>
  </si>
  <si>
    <t>Ganancia por disposición de edificios</t>
  </si>
  <si>
    <t>Ganancia por disposición de muebles, enseres y equipos</t>
  </si>
  <si>
    <t>Ganancia por disposición de vehículos</t>
  </si>
  <si>
    <t>UTILIDAD POR DISPOSICIÓN DE INMUEBLES DISPONIBLES PARA LA VENTA</t>
  </si>
  <si>
    <t>GANANCIA POR AJUSTES O VALUACIÓN DE DERECHOS FIDUCIARIOS</t>
  </si>
  <si>
    <t>OTROS INGRESOS</t>
  </si>
  <si>
    <t xml:space="preserve">ARRIENDOS </t>
  </si>
  <si>
    <t>RECUPERACION DE ACTIVOS FINANCIEROS CASTIGADOS</t>
  </si>
  <si>
    <r>
      <t>COMISIONES POR SERVICIOS</t>
    </r>
    <r>
      <rPr>
        <sz val="8"/>
        <rFont val="Arial"/>
        <family val="2"/>
      </rPr>
      <t xml:space="preserve"> </t>
    </r>
  </si>
  <si>
    <t>INGRESOS VARIOS</t>
  </si>
  <si>
    <t>Reversión de provisiones</t>
  </si>
  <si>
    <t>Otros ingresos</t>
  </si>
  <si>
    <t>PÉRDIDAS Y GANANCIAS</t>
  </si>
  <si>
    <t xml:space="preserve">CUENTAS DE ORDEN </t>
  </si>
  <si>
    <t>CUENTAS DE ORDEN DEUDORAS PROPIAS DEL FONDO</t>
  </si>
  <si>
    <t>ACTIVOS EN CUSTODIA DE TERCEROS</t>
  </si>
  <si>
    <t xml:space="preserve">Pagarés </t>
  </si>
  <si>
    <t>Prendas</t>
  </si>
  <si>
    <t xml:space="preserve">Hipoteca </t>
  </si>
  <si>
    <t>ACTIVOS ENTREGADOS EN GARANTÍA</t>
  </si>
  <si>
    <t>Títulos Valores</t>
  </si>
  <si>
    <t>Cartera de créditos</t>
  </si>
  <si>
    <t>Bienes inmuebles</t>
  </si>
  <si>
    <t>ACTIVOS CASTIGADOS</t>
  </si>
  <si>
    <t>Cuentas por cobrar</t>
  </si>
  <si>
    <t>ACTIVOS EN DEMANDA JUDICIAL</t>
  </si>
  <si>
    <t>CONTRATOS DE ARRENDAMIENTO OPERATIVO</t>
  </si>
  <si>
    <t>Bienes muebles</t>
  </si>
  <si>
    <r>
      <t>OTRAS CUENTAS DE ORDEN DEUDORAS</t>
    </r>
    <r>
      <rPr>
        <sz val="8"/>
        <rFont val="Arial"/>
        <family val="2"/>
      </rPr>
      <t xml:space="preserve"> </t>
    </r>
  </si>
  <si>
    <t>DEUDORAS POR  CONTRA PROPIAS DEL FONDO</t>
  </si>
  <si>
    <t>VALORES EN CUSTODIA DE TERCEROS</t>
  </si>
  <si>
    <t>OTRAS CUENTAS DE ORDEN DEUDORAS</t>
  </si>
  <si>
    <t>ACREEDORAS POR  CONTRA PROPIAS DEL FONDO</t>
  </si>
  <si>
    <t>VALORES Y BIENES RECIBIDOS DE TERCEROS</t>
  </si>
  <si>
    <t xml:space="preserve"> PROVISIONES CONSTITUÍDAS</t>
  </si>
  <si>
    <t>DEFICIENCIA DE PROVISIONES</t>
  </si>
  <si>
    <t>CUENTAS INDIVIDUALES POR SEPARACIÓN VOLUNTARIA</t>
  </si>
  <si>
    <t>OTRAS CUENTAS DE ORDEN ACREEDORAS</t>
  </si>
  <si>
    <t>CUENTAS DE ORDEN ACREEDORAS PROPIAS DEL FONDO</t>
  </si>
  <si>
    <t>VALORES Y BIENES  RECIBIDOS DE TERCEROS</t>
  </si>
  <si>
    <t>Documentos en garantía</t>
  </si>
  <si>
    <t>Vehículos en garantía</t>
  </si>
  <si>
    <t>Bienes inmuebles en garantía</t>
  </si>
  <si>
    <t>Otros bienes en garantía</t>
  </si>
  <si>
    <t>En comodato</t>
  </si>
  <si>
    <t>PROVISIONES CONSTITUIDAS</t>
  </si>
  <si>
    <t>Préstamos quirografarios por vencer</t>
  </si>
  <si>
    <t>Préstamos quirografarios renovados</t>
  </si>
  <si>
    <t>Préstamos quirografarios reestructurados</t>
  </si>
  <si>
    <t>Préstamos quirografarios vencidos</t>
  </si>
  <si>
    <t>Préstamos prendarios por vencer</t>
  </si>
  <si>
    <t>Préstamos prendarios renovados</t>
  </si>
  <si>
    <t>Préstamos prendarios reestructurados</t>
  </si>
  <si>
    <t>Préstamos prendarios vencidos</t>
  </si>
  <si>
    <t>Préstamos hipotecarios por vencer</t>
  </si>
  <si>
    <t>Préstamos hipotecarios renovados</t>
  </si>
  <si>
    <t>Préstamos hipotecarios reestructurados</t>
  </si>
  <si>
    <t>Préstamos hipotecarios vencidos</t>
  </si>
  <si>
    <t>Aportes personales retiro voluntario cesantía</t>
  </si>
  <si>
    <t>Aportes patronales retiro voluntario cesantía</t>
  </si>
  <si>
    <t>Aportes personales retiro voluntario con relación laboral</t>
  </si>
  <si>
    <t>Aportes patronales retiro voluntario con relación laboral</t>
  </si>
  <si>
    <t>Aportes personales retiro voluntario sin relación laboral</t>
  </si>
  <si>
    <t>Aportes patronales retiro voluntario sin relación laboral</t>
  </si>
  <si>
    <t>CÓDIGO</t>
  </si>
  <si>
    <t>CUENTA</t>
  </si>
  <si>
    <t>NOTAS</t>
  </si>
  <si>
    <t>SALDO</t>
  </si>
  <si>
    <t>ESTADO DE SITUACIÓN FINANCIERA</t>
  </si>
  <si>
    <t>CÓDIGO:</t>
  </si>
  <si>
    <t>ESTADO DE RESULTADO INTEGRAL</t>
  </si>
  <si>
    <t>LCDO. BYRON BOLAÑOS</t>
  </si>
  <si>
    <t>CONTADOR</t>
  </si>
  <si>
    <t>1-1-01-05-01-01-00</t>
  </si>
  <si>
    <t>1-1-01-10-02-00-00</t>
  </si>
  <si>
    <t>1-1-02-05-01-00-00</t>
  </si>
  <si>
    <t>1-1-02-05-02-00-00</t>
  </si>
  <si>
    <t>1-1-02-05-04-00-00</t>
  </si>
  <si>
    <t>1-2-01-05-04-00-00</t>
  </si>
  <si>
    <t>1-2-01-05-05-00-00</t>
  </si>
  <si>
    <t>1-2-01-05-06-00-00</t>
  </si>
  <si>
    <t>1-2-01-05-08-00-00</t>
  </si>
  <si>
    <t>1-2-01-05-19-00-00</t>
  </si>
  <si>
    <t>1-3-01-00-01-00-00</t>
  </si>
  <si>
    <t>1-3-01-00-02-00-00</t>
  </si>
  <si>
    <t>1-3-01-00-03-00-00</t>
  </si>
  <si>
    <t>1-3-03-00-01-00-00</t>
  </si>
  <si>
    <t>1-3-04-00-01-00-00</t>
  </si>
  <si>
    <t>1-3-04-00-02-00-00</t>
  </si>
  <si>
    <t>1-3-04-00-03-00-00</t>
  </si>
  <si>
    <t>1-3-04-00-04-00-00</t>
  </si>
  <si>
    <t>1-3-09-00-01-00-00</t>
  </si>
  <si>
    <t>1-3-99-05-00-00-00</t>
  </si>
  <si>
    <t>1-4-01-05-04-00-00</t>
  </si>
  <si>
    <t>1-4-01-05-06-00-00</t>
  </si>
  <si>
    <t>1-4-01-05-08-00-00</t>
  </si>
  <si>
    <t>1-4-01-05-09-00-00</t>
  </si>
  <si>
    <t>1-4-01-05-26-00-00</t>
  </si>
  <si>
    <t>1-4-03-10-01-00-00</t>
  </si>
  <si>
    <t>1-4-03-10-27-00-00</t>
  </si>
  <si>
    <t>1-4-03-10-28-00-00</t>
  </si>
  <si>
    <t>1-4-03-10-36-00-00</t>
  </si>
  <si>
    <t>1-4-03-10-40-00-00</t>
  </si>
  <si>
    <t>1-4-03-90-01-00-00</t>
  </si>
  <si>
    <t>1-4-05-05-01-00-00</t>
  </si>
  <si>
    <t>1-4-05-05-03-00-00</t>
  </si>
  <si>
    <t>1-4-05-05-04-00-00</t>
  </si>
  <si>
    <t>1-4-05-05-05-00-00</t>
  </si>
  <si>
    <t>1-4-05-05-08-00-00</t>
  </si>
  <si>
    <t>1-4-05-05-09-00-00</t>
  </si>
  <si>
    <t>1-4-05-05-10-00-00</t>
  </si>
  <si>
    <t>1-4-05-05-11-00-00</t>
  </si>
  <si>
    <t>1-4-05-05-18-00-00</t>
  </si>
  <si>
    <t>1-4-05-05-19-00-00</t>
  </si>
  <si>
    <t>1-4-05-05-21-00-00</t>
  </si>
  <si>
    <t>1-4-05-05-22-00-00</t>
  </si>
  <si>
    <t>1-4-05-05-31-00-00</t>
  </si>
  <si>
    <t>1-4-05-05-34-00-00</t>
  </si>
  <si>
    <t>1-4-05-05-42-00-00</t>
  </si>
  <si>
    <t>1-4-05-05-45-00-00</t>
  </si>
  <si>
    <t>1-4-05-05-50-00-00</t>
  </si>
  <si>
    <t>1-4-05-05-51-00-00</t>
  </si>
  <si>
    <t>1-4-05-05-53-00-00</t>
  </si>
  <si>
    <t>1-4-05-05-54-00-00</t>
  </si>
  <si>
    <t>1-4-05-05-56-00-00</t>
  </si>
  <si>
    <t>1-4-05-05-65-00-00</t>
  </si>
  <si>
    <t>1-4-05-05-67-00-00</t>
  </si>
  <si>
    <t>1-4-05-05-74-00-00</t>
  </si>
  <si>
    <t>1-4-05-05-80-00-00</t>
  </si>
  <si>
    <t>1-4-05-05-82-00-00</t>
  </si>
  <si>
    <t>1-4-05-05-83-00-00</t>
  </si>
  <si>
    <t>1-4-05-05-92-00-00</t>
  </si>
  <si>
    <t>1-4-05-05-96-00-00</t>
  </si>
  <si>
    <t>1-4-05-10-01-01-00</t>
  </si>
  <si>
    <t>1-4-05-10-01-04-00</t>
  </si>
  <si>
    <t>1-4-05-10-01-05-00</t>
  </si>
  <si>
    <t>1-4-05-10-01-08-00</t>
  </si>
  <si>
    <t>1-4-05-10-01-09-00</t>
  </si>
  <si>
    <t>1-4-05-10-01-10-00</t>
  </si>
  <si>
    <t>1-4-05-10-01-11-00</t>
  </si>
  <si>
    <t>1-4-05-10-01-18-00</t>
  </si>
  <si>
    <t>1-4-05-10-01-21-00</t>
  </si>
  <si>
    <t>1-4-05-10-01-27-00</t>
  </si>
  <si>
    <t>1-4-05-10-01-50-00</t>
  </si>
  <si>
    <t>1-4-05-10-01-56-00</t>
  </si>
  <si>
    <t>1-4-05-10-01-80-00</t>
  </si>
  <si>
    <t>1-4-05-10-01-96-00</t>
  </si>
  <si>
    <t>1-4-05-10-01-97-00</t>
  </si>
  <si>
    <t>1-4-05-10-02-04-00</t>
  </si>
  <si>
    <t>1-4-05-10-02-05-00</t>
  </si>
  <si>
    <t>1-4-05-10-02-08-00</t>
  </si>
  <si>
    <t>1-4-05-10-02-09-00</t>
  </si>
  <si>
    <t>1-4-05-10-02-11-00</t>
  </si>
  <si>
    <t>1-4-05-10-02-18-00</t>
  </si>
  <si>
    <t>1-4-05-10-02-21-00</t>
  </si>
  <si>
    <t>1-4-05-10-02-24-00</t>
  </si>
  <si>
    <t>1-4-05-10-02-27-00</t>
  </si>
  <si>
    <t>1-4-05-10-02-31-00</t>
  </si>
  <si>
    <t>1-4-05-10-02-42-00</t>
  </si>
  <si>
    <t>1-4-05-10-02-43-00</t>
  </si>
  <si>
    <t>1-4-05-10-02-45-00</t>
  </si>
  <si>
    <t>1-4-05-10-02-58-00</t>
  </si>
  <si>
    <t>1-4-05-10-03-01-00</t>
  </si>
  <si>
    <t>1-4-05-10-03-03-00</t>
  </si>
  <si>
    <t>1-4-05-10-03-04-00</t>
  </si>
  <si>
    <t>1-4-05-10-03-05-00</t>
  </si>
  <si>
    <t>1-4-05-10-03-08-00</t>
  </si>
  <si>
    <t>1-4-05-10-03-09-00</t>
  </si>
  <si>
    <t>1-4-05-10-03-10-00</t>
  </si>
  <si>
    <t>1-4-05-10-03-11-00</t>
  </si>
  <si>
    <t>1-4-05-10-03-18-00</t>
  </si>
  <si>
    <t>1-4-05-10-03-21-00</t>
  </si>
  <si>
    <t>1-4-05-10-03-24-00</t>
  </si>
  <si>
    <t>1-4-05-10-03-27-00</t>
  </si>
  <si>
    <t>1-4-05-10-03-31-00</t>
  </si>
  <si>
    <t>1-4-05-10-03-42-00</t>
  </si>
  <si>
    <t>1-4-05-10-03-45-00</t>
  </si>
  <si>
    <t>1-4-05-10-03-50-00</t>
  </si>
  <si>
    <t>1-4-05-10-03-52-00</t>
  </si>
  <si>
    <t>1-4-05-10-03-54-00</t>
  </si>
  <si>
    <t>1-4-05-10-03-56-00</t>
  </si>
  <si>
    <t>1-4-05-10-03-67-00</t>
  </si>
  <si>
    <t>1-4-05-10-03-82-00</t>
  </si>
  <si>
    <t>1-4-05-10-03-83-00</t>
  </si>
  <si>
    <t>1-4-05-10-03-84-00</t>
  </si>
  <si>
    <t>1-4-05-10-03-92-00</t>
  </si>
  <si>
    <t>1-4-05-10-03-96-00</t>
  </si>
  <si>
    <t>1-4-05-10-04-01-00</t>
  </si>
  <si>
    <t>1-4-05-10-04-03-00</t>
  </si>
  <si>
    <t>1-4-05-10-04-04-00</t>
  </si>
  <si>
    <t>1-4-05-10-04-10-00</t>
  </si>
  <si>
    <t>1-4-05-10-04-11-00</t>
  </si>
  <si>
    <t>1-4-05-10-05-04-00</t>
  </si>
  <si>
    <t>1-4-05-10-05-08-00</t>
  </si>
  <si>
    <t>1-4-05-10-05-11-00</t>
  </si>
  <si>
    <t>1-4-05-10-05-18-00</t>
  </si>
  <si>
    <t>1-4-05-10-05-21-00</t>
  </si>
  <si>
    <t>1-4-05-10-05-54-00</t>
  </si>
  <si>
    <t>1-4-05-10-05-84-00</t>
  </si>
  <si>
    <t>1-4-90-90-01-00-00</t>
  </si>
  <si>
    <t>1-4-90-90-08-00-00</t>
  </si>
  <si>
    <t>1-4-90-90-09-00-00</t>
  </si>
  <si>
    <t>1-4-90-90-11-00-00</t>
  </si>
  <si>
    <t>1-4-90-90-16-00-00</t>
  </si>
  <si>
    <t>1-4-90-90-18-00-00</t>
  </si>
  <si>
    <t>1-4-90-90-25-00-00</t>
  </si>
  <si>
    <t>1-5-01-20-01-01-00</t>
  </si>
  <si>
    <t>1-5-01-20-01-02-00</t>
  </si>
  <si>
    <t>1-5-01-20-01-03-00</t>
  </si>
  <si>
    <t>1-5-01-20-01-04-00</t>
  </si>
  <si>
    <t>1-5-01-20-01-05-00</t>
  </si>
  <si>
    <t>1-5-01-20-01-06-00</t>
  </si>
  <si>
    <t>1-5-01-20-01-07-00</t>
  </si>
  <si>
    <t>1-5-01-20-01-08-00</t>
  </si>
  <si>
    <t>1-5-01-20-01-09-00</t>
  </si>
  <si>
    <t>1-5-01-20-01-10-00</t>
  </si>
  <si>
    <t>1-5-01-20-01-11-00</t>
  </si>
  <si>
    <t>1-5-01-20-01-12-00</t>
  </si>
  <si>
    <t>1-5-01-20-01-13-00</t>
  </si>
  <si>
    <t>1-5-01-20-01-14-00</t>
  </si>
  <si>
    <t>1-5-01-20-01-15-00</t>
  </si>
  <si>
    <t>1-5-01-20-01-16-00</t>
  </si>
  <si>
    <t>1-5-01-20-03-01-00</t>
  </si>
  <si>
    <t>1-5-01-20-04-01-00</t>
  </si>
  <si>
    <t>1-5-02-05-00-04-00</t>
  </si>
  <si>
    <t>1-5-02-05-00-06-00</t>
  </si>
  <si>
    <t>1-5-02-05-00-19-00</t>
  </si>
  <si>
    <t>1-5-02-05-37-00-00</t>
  </si>
  <si>
    <t>1-5-02-05-42-00-00</t>
  </si>
  <si>
    <t>1-6-01-10-00-00-00</t>
  </si>
  <si>
    <t>1-6-02-05-00-00-00</t>
  </si>
  <si>
    <t>1-6-02-10-00-00-00</t>
  </si>
  <si>
    <t>1-6-02-15-00-00-00</t>
  </si>
  <si>
    <t>1-6-02-90-03-00-00</t>
  </si>
  <si>
    <t>1-6-99-05-00-00-00</t>
  </si>
  <si>
    <t>1-6-99-10-00-00-00</t>
  </si>
  <si>
    <t>1-6-99-15-00-00-00</t>
  </si>
  <si>
    <t>1-6-99-20-00-00-00</t>
  </si>
  <si>
    <t>1-6-99-90-01-00-00</t>
  </si>
  <si>
    <t>1-6-99-90-03-00-00</t>
  </si>
  <si>
    <t>1-6-99-90-04-00-00</t>
  </si>
  <si>
    <t>1-9-02-05-01-00-00</t>
  </si>
  <si>
    <t>1-9-02-05-03-00-00</t>
  </si>
  <si>
    <t>1-9-02-90-01-00-00</t>
  </si>
  <si>
    <t>2-1-01-05-50-00-00</t>
  </si>
  <si>
    <t>2-1-01-05-55-00-00</t>
  </si>
  <si>
    <t>2-1-01-05-60-00-00</t>
  </si>
  <si>
    <t>2-1-01-05-65-00-00</t>
  </si>
  <si>
    <t>2-1-01-05-70-00-00</t>
  </si>
  <si>
    <t>2-1-01-05-75-00-00</t>
  </si>
  <si>
    <t>2-1-01-10-50-00-00</t>
  </si>
  <si>
    <t>2-1-01-10-55-00-00</t>
  </si>
  <si>
    <t>2-1-01-10-60-00-00</t>
  </si>
  <si>
    <t>2-1-01-10-65-00-00</t>
  </si>
  <si>
    <t>2-1-01-10-70-00-00</t>
  </si>
  <si>
    <t>2-3-01-05-01-01-01</t>
  </si>
  <si>
    <t>2-3-01-05-01-01-02</t>
  </si>
  <si>
    <t>2-3-01-05-01-01-03</t>
  </si>
  <si>
    <t>2-3-01-05-01-01-04</t>
  </si>
  <si>
    <t>2-3-01-05-01-01-05</t>
  </si>
  <si>
    <t>2-3-01-05-01-02-01</t>
  </si>
  <si>
    <t>2-3-01-05-01-02-02</t>
  </si>
  <si>
    <t>2-3-01-05-01-02-03</t>
  </si>
  <si>
    <t>2-3-01-05-01-02-04</t>
  </si>
  <si>
    <t>2-3-01-05-01-02-05</t>
  </si>
  <si>
    <t>2-3-01-15-01-01-00</t>
  </si>
  <si>
    <t>2-3-01-15-01-10-00</t>
  </si>
  <si>
    <t>2-3-01-15-02-01-00</t>
  </si>
  <si>
    <t>2-3-01-15-02-02-00</t>
  </si>
  <si>
    <t>2-3-01-15-02-03-00</t>
  </si>
  <si>
    <t>2-3-01-15-02-05-00</t>
  </si>
  <si>
    <t>2-3-01-15-02-06-00</t>
  </si>
  <si>
    <t>2-3-01-15-02-07-00</t>
  </si>
  <si>
    <t>2-3-01-15-02-14-00</t>
  </si>
  <si>
    <t>2-3-01-15-02-15-00</t>
  </si>
  <si>
    <t>2-3-01-15-02-16-00</t>
  </si>
  <si>
    <t>2-3-01-15-02-18-00</t>
  </si>
  <si>
    <t>2-3-01-15-02-20-00</t>
  </si>
  <si>
    <t>2-3-01-15-02-24-00</t>
  </si>
  <si>
    <t>2-3-01-15-02-25-00</t>
  </si>
  <si>
    <t>2-3-02-10-04-00-00</t>
  </si>
  <si>
    <t>2-3-02-10-05-00-00</t>
  </si>
  <si>
    <t>2-3-02-10-07-00-00</t>
  </si>
  <si>
    <t>2-3-02-10-10-00-00</t>
  </si>
  <si>
    <t>2-3-02-10-11-00-00</t>
  </si>
  <si>
    <t>2-3-02-10-12-00-00</t>
  </si>
  <si>
    <t>2-3-02-10-16-00-00</t>
  </si>
  <si>
    <t>2-3-02-10-18-00-00</t>
  </si>
  <si>
    <t>2-3-02-10-21-00-00</t>
  </si>
  <si>
    <t>2-3-02-10-22-00-00</t>
  </si>
  <si>
    <t>2-3-02-10-24-00-00</t>
  </si>
  <si>
    <t>2-3-02-10-26-00-00</t>
  </si>
  <si>
    <t>2-3-02-10-27-00-00</t>
  </si>
  <si>
    <t>2-3-02-10-28-00-00</t>
  </si>
  <si>
    <t>2-3-02-10-31-00-00</t>
  </si>
  <si>
    <t>2-3-02-10-34-00-00</t>
  </si>
  <si>
    <t>2-3-02-10-35-00-00</t>
  </si>
  <si>
    <t>2-3-04-10-04-01-00</t>
  </si>
  <si>
    <t>2-3-05-00-00-00-00</t>
  </si>
  <si>
    <t>2-3-90-10-02-00-00</t>
  </si>
  <si>
    <t>2-3-90-10-03-00-00</t>
  </si>
  <si>
    <t>2-3-90-10-05-00-00</t>
  </si>
  <si>
    <t>2-3-90-25-01-00-00</t>
  </si>
  <si>
    <t>2-3-90-25-03-00-00</t>
  </si>
  <si>
    <t>2-3-90-90-09-00-00</t>
  </si>
  <si>
    <t>2-5-02-00-01-00-00</t>
  </si>
  <si>
    <t>2-5-02-00-02-00-00</t>
  </si>
  <si>
    <t>2-5-03-00-01-00-00</t>
  </si>
  <si>
    <t>2-5-03-00-02-00-00</t>
  </si>
  <si>
    <t>2-5-03-00-06-00-00</t>
  </si>
  <si>
    <t>2-5-04-00-01-00-00</t>
  </si>
  <si>
    <t>2-5-90-00-02-00-00</t>
  </si>
  <si>
    <t>2-5-90-00-04-00-00</t>
  </si>
  <si>
    <t>2-9-03-10-00-00-00</t>
  </si>
  <si>
    <t>2-9-04-00-01-00-00</t>
  </si>
  <si>
    <t>2-9-04-00-03-00-00</t>
  </si>
  <si>
    <t>2-9-90-90-01-01-00</t>
  </si>
  <si>
    <t>2-9-90-90-01-02-00</t>
  </si>
  <si>
    <t>2-9-90-90-01-04-00</t>
  </si>
  <si>
    <t>2-9-90-90-01-05-00</t>
  </si>
  <si>
    <t>4-3-01-05-00-00-00</t>
  </si>
  <si>
    <t>4-3-01-15-01-00-00</t>
  </si>
  <si>
    <t>4-3-01-15-02-00-00</t>
  </si>
  <si>
    <t>4-3-01-20-00-00-00</t>
  </si>
  <si>
    <t>4-3-01-25-00-00-00</t>
  </si>
  <si>
    <t>4-4-01-05-01-00-00</t>
  </si>
  <si>
    <t>4-4-01-05-02-00-00</t>
  </si>
  <si>
    <t>4-4-01-05-03-00-00</t>
  </si>
  <si>
    <t>4-4-01-25-00-00-00</t>
  </si>
  <si>
    <t>4-4-01-90-04-00-00</t>
  </si>
  <si>
    <t>4-4-01-90-08-00-00</t>
  </si>
  <si>
    <t>4-4-03-10-00-00-00</t>
  </si>
  <si>
    <t>4-4-04-05-00-00-00</t>
  </si>
  <si>
    <t>4-4-05-15-00-00-00</t>
  </si>
  <si>
    <t>4-4-06-10-01-00-00</t>
  </si>
  <si>
    <t>4-4-07-90-01-00-00</t>
  </si>
  <si>
    <t>4-5-02-10-01-00-00</t>
  </si>
  <si>
    <t>4-5-02-10-05-00-00</t>
  </si>
  <si>
    <t>4-5-04-00-00-00-00</t>
  </si>
  <si>
    <t>4-6-01-05-01-00-00</t>
  </si>
  <si>
    <t>4-6-01-05-02-00-00</t>
  </si>
  <si>
    <t>4-6-01-05-03-00-00</t>
  </si>
  <si>
    <t>4-7-01-10-00-00-00</t>
  </si>
  <si>
    <t>4-7-01-15-00-00-00</t>
  </si>
  <si>
    <t>4-7-01-20-00-00-00</t>
  </si>
  <si>
    <t>4-7-01-25-01-00-00</t>
  </si>
  <si>
    <t>4-7-02-10-01-00-00</t>
  </si>
  <si>
    <t>5-1-01-05-01-00-00</t>
  </si>
  <si>
    <t>5-1-01-05-07-00-00</t>
  </si>
  <si>
    <t>5-1-01-05-10-00-00</t>
  </si>
  <si>
    <t>5-1-01-05-25-00-00</t>
  </si>
  <si>
    <t>5-1-01-05-31-00-00</t>
  </si>
  <si>
    <t>5-1-02-05-60-00-00</t>
  </si>
  <si>
    <t>5-1-02-05-61-00-00</t>
  </si>
  <si>
    <t>5-1-02-05-62-00-00</t>
  </si>
  <si>
    <t>5-1-02-05-63-00-00</t>
  </si>
  <si>
    <t>5-1-02-05-64-00-00</t>
  </si>
  <si>
    <t>5-1-02-05-65-00-00</t>
  </si>
  <si>
    <t>5-1-02-05-66-00-00</t>
  </si>
  <si>
    <t>5-1-02-05-67-00-00</t>
  </si>
  <si>
    <t>5-1-02-05-68-00-00</t>
  </si>
  <si>
    <t>5-1-02-05-69-00-00</t>
  </si>
  <si>
    <t>5-1-02-15-01-00-00</t>
  </si>
  <si>
    <t>5-1-02-15-02-00-00</t>
  </si>
  <si>
    <t>5-3-90-90-06-00-00</t>
  </si>
  <si>
    <t>7-1-01-15-00-00-00</t>
  </si>
  <si>
    <t>7-1-01-90-01-00-00</t>
  </si>
  <si>
    <t>7-1-01-90-02-00-00</t>
  </si>
  <si>
    <t>7-1-01-90-03-00-00</t>
  </si>
  <si>
    <t>7-1-01-90-04-00-00</t>
  </si>
  <si>
    <t>7-2-01-00-00-00-00</t>
  </si>
  <si>
    <t xml:space="preserve">                        ING. STEPHANY ZURITA</t>
  </si>
  <si>
    <t xml:space="preserve">                        REPRESENTANTE LEGAL</t>
  </si>
  <si>
    <t xml:space="preserve">                         ING. STEPHANY ZURITA</t>
  </si>
  <si>
    <t xml:space="preserve">                         REPRESENTANTE LEGAL</t>
  </si>
  <si>
    <t>1-3-12-00-01-00-00</t>
  </si>
  <si>
    <t>1-4-05-10-02-01-00</t>
  </si>
  <si>
    <t>1-4-05-10-02-10-00</t>
  </si>
  <si>
    <t>1-4-05-10-04-02-00</t>
  </si>
  <si>
    <t>1-4-05-10-05-01-00</t>
  </si>
  <si>
    <t>1-4-05-10-05-10-00</t>
  </si>
  <si>
    <t>5-1-01-05-34-00-00</t>
  </si>
  <si>
    <t>1-3-04-00-05-00-00</t>
  </si>
  <si>
    <t>1-4-05-05-49-00-00</t>
  </si>
  <si>
    <t>1-4-05-05-76-00-00</t>
  </si>
  <si>
    <t>1-4-05-05-84-00-00</t>
  </si>
  <si>
    <t>1-4-05-05-90-00-00</t>
  </si>
  <si>
    <t>1-4-05-10-01-03-00</t>
  </si>
  <si>
    <t>1-4-05-10-01-42-00</t>
  </si>
  <si>
    <t>1-4-05-10-01-49-00</t>
  </si>
  <si>
    <t>1-4-05-10-01-52-00</t>
  </si>
  <si>
    <t>1-4-05-10-01-84-00</t>
  </si>
  <si>
    <t>1-4-05-10-02-03-00</t>
  </si>
  <si>
    <t>1-4-05-10-02-49-00</t>
  </si>
  <si>
    <t>1-4-05-10-02-84-00</t>
  </si>
  <si>
    <t>1-4-05-10-03-49-00</t>
  </si>
  <si>
    <t>1-4-05-10-04-05-00</t>
  </si>
  <si>
    <t>1-4-05-10-04-08-00</t>
  </si>
  <si>
    <t>1-4-05-10-04-09-00</t>
  </si>
  <si>
    <t>1-4-05-10-05-05-00</t>
  </si>
  <si>
    <t>1-4-05-10-05-09-00</t>
  </si>
  <si>
    <t>1-4-05-10-06-04-00</t>
  </si>
  <si>
    <t>1-4-05-10-06-11-00</t>
  </si>
  <si>
    <t>1-4-05-05-99-00-00</t>
  </si>
  <si>
    <t>1-4-05-10-01-76-00</t>
  </si>
  <si>
    <t>1-4-05-10-03-65-00</t>
  </si>
  <si>
    <t>1-4-05-10-06-67-00</t>
  </si>
  <si>
    <t>7-1-02-05-00-00-00</t>
  </si>
  <si>
    <t>7-2-02-00-00-00-00</t>
  </si>
  <si>
    <t>1-2-01-05-20-00-00</t>
  </si>
  <si>
    <t>1-4-01-05-27-00-00</t>
  </si>
  <si>
    <t>5-1-01-05-27-00-00</t>
  </si>
  <si>
    <t>1-4-03-10-35-00-00</t>
  </si>
  <si>
    <t>1-4-03-10-42-00-00</t>
  </si>
  <si>
    <t>2-3-01-15-02-21-00</t>
  </si>
  <si>
    <t>2-3-04-10-02-01-00</t>
  </si>
  <si>
    <t>1-3-99-15-00-00-00</t>
  </si>
  <si>
    <t>FONDO COMPLEMENTARIO PREVISIONAL CERRADO DE CESANTÍA</t>
  </si>
  <si>
    <t>DE SERVIDORES Y TRABAJADORES PÚBLICOS DE FUERZAS ARMADAS-CAPREMCI</t>
  </si>
  <si>
    <t>1-4-05-10-03-22-00</t>
  </si>
  <si>
    <t>1-4-05-05-24-00-00</t>
  </si>
  <si>
    <t>1-4-05-10-01-24-00</t>
  </si>
  <si>
    <t>1-4-05-10-01-43-00</t>
  </si>
  <si>
    <t>1-4-05-10-01-72-00</t>
  </si>
  <si>
    <t>1-4-05-10-03-43-00</t>
  </si>
  <si>
    <t>1-4-05-05-97-00-00</t>
  </si>
  <si>
    <t>1-4-05-10-01-45-00</t>
  </si>
  <si>
    <t>1-4-05-10-02-22-00</t>
  </si>
  <si>
    <t>1-4-05-10-06-18-00</t>
  </si>
  <si>
    <t>1-1-01-10-01-00-00</t>
  </si>
  <si>
    <t>1-4-05-05-58-00-00</t>
  </si>
  <si>
    <t>1-4-05-05-86-00-00</t>
  </si>
  <si>
    <t>1-4-05-10-01-22-00</t>
  </si>
  <si>
    <t>1-4-05-10-01-58-00</t>
  </si>
  <si>
    <t>1-4-05-10-01-86-00</t>
  </si>
  <si>
    <t>4-4-01-30-00-00-00</t>
  </si>
  <si>
    <t>4-4-01-90-10-00-00</t>
  </si>
  <si>
    <t>1-1-01-05-01-02-00</t>
  </si>
  <si>
    <t>1-2-01-05-21-00-00</t>
  </si>
  <si>
    <t>1-2-01-05-23-00-00</t>
  </si>
  <si>
    <t>1-4-01-05-29-00-00</t>
  </si>
  <si>
    <t>1-4-01-05-32-00-00</t>
  </si>
  <si>
    <t>1-4-05-05-81-00-00</t>
  </si>
  <si>
    <t>1-4-05-05-93-00-00</t>
  </si>
  <si>
    <t>1-4-05-10-01-19-00</t>
  </si>
  <si>
    <t>1-4-05-10-01-34-00</t>
  </si>
  <si>
    <t>1-4-05-10-01-61-00</t>
  </si>
  <si>
    <t>1-4-05-10-01-67-00</t>
  </si>
  <si>
    <t>1-4-05-10-01-90-00</t>
  </si>
  <si>
    <t>1-4-05-10-01-99-00</t>
  </si>
  <si>
    <t>1-4-05-10-02-19-00</t>
  </si>
  <si>
    <t>1-4-05-10-02-50-00</t>
  </si>
  <si>
    <t>1-4-05-10-03-19-00</t>
  </si>
  <si>
    <t>1-4-05-10-03-37-00</t>
  </si>
  <si>
    <t>2-3-01-15-01-08-00</t>
  </si>
  <si>
    <t>2-5-01-00-01-00-00</t>
  </si>
  <si>
    <t>4-4-01-90-11-00-00</t>
  </si>
  <si>
    <t>4-4-02-05-00-00-00</t>
  </si>
  <si>
    <t>4-4-03-15-00-00-00</t>
  </si>
  <si>
    <t>4-4-06-05-01-00-00</t>
  </si>
  <si>
    <t>4-4-07-10-00-00-00</t>
  </si>
  <si>
    <t>4-6-01-05-04-00-00</t>
  </si>
  <si>
    <t>5-1-01-05-33-00-00</t>
  </si>
  <si>
    <t>5-1-01-05-36-00-00</t>
  </si>
  <si>
    <t>1-4-03-10-44-00-00</t>
  </si>
  <si>
    <t>1-4-05-10-03-90-00</t>
  </si>
  <si>
    <t>4-3-01-90-02-00-00</t>
  </si>
  <si>
    <t>4-4-01-90-17-00-00</t>
  </si>
  <si>
    <t>4-4-02-15-00-00-00</t>
  </si>
  <si>
    <t>4-6-01-10-00-00-00</t>
  </si>
  <si>
    <t>4-8-90-90-02-00-00</t>
  </si>
  <si>
    <t>1-4-03-10-45-00-00</t>
  </si>
  <si>
    <t>1-4-05-10-01-81-00</t>
  </si>
  <si>
    <t>4-4-01-20-00-00-00</t>
  </si>
  <si>
    <t>1-4-05-05-43-00-00</t>
  </si>
  <si>
    <t>1-4-05-05-61-00-00</t>
  </si>
  <si>
    <t>4-4-06-10-00-00-00</t>
  </si>
  <si>
    <t>1-4-03-10-26-00-00</t>
  </si>
  <si>
    <t>2-3-90-90-04-00-00</t>
  </si>
  <si>
    <t>2-3-90-90-08-00-00</t>
  </si>
  <si>
    <t>1-9-02-05-04-01-00</t>
  </si>
  <si>
    <t>1-9-02-05-04-02-00</t>
  </si>
  <si>
    <t>4-4-05-05-00-00-00</t>
  </si>
  <si>
    <t>1-2-01-05-09-00-00</t>
  </si>
  <si>
    <t>1-4-01-05-30-00-00</t>
  </si>
  <si>
    <t>1-4-05-05-27-00-00</t>
  </si>
  <si>
    <t>1-4-05-05-37-00-00</t>
  </si>
  <si>
    <t>1-4-05-05-48-00-00</t>
  </si>
  <si>
    <t>1-4-05-05-79-00-00</t>
  </si>
  <si>
    <t>1-4-05-10-01-37-00</t>
  </si>
  <si>
    <t>1-4-05-10-01-48-00</t>
  </si>
  <si>
    <t>1-4-05-10-01-53-00</t>
  </si>
  <si>
    <t>1-4-05-10-01-65-00</t>
  </si>
  <si>
    <t>1-4-05-10-01-79-00</t>
  </si>
  <si>
    <t>1-4-05-10-01-83-00</t>
  </si>
  <si>
    <t>1-4-05-10-02-34-00</t>
  </si>
  <si>
    <t>1-4-05-05-72-00-00</t>
  </si>
  <si>
    <t>1-4-05-05-94-00-00</t>
  </si>
  <si>
    <t>1-4-05-05-95-00-00</t>
  </si>
  <si>
    <t>1-4-05-10-01-31-00</t>
  </si>
  <si>
    <t>1-4-05-10-01-82-00</t>
  </si>
  <si>
    <t>1-4-05-10-01-92-00</t>
  </si>
  <si>
    <t>1-4-05-10-01-94-00</t>
  </si>
  <si>
    <t>1-4-05-10-02-79-00</t>
  </si>
  <si>
    <t>1-4-05-10-01-93-00</t>
  </si>
  <si>
    <t>1-4-05-10-01-95-00</t>
  </si>
  <si>
    <t>1-2-02-15-01-00-00</t>
  </si>
  <si>
    <t>1-2-02-15-02-00-00</t>
  </si>
  <si>
    <t>1-2-02-15-03-00-00</t>
  </si>
  <si>
    <t>1-4-01-10-31-00-00</t>
  </si>
  <si>
    <t>1-4-01-10-32-00-00</t>
  </si>
  <si>
    <t>1-4-01-10-33-00-00</t>
  </si>
  <si>
    <t>1-4-03-10-50-00-00</t>
  </si>
  <si>
    <t>4-5-02-10-02-00-00</t>
  </si>
  <si>
    <t>5-1-01-10-31-00-00</t>
  </si>
  <si>
    <t>5-1-01-10-32-00-00</t>
  </si>
  <si>
    <t>5-1-01-10-33-00-00</t>
  </si>
  <si>
    <t>1-2-02-15-04-00-00</t>
  </si>
  <si>
    <t>1-2-02-15-05-00-00</t>
  </si>
  <si>
    <t>1-4-01-10-34-00-00</t>
  </si>
  <si>
    <t>1-4-01-10-35-00-00</t>
  </si>
  <si>
    <t>1-4-03-10-19-00-00</t>
  </si>
  <si>
    <t>2-3-01-15-02-11-00</t>
  </si>
  <si>
    <t>2-3-01-15-02-17-00</t>
  </si>
  <si>
    <t>3-4-01-00-05-00-00</t>
  </si>
  <si>
    <t>4-5-02-10-06-00-00</t>
  </si>
  <si>
    <t>5-1-01-10-34-00-00</t>
  </si>
  <si>
    <t>5-1-01-10-35-00-00</t>
  </si>
  <si>
    <t>5-1-90-02-00-00-00</t>
  </si>
  <si>
    <t>5-1-90-04-00-00-00</t>
  </si>
  <si>
    <t>AL 31 DE ENERO DE 2020</t>
  </si>
  <si>
    <t>CUENTA CONTABLE</t>
  </si>
  <si>
    <t>DETALLE</t>
  </si>
  <si>
    <t>SALDO INICIAL</t>
  </si>
  <si>
    <t>MOV MES</t>
  </si>
  <si>
    <t>SALDO FINAL</t>
  </si>
  <si>
    <t xml:space="preserve">Gastos Administrativos                             </t>
  </si>
  <si>
    <t xml:space="preserve">Movilizacion                                       </t>
  </si>
  <si>
    <t xml:space="preserve">Secretaria de Gerencia                             </t>
  </si>
  <si>
    <t xml:space="preserve">Fondo Caja Chica Guayaquil                         </t>
  </si>
  <si>
    <t xml:space="preserve">Banco General Rumiñahui                            </t>
  </si>
  <si>
    <t xml:space="preserve">Banco Pichincha                                    </t>
  </si>
  <si>
    <t xml:space="preserve">Banco Internacional                                </t>
  </si>
  <si>
    <t xml:space="preserve">Inv. Bco. Ruminahui                                </t>
  </si>
  <si>
    <t xml:space="preserve">Inv. Bco. Internacional                            </t>
  </si>
  <si>
    <t xml:space="preserve">Inv. Bco. Pichincha                                </t>
  </si>
  <si>
    <t xml:space="preserve">Inv. Bco. Diners Club del Ecuador S.A.             </t>
  </si>
  <si>
    <t xml:space="preserve">Inv. Bco. Machala                                  </t>
  </si>
  <si>
    <t xml:space="preserve">Inv. Bco. Produbanco Grupo Promerica               </t>
  </si>
  <si>
    <t xml:space="preserve">Inv. Bco. Bolivariano                              </t>
  </si>
  <si>
    <t xml:space="preserve">Inv. Mutualista Pichincha                          </t>
  </si>
  <si>
    <t xml:space="preserve">Inv. Coop. Ahorro y Crédito JEP                    </t>
  </si>
  <si>
    <t xml:space="preserve">Papel Comercial Envases del Litoral S.A.           </t>
  </si>
  <si>
    <t xml:space="preserve">Papel Comercial Plásticos del Litoral S.A.         </t>
  </si>
  <si>
    <t xml:space="preserve">Papel Comercial Promarisco S.A.                    </t>
  </si>
  <si>
    <t xml:space="preserve">Papel Comercial Sumesa S.A.                        </t>
  </si>
  <si>
    <t xml:space="preserve">Papel Comercial Interoc S.A.                       </t>
  </si>
  <si>
    <t xml:space="preserve">Crédito Ordinario                                  </t>
  </si>
  <si>
    <t xml:space="preserve">Crédito Emergente                                  </t>
  </si>
  <si>
    <t xml:space="preserve">Crédito 2x1                                        </t>
  </si>
  <si>
    <t xml:space="preserve">Acuerdos de Pago                                   </t>
  </si>
  <si>
    <t xml:space="preserve">Crédito 2X1                                        </t>
  </si>
  <si>
    <t xml:space="preserve">Refinanciamientos                                  </t>
  </si>
  <si>
    <t xml:space="preserve">Crédito Hipotecario                                </t>
  </si>
  <si>
    <t xml:space="preserve">(Quirografarios)                                   </t>
  </si>
  <si>
    <t xml:space="preserve">(Hipotecarios)                                     </t>
  </si>
  <si>
    <t xml:space="preserve">Por Cobrar Banco Diners Club del Ecuador S.A.      </t>
  </si>
  <si>
    <t xml:space="preserve">Por Cobrar Banco Internacional                     </t>
  </si>
  <si>
    <t xml:space="preserve">Por Cobrar Banco Pichincha                         </t>
  </si>
  <si>
    <t xml:space="preserve">Por Cobrar Banco Ruminahui                         </t>
  </si>
  <si>
    <t xml:space="preserve">Por Cobrar Produbanco Grupo Promerica              </t>
  </si>
  <si>
    <t xml:space="preserve">Por Cobrar Bco. Bolivariano                        </t>
  </si>
  <si>
    <t xml:space="preserve">Por Cobrar Mutualista Pichincha                    </t>
  </si>
  <si>
    <t xml:space="preserve">Por Cobrar Banco de Machala                        </t>
  </si>
  <si>
    <t xml:space="preserve">Por Cobrar Coop. Ahorro y Crédito JEP              </t>
  </si>
  <si>
    <t xml:space="preserve">Por Cobrar Envases del Litoral S.A.                </t>
  </si>
  <si>
    <t xml:space="preserve">Por Cobrar Plásticos del Litoral S.A.              </t>
  </si>
  <si>
    <t xml:space="preserve">Por Cobrar Promarisco S.A.                         </t>
  </si>
  <si>
    <t xml:space="preserve">Por Cobrar Sumesa S.A.                             </t>
  </si>
  <si>
    <t xml:space="preserve">Por Cobrar Interoc S.A.                            </t>
  </si>
  <si>
    <t xml:space="preserve">Cuadrado Valverde Enrique Mauricio                 </t>
  </si>
  <si>
    <t xml:space="preserve">Jarrin Polanco Rita Natividad                      </t>
  </si>
  <si>
    <t xml:space="preserve">Rondal Andres                                      </t>
  </si>
  <si>
    <t xml:space="preserve">Macias Marjorie                                    </t>
  </si>
  <si>
    <t xml:space="preserve">Escobar Rodrigo                                    </t>
  </si>
  <si>
    <t xml:space="preserve">Rosabal Gutierrez Manuel Alberto                   </t>
  </si>
  <si>
    <t xml:space="preserve">Bolaños Palma Byron Stalin                         </t>
  </si>
  <si>
    <t xml:space="preserve">Saud Jenny                                         </t>
  </si>
  <si>
    <t xml:space="preserve">Flores Flores Maycol Vinicio                       </t>
  </si>
  <si>
    <t xml:space="preserve">Manzano Pilar                                      </t>
  </si>
  <si>
    <t xml:space="preserve">Delgado Rivera Nancy Monserrat                     </t>
  </si>
  <si>
    <t xml:space="preserve">Ramirez Achig Raquel Rocio                         </t>
  </si>
  <si>
    <t xml:space="preserve">Por Cobrar Vasconez Sigrid/Hernadez Marcelo        </t>
  </si>
  <si>
    <t xml:space="preserve">Aportes EJERCITO                                   </t>
  </si>
  <si>
    <t xml:space="preserve">Aportes DIRMOV                                     </t>
  </si>
  <si>
    <t xml:space="preserve">Aportes Hospital de Especialidades No.1            </t>
  </si>
  <si>
    <t xml:space="preserve">Aportes IGM                                        </t>
  </si>
  <si>
    <t xml:space="preserve">Aportes MIDENA                                     </t>
  </si>
  <si>
    <t xml:space="preserve">Aportes FAE                                        </t>
  </si>
  <si>
    <t xml:space="preserve">Aportes ARMADA                                     </t>
  </si>
  <si>
    <t xml:space="preserve">Aportes INOCAR                                     </t>
  </si>
  <si>
    <t xml:space="preserve">Aportes ASTINAVE                                   </t>
  </si>
  <si>
    <t xml:space="preserve">Aportes COMACO                                     </t>
  </si>
  <si>
    <t xml:space="preserve">Aportes C.E.E                                      </t>
  </si>
  <si>
    <t xml:space="preserve">Aportes DIAF                                       </t>
  </si>
  <si>
    <t xml:space="preserve">Aportes ESMIL                                      </t>
  </si>
  <si>
    <t xml:space="preserve">Aportes BI EL ORO MACHALA                          </t>
  </si>
  <si>
    <t xml:space="preserve">Aportes BI 13 PICHINCHA                            </t>
  </si>
  <si>
    <t xml:space="preserve">Aportes HB I EL ORO                                </t>
  </si>
  <si>
    <t xml:space="preserve">Aportes IPGH                                       </t>
  </si>
  <si>
    <t xml:space="preserve">Aportes H III TARQUI                               </t>
  </si>
  <si>
    <t xml:space="preserve">Aportes CASQUI                                     </t>
  </si>
  <si>
    <t xml:space="preserve">Aportes GFE 25 ESMERALDAS                          </t>
  </si>
  <si>
    <t xml:space="preserve">Aportes I DE SHYRIS                                </t>
  </si>
  <si>
    <t xml:space="preserve">Aportes BI 21 MACARA                               </t>
  </si>
  <si>
    <t xml:space="preserve">Aportes BI 3 PORTETE                               </t>
  </si>
  <si>
    <t xml:space="preserve">Aportes HD IV AMAZONAS                             </t>
  </si>
  <si>
    <t xml:space="preserve">Aportes GCB 6 GRAL.DAVALOS                         </t>
  </si>
  <si>
    <t xml:space="preserve">Aportes 17 BS PASTAZA                              </t>
  </si>
  <si>
    <t xml:space="preserve">Aportes CAL 7 LOJA                                 </t>
  </si>
  <si>
    <t xml:space="preserve">Aportes CEPEIGE - IPGH                             </t>
  </si>
  <si>
    <t xml:space="preserve">Aportes HB 7 LOJA                                  </t>
  </si>
  <si>
    <t xml:space="preserve">Aportes 7 BI LOJA                                  </t>
  </si>
  <si>
    <t xml:space="preserve">Aportes BI 19 CARCHI                               </t>
  </si>
  <si>
    <t xml:space="preserve">Aportes 5 BI GUAYAS                                </t>
  </si>
  <si>
    <t xml:space="preserve">Aportes CASUIL                                     </t>
  </si>
  <si>
    <t xml:space="preserve">Aportes FM GUALAQUIZA                              </t>
  </si>
  <si>
    <t xml:space="preserve">Aportes 15 BAE PAQUISHA                            </t>
  </si>
  <si>
    <t xml:space="preserve">Aportes 25 BAL REINO DE QUITO                      </t>
  </si>
  <si>
    <t xml:space="preserve">Aportes INAE                                       </t>
  </si>
  <si>
    <t xml:space="preserve">Aportes ESMENA                                     </t>
  </si>
  <si>
    <t xml:space="preserve">Aportes GCM 12 TNTE HUGO ORTIZ                     </t>
  </si>
  <si>
    <t xml:space="preserve">Aportes BFE 9 PATRIA                               </t>
  </si>
  <si>
    <t xml:space="preserve">Aportes III DE TARQUI                              </t>
  </si>
  <si>
    <t xml:space="preserve">Aportes BI MOT 39 MAYOR GALO MOLINA                </t>
  </si>
  <si>
    <t xml:space="preserve">Aportes BI 20 CAPITAN DIAZ                         </t>
  </si>
  <si>
    <t xml:space="preserve">Aportes GA 7 Cabo Minacho                          </t>
  </si>
  <si>
    <t xml:space="preserve">Aportes BI MOT 14 MARAÑON                          </t>
  </si>
  <si>
    <t xml:space="preserve">Aportes HB 11 GALAPAGOS                            </t>
  </si>
  <si>
    <t xml:space="preserve">Aportes ITSA                                       </t>
  </si>
  <si>
    <t xml:space="preserve">Aportes ISSFA                                      </t>
  </si>
  <si>
    <t xml:space="preserve">Aportes SERV.PROTECCION PRESIDENCIAL               </t>
  </si>
  <si>
    <t xml:space="preserve">Ordinario EJERCITO                                 </t>
  </si>
  <si>
    <t xml:space="preserve">Ordinario DIRMOV                                   </t>
  </si>
  <si>
    <t xml:space="preserve">Ordinario Hosp. de Especilidades No.1              </t>
  </si>
  <si>
    <t xml:space="preserve">Ordinario IGM                                      </t>
  </si>
  <si>
    <t xml:space="preserve">Ordinario MIDENA                                   </t>
  </si>
  <si>
    <t xml:space="preserve">Ordinario FAE                                      </t>
  </si>
  <si>
    <t xml:space="preserve">Ordinario ARMADA                                   </t>
  </si>
  <si>
    <t xml:space="preserve">Ordinario INOCAR                                   </t>
  </si>
  <si>
    <t xml:space="preserve">Ordinario ASTINAVE                                 </t>
  </si>
  <si>
    <t xml:space="preserve">Ordinario Comaco                                   </t>
  </si>
  <si>
    <t xml:space="preserve">Ordinario CEE                                      </t>
  </si>
  <si>
    <t xml:space="preserve">Ordinario DIAF                                     </t>
  </si>
  <si>
    <t xml:space="preserve">Ordinario Esmil                                    </t>
  </si>
  <si>
    <t xml:space="preserve">Ordinario BI el ORO Machala                        </t>
  </si>
  <si>
    <t xml:space="preserve">Ordinario BI 13 Pichincha                          </t>
  </si>
  <si>
    <t xml:space="preserve">Ordinario HBI el Oro                               </t>
  </si>
  <si>
    <t xml:space="preserve">Ordinario IPIGH                                    </t>
  </si>
  <si>
    <t xml:space="preserve">Ordinario H III Tarqui                             </t>
  </si>
  <si>
    <t xml:space="preserve">Ordinario Casqui                                   </t>
  </si>
  <si>
    <t xml:space="preserve">Ordinario GCE 25 Esmeraldas                        </t>
  </si>
  <si>
    <t xml:space="preserve">Ordianrio I de Shyris                              </t>
  </si>
  <si>
    <t xml:space="preserve">Ordinario Bi 21 Macara                             </t>
  </si>
  <si>
    <t xml:space="preserve">Ordinario Macara                                   </t>
  </si>
  <si>
    <t xml:space="preserve">Ordinario Boes 54 CAp. Calles                      </t>
  </si>
  <si>
    <t xml:space="preserve">Ordinario  GCB 6 GRAL DAvalos                      </t>
  </si>
  <si>
    <t xml:space="preserve">Ordinario  V Cal 7 Loja                            </t>
  </si>
  <si>
    <t xml:space="preserve">Ordinario  Cepeige IPGH                            </t>
  </si>
  <si>
    <t xml:space="preserve">Ordinario HB 7 Loja                                </t>
  </si>
  <si>
    <t xml:space="preserve">Ordinario  7 BI loja                               </t>
  </si>
  <si>
    <t xml:space="preserve">Ordinario Bi 19 Carchi                             </t>
  </si>
  <si>
    <t xml:space="preserve">Ordinario 5 bi guayas                              </t>
  </si>
  <si>
    <t xml:space="preserve">Ordinario FM Gualaquiza                            </t>
  </si>
  <si>
    <t xml:space="preserve">Ordinario 15 BAe PAquisha                          </t>
  </si>
  <si>
    <t xml:space="preserve">Ordinario 25 Bal Reino de Quito                    </t>
  </si>
  <si>
    <t xml:space="preserve">Ordinario Inae                                     </t>
  </si>
  <si>
    <t xml:space="preserve">Ordinario Esmena                                   </t>
  </si>
  <si>
    <t xml:space="preserve">Ordinario GCM 12 Tnte Hugo Ortiz                   </t>
  </si>
  <si>
    <t xml:space="preserve">Ordinario BFE 9 PAtria                             </t>
  </si>
  <si>
    <t xml:space="preserve">Ordinario III de TArqui                            </t>
  </si>
  <si>
    <t xml:space="preserve">Ordinario BI Mot 39 MAyor  GAlo                    </t>
  </si>
  <si>
    <t xml:space="preserve">Ordinario BI 20 CApitan Diaz                       </t>
  </si>
  <si>
    <t xml:space="preserve">Ordinario GA 7 Cabo Minacho                        </t>
  </si>
  <si>
    <t xml:space="preserve">Ordinario BI Mot 14 Marañon                        </t>
  </si>
  <si>
    <t xml:space="preserve">Ordinario HB 11 Galapagos                          </t>
  </si>
  <si>
    <t xml:space="preserve">Ordinario ITSA                                     </t>
  </si>
  <si>
    <t xml:space="preserve">Ordianrio ISSFA                                    </t>
  </si>
  <si>
    <t xml:space="preserve">Ordinario Servicio de Proteccion Presidencial      </t>
  </si>
  <si>
    <t xml:space="preserve">Emergente Ejercito                                 </t>
  </si>
  <si>
    <t xml:space="preserve">Emergente DIRMOV                                   </t>
  </si>
  <si>
    <t xml:space="preserve">Emergente HOSP ESPECIALIDADES 1                    </t>
  </si>
  <si>
    <t xml:space="preserve">Emergente IGM                                      </t>
  </si>
  <si>
    <t xml:space="preserve">Emergente MIDENA                                   </t>
  </si>
  <si>
    <t xml:space="preserve">Emergente FAE                                      </t>
  </si>
  <si>
    <t xml:space="preserve">Emergente ARMADA                                   </t>
  </si>
  <si>
    <t xml:space="preserve">Emergente INOCAR                                   </t>
  </si>
  <si>
    <t xml:space="preserve">Emergente ASTINAVE                                 </t>
  </si>
  <si>
    <t xml:space="preserve">Emergente COMACO                                   </t>
  </si>
  <si>
    <t xml:space="preserve">Emergente C.E.E                                    </t>
  </si>
  <si>
    <t xml:space="preserve">Emergente DIAF                                     </t>
  </si>
  <si>
    <t xml:space="preserve">Emergente ESMIL                                    </t>
  </si>
  <si>
    <t xml:space="preserve">Emergente BI EL ORO MACHALA                        </t>
  </si>
  <si>
    <t xml:space="preserve">Emergente BI 13 PICHINCHA                          </t>
  </si>
  <si>
    <t xml:space="preserve">Emergente HB EL ORO                                </t>
  </si>
  <si>
    <t xml:space="preserve">Emergente H III TARQUI                             </t>
  </si>
  <si>
    <t xml:space="preserve">Emergente CASQUI                                   </t>
  </si>
  <si>
    <t xml:space="preserve">Emergente GFE 25 ESMERALDAS                        </t>
  </si>
  <si>
    <t xml:space="preserve">Emergente BI 21 MACARA                             </t>
  </si>
  <si>
    <t xml:space="preserve">Emergente BI 3 PORTETE                             </t>
  </si>
  <si>
    <t xml:space="preserve">Emergente CEPEIGE - IPGH                           </t>
  </si>
  <si>
    <t xml:space="preserve">Emergente 15 BAE PAQUISHA                          </t>
  </si>
  <si>
    <t xml:space="preserve">Emergente BFE 9 PATRIA                             </t>
  </si>
  <si>
    <t xml:space="preserve">2X1 EJERCITO                                       </t>
  </si>
  <si>
    <t xml:space="preserve">2X1 DIRMOV                                         </t>
  </si>
  <si>
    <t xml:space="preserve">2X1 HOSPITAL DE ESPECIALIDADES 1                   </t>
  </si>
  <si>
    <t xml:space="preserve">2X1 IGM                                            </t>
  </si>
  <si>
    <t xml:space="preserve">2X1 MIDENA                                         </t>
  </si>
  <si>
    <t xml:space="preserve">2X1 FAE                                            </t>
  </si>
  <si>
    <t xml:space="preserve">2X1 ARMADA                                         </t>
  </si>
  <si>
    <t xml:space="preserve">2X1 INOCAR                                         </t>
  </si>
  <si>
    <t xml:space="preserve">2X1 ASTINAVE                                       </t>
  </si>
  <si>
    <t xml:space="preserve">2X1 COMACO                                         </t>
  </si>
  <si>
    <t xml:space="preserve">2X1 C.E.E                                          </t>
  </si>
  <si>
    <t xml:space="preserve">2X1 DIAF                                           </t>
  </si>
  <si>
    <t xml:space="preserve">2X1 ESMIL                                          </t>
  </si>
  <si>
    <t xml:space="preserve">2X1 BI EL ORO MACHALA                              </t>
  </si>
  <si>
    <t xml:space="preserve">2X1 BI 13 PICHINCHA                                </t>
  </si>
  <si>
    <t xml:space="preserve">2X1 IPGH                                           </t>
  </si>
  <si>
    <t xml:space="preserve">2X1 H III TARQUI                                   </t>
  </si>
  <si>
    <t xml:space="preserve">2X1 CASQUI                                         </t>
  </si>
  <si>
    <t xml:space="preserve">2X1 GFE 25 ESMERALDAS                              </t>
  </si>
  <si>
    <t xml:space="preserve">2X1 BI 21 MACARA                                   </t>
  </si>
  <si>
    <t xml:space="preserve">2X1 BI 3 PORTETE                                   </t>
  </si>
  <si>
    <t xml:space="preserve">2X1 BOES 54 CAPT CALLES                            </t>
  </si>
  <si>
    <t xml:space="preserve">2X1 17 BS PASTAZA                                  </t>
  </si>
  <si>
    <t xml:space="preserve">2X1 CAL 7 LOJA                                     </t>
  </si>
  <si>
    <t xml:space="preserve">2X1 7 BI LOJA                                      </t>
  </si>
  <si>
    <t xml:space="preserve">2X1 BI 19 CARCHI                                   </t>
  </si>
  <si>
    <t xml:space="preserve">2X1 ESMENA                                         </t>
  </si>
  <si>
    <t xml:space="preserve">2x1 GCM 12 tnte hugo ortiz                         </t>
  </si>
  <si>
    <t xml:space="preserve">2x1 BFE 9 Patria                                   </t>
  </si>
  <si>
    <t xml:space="preserve">2x1 Bi Mot 39 MAyor Galo Molina                    </t>
  </si>
  <si>
    <t xml:space="preserve">2x1 BI 20 CApitan Diaz                             </t>
  </si>
  <si>
    <t xml:space="preserve">2x1 ITSA                                           </t>
  </si>
  <si>
    <t xml:space="preserve">Hipotecario Ejercito                               </t>
  </si>
  <si>
    <t xml:space="preserve">Hipotecario Armada                                 </t>
  </si>
  <si>
    <t xml:space="preserve">Hipotecario Midena                                 </t>
  </si>
  <si>
    <t xml:space="preserve">Hipotecario Hospital de Espec. No. 1               </t>
  </si>
  <si>
    <t xml:space="preserve">Hipotecario CEE                                    </t>
  </si>
  <si>
    <t xml:space="preserve">Hipotecario FAE                                    </t>
  </si>
  <si>
    <t xml:space="preserve">Hipotecario DIRMOV                                 </t>
  </si>
  <si>
    <t xml:space="preserve">Hipotecario IGM                                    </t>
  </si>
  <si>
    <t xml:space="preserve">Hipotecario COMACO                                 </t>
  </si>
  <si>
    <t xml:space="preserve">A.Pago Ejercito                                    </t>
  </si>
  <si>
    <t xml:space="preserve">A.Pago  Hosp. de Especialidades No.1               </t>
  </si>
  <si>
    <t xml:space="preserve">A.Pago IGM                                         </t>
  </si>
  <si>
    <t xml:space="preserve">A.Pago Midena                                      </t>
  </si>
  <si>
    <t xml:space="preserve">A.Pago FAE                                         </t>
  </si>
  <si>
    <t xml:space="preserve">A.Pago Armada                                      </t>
  </si>
  <si>
    <t xml:space="preserve">A.Pago Inocar                                      </t>
  </si>
  <si>
    <t xml:space="preserve">A. Pago Astinave                                   </t>
  </si>
  <si>
    <t xml:space="preserve">A. Pago CEE                                        </t>
  </si>
  <si>
    <t xml:space="preserve">A. Pago 17 BS Pastaza                              </t>
  </si>
  <si>
    <t xml:space="preserve">A. Pago BFE 9 patria                               </t>
  </si>
  <si>
    <t xml:space="preserve">Refinanciacion  Hosp. de Especialidades No.1       </t>
  </si>
  <si>
    <t xml:space="preserve">Refinanciacion Inocar                              </t>
  </si>
  <si>
    <t xml:space="preserve">Refinanciacion  Astinave                           </t>
  </si>
  <si>
    <t xml:space="preserve">Refinanciacion  BI 19 Carchi                       </t>
  </si>
  <si>
    <t xml:space="preserve">Anticipo a Proveedores                             </t>
  </si>
  <si>
    <t xml:space="preserve">Seg. Incen. por Cobrar C.Hipotecarios              </t>
  </si>
  <si>
    <t xml:space="preserve">Seg. Desgra. por Cobrar C. Quirografarios          </t>
  </si>
  <si>
    <t xml:space="preserve">Garantias                                          </t>
  </si>
  <si>
    <t xml:space="preserve">Cuentas por Cobrar Afiliados                       </t>
  </si>
  <si>
    <t xml:space="preserve">Arq. Villota Vinicio                               </t>
  </si>
  <si>
    <t xml:space="preserve">POR COBRAR PROP.VIVIENDAS ENTREGA ESCRITURAS       </t>
  </si>
  <si>
    <t xml:space="preserve">Certificado DAC Construccion                       </t>
  </si>
  <si>
    <t xml:space="preserve">Cancelacion ZUAE (2 pisos Aire)                    </t>
  </si>
  <si>
    <t xml:space="preserve">Aprobacion Planos Arquitectonicos                  </t>
  </si>
  <si>
    <t xml:space="preserve">Tramites Bomberos                                  </t>
  </si>
  <si>
    <t xml:space="preserve">Elab. Planos Arquitectonicos                       </t>
  </si>
  <si>
    <t xml:space="preserve">IVA Proyectos Edificio Capremci                    </t>
  </si>
  <si>
    <t xml:space="preserve">Costos Financieros Construccion Edificio           </t>
  </si>
  <si>
    <t xml:space="preserve">Tasa de scaneo Planos                              </t>
  </si>
  <si>
    <t xml:space="preserve">Promocion y Publicidad                             </t>
  </si>
  <si>
    <t xml:space="preserve">Avalúos                                            </t>
  </si>
  <si>
    <t xml:space="preserve">Planos Edificio Capremci                           </t>
  </si>
  <si>
    <t xml:space="preserve">Tasas Municipio                                    </t>
  </si>
  <si>
    <t xml:space="preserve">Declaratoria Propiedad Horizontal                  </t>
  </si>
  <si>
    <t xml:space="preserve">Rediseño Electrico Proy.Edf.Capremci               </t>
  </si>
  <si>
    <t xml:space="preserve">ACTUALIZACION PRECIOS PROY.EDIFICIO CAPREMCI       </t>
  </si>
  <si>
    <t xml:space="preserve">PERITAJE PROYEC. EDIF. CAPREMCI                    </t>
  </si>
  <si>
    <t xml:space="preserve">Estudio Factibilidad Ante Proyecto Quito           </t>
  </si>
  <si>
    <t xml:space="preserve">Estudio Factibilidad Ante Proyecto Guayaquil       </t>
  </si>
  <si>
    <t xml:space="preserve">Casa 4 Calderón                                    </t>
  </si>
  <si>
    <t xml:space="preserve">Casa 6 Calderón                                    </t>
  </si>
  <si>
    <t xml:space="preserve">Casa 19 Calderón                                   </t>
  </si>
  <si>
    <t xml:space="preserve">Dto. 15 Tipo C                                     </t>
  </si>
  <si>
    <t xml:space="preserve">Dto. 20 Tipo D                                     </t>
  </si>
  <si>
    <t xml:space="preserve">Edificios                                          </t>
  </si>
  <si>
    <t xml:space="preserve">Muebles y Enseres                                  </t>
  </si>
  <si>
    <t xml:space="preserve">Equipo de Oficina                                  </t>
  </si>
  <si>
    <t xml:space="preserve">Equipos de Computación                             </t>
  </si>
  <si>
    <t xml:space="preserve">Software del Negocio                               </t>
  </si>
  <si>
    <t xml:space="preserve">(Edificios)                                        </t>
  </si>
  <si>
    <t xml:space="preserve">(Muebles y Enseres)                                </t>
  </si>
  <si>
    <t xml:space="preserve">(Equipo de Oficina)                                </t>
  </si>
  <si>
    <t xml:space="preserve">(Equipo de Computación)                            </t>
  </si>
  <si>
    <t xml:space="preserve">Amortización Acum.Redes                            </t>
  </si>
  <si>
    <t xml:space="preserve">Amortización Acum.Software                         </t>
  </si>
  <si>
    <t xml:space="preserve">Amortización Acum.Licencias                        </t>
  </si>
  <si>
    <t xml:space="preserve">Licencias                                          </t>
  </si>
  <si>
    <t xml:space="preserve">Redes de Comunicación                              </t>
  </si>
  <si>
    <t xml:space="preserve">Desarrollo de sistemas informáticos                </t>
  </si>
  <si>
    <t xml:space="preserve">Software                                           </t>
  </si>
  <si>
    <t xml:space="preserve">Inv de Suministros y Materiales Oficina            </t>
  </si>
  <si>
    <t xml:space="preserve">Aporte Personal                                    </t>
  </si>
  <si>
    <t xml:space="preserve">Interés Aporte Personal                            </t>
  </si>
  <si>
    <t xml:space="preserve">Excedente Aporte Personal                          </t>
  </si>
  <si>
    <t xml:space="preserve">Superávit Aporte Pesonal                           </t>
  </si>
  <si>
    <t xml:space="preserve">Retroactivo Personal                               </t>
  </si>
  <si>
    <t xml:space="preserve">Aporte Adicional por Incremento Cesantía           </t>
  </si>
  <si>
    <t xml:space="preserve">Aporte Patronal                                    </t>
  </si>
  <si>
    <t xml:space="preserve">Interés Aporte Patronal                            </t>
  </si>
  <si>
    <t xml:space="preserve">Excedente Aporte Patronal                          </t>
  </si>
  <si>
    <t xml:space="preserve">Superávit Aporte Patronal                          </t>
  </si>
  <si>
    <t xml:space="preserve">Retroactivo Patronal                               </t>
  </si>
  <si>
    <t xml:space="preserve">Aporte Personal por Desembolsar                    </t>
  </si>
  <si>
    <t xml:space="preserve">Interés Personal por Desembolsar                   </t>
  </si>
  <si>
    <t xml:space="preserve">Retroactivo Pesonal por Desembolsar                </t>
  </si>
  <si>
    <t xml:space="preserve">Exedente Personal por Desembolsar                  </t>
  </si>
  <si>
    <t xml:space="preserve">Superavit Personal por Desembolsar                 </t>
  </si>
  <si>
    <t xml:space="preserve">Aporte Patronal por Desembolsar                    </t>
  </si>
  <si>
    <t xml:space="preserve">Interés Aporte Patronal por Desembolsar            </t>
  </si>
  <si>
    <t xml:space="preserve">Exedente Patronal por Desembolsar                  </t>
  </si>
  <si>
    <t xml:space="preserve">Retroactivo Patronal por Desembolsar               </t>
  </si>
  <si>
    <t xml:space="preserve">Superávit Patronal por Desembolsar                 </t>
  </si>
  <si>
    <t xml:space="preserve">Prestaciones por Pagar Desafiliados                </t>
  </si>
  <si>
    <t xml:space="preserve">Liquid. Rubros Patronales por Pagar                </t>
  </si>
  <si>
    <t xml:space="preserve">Cesantías por pagar                                </t>
  </si>
  <si>
    <t xml:space="preserve">Fondo Devol. Aportes Anticipados                   </t>
  </si>
  <si>
    <t xml:space="preserve">Fondo Devol. Aportes Anticipados Garantes          </t>
  </si>
  <si>
    <t xml:space="preserve">Fondo Seguro de Vida Anticipado                    </t>
  </si>
  <si>
    <t xml:space="preserve">Reserva de Contingencia Mortuoria                  </t>
  </si>
  <si>
    <t xml:space="preserve">Fondo Cesantía Anticipada                          </t>
  </si>
  <si>
    <t xml:space="preserve">Fondo Cesantía Anticipada Garantes                 </t>
  </si>
  <si>
    <t xml:space="preserve">Prestaciones por pagar Fallecidos                  </t>
  </si>
  <si>
    <t xml:space="preserve">Cuenta por Pagar Superavit Años Anteriores         </t>
  </si>
  <si>
    <t xml:space="preserve">Fondo Cesantía Retenida                            </t>
  </si>
  <si>
    <t xml:space="preserve">Valores por Liquidar Afiliados                     </t>
  </si>
  <si>
    <t xml:space="preserve">Cta. Transitoria Fallecidos                        </t>
  </si>
  <si>
    <t xml:space="preserve">Por Pagar Indebidos                                </t>
  </si>
  <si>
    <t xml:space="preserve">Retención Tribunal Menores                         </t>
  </si>
  <si>
    <t xml:space="preserve">Cta Transitoria Cesantias                          </t>
  </si>
  <si>
    <t xml:space="preserve">Reserva Cuenta Individual                          </t>
  </si>
  <si>
    <t xml:space="preserve">Reserva Superavit 2011                             </t>
  </si>
  <si>
    <t xml:space="preserve">HG 1                                               </t>
  </si>
  <si>
    <t xml:space="preserve">IGM                                                </t>
  </si>
  <si>
    <t xml:space="preserve">FAE                                                </t>
  </si>
  <si>
    <t xml:space="preserve">Serdra                                             </t>
  </si>
  <si>
    <t xml:space="preserve">Comaco                                             </t>
  </si>
  <si>
    <t xml:space="preserve">CEE                                                </t>
  </si>
  <si>
    <t xml:space="preserve">Licesm                                             </t>
  </si>
  <si>
    <t xml:space="preserve">Comil 10 Abdon CAlderon                            </t>
  </si>
  <si>
    <t xml:space="preserve">HB 7 Loja                                          </t>
  </si>
  <si>
    <t xml:space="preserve">Comil Eloy Alfaro                                  </t>
  </si>
  <si>
    <t xml:space="preserve">SUIMBA                                             </t>
  </si>
  <si>
    <t xml:space="preserve">DIRNEA                                             </t>
  </si>
  <si>
    <t xml:space="preserve">7 BI LOJA                                          </t>
  </si>
  <si>
    <t xml:space="preserve">Macara                                             </t>
  </si>
  <si>
    <t xml:space="preserve">CEPEIGUE IPGH                                      </t>
  </si>
  <si>
    <t xml:space="preserve">Gualaquiza                                         </t>
  </si>
  <si>
    <t xml:space="preserve">Retenciones en la Fuente 1%                        </t>
  </si>
  <si>
    <t xml:space="preserve">SRI por Pagar                                      </t>
  </si>
  <si>
    <t xml:space="preserve">Tasa de Administracion BIESS                       </t>
  </si>
  <si>
    <t xml:space="preserve">Avaluos Cred Hipotecarios Arq Arroyo Alberto       </t>
  </si>
  <si>
    <t xml:space="preserve">Valores por Liquidar Proveedores                   </t>
  </si>
  <si>
    <t xml:space="preserve">Anticipo Trámites Notariales (Inmobiliaria)        </t>
  </si>
  <si>
    <t xml:space="preserve">Asambleas Generales                                </t>
  </si>
  <si>
    <t xml:space="preserve">Consejo de Fiscalizacion                           </t>
  </si>
  <si>
    <t xml:space="preserve">Préstamos Ordinario por pagar                      </t>
  </si>
  <si>
    <t xml:space="preserve">Cta. Trans en Concesion Creditos                   </t>
  </si>
  <si>
    <t xml:space="preserve">Tramites Legales Cred. Hipotecario                 </t>
  </si>
  <si>
    <t xml:space="preserve">Nóminas por Pagar                                  </t>
  </si>
  <si>
    <t xml:space="preserve">Décimo Tercer Sueldo                               </t>
  </si>
  <si>
    <t xml:space="preserve">Décimo Cuarto Sueldo                               </t>
  </si>
  <si>
    <t xml:space="preserve">Préstamos Quirografarios IESS por pagar            </t>
  </si>
  <si>
    <t xml:space="preserve">Préstamos Hipotecarios IESS por pagar              </t>
  </si>
  <si>
    <t xml:space="preserve">Aportes al IESS por pagar                          </t>
  </si>
  <si>
    <t xml:space="preserve">Fondos de Reserva por pagar                        </t>
  </si>
  <si>
    <t xml:space="preserve">Multas por Pagar                                   </t>
  </si>
  <si>
    <t xml:space="preserve">Valores por Liquidar Empleados                     </t>
  </si>
  <si>
    <t xml:space="preserve">Inmuebles                                          </t>
  </si>
  <si>
    <t xml:space="preserve">Prov.Jubilacion Patronal                           </t>
  </si>
  <si>
    <t xml:space="preserve">Prov.Despido Intempestivo                          </t>
  </si>
  <si>
    <t xml:space="preserve">Dep. sin Concepto Banco Rumiñahui                  </t>
  </si>
  <si>
    <t xml:space="preserve">Dep. sin Concepto Banco Pichincha                  </t>
  </si>
  <si>
    <t xml:space="preserve">Dep. sin Concepto Banco Internacional              </t>
  </si>
  <si>
    <t xml:space="preserve">Dep. sin Concepto años anteriores                  </t>
  </si>
  <si>
    <t xml:space="preserve">Excedente Acumulados                               </t>
  </si>
  <si>
    <t xml:space="preserve">Remuneraciones o salario                           </t>
  </si>
  <si>
    <t xml:space="preserve">Fondo de reserva                                   </t>
  </si>
  <si>
    <t xml:space="preserve">Seguridad y Salud en el Trabajo                    </t>
  </si>
  <si>
    <t xml:space="preserve">Agua                                               </t>
  </si>
  <si>
    <t xml:space="preserve">Luz                                                </t>
  </si>
  <si>
    <t xml:space="preserve">Teléfono                                           </t>
  </si>
  <si>
    <t xml:space="preserve">Impresión, reproducción y publicaciones            </t>
  </si>
  <si>
    <t xml:space="preserve">Servicios de vigilancia                            </t>
  </si>
  <si>
    <t xml:space="preserve">Servicios de aseo y limpieza                       </t>
  </si>
  <si>
    <t xml:space="preserve">Promoción y publicidad                             </t>
  </si>
  <si>
    <t xml:space="preserve">Suministros de cafetería                           </t>
  </si>
  <si>
    <t xml:space="preserve">Movilización                                       </t>
  </si>
  <si>
    <t xml:space="preserve">Envío Documentos                                   </t>
  </si>
  <si>
    <t xml:space="preserve">Materiales Aseo y Limpieza                         </t>
  </si>
  <si>
    <t xml:space="preserve">Pasaje en el interior                              </t>
  </si>
  <si>
    <t xml:space="preserve">Viáticos y subsistencias internas                  </t>
  </si>
  <si>
    <t xml:space="preserve">Instalaciones y mantenimiento de edificios y ofici </t>
  </si>
  <si>
    <t xml:space="preserve">Mantenimiento de mobiliarios y equipos             </t>
  </si>
  <si>
    <t xml:space="preserve">Arrendamiento edificios, locales y oficinas        </t>
  </si>
  <si>
    <t xml:space="preserve">Consultoría, asesoría e investigación especializad </t>
  </si>
  <si>
    <t xml:space="preserve">Servicios profesionales                            </t>
  </si>
  <si>
    <t xml:space="preserve">Material de Oficina                                </t>
  </si>
  <si>
    <t xml:space="preserve">Material de imprenta, fotografía, reproducción y p </t>
  </si>
  <si>
    <t xml:space="preserve">Material de computación                            </t>
  </si>
  <si>
    <t xml:space="preserve">Mantenimiento de sistemas y equipos informáticos   </t>
  </si>
  <si>
    <t xml:space="preserve">Servicios de internet                              </t>
  </si>
  <si>
    <t xml:space="preserve">Comisiones Bancarias Bcos.Nacionales               </t>
  </si>
  <si>
    <t xml:space="preserve">Comisión Casa de Valores                           </t>
  </si>
  <si>
    <t xml:space="preserve">Gastos de Buró de Crédito                          </t>
  </si>
  <si>
    <t xml:space="preserve">Comisión Banco Central del Ecuador                 </t>
  </si>
  <si>
    <t xml:space="preserve">Gasto por Tasa de Administracion pagada al BIESS   </t>
  </si>
  <si>
    <t xml:space="preserve">IVA Pagado Servicios Profesionales                 </t>
  </si>
  <si>
    <t xml:space="preserve">IVA Pagado Prestación de Servicios                 </t>
  </si>
  <si>
    <t xml:space="preserve">IVA Pagado Compra de Bienes                        </t>
  </si>
  <si>
    <t xml:space="preserve">Gastos legales y judiciales                        </t>
  </si>
  <si>
    <t xml:space="preserve">Contribución a la Superintendencia de Bancos y Seg </t>
  </si>
  <si>
    <t xml:space="preserve">Depreciación Edificios                             </t>
  </si>
  <si>
    <t xml:space="preserve">Depreciación Muebles y Enseres                     </t>
  </si>
  <si>
    <t xml:space="preserve">Depreciación Equipo de Oficina                     </t>
  </si>
  <si>
    <t xml:space="preserve">Depreciación Equipo de Computación                 </t>
  </si>
  <si>
    <t xml:space="preserve">Amortizaciones                                     </t>
  </si>
  <si>
    <t xml:space="preserve">Gastos Asambleas Generales                         </t>
  </si>
  <si>
    <t xml:space="preserve">Int. Banco Internacional                           </t>
  </si>
  <si>
    <t xml:space="preserve">Int. Banco Rumiñahui                               </t>
  </si>
  <si>
    <t xml:space="preserve">Int. Banco Pichincha                               </t>
  </si>
  <si>
    <t xml:space="preserve">Int. Produbanco Grupo Promerica                    </t>
  </si>
  <si>
    <t xml:space="preserve">Int. Banco Bolivariano                             </t>
  </si>
  <si>
    <t xml:space="preserve">Int. Banco Diners Club del Ecuador S.A.            </t>
  </si>
  <si>
    <t xml:space="preserve">Int. Mutualista Pichincha                          </t>
  </si>
  <si>
    <t xml:space="preserve">Int. Banco de Machala                              </t>
  </si>
  <si>
    <t xml:space="preserve">Int. Coop. Ahorro y Crédito JEP                    </t>
  </si>
  <si>
    <t xml:space="preserve">Int. Envases del Litoral S.A.                      </t>
  </si>
  <si>
    <t xml:space="preserve">Int. Plásticos del Litoral S.A.                    </t>
  </si>
  <si>
    <t xml:space="preserve">Int. Promarisco S.A.                               </t>
  </si>
  <si>
    <t xml:space="preserve">Int. Sumesa S.A.                                   </t>
  </si>
  <si>
    <t xml:space="preserve">Int. Interoc S.A.                                  </t>
  </si>
  <si>
    <t xml:space="preserve">Interes Crédito Ordinario                          </t>
  </si>
  <si>
    <t xml:space="preserve">Interes Mora Crédito Ordinario                     </t>
  </si>
  <si>
    <t xml:space="preserve">Interes Crédito Emergente                          </t>
  </si>
  <si>
    <t xml:space="preserve">Interes Mora Emergente                             </t>
  </si>
  <si>
    <t xml:space="preserve">Interes Crédito 2x1                                </t>
  </si>
  <si>
    <t xml:space="preserve">Interes Mora Préstamo 2x1                          </t>
  </si>
  <si>
    <t xml:space="preserve">Interses Acuerdos de Pago                          </t>
  </si>
  <si>
    <t xml:space="preserve">Interes Mora Acuerdos de Pago                      </t>
  </si>
  <si>
    <t xml:space="preserve">Interes Refinanciamientos                          </t>
  </si>
  <si>
    <t xml:space="preserve">Interes Mora Refinanciamientos                     </t>
  </si>
  <si>
    <t xml:space="preserve">Intereses Crédito Hipotecario                      </t>
  </si>
  <si>
    <t xml:space="preserve">Interes Mora Crédito Hipotecario                   </t>
  </si>
  <si>
    <t xml:space="preserve">Interés Banco Rumiñahui                            </t>
  </si>
  <si>
    <t xml:space="preserve">Interés Banco Internacional                        </t>
  </si>
  <si>
    <t xml:space="preserve">Otros Ingresos                                     </t>
  </si>
  <si>
    <t xml:space="preserve">Hipoteca                                           </t>
  </si>
  <si>
    <t xml:space="preserve">Recepción de Activos Fijos                         </t>
  </si>
  <si>
    <t xml:space="preserve">Bienes recibidos en custodia                       </t>
  </si>
  <si>
    <t xml:space="preserve">Recepción de documentos en garantia                </t>
  </si>
  <si>
    <t xml:space="preserve">Departamentos Dación de Pago                       </t>
  </si>
  <si>
    <t xml:space="preserve">Titulos Valores                                    </t>
  </si>
  <si>
    <t xml:space="preserve">VALORES EN CUSTODIA DE TERCEROS                    </t>
  </si>
  <si>
    <t xml:space="preserve">ACTIVOS ENTREGADOS EN GARANTIA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</si>
</sst>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* #,##0.00\ _$_-;\-* #,##0.00\ _$_-;_-* &quot;-&quot;??\ _$_-;_-@_-"/>
    <numFmt numFmtId="165" formatCode="_(&quot;$&quot;\ * #,##0.00_);_(&quot;$&quot;\ * \(#,##0.00\);_(&quot;$&quot;\ 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52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65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43" fontId="2" fillId="2" borderId="1" xfId="1" applyFont="1" applyFill="1" applyBorder="1" applyAlignment="1">
      <alignment horizontal="center" vertical="center" wrapText="1"/>
    </xf>
    <xf numFmtId="0" fontId="5" fillId="2" borderId="0" xfId="0" applyFont="1" applyFill="1"/>
    <xf numFmtId="0" fontId="2" fillId="2" borderId="1" xfId="0" applyFont="1" applyFill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/>
    </xf>
    <xf numFmtId="43" fontId="5" fillId="2" borderId="0" xfId="1" applyFont="1" applyFill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43" fontId="2" fillId="2" borderId="0" xfId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43" fontId="5" fillId="2" borderId="0" xfId="0" applyNumberFormat="1" applyFont="1" applyFill="1"/>
    <xf numFmtId="43" fontId="6" fillId="3" borderId="0" xfId="1" applyFont="1" applyFill="1"/>
    <xf numFmtId="164" fontId="6" fillId="3" borderId="0" xfId="0" applyNumberFormat="1" applyFont="1" applyFill="1"/>
    <xf numFmtId="43" fontId="2" fillId="2" borderId="0" xfId="1" applyFont="1" applyFill="1" applyAlignment="1">
      <alignment vertical="center" wrapText="1"/>
    </xf>
    <xf numFmtId="0" fontId="0" fillId="2" borderId="0" xfId="0" applyFill="1"/>
    <xf numFmtId="0" fontId="0" fillId="2" borderId="1" xfId="0" applyFill="1" applyBorder="1"/>
    <xf numFmtId="43" fontId="0" fillId="2" borderId="0" xfId="0" applyNumberFormat="1" applyFill="1"/>
    <xf numFmtId="43" fontId="0" fillId="2" borderId="0" xfId="1" applyFont="1" applyFill="1"/>
    <xf numFmtId="164" fontId="5" fillId="2" borderId="0" xfId="0" applyNumberFormat="1" applyFont="1" applyFill="1"/>
    <xf numFmtId="43" fontId="0" fillId="2" borderId="1" xfId="1" applyFont="1" applyFill="1" applyBorder="1"/>
    <xf numFmtId="4" fontId="5" fillId="2" borderId="0" xfId="0" applyNumberFormat="1" applyFont="1" applyFill="1"/>
    <xf numFmtId="0" fontId="0" fillId="2" borderId="3" xfId="0" applyFill="1" applyBorder="1"/>
    <xf numFmtId="0" fontId="0" fillId="2" borderId="4" xfId="0" applyFill="1" applyBorder="1"/>
    <xf numFmtId="43" fontId="0" fillId="2" borderId="4" xfId="1" applyFont="1" applyFill="1" applyBorder="1"/>
    <xf numFmtId="43" fontId="0" fillId="2" borderId="5" xfId="1" applyFont="1" applyFill="1" applyBorder="1"/>
    <xf numFmtId="0" fontId="0" fillId="2" borderId="6" xfId="0" applyFill="1" applyBorder="1"/>
    <xf numFmtId="43" fontId="0" fillId="2" borderId="7" xfId="1" applyFont="1" applyFill="1" applyBorder="1"/>
    <xf numFmtId="0" fontId="0" fillId="2" borderId="8" xfId="0" applyFill="1" applyBorder="1"/>
    <xf numFmtId="0" fontId="0" fillId="2" borderId="9" xfId="0" applyFill="1" applyBorder="1"/>
    <xf numFmtId="43" fontId="0" fillId="2" borderId="9" xfId="1" applyFont="1" applyFill="1" applyBorder="1"/>
    <xf numFmtId="43" fontId="0" fillId="2" borderId="10" xfId="1" applyFont="1" applyFill="1" applyBorder="1"/>
    <xf numFmtId="0" fontId="0" fillId="4" borderId="3" xfId="0" applyFill="1" applyBorder="1"/>
    <xf numFmtId="0" fontId="0" fillId="4" borderId="4" xfId="0" applyFill="1" applyBorder="1"/>
    <xf numFmtId="43" fontId="0" fillId="4" borderId="4" xfId="1" applyFont="1" applyFill="1" applyBorder="1"/>
    <xf numFmtId="43" fontId="0" fillId="4" borderId="5" xfId="1" applyFont="1" applyFill="1" applyBorder="1"/>
    <xf numFmtId="0" fontId="0" fillId="4" borderId="6" xfId="0" applyFill="1" applyBorder="1"/>
    <xf numFmtId="0" fontId="0" fillId="4" borderId="1" xfId="0" applyFill="1" applyBorder="1"/>
    <xf numFmtId="43" fontId="0" fillId="4" borderId="1" xfId="1" applyFont="1" applyFill="1" applyBorder="1"/>
    <xf numFmtId="43" fontId="0" fillId="4" borderId="7" xfId="1" applyFont="1" applyFill="1" applyBorder="1"/>
    <xf numFmtId="0" fontId="0" fillId="4" borderId="8" xfId="0" applyFill="1" applyBorder="1"/>
    <xf numFmtId="0" fontId="0" fillId="4" borderId="9" xfId="0" applyFill="1" applyBorder="1"/>
    <xf numFmtId="43" fontId="0" fillId="4" borderId="9" xfId="1" applyFont="1" applyFill="1" applyBorder="1"/>
    <xf numFmtId="43" fontId="0" fillId="4" borderId="10" xfId="1" applyFont="1" applyFill="1" applyBorder="1"/>
    <xf numFmtId="0" fontId="0" fillId="5" borderId="3" xfId="0" applyFill="1" applyBorder="1"/>
    <xf numFmtId="0" fontId="0" fillId="5" borderId="4" xfId="0" applyFill="1" applyBorder="1"/>
    <xf numFmtId="43" fontId="0" fillId="5" borderId="4" xfId="1" applyFont="1" applyFill="1" applyBorder="1"/>
    <xf numFmtId="43" fontId="0" fillId="5" borderId="5" xfId="1" applyFont="1" applyFill="1" applyBorder="1"/>
    <xf numFmtId="0" fontId="0" fillId="5" borderId="6" xfId="0" applyFill="1" applyBorder="1"/>
    <xf numFmtId="0" fontId="0" fillId="5" borderId="1" xfId="0" applyFill="1" applyBorder="1"/>
    <xf numFmtId="43" fontId="0" fillId="5" borderId="1" xfId="1" applyFont="1" applyFill="1" applyBorder="1"/>
    <xf numFmtId="43" fontId="0" fillId="5" borderId="7" xfId="1" applyFont="1" applyFill="1" applyBorder="1"/>
    <xf numFmtId="0" fontId="0" fillId="5" borderId="8" xfId="0" applyFill="1" applyBorder="1"/>
    <xf numFmtId="0" fontId="0" fillId="5" borderId="9" xfId="0" applyFill="1" applyBorder="1"/>
    <xf numFmtId="43" fontId="0" fillId="5" borderId="9" xfId="1" applyFont="1" applyFill="1" applyBorder="1"/>
    <xf numFmtId="43" fontId="0" fillId="5" borderId="10" xfId="1" applyFont="1" applyFill="1" applyBorder="1"/>
    <xf numFmtId="0" fontId="0" fillId="6" borderId="3" xfId="0" applyFill="1" applyBorder="1"/>
    <xf numFmtId="0" fontId="0" fillId="6" borderId="4" xfId="0" applyFill="1" applyBorder="1"/>
    <xf numFmtId="43" fontId="0" fillId="6" borderId="4" xfId="1" applyFont="1" applyFill="1" applyBorder="1"/>
    <xf numFmtId="43" fontId="0" fillId="6" borderId="5" xfId="1" applyFont="1" applyFill="1" applyBorder="1"/>
    <xf numFmtId="0" fontId="0" fillId="6" borderId="6" xfId="0" applyFill="1" applyBorder="1"/>
    <xf numFmtId="0" fontId="0" fillId="6" borderId="1" xfId="0" applyFill="1" applyBorder="1"/>
    <xf numFmtId="43" fontId="0" fillId="6" borderId="1" xfId="1" applyFont="1" applyFill="1" applyBorder="1"/>
    <xf numFmtId="43" fontId="0" fillId="6" borderId="7" xfId="1" applyFont="1" applyFill="1" applyBorder="1"/>
    <xf numFmtId="0" fontId="0" fillId="6" borderId="8" xfId="0" applyFill="1" applyBorder="1"/>
    <xf numFmtId="0" fontId="0" fillId="6" borderId="9" xfId="0" applyFill="1" applyBorder="1"/>
    <xf numFmtId="43" fontId="0" fillId="6" borderId="9" xfId="1" applyFont="1" applyFill="1" applyBorder="1"/>
    <xf numFmtId="43" fontId="0" fillId="6" borderId="10" xfId="1" applyFont="1" applyFill="1" applyBorder="1"/>
    <xf numFmtId="0" fontId="0" fillId="7" borderId="3" xfId="0" applyFill="1" applyBorder="1"/>
    <xf numFmtId="0" fontId="0" fillId="7" borderId="4" xfId="0" applyFill="1" applyBorder="1"/>
    <xf numFmtId="43" fontId="0" fillId="7" borderId="4" xfId="1" applyFont="1" applyFill="1" applyBorder="1"/>
    <xf numFmtId="43" fontId="0" fillId="7" borderId="5" xfId="1" applyFont="1" applyFill="1" applyBorder="1"/>
    <xf numFmtId="0" fontId="0" fillId="7" borderId="6" xfId="0" applyFill="1" applyBorder="1"/>
    <xf numFmtId="0" fontId="0" fillId="7" borderId="1" xfId="0" applyFill="1" applyBorder="1"/>
    <xf numFmtId="43" fontId="0" fillId="7" borderId="1" xfId="1" applyFont="1" applyFill="1" applyBorder="1"/>
    <xf numFmtId="43" fontId="0" fillId="7" borderId="7" xfId="1" applyFont="1" applyFill="1" applyBorder="1"/>
    <xf numFmtId="0" fontId="0" fillId="7" borderId="8" xfId="0" applyFill="1" applyBorder="1"/>
    <xf numFmtId="0" fontId="0" fillId="7" borderId="9" xfId="0" applyFill="1" applyBorder="1"/>
    <xf numFmtId="43" fontId="0" fillId="7" borderId="9" xfId="1" applyFont="1" applyFill="1" applyBorder="1"/>
    <xf numFmtId="43" fontId="0" fillId="7" borderId="10" xfId="1" applyFont="1" applyFill="1" applyBorder="1"/>
    <xf numFmtId="0" fontId="0" fillId="8" borderId="3" xfId="0" applyFill="1" applyBorder="1"/>
    <xf numFmtId="0" fontId="0" fillId="8" borderId="4" xfId="0" applyFill="1" applyBorder="1"/>
    <xf numFmtId="43" fontId="0" fillId="8" borderId="4" xfId="1" applyFont="1" applyFill="1" applyBorder="1"/>
    <xf numFmtId="43" fontId="0" fillId="8" borderId="5" xfId="1" applyFont="1" applyFill="1" applyBorder="1"/>
    <xf numFmtId="0" fontId="0" fillId="8" borderId="6" xfId="0" applyFill="1" applyBorder="1"/>
    <xf numFmtId="0" fontId="0" fillId="8" borderId="1" xfId="0" applyFill="1" applyBorder="1"/>
    <xf numFmtId="43" fontId="0" fillId="8" borderId="1" xfId="1" applyFont="1" applyFill="1" applyBorder="1"/>
    <xf numFmtId="43" fontId="0" fillId="8" borderId="7" xfId="1" applyFont="1" applyFill="1" applyBorder="1"/>
    <xf numFmtId="0" fontId="0" fillId="8" borderId="8" xfId="0" applyFill="1" applyBorder="1"/>
    <xf numFmtId="0" fontId="0" fillId="8" borderId="9" xfId="0" applyFill="1" applyBorder="1"/>
    <xf numFmtId="43" fontId="0" fillId="8" borderId="9" xfId="1" applyFont="1" applyFill="1" applyBorder="1"/>
    <xf numFmtId="43" fontId="0" fillId="8" borderId="10" xfId="1" applyFont="1" applyFill="1" applyBorder="1"/>
    <xf numFmtId="0" fontId="0" fillId="8" borderId="11" xfId="0" applyFill="1" applyBorder="1"/>
    <xf numFmtId="43" fontId="0" fillId="8" borderId="11" xfId="1" applyFont="1" applyFill="1" applyBorder="1"/>
    <xf numFmtId="0" fontId="0" fillId="2" borderId="12" xfId="0" applyFill="1" applyBorder="1"/>
    <xf numFmtId="0" fontId="0" fillId="2" borderId="13" xfId="0" applyFill="1" applyBorder="1"/>
    <xf numFmtId="43" fontId="0" fillId="2" borderId="13" xfId="1" applyFont="1" applyFill="1" applyBorder="1"/>
    <xf numFmtId="43" fontId="0" fillId="2" borderId="14" xfId="1" applyFont="1" applyFill="1" applyBorder="1"/>
    <xf numFmtId="43" fontId="2" fillId="2" borderId="1" xfId="1" applyNumberFormat="1" applyFont="1" applyFill="1" applyBorder="1" applyAlignment="1">
      <alignment horizontal="center" vertical="center" wrapText="1"/>
    </xf>
    <xf numFmtId="0" fontId="0" fillId="8" borderId="15" xfId="0" applyFill="1" applyBorder="1"/>
    <xf numFmtId="43" fontId="0" fillId="8" borderId="16" xfId="1" applyFont="1" applyFill="1" applyBorder="1"/>
    <xf numFmtId="0" fontId="0" fillId="9" borderId="12" xfId="0" applyFill="1" applyBorder="1"/>
    <xf numFmtId="0" fontId="0" fillId="9" borderId="13" xfId="0" applyFill="1" applyBorder="1"/>
    <xf numFmtId="43" fontId="0" fillId="9" borderId="13" xfId="1" applyFont="1" applyFill="1" applyBorder="1"/>
    <xf numFmtId="43" fontId="0" fillId="9" borderId="14" xfId="1" applyFont="1" applyFill="1" applyBorder="1"/>
    <xf numFmtId="0" fontId="0" fillId="3" borderId="12" xfId="0" applyFill="1" applyBorder="1"/>
    <xf numFmtId="0" fontId="0" fillId="3" borderId="13" xfId="0" applyFill="1" applyBorder="1"/>
    <xf numFmtId="43" fontId="0" fillId="3" borderId="13" xfId="1" applyFont="1" applyFill="1" applyBorder="1"/>
    <xf numFmtId="43" fontId="0" fillId="3" borderId="14" xfId="1" applyFont="1" applyFill="1" applyBorder="1"/>
    <xf numFmtId="0" fontId="0" fillId="5" borderId="12" xfId="0" applyFill="1" applyBorder="1"/>
    <xf numFmtId="0" fontId="0" fillId="5" borderId="13" xfId="0" applyFill="1" applyBorder="1"/>
    <xf numFmtId="43" fontId="0" fillId="5" borderId="13" xfId="1" applyFont="1" applyFill="1" applyBorder="1"/>
    <xf numFmtId="43" fontId="0" fillId="5" borderId="14" xfId="1" applyFont="1" applyFill="1" applyBorder="1"/>
    <xf numFmtId="0" fontId="0" fillId="7" borderId="12" xfId="0" applyFill="1" applyBorder="1"/>
    <xf numFmtId="0" fontId="0" fillId="7" borderId="13" xfId="0" applyFill="1" applyBorder="1"/>
    <xf numFmtId="43" fontId="0" fillId="7" borderId="13" xfId="1" applyFont="1" applyFill="1" applyBorder="1"/>
    <xf numFmtId="43" fontId="0" fillId="7" borderId="14" xfId="1" applyFont="1" applyFill="1" applyBorder="1"/>
    <xf numFmtId="0" fontId="0" fillId="3" borderId="3" xfId="0" applyFill="1" applyBorder="1"/>
    <xf numFmtId="0" fontId="0" fillId="3" borderId="4" xfId="0" applyFill="1" applyBorder="1"/>
    <xf numFmtId="43" fontId="0" fillId="3" borderId="4" xfId="1" applyFont="1" applyFill="1" applyBorder="1"/>
    <xf numFmtId="43" fontId="0" fillId="3" borderId="5" xfId="1" applyFont="1" applyFill="1" applyBorder="1"/>
    <xf numFmtId="0" fontId="0" fillId="3" borderId="8" xfId="0" applyFill="1" applyBorder="1"/>
    <xf numFmtId="0" fontId="0" fillId="3" borderId="9" xfId="0" applyFill="1" applyBorder="1"/>
    <xf numFmtId="43" fontId="0" fillId="3" borderId="9" xfId="1" applyFont="1" applyFill="1" applyBorder="1"/>
    <xf numFmtId="43" fontId="0" fillId="3" borderId="10" xfId="1" applyFont="1" applyFill="1" applyBorder="1"/>
    <xf numFmtId="0" fontId="0" fillId="10" borderId="3" xfId="0" applyFill="1" applyBorder="1"/>
    <xf numFmtId="0" fontId="0" fillId="10" borderId="4" xfId="0" applyFill="1" applyBorder="1"/>
    <xf numFmtId="43" fontId="0" fillId="10" borderId="4" xfId="1" applyFont="1" applyFill="1" applyBorder="1"/>
    <xf numFmtId="43" fontId="0" fillId="10" borderId="5" xfId="1" applyFont="1" applyFill="1" applyBorder="1"/>
    <xf numFmtId="0" fontId="0" fillId="10" borderId="8" xfId="0" applyFill="1" applyBorder="1"/>
    <xf numFmtId="0" fontId="0" fillId="10" borderId="9" xfId="0" applyFill="1" applyBorder="1"/>
    <xf numFmtId="43" fontId="0" fillId="10" borderId="9" xfId="1" applyFont="1" applyFill="1" applyBorder="1"/>
    <xf numFmtId="43" fontId="0" fillId="10" borderId="10" xfId="1" applyFont="1" applyFill="1" applyBorder="1"/>
    <xf numFmtId="0" fontId="0" fillId="11" borderId="3" xfId="0" applyFill="1" applyBorder="1"/>
    <xf numFmtId="0" fontId="0" fillId="11" borderId="4" xfId="0" applyFill="1" applyBorder="1"/>
    <xf numFmtId="43" fontId="0" fillId="11" borderId="4" xfId="1" applyFont="1" applyFill="1" applyBorder="1"/>
    <xf numFmtId="43" fontId="0" fillId="11" borderId="5" xfId="1" applyFont="1" applyFill="1" applyBorder="1"/>
    <xf numFmtId="0" fontId="0" fillId="11" borderId="6" xfId="0" applyFill="1" applyBorder="1"/>
    <xf numFmtId="0" fontId="0" fillId="11" borderId="1" xfId="0" applyFill="1" applyBorder="1"/>
    <xf numFmtId="43" fontId="0" fillId="11" borderId="1" xfId="1" applyFont="1" applyFill="1" applyBorder="1"/>
    <xf numFmtId="43" fontId="0" fillId="11" borderId="7" xfId="1" applyFont="1" applyFill="1" applyBorder="1"/>
    <xf numFmtId="0" fontId="0" fillId="11" borderId="8" xfId="0" applyFill="1" applyBorder="1"/>
    <xf numFmtId="0" fontId="0" fillId="11" borderId="9" xfId="0" applyFill="1" applyBorder="1"/>
    <xf numFmtId="43" fontId="0" fillId="11" borderId="9" xfId="1" applyFont="1" applyFill="1" applyBorder="1"/>
    <xf numFmtId="43" fontId="0" fillId="11" borderId="10" xfId="1" applyFont="1" applyFill="1" applyBorder="1"/>
    <xf numFmtId="0" fontId="0" fillId="5" borderId="17" xfId="0" applyFill="1" applyBorder="1"/>
    <xf numFmtId="0" fontId="0" fillId="5" borderId="2" xfId="0" applyFill="1" applyBorder="1"/>
    <xf numFmtId="43" fontId="0" fillId="5" borderId="2" xfId="1" applyFont="1" applyFill="1" applyBorder="1"/>
    <xf numFmtId="43" fontId="0" fillId="5" borderId="18" xfId="1" applyFont="1" applyFill="1" applyBorder="1"/>
    <xf numFmtId="0" fontId="0" fillId="8" borderId="12" xfId="0" applyFill="1" applyBorder="1"/>
    <xf numFmtId="0" fontId="0" fillId="8" borderId="13" xfId="0" applyFill="1" applyBorder="1"/>
    <xf numFmtId="43" fontId="0" fillId="8" borderId="13" xfId="1" applyFont="1" applyFill="1" applyBorder="1"/>
    <xf numFmtId="43" fontId="0" fillId="8" borderId="14" xfId="1" applyFont="1" applyFill="1" applyBorder="1"/>
    <xf numFmtId="0" fontId="8" fillId="2" borderId="2" xfId="0" applyFont="1" applyFill="1" applyBorder="1" applyAlignment="1">
      <alignment horizontal="center"/>
    </xf>
    <xf numFmtId="43" fontId="8" fillId="2" borderId="2" xfId="1" applyFont="1" applyFill="1" applyBorder="1" applyAlignment="1">
      <alignment horizontal="center"/>
    </xf>
    <xf numFmtId="43" fontId="8" fillId="2" borderId="2" xfId="1" applyFont="1" applyFill="1" applyBorder="1"/>
    <xf numFmtId="0" fontId="7" fillId="2" borderId="0" xfId="0" applyFont="1" applyFill="1"/>
    <xf numFmtId="0" fontId="0" fillId="5" borderId="15" xfId="0" applyFill="1" applyBorder="1"/>
    <xf numFmtId="0" fontId="0" fillId="5" borderId="11" xfId="0" applyFill="1" applyBorder="1"/>
    <xf numFmtId="43" fontId="0" fillId="5" borderId="11" xfId="1" applyFont="1" applyFill="1" applyBorder="1"/>
    <xf numFmtId="43" fontId="0" fillId="5" borderId="16" xfId="1" applyFont="1" applyFill="1" applyBorder="1"/>
    <xf numFmtId="0" fontId="0" fillId="9" borderId="3" xfId="0" applyFill="1" applyBorder="1"/>
    <xf numFmtId="0" fontId="0" fillId="9" borderId="4" xfId="0" applyFill="1" applyBorder="1"/>
    <xf numFmtId="43" fontId="0" fillId="9" borderId="4" xfId="1" applyFont="1" applyFill="1" applyBorder="1"/>
    <xf numFmtId="43" fontId="0" fillId="9" borderId="5" xfId="1" applyFont="1" applyFill="1" applyBorder="1"/>
    <xf numFmtId="0" fontId="0" fillId="9" borderId="6" xfId="0" applyFill="1" applyBorder="1"/>
    <xf numFmtId="0" fontId="0" fillId="9" borderId="1" xfId="0" applyFill="1" applyBorder="1"/>
    <xf numFmtId="43" fontId="0" fillId="9" borderId="1" xfId="1" applyFont="1" applyFill="1" applyBorder="1"/>
    <xf numFmtId="43" fontId="0" fillId="9" borderId="7" xfId="1" applyFont="1" applyFill="1" applyBorder="1"/>
    <xf numFmtId="0" fontId="0" fillId="9" borderId="8" xfId="0" applyFill="1" applyBorder="1"/>
    <xf numFmtId="0" fontId="0" fillId="9" borderId="9" xfId="0" applyFill="1" applyBorder="1"/>
    <xf numFmtId="43" fontId="0" fillId="9" borderId="9" xfId="1" applyFont="1" applyFill="1" applyBorder="1"/>
    <xf numFmtId="43" fontId="0" fillId="9" borderId="10" xfId="1" applyFont="1" applyFill="1" applyBorder="1"/>
    <xf numFmtId="0" fontId="0" fillId="9" borderId="15" xfId="0" applyFill="1" applyBorder="1"/>
    <xf numFmtId="0" fontId="0" fillId="9" borderId="11" xfId="0" applyFill="1" applyBorder="1"/>
    <xf numFmtId="43" fontId="0" fillId="9" borderId="11" xfId="1" applyFont="1" applyFill="1" applyBorder="1"/>
    <xf numFmtId="43" fontId="0" fillId="9" borderId="16" xfId="1" applyFont="1" applyFill="1" applyBorder="1"/>
    <xf numFmtId="0" fontId="0" fillId="6" borderId="17" xfId="0" applyFill="1" applyBorder="1"/>
    <xf numFmtId="0" fontId="0" fillId="6" borderId="2" xfId="0" applyFill="1" applyBorder="1"/>
    <xf numFmtId="43" fontId="0" fillId="6" borderId="2" xfId="1" applyFont="1" applyFill="1" applyBorder="1"/>
    <xf numFmtId="43" fontId="0" fillId="6" borderId="18" xfId="1" applyFont="1" applyFill="1" applyBorder="1"/>
    <xf numFmtId="0" fontId="0" fillId="4" borderId="17" xfId="0" applyFill="1" applyBorder="1"/>
    <xf numFmtId="0" fontId="0" fillId="4" borderId="2" xfId="0" applyFill="1" applyBorder="1"/>
    <xf numFmtId="43" fontId="0" fillId="4" borderId="2" xfId="1" applyFont="1" applyFill="1" applyBorder="1"/>
    <xf numFmtId="43" fontId="0" fillId="4" borderId="18" xfId="1" applyFont="1" applyFill="1" applyBorder="1"/>
    <xf numFmtId="0" fontId="0" fillId="12" borderId="3" xfId="0" applyFill="1" applyBorder="1"/>
    <xf numFmtId="0" fontId="0" fillId="12" borderId="4" xfId="0" applyFill="1" applyBorder="1"/>
    <xf numFmtId="43" fontId="0" fillId="12" borderId="4" xfId="1" applyFont="1" applyFill="1" applyBorder="1"/>
    <xf numFmtId="43" fontId="0" fillId="12" borderId="5" xfId="1" applyFont="1" applyFill="1" applyBorder="1"/>
    <xf numFmtId="0" fontId="0" fillId="12" borderId="6" xfId="0" applyFill="1" applyBorder="1"/>
    <xf numFmtId="0" fontId="0" fillId="12" borderId="1" xfId="0" applyFill="1" applyBorder="1"/>
    <xf numFmtId="43" fontId="0" fillId="12" borderId="1" xfId="1" applyFont="1" applyFill="1" applyBorder="1"/>
    <xf numFmtId="43" fontId="0" fillId="12" borderId="7" xfId="1" applyFont="1" applyFill="1" applyBorder="1"/>
    <xf numFmtId="0" fontId="0" fillId="12" borderId="17" xfId="0" applyFill="1" applyBorder="1"/>
    <xf numFmtId="0" fontId="0" fillId="12" borderId="2" xfId="0" applyFill="1" applyBorder="1"/>
    <xf numFmtId="43" fontId="0" fillId="12" borderId="2" xfId="1" applyFont="1" applyFill="1" applyBorder="1"/>
    <xf numFmtId="43" fontId="0" fillId="12" borderId="18" xfId="1" applyFont="1" applyFill="1" applyBorder="1"/>
    <xf numFmtId="0" fontId="0" fillId="12" borderId="12" xfId="0" applyFill="1" applyBorder="1"/>
    <xf numFmtId="0" fontId="0" fillId="12" borderId="13" xfId="0" applyFill="1" applyBorder="1"/>
    <xf numFmtId="43" fontId="0" fillId="12" borderId="13" xfId="1" applyFont="1" applyFill="1" applyBorder="1"/>
    <xf numFmtId="43" fontId="0" fillId="12" borderId="14" xfId="1" applyFont="1" applyFill="1" applyBorder="1"/>
    <xf numFmtId="0" fontId="0" fillId="13" borderId="3" xfId="0" applyFill="1" applyBorder="1"/>
    <xf numFmtId="0" fontId="0" fillId="13" borderId="4" xfId="0" applyFill="1" applyBorder="1"/>
    <xf numFmtId="43" fontId="0" fillId="13" borderId="4" xfId="1" applyFont="1" applyFill="1" applyBorder="1"/>
    <xf numFmtId="43" fontId="0" fillId="13" borderId="5" xfId="1" applyFont="1" applyFill="1" applyBorder="1"/>
    <xf numFmtId="0" fontId="0" fillId="13" borderId="8" xfId="0" applyFill="1" applyBorder="1"/>
    <xf numFmtId="0" fontId="0" fillId="13" borderId="9" xfId="0" applyFill="1" applyBorder="1"/>
    <xf numFmtId="43" fontId="0" fillId="13" borderId="9" xfId="1" applyFont="1" applyFill="1" applyBorder="1"/>
    <xf numFmtId="43" fontId="0" fillId="13" borderId="10" xfId="1" applyFont="1" applyFill="1" applyBorder="1"/>
    <xf numFmtId="0" fontId="0" fillId="11" borderId="12" xfId="0" applyFill="1" applyBorder="1"/>
    <xf numFmtId="0" fontId="0" fillId="11" borderId="13" xfId="0" applyFill="1" applyBorder="1"/>
    <xf numFmtId="43" fontId="0" fillId="11" borderId="13" xfId="1" applyFont="1" applyFill="1" applyBorder="1"/>
    <xf numFmtId="43" fontId="0" fillId="11" borderId="14" xfId="1" applyFont="1" applyFill="1" applyBorder="1"/>
    <xf numFmtId="0" fontId="0" fillId="11" borderId="11" xfId="0" applyFill="1" applyBorder="1"/>
    <xf numFmtId="43" fontId="0" fillId="11" borderId="11" xfId="1" applyFont="1" applyFill="1" applyBorder="1"/>
    <xf numFmtId="0" fontId="0" fillId="11" borderId="2" xfId="0" applyFill="1" applyBorder="1"/>
    <xf numFmtId="43" fontId="0" fillId="11" borderId="2" xfId="1" applyFont="1" applyFill="1" applyBorder="1"/>
    <xf numFmtId="0" fontId="0" fillId="2" borderId="19" xfId="0" applyFill="1" applyBorder="1"/>
    <xf numFmtId="0" fontId="0" fillId="2" borderId="20" xfId="0" applyFill="1" applyBorder="1"/>
    <xf numFmtId="43" fontId="0" fillId="2" borderId="20" xfId="1" applyFont="1" applyFill="1" applyBorder="1"/>
    <xf numFmtId="43" fontId="0" fillId="2" borderId="21" xfId="1" applyFont="1" applyFill="1" applyBorder="1"/>
    <xf numFmtId="0" fontId="0" fillId="11" borderId="22" xfId="0" applyFill="1" applyBorder="1"/>
    <xf numFmtId="0" fontId="0" fillId="11" borderId="23" xfId="0" applyFill="1" applyBorder="1"/>
    <xf numFmtId="43" fontId="0" fillId="11" borderId="23" xfId="1" applyFont="1" applyFill="1" applyBorder="1"/>
    <xf numFmtId="43" fontId="0" fillId="11" borderId="24" xfId="1" applyFont="1" applyFill="1" applyBorder="1"/>
    <xf numFmtId="0" fontId="0" fillId="14" borderId="3" xfId="0" applyFill="1" applyBorder="1"/>
    <xf numFmtId="0" fontId="0" fillId="14" borderId="4" xfId="0" applyFill="1" applyBorder="1"/>
    <xf numFmtId="43" fontId="0" fillId="14" borderId="4" xfId="1" applyFont="1" applyFill="1" applyBorder="1"/>
    <xf numFmtId="43" fontId="0" fillId="14" borderId="5" xfId="1" applyFont="1" applyFill="1" applyBorder="1"/>
    <xf numFmtId="0" fontId="0" fillId="14" borderId="6" xfId="0" applyFill="1" applyBorder="1"/>
    <xf numFmtId="0" fontId="0" fillId="14" borderId="1" xfId="0" applyFill="1" applyBorder="1"/>
    <xf numFmtId="43" fontId="0" fillId="14" borderId="1" xfId="1" applyFont="1" applyFill="1" applyBorder="1"/>
    <xf numFmtId="43" fontId="0" fillId="14" borderId="7" xfId="1" applyFont="1" applyFill="1" applyBorder="1"/>
    <xf numFmtId="0" fontId="0" fillId="14" borderId="8" xfId="0" applyFill="1" applyBorder="1"/>
    <xf numFmtId="0" fontId="0" fillId="14" borderId="9" xfId="0" applyFill="1" applyBorder="1"/>
    <xf numFmtId="43" fontId="0" fillId="14" borderId="9" xfId="1" applyFont="1" applyFill="1" applyBorder="1"/>
    <xf numFmtId="43" fontId="0" fillId="14" borderId="10" xfId="1" applyFont="1" applyFill="1" applyBorder="1"/>
    <xf numFmtId="43" fontId="2" fillId="2" borderId="0" xfId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 wrapText="1"/>
    </xf>
  </cellXfs>
  <cellStyles count="3">
    <cellStyle name="Millares" xfId="1" builtinId="3"/>
    <cellStyle name="Millares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ontador/Documents/CAPREMCI/CONTABILIDAD-2020/INFORMES-2020/FEBRERO-2020/MOVIMIENTOS%20FEB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RERO 2020"/>
    </sheetNames>
    <sheetDataSet>
      <sheetData sheetId="0">
        <row r="2">
          <cell r="H2">
            <v>68922025.694999993</v>
          </cell>
        </row>
        <row r="286">
          <cell r="H286">
            <v>-68187138.725999996</v>
          </cell>
        </row>
        <row r="371">
          <cell r="H371">
            <v>120798.02</v>
          </cell>
        </row>
        <row r="416">
          <cell r="H416">
            <v>-855684.98999999987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52"/>
  <sheetViews>
    <sheetView topLeftCell="A5" zoomScale="85" zoomScaleNormal="85" workbookViewId="0">
      <selection activeCell="D17" sqref="D17"/>
    </sheetView>
  </sheetViews>
  <sheetFormatPr baseColWidth="10" defaultRowHeight="15" x14ac:dyDescent="0.25"/>
  <cols>
    <col min="1" max="1" width="11.42578125" style="26"/>
    <col min="2" max="2" width="17.5703125" style="26" bestFit="1" customWidth="1"/>
    <col min="3" max="3" width="51.5703125" style="26" bestFit="1" customWidth="1"/>
    <col min="4" max="4" width="14.42578125" style="29" bestFit="1" customWidth="1"/>
    <col min="5" max="5" width="19.140625" style="29" bestFit="1" customWidth="1"/>
    <col min="6" max="6" width="14.28515625" style="29" bestFit="1" customWidth="1"/>
    <col min="7" max="7" width="11.42578125" style="26"/>
    <col min="8" max="8" width="14.28515625" style="26" bestFit="1" customWidth="1"/>
    <col min="9" max="16384" width="11.42578125" style="26"/>
  </cols>
  <sheetData>
    <row r="1" spans="2:8" s="167" customFormat="1" ht="15.75" thickBot="1" x14ac:dyDescent="0.3">
      <c r="B1" s="164" t="s">
        <v>876</v>
      </c>
      <c r="C1" s="164" t="s">
        <v>877</v>
      </c>
      <c r="D1" s="165" t="s">
        <v>878</v>
      </c>
      <c r="E1" s="165" t="s">
        <v>879</v>
      </c>
      <c r="F1" s="166" t="s">
        <v>880</v>
      </c>
    </row>
    <row r="2" spans="2:8" x14ac:dyDescent="0.25">
      <c r="B2" s="79" t="s">
        <v>418</v>
      </c>
      <c r="C2" s="80" t="s">
        <v>881</v>
      </c>
      <c r="D2" s="81">
        <v>396.95</v>
      </c>
      <c r="E2" s="81">
        <v>2605</v>
      </c>
      <c r="F2" s="82">
        <v>3001.95</v>
      </c>
      <c r="H2" s="28">
        <f>+SUM(F2:F285)</f>
        <v>68922025.694999993</v>
      </c>
    </row>
    <row r="3" spans="2:8" x14ac:dyDescent="0.25">
      <c r="B3" s="83" t="s">
        <v>782</v>
      </c>
      <c r="C3" s="84" t="s">
        <v>882</v>
      </c>
      <c r="D3" s="85">
        <v>890</v>
      </c>
      <c r="E3" s="85">
        <v>0</v>
      </c>
      <c r="F3" s="86">
        <v>890</v>
      </c>
    </row>
    <row r="4" spans="2:8" x14ac:dyDescent="0.25">
      <c r="B4" s="83" t="s">
        <v>774</v>
      </c>
      <c r="C4" s="84" t="s">
        <v>883</v>
      </c>
      <c r="D4" s="85">
        <v>400</v>
      </c>
      <c r="E4" s="85">
        <v>0</v>
      </c>
      <c r="F4" s="86">
        <v>400</v>
      </c>
    </row>
    <row r="5" spans="2:8" ht="15.75" thickBot="1" x14ac:dyDescent="0.3">
      <c r="B5" s="87" t="s">
        <v>419</v>
      </c>
      <c r="C5" s="88" t="s">
        <v>884</v>
      </c>
      <c r="D5" s="89">
        <v>400</v>
      </c>
      <c r="E5" s="89">
        <v>0</v>
      </c>
      <c r="F5" s="90">
        <v>400</v>
      </c>
    </row>
    <row r="6" spans="2:8" x14ac:dyDescent="0.25">
      <c r="B6" s="67" t="s">
        <v>420</v>
      </c>
      <c r="C6" s="68" t="s">
        <v>885</v>
      </c>
      <c r="D6" s="69">
        <v>2056103.345</v>
      </c>
      <c r="E6" s="69">
        <v>-384568.1</v>
      </c>
      <c r="F6" s="70">
        <v>1671535.2450000001</v>
      </c>
    </row>
    <row r="7" spans="2:8" x14ac:dyDescent="0.25">
      <c r="B7" s="71" t="s">
        <v>421</v>
      </c>
      <c r="C7" s="72" t="s">
        <v>886</v>
      </c>
      <c r="D7" s="73">
        <v>351134.92</v>
      </c>
      <c r="E7" s="73">
        <v>710994.65</v>
      </c>
      <c r="F7" s="74">
        <v>1062129.57</v>
      </c>
    </row>
    <row r="8" spans="2:8" ht="15.75" thickBot="1" x14ac:dyDescent="0.3">
      <c r="B8" s="75" t="s">
        <v>422</v>
      </c>
      <c r="C8" s="76" t="s">
        <v>887</v>
      </c>
      <c r="D8" s="77">
        <v>3646506.33</v>
      </c>
      <c r="E8" s="77">
        <v>9115820.1899999995</v>
      </c>
      <c r="F8" s="78">
        <v>12762326.52</v>
      </c>
    </row>
    <row r="9" spans="2:8" x14ac:dyDescent="0.25">
      <c r="B9" s="55" t="s">
        <v>423</v>
      </c>
      <c r="C9" s="56" t="s">
        <v>888</v>
      </c>
      <c r="D9" s="57">
        <v>83355.17</v>
      </c>
      <c r="E9" s="57">
        <v>385.84</v>
      </c>
      <c r="F9" s="58">
        <v>83741.009999999995</v>
      </c>
    </row>
    <row r="10" spans="2:8" x14ac:dyDescent="0.25">
      <c r="B10" s="59" t="s">
        <v>424</v>
      </c>
      <c r="C10" s="60" t="s">
        <v>889</v>
      </c>
      <c r="D10" s="61">
        <v>4505712.59</v>
      </c>
      <c r="E10" s="61">
        <v>-1244092.1599999999</v>
      </c>
      <c r="F10" s="62">
        <v>3261620.43</v>
      </c>
    </row>
    <row r="11" spans="2:8" x14ac:dyDescent="0.25">
      <c r="B11" s="59" t="s">
        <v>425</v>
      </c>
      <c r="C11" s="60" t="s">
        <v>890</v>
      </c>
      <c r="D11" s="61">
        <v>2957245.8</v>
      </c>
      <c r="E11" s="61">
        <v>0</v>
      </c>
      <c r="F11" s="62">
        <v>2957245.8</v>
      </c>
    </row>
    <row r="12" spans="2:8" x14ac:dyDescent="0.25">
      <c r="B12" s="59" t="s">
        <v>426</v>
      </c>
      <c r="C12" s="60" t="s">
        <v>891</v>
      </c>
      <c r="D12" s="61">
        <v>4613731.8099999996</v>
      </c>
      <c r="E12" s="61">
        <v>-3142839.95</v>
      </c>
      <c r="F12" s="62">
        <v>1470891.86</v>
      </c>
    </row>
    <row r="13" spans="2:8" x14ac:dyDescent="0.25">
      <c r="B13" s="59" t="s">
        <v>828</v>
      </c>
      <c r="C13" s="60" t="s">
        <v>892</v>
      </c>
      <c r="D13" s="61">
        <v>2016001.88</v>
      </c>
      <c r="E13" s="61">
        <v>-2016001.88</v>
      </c>
      <c r="F13" s="62">
        <v>0</v>
      </c>
    </row>
    <row r="14" spans="2:8" x14ac:dyDescent="0.25">
      <c r="B14" s="59" t="s">
        <v>427</v>
      </c>
      <c r="C14" s="60" t="s">
        <v>893</v>
      </c>
      <c r="D14" s="61">
        <v>3325717.25</v>
      </c>
      <c r="E14" s="61">
        <v>-1181781.24</v>
      </c>
      <c r="F14" s="62">
        <v>2143936.0099999998</v>
      </c>
    </row>
    <row r="15" spans="2:8" x14ac:dyDescent="0.25">
      <c r="B15" s="59" t="s">
        <v>754</v>
      </c>
      <c r="C15" s="60" t="s">
        <v>894</v>
      </c>
      <c r="D15" s="61">
        <v>2560042.2400000002</v>
      </c>
      <c r="E15" s="61">
        <v>0</v>
      </c>
      <c r="F15" s="62">
        <v>2560042.2400000002</v>
      </c>
    </row>
    <row r="16" spans="2:8" x14ac:dyDescent="0.25">
      <c r="B16" s="59" t="s">
        <v>783</v>
      </c>
      <c r="C16" s="60" t="s">
        <v>895</v>
      </c>
      <c r="D16" s="61">
        <v>517848.61</v>
      </c>
      <c r="E16" s="61">
        <v>0</v>
      </c>
      <c r="F16" s="62">
        <v>517848.61</v>
      </c>
    </row>
    <row r="17" spans="2:6" ht="15.75" thickBot="1" x14ac:dyDescent="0.3">
      <c r="B17" s="63" t="s">
        <v>784</v>
      </c>
      <c r="C17" s="64" t="s">
        <v>896</v>
      </c>
      <c r="D17" s="65">
        <v>2134287.85</v>
      </c>
      <c r="E17" s="65">
        <v>-2134287.85</v>
      </c>
      <c r="F17" s="66">
        <v>0</v>
      </c>
    </row>
    <row r="18" spans="2:6" x14ac:dyDescent="0.25">
      <c r="B18" s="168" t="s">
        <v>851</v>
      </c>
      <c r="C18" s="169" t="s">
        <v>897</v>
      </c>
      <c r="D18" s="170">
        <v>486766.05</v>
      </c>
      <c r="E18" s="170">
        <v>187657.60000000001</v>
      </c>
      <c r="F18" s="171">
        <v>674423.65</v>
      </c>
    </row>
    <row r="19" spans="2:6" x14ac:dyDescent="0.25">
      <c r="B19" s="59" t="s">
        <v>852</v>
      </c>
      <c r="C19" s="60" t="s">
        <v>898</v>
      </c>
      <c r="D19" s="61">
        <v>850205.86</v>
      </c>
      <c r="E19" s="61">
        <v>329321.36</v>
      </c>
      <c r="F19" s="62">
        <v>1179527.22</v>
      </c>
    </row>
    <row r="20" spans="2:6" x14ac:dyDescent="0.25">
      <c r="B20" s="59" t="s">
        <v>853</v>
      </c>
      <c r="C20" s="60" t="s">
        <v>899</v>
      </c>
      <c r="D20" s="61">
        <v>1301604.6399999999</v>
      </c>
      <c r="E20" s="61">
        <v>-325308.39</v>
      </c>
      <c r="F20" s="62">
        <v>976296.25</v>
      </c>
    </row>
    <row r="21" spans="2:6" x14ac:dyDescent="0.25">
      <c r="B21" s="59" t="s">
        <v>862</v>
      </c>
      <c r="C21" s="60" t="s">
        <v>900</v>
      </c>
      <c r="D21" s="61">
        <v>1500308.71</v>
      </c>
      <c r="E21" s="61">
        <v>0</v>
      </c>
      <c r="F21" s="62">
        <v>1500308.71</v>
      </c>
    </row>
    <row r="22" spans="2:6" ht="15.75" thickBot="1" x14ac:dyDescent="0.3">
      <c r="B22" s="63" t="s">
        <v>863</v>
      </c>
      <c r="C22" s="64" t="s">
        <v>901</v>
      </c>
      <c r="D22" s="65">
        <v>1631516.44</v>
      </c>
      <c r="E22" s="65">
        <v>0</v>
      </c>
      <c r="F22" s="66">
        <v>1631516.44</v>
      </c>
    </row>
    <row r="23" spans="2:6" x14ac:dyDescent="0.25">
      <c r="B23" s="172" t="s">
        <v>428</v>
      </c>
      <c r="C23" s="173" t="s">
        <v>902</v>
      </c>
      <c r="D23" s="174">
        <v>24683660.120000001</v>
      </c>
      <c r="E23" s="174">
        <v>37812.559999999998</v>
      </c>
      <c r="F23" s="175">
        <v>24721472.68</v>
      </c>
    </row>
    <row r="24" spans="2:6" x14ac:dyDescent="0.25">
      <c r="B24" s="176" t="s">
        <v>429</v>
      </c>
      <c r="C24" s="177" t="s">
        <v>903</v>
      </c>
      <c r="D24" s="178">
        <v>639243.41</v>
      </c>
      <c r="E24" s="178">
        <v>22253.98</v>
      </c>
      <c r="F24" s="179">
        <v>661497.39</v>
      </c>
    </row>
    <row r="25" spans="2:6" ht="15.75" thickBot="1" x14ac:dyDescent="0.3">
      <c r="B25" s="180" t="s">
        <v>430</v>
      </c>
      <c r="C25" s="181" t="s">
        <v>904</v>
      </c>
      <c r="D25" s="182">
        <v>2405785.12</v>
      </c>
      <c r="E25" s="182">
        <v>-97516.33</v>
      </c>
      <c r="F25" s="183">
        <v>2308268.79</v>
      </c>
    </row>
    <row r="26" spans="2:6" ht="15.75" thickBot="1" x14ac:dyDescent="0.3">
      <c r="B26" s="112" t="s">
        <v>431</v>
      </c>
      <c r="C26" s="113" t="s">
        <v>905</v>
      </c>
      <c r="D26" s="114">
        <v>354794.14</v>
      </c>
      <c r="E26" s="114">
        <v>-33182.68</v>
      </c>
      <c r="F26" s="115">
        <v>321611.46000000002</v>
      </c>
    </row>
    <row r="27" spans="2:6" x14ac:dyDescent="0.25">
      <c r="B27" s="172" t="s">
        <v>432</v>
      </c>
      <c r="C27" s="173" t="s">
        <v>902</v>
      </c>
      <c r="D27" s="174">
        <v>663499.9</v>
      </c>
      <c r="E27" s="174">
        <v>-20127.36</v>
      </c>
      <c r="F27" s="175">
        <v>643372.54</v>
      </c>
    </row>
    <row r="28" spans="2:6" x14ac:dyDescent="0.25">
      <c r="B28" s="176" t="s">
        <v>433</v>
      </c>
      <c r="C28" s="177" t="s">
        <v>903</v>
      </c>
      <c r="D28" s="178">
        <v>22907.91</v>
      </c>
      <c r="E28" s="178">
        <v>-4121.4799999999996</v>
      </c>
      <c r="F28" s="179">
        <v>18786.43</v>
      </c>
    </row>
    <row r="29" spans="2:6" x14ac:dyDescent="0.25">
      <c r="B29" s="176" t="s">
        <v>434</v>
      </c>
      <c r="C29" s="177" t="s">
        <v>906</v>
      </c>
      <c r="D29" s="178">
        <v>666583.38</v>
      </c>
      <c r="E29" s="178">
        <v>2225.5700000000002</v>
      </c>
      <c r="F29" s="179">
        <v>668808.94999999995</v>
      </c>
    </row>
    <row r="30" spans="2:6" x14ac:dyDescent="0.25">
      <c r="B30" s="176" t="s">
        <v>435</v>
      </c>
      <c r="C30" s="177" t="s">
        <v>905</v>
      </c>
      <c r="D30" s="178">
        <v>120928.72</v>
      </c>
      <c r="E30" s="178">
        <v>29443.71</v>
      </c>
      <c r="F30" s="179">
        <v>150372.43</v>
      </c>
    </row>
    <row r="31" spans="2:6" ht="15.75" thickBot="1" x14ac:dyDescent="0.3">
      <c r="B31" s="180" t="s">
        <v>727</v>
      </c>
      <c r="C31" s="181" t="s">
        <v>907</v>
      </c>
      <c r="D31" s="182">
        <v>28366.12</v>
      </c>
      <c r="E31" s="182">
        <v>-394.14</v>
      </c>
      <c r="F31" s="183">
        <v>27971.98</v>
      </c>
    </row>
    <row r="32" spans="2:6" ht="15.75" thickBot="1" x14ac:dyDescent="0.3">
      <c r="B32" s="112" t="s">
        <v>436</v>
      </c>
      <c r="C32" s="113" t="s">
        <v>908</v>
      </c>
      <c r="D32" s="114">
        <v>1946215.9</v>
      </c>
      <c r="E32" s="114">
        <v>-64231.79</v>
      </c>
      <c r="F32" s="115">
        <v>1881984.11</v>
      </c>
    </row>
    <row r="33" spans="2:6" ht="15.75" thickBot="1" x14ac:dyDescent="0.3">
      <c r="B33" s="112" t="s">
        <v>720</v>
      </c>
      <c r="C33" s="113" t="s">
        <v>908</v>
      </c>
      <c r="D33" s="114">
        <v>42291.7</v>
      </c>
      <c r="E33" s="114">
        <v>51457.91</v>
      </c>
      <c r="F33" s="115">
        <v>93749.61</v>
      </c>
    </row>
    <row r="34" spans="2:6" x14ac:dyDescent="0.25">
      <c r="B34" s="184" t="s">
        <v>437</v>
      </c>
      <c r="C34" s="185" t="s">
        <v>909</v>
      </c>
      <c r="D34" s="186">
        <v>-489855.66</v>
      </c>
      <c r="E34" s="186">
        <v>0</v>
      </c>
      <c r="F34" s="187">
        <v>-489855.66</v>
      </c>
    </row>
    <row r="35" spans="2:6" ht="15.75" thickBot="1" x14ac:dyDescent="0.3">
      <c r="B35" s="180" t="s">
        <v>761</v>
      </c>
      <c r="C35" s="181" t="s">
        <v>910</v>
      </c>
      <c r="D35" s="182">
        <v>-46776.66</v>
      </c>
      <c r="E35" s="182">
        <v>0</v>
      </c>
      <c r="F35" s="183">
        <v>-46776.66</v>
      </c>
    </row>
    <row r="36" spans="2:6" x14ac:dyDescent="0.25">
      <c r="B36" s="67" t="s">
        <v>438</v>
      </c>
      <c r="C36" s="68" t="s">
        <v>911</v>
      </c>
      <c r="D36" s="69">
        <v>149777.79999999999</v>
      </c>
      <c r="E36" s="69">
        <v>-97824.67</v>
      </c>
      <c r="F36" s="70">
        <v>51953.13</v>
      </c>
    </row>
    <row r="37" spans="2:6" x14ac:dyDescent="0.25">
      <c r="B37" s="71" t="s">
        <v>439</v>
      </c>
      <c r="C37" s="72" t="s">
        <v>912</v>
      </c>
      <c r="D37" s="73">
        <v>140029.13</v>
      </c>
      <c r="E37" s="73">
        <v>-22598.84</v>
      </c>
      <c r="F37" s="74">
        <v>117430.29</v>
      </c>
    </row>
    <row r="38" spans="2:6" x14ac:dyDescent="0.25">
      <c r="B38" s="71" t="s">
        <v>440</v>
      </c>
      <c r="C38" s="72" t="s">
        <v>913</v>
      </c>
      <c r="D38" s="73">
        <v>89568.57</v>
      </c>
      <c r="E38" s="73">
        <v>17866.689999999999</v>
      </c>
      <c r="F38" s="74">
        <v>107435.26</v>
      </c>
    </row>
    <row r="39" spans="2:6" x14ac:dyDescent="0.25">
      <c r="B39" s="71" t="s">
        <v>441</v>
      </c>
      <c r="C39" s="72" t="s">
        <v>914</v>
      </c>
      <c r="D39" s="73">
        <v>647.91</v>
      </c>
      <c r="E39" s="73">
        <v>-122.8</v>
      </c>
      <c r="F39" s="74">
        <v>525.11</v>
      </c>
    </row>
    <row r="40" spans="2:6" x14ac:dyDescent="0.25">
      <c r="B40" s="71" t="s">
        <v>442</v>
      </c>
      <c r="C40" s="72" t="s">
        <v>915</v>
      </c>
      <c r="D40" s="73">
        <v>102842.98</v>
      </c>
      <c r="E40" s="73">
        <v>-27117.37</v>
      </c>
      <c r="F40" s="74">
        <v>75725.61</v>
      </c>
    </row>
    <row r="41" spans="2:6" x14ac:dyDescent="0.25">
      <c r="B41" s="71" t="s">
        <v>755</v>
      </c>
      <c r="C41" s="72" t="s">
        <v>916</v>
      </c>
      <c r="D41" s="73">
        <v>77114.7</v>
      </c>
      <c r="E41" s="73">
        <v>15466.92</v>
      </c>
      <c r="F41" s="74">
        <v>92581.62</v>
      </c>
    </row>
    <row r="42" spans="2:6" x14ac:dyDescent="0.25">
      <c r="B42" s="71" t="s">
        <v>785</v>
      </c>
      <c r="C42" s="72" t="s">
        <v>917</v>
      </c>
      <c r="D42" s="73">
        <v>16034.6</v>
      </c>
      <c r="E42" s="73">
        <v>3274.67</v>
      </c>
      <c r="F42" s="74">
        <v>19309.27</v>
      </c>
    </row>
    <row r="43" spans="2:6" x14ac:dyDescent="0.25">
      <c r="B43" s="71" t="s">
        <v>829</v>
      </c>
      <c r="C43" s="72" t="s">
        <v>918</v>
      </c>
      <c r="D43" s="73">
        <v>71116.98</v>
      </c>
      <c r="E43" s="73">
        <v>-71116.98</v>
      </c>
      <c r="F43" s="74">
        <v>0</v>
      </c>
    </row>
    <row r="44" spans="2:6" ht="15.75" thickBot="1" x14ac:dyDescent="0.3">
      <c r="B44" s="188" t="s">
        <v>786</v>
      </c>
      <c r="C44" s="189" t="s">
        <v>919</v>
      </c>
      <c r="D44" s="190">
        <v>80568.149999999994</v>
      </c>
      <c r="E44" s="190">
        <v>-80568.149999999994</v>
      </c>
      <c r="F44" s="191">
        <v>0</v>
      </c>
    </row>
    <row r="45" spans="2:6" x14ac:dyDescent="0.25">
      <c r="B45" s="67" t="s">
        <v>854</v>
      </c>
      <c r="C45" s="68" t="s">
        <v>920</v>
      </c>
      <c r="D45" s="69">
        <v>6469.94</v>
      </c>
      <c r="E45" s="69">
        <v>3616.94</v>
      </c>
      <c r="F45" s="70">
        <v>10086.879999999999</v>
      </c>
    </row>
    <row r="46" spans="2:6" x14ac:dyDescent="0.25">
      <c r="B46" s="71" t="s">
        <v>855</v>
      </c>
      <c r="C46" s="72" t="s">
        <v>921</v>
      </c>
      <c r="D46" s="73">
        <v>10910.97</v>
      </c>
      <c r="E46" s="73">
        <v>6152.67</v>
      </c>
      <c r="F46" s="74">
        <v>17063.64</v>
      </c>
    </row>
    <row r="47" spans="2:6" x14ac:dyDescent="0.25">
      <c r="B47" s="71" t="s">
        <v>856</v>
      </c>
      <c r="C47" s="72" t="s">
        <v>922</v>
      </c>
      <c r="D47" s="73">
        <v>18389.86</v>
      </c>
      <c r="E47" s="73">
        <v>-7780.38</v>
      </c>
      <c r="F47" s="74">
        <v>10609.48</v>
      </c>
    </row>
    <row r="48" spans="2:6" x14ac:dyDescent="0.25">
      <c r="B48" s="71" t="s">
        <v>864</v>
      </c>
      <c r="C48" s="72" t="s">
        <v>923</v>
      </c>
      <c r="D48" s="73">
        <v>12669.27</v>
      </c>
      <c r="E48" s="73">
        <v>9668.66</v>
      </c>
      <c r="F48" s="74">
        <v>22337.93</v>
      </c>
    </row>
    <row r="49" spans="2:6" ht="15.75" thickBot="1" x14ac:dyDescent="0.3">
      <c r="B49" s="75" t="s">
        <v>865</v>
      </c>
      <c r="C49" s="76" t="s">
        <v>924</v>
      </c>
      <c r="D49" s="77">
        <v>15929.94</v>
      </c>
      <c r="E49" s="77">
        <v>12157.06</v>
      </c>
      <c r="F49" s="78">
        <v>28087</v>
      </c>
    </row>
    <row r="50" spans="2:6" x14ac:dyDescent="0.25">
      <c r="B50" s="55" t="s">
        <v>443</v>
      </c>
      <c r="C50" s="56" t="s">
        <v>925</v>
      </c>
      <c r="D50" s="57">
        <v>3825</v>
      </c>
      <c r="E50" s="57">
        <v>-1425</v>
      </c>
      <c r="F50" s="58">
        <v>2400</v>
      </c>
    </row>
    <row r="51" spans="2:6" x14ac:dyDescent="0.25">
      <c r="B51" s="59" t="s">
        <v>866</v>
      </c>
      <c r="C51" s="60" t="s">
        <v>926</v>
      </c>
      <c r="D51" s="61">
        <v>2750</v>
      </c>
      <c r="E51" s="61">
        <v>-250</v>
      </c>
      <c r="F51" s="62">
        <v>2500</v>
      </c>
    </row>
    <row r="52" spans="2:6" x14ac:dyDescent="0.25">
      <c r="B52" s="59" t="s">
        <v>822</v>
      </c>
      <c r="C52" s="60" t="s">
        <v>927</v>
      </c>
      <c r="D52" s="61">
        <v>2500</v>
      </c>
      <c r="E52" s="61">
        <v>-250</v>
      </c>
      <c r="F52" s="62">
        <v>2250</v>
      </c>
    </row>
    <row r="53" spans="2:6" x14ac:dyDescent="0.25">
      <c r="B53" s="59" t="s">
        <v>444</v>
      </c>
      <c r="C53" s="60" t="s">
        <v>928</v>
      </c>
      <c r="D53" s="61">
        <v>149.96</v>
      </c>
      <c r="E53" s="61">
        <v>-149.96</v>
      </c>
      <c r="F53" s="62">
        <v>0</v>
      </c>
    </row>
    <row r="54" spans="2:6" x14ac:dyDescent="0.25">
      <c r="B54" s="59" t="s">
        <v>445</v>
      </c>
      <c r="C54" s="60" t="s">
        <v>929</v>
      </c>
      <c r="D54" s="61">
        <v>1575</v>
      </c>
      <c r="E54" s="61">
        <v>-175</v>
      </c>
      <c r="F54" s="62">
        <v>1400</v>
      </c>
    </row>
    <row r="55" spans="2:6" x14ac:dyDescent="0.25">
      <c r="B55" s="59" t="s">
        <v>757</v>
      </c>
      <c r="C55" s="60" t="s">
        <v>930</v>
      </c>
      <c r="D55" s="61">
        <v>619.04</v>
      </c>
      <c r="E55" s="61">
        <v>-100</v>
      </c>
      <c r="F55" s="62">
        <v>519.04</v>
      </c>
    </row>
    <row r="56" spans="2:6" x14ac:dyDescent="0.25">
      <c r="B56" s="59" t="s">
        <v>446</v>
      </c>
      <c r="C56" s="60" t="s">
        <v>931</v>
      </c>
      <c r="D56" s="61">
        <v>2500</v>
      </c>
      <c r="E56" s="61">
        <v>-500</v>
      </c>
      <c r="F56" s="62">
        <v>2000</v>
      </c>
    </row>
    <row r="57" spans="2:6" x14ac:dyDescent="0.25">
      <c r="B57" s="59" t="s">
        <v>447</v>
      </c>
      <c r="C57" s="60" t="s">
        <v>932</v>
      </c>
      <c r="D57" s="61">
        <v>80.680000000000007</v>
      </c>
      <c r="E57" s="61">
        <v>0</v>
      </c>
      <c r="F57" s="62">
        <v>80.680000000000007</v>
      </c>
    </row>
    <row r="58" spans="2:6" x14ac:dyDescent="0.25">
      <c r="B58" s="59" t="s">
        <v>758</v>
      </c>
      <c r="C58" s="60" t="s">
        <v>933</v>
      </c>
      <c r="D58" s="61">
        <v>1950</v>
      </c>
      <c r="E58" s="61">
        <v>-222</v>
      </c>
      <c r="F58" s="62">
        <v>1728</v>
      </c>
    </row>
    <row r="59" spans="2:6" x14ac:dyDescent="0.25">
      <c r="B59" s="59" t="s">
        <v>809</v>
      </c>
      <c r="C59" s="60" t="s">
        <v>934</v>
      </c>
      <c r="D59" s="61">
        <v>300</v>
      </c>
      <c r="E59" s="61">
        <v>-300</v>
      </c>
      <c r="F59" s="62">
        <v>0</v>
      </c>
    </row>
    <row r="60" spans="2:6" x14ac:dyDescent="0.25">
      <c r="B60" s="59" t="s">
        <v>816</v>
      </c>
      <c r="C60" s="60" t="s">
        <v>935</v>
      </c>
      <c r="D60" s="61">
        <v>1750</v>
      </c>
      <c r="E60" s="61">
        <v>-250</v>
      </c>
      <c r="F60" s="62">
        <v>1500</v>
      </c>
    </row>
    <row r="61" spans="2:6" ht="15.75" thickBot="1" x14ac:dyDescent="0.3">
      <c r="B61" s="156" t="s">
        <v>857</v>
      </c>
      <c r="C61" s="157" t="s">
        <v>936</v>
      </c>
      <c r="D61" s="158">
        <v>0</v>
      </c>
      <c r="E61" s="158">
        <v>900</v>
      </c>
      <c r="F61" s="159">
        <v>900</v>
      </c>
    </row>
    <row r="62" spans="2:6" ht="15.75" thickBot="1" x14ac:dyDescent="0.3">
      <c r="B62" s="116" t="s">
        <v>448</v>
      </c>
      <c r="C62" s="117" t="s">
        <v>937</v>
      </c>
      <c r="D62" s="118">
        <v>29.65</v>
      </c>
      <c r="E62" s="118">
        <v>0</v>
      </c>
      <c r="F62" s="119">
        <v>29.65</v>
      </c>
    </row>
    <row r="63" spans="2:6" x14ac:dyDescent="0.25">
      <c r="B63" s="91" t="s">
        <v>449</v>
      </c>
      <c r="C63" s="92" t="s">
        <v>938</v>
      </c>
      <c r="D63" s="93">
        <v>31071.58</v>
      </c>
      <c r="E63" s="93">
        <v>1287.46</v>
      </c>
      <c r="F63" s="94">
        <v>32359.040000000001</v>
      </c>
    </row>
    <row r="64" spans="2:6" x14ac:dyDescent="0.25">
      <c r="B64" s="95" t="s">
        <v>450</v>
      </c>
      <c r="C64" s="96" t="s">
        <v>939</v>
      </c>
      <c r="D64" s="97">
        <v>5459.58</v>
      </c>
      <c r="E64" s="97">
        <v>-114.26</v>
      </c>
      <c r="F64" s="98">
        <v>5345.32</v>
      </c>
    </row>
    <row r="65" spans="2:6" x14ac:dyDescent="0.25">
      <c r="B65" s="95" t="s">
        <v>451</v>
      </c>
      <c r="C65" s="96" t="s">
        <v>940</v>
      </c>
      <c r="D65" s="97">
        <v>325357.08</v>
      </c>
      <c r="E65" s="97">
        <v>1458.67</v>
      </c>
      <c r="F65" s="98">
        <v>326815.75</v>
      </c>
    </row>
    <row r="66" spans="2:6" x14ac:dyDescent="0.25">
      <c r="B66" s="95" t="s">
        <v>452</v>
      </c>
      <c r="C66" s="96" t="s">
        <v>941</v>
      </c>
      <c r="D66" s="97">
        <v>12632.97</v>
      </c>
      <c r="E66" s="97">
        <v>358.76</v>
      </c>
      <c r="F66" s="98">
        <v>12991.73</v>
      </c>
    </row>
    <row r="67" spans="2:6" x14ac:dyDescent="0.25">
      <c r="B67" s="95" t="s">
        <v>453</v>
      </c>
      <c r="C67" s="96" t="s">
        <v>942</v>
      </c>
      <c r="D67" s="97">
        <v>8997.2099999999991</v>
      </c>
      <c r="E67" s="97">
        <v>0</v>
      </c>
      <c r="F67" s="98">
        <v>8997.2099999999991</v>
      </c>
    </row>
    <row r="68" spans="2:6" x14ac:dyDescent="0.25">
      <c r="B68" s="95" t="s">
        <v>454</v>
      </c>
      <c r="C68" s="96" t="s">
        <v>943</v>
      </c>
      <c r="D68" s="97">
        <v>36252.79</v>
      </c>
      <c r="E68" s="97">
        <v>363.37</v>
      </c>
      <c r="F68" s="98">
        <v>36616.160000000003</v>
      </c>
    </row>
    <row r="69" spans="2:6" x14ac:dyDescent="0.25">
      <c r="B69" s="95" t="s">
        <v>455</v>
      </c>
      <c r="C69" s="96" t="s">
        <v>944</v>
      </c>
      <c r="D69" s="97">
        <v>85316.77</v>
      </c>
      <c r="E69" s="97">
        <v>2138.7800000000002</v>
      </c>
      <c r="F69" s="98">
        <v>87455.55</v>
      </c>
    </row>
    <row r="70" spans="2:6" x14ac:dyDescent="0.25">
      <c r="B70" s="95" t="s">
        <v>456</v>
      </c>
      <c r="C70" s="96" t="s">
        <v>945</v>
      </c>
      <c r="D70" s="97">
        <v>20611.169999999998</v>
      </c>
      <c r="E70" s="97">
        <v>139.5</v>
      </c>
      <c r="F70" s="98">
        <v>20750.669999999998</v>
      </c>
    </row>
    <row r="71" spans="2:6" x14ac:dyDescent="0.25">
      <c r="B71" s="95" t="s">
        <v>457</v>
      </c>
      <c r="C71" s="96" t="s">
        <v>946</v>
      </c>
      <c r="D71" s="97">
        <v>14019.01</v>
      </c>
      <c r="E71" s="97">
        <v>74.91</v>
      </c>
      <c r="F71" s="98">
        <v>14093.92</v>
      </c>
    </row>
    <row r="72" spans="2:6" x14ac:dyDescent="0.25">
      <c r="B72" s="95" t="s">
        <v>458</v>
      </c>
      <c r="C72" s="96" t="s">
        <v>947</v>
      </c>
      <c r="D72" s="97">
        <v>9301.2800000000007</v>
      </c>
      <c r="E72" s="97">
        <v>-84.7</v>
      </c>
      <c r="F72" s="98">
        <v>9216.58</v>
      </c>
    </row>
    <row r="73" spans="2:6" x14ac:dyDescent="0.25">
      <c r="B73" s="95" t="s">
        <v>459</v>
      </c>
      <c r="C73" s="96" t="s">
        <v>948</v>
      </c>
      <c r="D73" s="97">
        <v>23584.799999999999</v>
      </c>
      <c r="E73" s="97">
        <v>-472.78</v>
      </c>
      <c r="F73" s="98">
        <v>23112.02</v>
      </c>
    </row>
    <row r="74" spans="2:6" x14ac:dyDescent="0.25">
      <c r="B74" s="95" t="s">
        <v>460</v>
      </c>
      <c r="C74" s="96" t="s">
        <v>949</v>
      </c>
      <c r="D74" s="97">
        <v>2156.85</v>
      </c>
      <c r="E74" s="97">
        <v>0</v>
      </c>
      <c r="F74" s="98">
        <v>2156.85</v>
      </c>
    </row>
    <row r="75" spans="2:6" x14ac:dyDescent="0.25">
      <c r="B75" s="95" t="s">
        <v>765</v>
      </c>
      <c r="C75" s="96" t="s">
        <v>950</v>
      </c>
      <c r="D75" s="97">
        <v>10932.54</v>
      </c>
      <c r="E75" s="97">
        <v>-5144.67</v>
      </c>
      <c r="F75" s="98">
        <v>5787.87</v>
      </c>
    </row>
    <row r="76" spans="2:6" x14ac:dyDescent="0.25">
      <c r="B76" s="95" t="s">
        <v>830</v>
      </c>
      <c r="C76" s="96" t="s">
        <v>951</v>
      </c>
      <c r="D76" s="97">
        <v>332.42</v>
      </c>
      <c r="E76" s="97">
        <v>0</v>
      </c>
      <c r="F76" s="98">
        <v>332.42</v>
      </c>
    </row>
    <row r="77" spans="2:6" x14ac:dyDescent="0.25">
      <c r="B77" s="95" t="s">
        <v>461</v>
      </c>
      <c r="C77" s="96" t="s">
        <v>952</v>
      </c>
      <c r="D77" s="97">
        <v>739.78</v>
      </c>
      <c r="E77" s="97">
        <v>0</v>
      </c>
      <c r="F77" s="98">
        <v>739.78</v>
      </c>
    </row>
    <row r="78" spans="2:6" x14ac:dyDescent="0.25">
      <c r="B78" s="95" t="s">
        <v>462</v>
      </c>
      <c r="C78" s="96" t="s">
        <v>953</v>
      </c>
      <c r="D78" s="97">
        <v>588.30999999999995</v>
      </c>
      <c r="E78" s="97">
        <v>-128.49</v>
      </c>
      <c r="F78" s="98">
        <v>459.82</v>
      </c>
    </row>
    <row r="79" spans="2:6" x14ac:dyDescent="0.25">
      <c r="B79" s="95" t="s">
        <v>831</v>
      </c>
      <c r="C79" s="96" t="s">
        <v>954</v>
      </c>
      <c r="D79" s="97">
        <v>161.26</v>
      </c>
      <c r="E79" s="97">
        <v>0</v>
      </c>
      <c r="F79" s="98">
        <v>161.26</v>
      </c>
    </row>
    <row r="80" spans="2:6" x14ac:dyDescent="0.25">
      <c r="B80" s="95" t="s">
        <v>463</v>
      </c>
      <c r="C80" s="96" t="s">
        <v>955</v>
      </c>
      <c r="D80" s="97">
        <v>-18.61</v>
      </c>
      <c r="E80" s="97">
        <v>0</v>
      </c>
      <c r="F80" s="98">
        <v>-18.61</v>
      </c>
    </row>
    <row r="81" spans="2:6" x14ac:dyDescent="0.25">
      <c r="B81" s="95" t="s">
        <v>819</v>
      </c>
      <c r="C81" s="96" t="s">
        <v>956</v>
      </c>
      <c r="D81" s="97">
        <v>707.97</v>
      </c>
      <c r="E81" s="97">
        <v>2.73</v>
      </c>
      <c r="F81" s="98">
        <v>710.7</v>
      </c>
    </row>
    <row r="82" spans="2:6" x14ac:dyDescent="0.25">
      <c r="B82" s="95" t="s">
        <v>464</v>
      </c>
      <c r="C82" s="96" t="s">
        <v>957</v>
      </c>
      <c r="D82" s="97">
        <v>286.12</v>
      </c>
      <c r="E82" s="97">
        <v>-74.319999999999993</v>
      </c>
      <c r="F82" s="98">
        <v>211.8</v>
      </c>
    </row>
    <row r="83" spans="2:6" x14ac:dyDescent="0.25">
      <c r="B83" s="95" t="s">
        <v>832</v>
      </c>
      <c r="C83" s="96" t="s">
        <v>958</v>
      </c>
      <c r="D83" s="97">
        <v>89.73</v>
      </c>
      <c r="E83" s="97">
        <v>0</v>
      </c>
      <c r="F83" s="98">
        <v>89.73</v>
      </c>
    </row>
    <row r="84" spans="2:6" x14ac:dyDescent="0.25">
      <c r="B84" s="95" t="s">
        <v>728</v>
      </c>
      <c r="C84" s="96" t="s">
        <v>959</v>
      </c>
      <c r="D84" s="97">
        <v>319.20999999999998</v>
      </c>
      <c r="E84" s="97">
        <v>0</v>
      </c>
      <c r="F84" s="98">
        <v>319.20999999999998</v>
      </c>
    </row>
    <row r="85" spans="2:6" x14ac:dyDescent="0.25">
      <c r="B85" s="95" t="s">
        <v>465</v>
      </c>
      <c r="C85" s="96" t="s">
        <v>960</v>
      </c>
      <c r="D85" s="97">
        <v>1275.8599999999999</v>
      </c>
      <c r="E85" s="97">
        <v>0</v>
      </c>
      <c r="F85" s="98">
        <v>1275.8599999999999</v>
      </c>
    </row>
    <row r="86" spans="2:6" x14ac:dyDescent="0.25">
      <c r="B86" s="95" t="s">
        <v>466</v>
      </c>
      <c r="C86" s="96" t="s">
        <v>961</v>
      </c>
      <c r="D86" s="97">
        <v>89.73</v>
      </c>
      <c r="E86" s="97">
        <v>74.739999999999995</v>
      </c>
      <c r="F86" s="98">
        <v>164.47</v>
      </c>
    </row>
    <row r="87" spans="2:6" x14ac:dyDescent="0.25">
      <c r="B87" s="95" t="s">
        <v>467</v>
      </c>
      <c r="C87" s="96" t="s">
        <v>962</v>
      </c>
      <c r="D87" s="97">
        <v>130.05000000000001</v>
      </c>
      <c r="E87" s="97">
        <v>-20</v>
      </c>
      <c r="F87" s="98">
        <v>110.05</v>
      </c>
    </row>
    <row r="88" spans="2:6" x14ac:dyDescent="0.25">
      <c r="B88" s="95" t="s">
        <v>468</v>
      </c>
      <c r="C88" s="96" t="s">
        <v>963</v>
      </c>
      <c r="D88" s="97">
        <v>227.83</v>
      </c>
      <c r="E88" s="97">
        <v>0</v>
      </c>
      <c r="F88" s="98">
        <v>227.83</v>
      </c>
    </row>
    <row r="89" spans="2:6" x14ac:dyDescent="0.25">
      <c r="B89" s="95" t="s">
        <v>469</v>
      </c>
      <c r="C89" s="96" t="s">
        <v>964</v>
      </c>
      <c r="D89" s="97">
        <v>8.94</v>
      </c>
      <c r="E89" s="97">
        <v>0</v>
      </c>
      <c r="F89" s="98">
        <v>8.94</v>
      </c>
    </row>
    <row r="90" spans="2:6" x14ac:dyDescent="0.25">
      <c r="B90" s="95" t="s">
        <v>775</v>
      </c>
      <c r="C90" s="96" t="s">
        <v>965</v>
      </c>
      <c r="D90" s="97">
        <v>447.13</v>
      </c>
      <c r="E90" s="97">
        <v>0</v>
      </c>
      <c r="F90" s="98">
        <v>447.13</v>
      </c>
    </row>
    <row r="91" spans="2:6" x14ac:dyDescent="0.25">
      <c r="B91" s="95" t="s">
        <v>820</v>
      </c>
      <c r="C91" s="96" t="s">
        <v>966</v>
      </c>
      <c r="D91" s="97">
        <v>499.74</v>
      </c>
      <c r="E91" s="97">
        <v>34.72</v>
      </c>
      <c r="F91" s="98">
        <v>534.46</v>
      </c>
    </row>
    <row r="92" spans="2:6" x14ac:dyDescent="0.25">
      <c r="B92" s="95" t="s">
        <v>470</v>
      </c>
      <c r="C92" s="96" t="s">
        <v>967</v>
      </c>
      <c r="D92" s="97">
        <v>593.9</v>
      </c>
      <c r="E92" s="97">
        <v>0</v>
      </c>
      <c r="F92" s="98">
        <v>593.9</v>
      </c>
    </row>
    <row r="93" spans="2:6" x14ac:dyDescent="0.25">
      <c r="B93" s="95" t="s">
        <v>471</v>
      </c>
      <c r="C93" s="96" t="s">
        <v>968</v>
      </c>
      <c r="D93" s="97">
        <v>669.06</v>
      </c>
      <c r="E93" s="97">
        <v>0</v>
      </c>
      <c r="F93" s="98">
        <v>669.06</v>
      </c>
    </row>
    <row r="94" spans="2:6" x14ac:dyDescent="0.25">
      <c r="B94" s="95" t="s">
        <v>841</v>
      </c>
      <c r="C94" s="96" t="s">
        <v>969</v>
      </c>
      <c r="D94" s="97">
        <v>165.57</v>
      </c>
      <c r="E94" s="97">
        <v>0</v>
      </c>
      <c r="F94" s="98">
        <v>165.57</v>
      </c>
    </row>
    <row r="95" spans="2:6" x14ac:dyDescent="0.25">
      <c r="B95" s="95" t="s">
        <v>472</v>
      </c>
      <c r="C95" s="96" t="s">
        <v>970</v>
      </c>
      <c r="D95" s="97">
        <v>445.49</v>
      </c>
      <c r="E95" s="97">
        <v>0</v>
      </c>
      <c r="F95" s="98">
        <v>445.49</v>
      </c>
    </row>
    <row r="96" spans="2:6" x14ac:dyDescent="0.25">
      <c r="B96" s="95" t="s">
        <v>729</v>
      </c>
      <c r="C96" s="96" t="s">
        <v>971</v>
      </c>
      <c r="D96" s="97">
        <v>0.28999999999999998</v>
      </c>
      <c r="E96" s="97">
        <v>0</v>
      </c>
      <c r="F96" s="98">
        <v>0.28999999999999998</v>
      </c>
    </row>
    <row r="97" spans="2:6" x14ac:dyDescent="0.25">
      <c r="B97" s="95" t="s">
        <v>833</v>
      </c>
      <c r="C97" s="96" t="s">
        <v>972</v>
      </c>
      <c r="D97" s="97">
        <v>377.15</v>
      </c>
      <c r="E97" s="97">
        <v>0</v>
      </c>
      <c r="F97" s="98">
        <v>377.15</v>
      </c>
    </row>
    <row r="98" spans="2:6" x14ac:dyDescent="0.25">
      <c r="B98" s="95" t="s">
        <v>473</v>
      </c>
      <c r="C98" s="96" t="s">
        <v>973</v>
      </c>
      <c r="D98" s="97">
        <v>-300.33999999999997</v>
      </c>
      <c r="E98" s="97">
        <v>0</v>
      </c>
      <c r="F98" s="98">
        <v>-300.33999999999997</v>
      </c>
    </row>
    <row r="99" spans="2:6" x14ac:dyDescent="0.25">
      <c r="B99" s="95" t="s">
        <v>787</v>
      </c>
      <c r="C99" s="96" t="s">
        <v>974</v>
      </c>
      <c r="D99" s="97">
        <v>194.85</v>
      </c>
      <c r="E99" s="97">
        <v>0</v>
      </c>
      <c r="F99" s="98">
        <v>194.85</v>
      </c>
    </row>
    <row r="100" spans="2:6" x14ac:dyDescent="0.25">
      <c r="B100" s="95" t="s">
        <v>474</v>
      </c>
      <c r="C100" s="96" t="s">
        <v>975</v>
      </c>
      <c r="D100" s="97">
        <v>945.46</v>
      </c>
      <c r="E100" s="97">
        <v>0</v>
      </c>
      <c r="F100" s="98">
        <v>945.46</v>
      </c>
    </row>
    <row r="101" spans="2:6" x14ac:dyDescent="0.25">
      <c r="B101" s="95" t="s">
        <v>475</v>
      </c>
      <c r="C101" s="96" t="s">
        <v>976</v>
      </c>
      <c r="D101" s="97">
        <v>179.46</v>
      </c>
      <c r="E101" s="97">
        <v>0</v>
      </c>
      <c r="F101" s="98">
        <v>179.46</v>
      </c>
    </row>
    <row r="102" spans="2:6" x14ac:dyDescent="0.25">
      <c r="B102" s="95" t="s">
        <v>730</v>
      </c>
      <c r="C102" s="96" t="s">
        <v>977</v>
      </c>
      <c r="D102" s="97">
        <v>378.12</v>
      </c>
      <c r="E102" s="97">
        <v>1</v>
      </c>
      <c r="F102" s="98">
        <v>379.12</v>
      </c>
    </row>
    <row r="103" spans="2:6" x14ac:dyDescent="0.25">
      <c r="B103" s="95" t="s">
        <v>776</v>
      </c>
      <c r="C103" s="96" t="s">
        <v>978</v>
      </c>
      <c r="D103" s="97">
        <v>166.95</v>
      </c>
      <c r="E103" s="97">
        <v>0</v>
      </c>
      <c r="F103" s="98">
        <v>166.95</v>
      </c>
    </row>
    <row r="104" spans="2:6" x14ac:dyDescent="0.25">
      <c r="B104" s="95" t="s">
        <v>731</v>
      </c>
      <c r="C104" s="96" t="s">
        <v>979</v>
      </c>
      <c r="D104" s="97">
        <v>390.95</v>
      </c>
      <c r="E104" s="97">
        <v>0</v>
      </c>
      <c r="F104" s="98">
        <v>390.95</v>
      </c>
    </row>
    <row r="105" spans="2:6" x14ac:dyDescent="0.25">
      <c r="B105" s="95" t="s">
        <v>476</v>
      </c>
      <c r="C105" s="96" t="s">
        <v>980</v>
      </c>
      <c r="D105" s="97">
        <v>620.69000000000005</v>
      </c>
      <c r="E105" s="97">
        <v>0</v>
      </c>
      <c r="F105" s="98">
        <v>620.69000000000005</v>
      </c>
    </row>
    <row r="106" spans="2:6" x14ac:dyDescent="0.25">
      <c r="B106" s="95" t="s">
        <v>788</v>
      </c>
      <c r="C106" s="96" t="s">
        <v>981</v>
      </c>
      <c r="D106" s="97">
        <v>109.66</v>
      </c>
      <c r="E106" s="97">
        <v>0.01</v>
      </c>
      <c r="F106" s="98">
        <v>109.67</v>
      </c>
    </row>
    <row r="107" spans="2:6" x14ac:dyDescent="0.25">
      <c r="B107" s="95" t="s">
        <v>842</v>
      </c>
      <c r="C107" s="96" t="s">
        <v>982</v>
      </c>
      <c r="D107" s="97">
        <v>220.6</v>
      </c>
      <c r="E107" s="97">
        <v>0</v>
      </c>
      <c r="F107" s="98">
        <v>220.6</v>
      </c>
    </row>
    <row r="108" spans="2:6" x14ac:dyDescent="0.25">
      <c r="B108" s="95" t="s">
        <v>843</v>
      </c>
      <c r="C108" s="96" t="s">
        <v>983</v>
      </c>
      <c r="D108" s="97">
        <v>71.540000000000006</v>
      </c>
      <c r="E108" s="97">
        <v>0</v>
      </c>
      <c r="F108" s="98">
        <v>71.540000000000006</v>
      </c>
    </row>
    <row r="109" spans="2:6" x14ac:dyDescent="0.25">
      <c r="B109" s="95" t="s">
        <v>477</v>
      </c>
      <c r="C109" s="96" t="s">
        <v>984</v>
      </c>
      <c r="D109" s="97">
        <v>363.65</v>
      </c>
      <c r="E109" s="97">
        <v>0</v>
      </c>
      <c r="F109" s="98">
        <v>363.65</v>
      </c>
    </row>
    <row r="110" spans="2:6" x14ac:dyDescent="0.25">
      <c r="B110" s="95" t="s">
        <v>770</v>
      </c>
      <c r="C110" s="96" t="s">
        <v>985</v>
      </c>
      <c r="D110" s="97">
        <v>363.48</v>
      </c>
      <c r="E110" s="97">
        <v>-260.70999999999998</v>
      </c>
      <c r="F110" s="98">
        <v>102.77</v>
      </c>
    </row>
    <row r="111" spans="2:6" ht="15.75" thickBot="1" x14ac:dyDescent="0.3">
      <c r="B111" s="99" t="s">
        <v>748</v>
      </c>
      <c r="C111" s="100" t="s">
        <v>986</v>
      </c>
      <c r="D111" s="101">
        <v>389.94</v>
      </c>
      <c r="E111" s="101">
        <v>0</v>
      </c>
      <c r="F111" s="102">
        <v>389.94</v>
      </c>
    </row>
    <row r="112" spans="2:6" x14ac:dyDescent="0.25">
      <c r="B112" s="110" t="s">
        <v>478</v>
      </c>
      <c r="C112" s="103" t="s">
        <v>987</v>
      </c>
      <c r="D112" s="104">
        <v>83690.67</v>
      </c>
      <c r="E112" s="104">
        <v>-1792.61</v>
      </c>
      <c r="F112" s="111">
        <v>81898.06</v>
      </c>
    </row>
    <row r="113" spans="2:6" x14ac:dyDescent="0.25">
      <c r="B113" s="95" t="s">
        <v>732</v>
      </c>
      <c r="C113" s="96" t="s">
        <v>988</v>
      </c>
      <c r="D113" s="97">
        <v>8155.47</v>
      </c>
      <c r="E113" s="97">
        <v>-11.76</v>
      </c>
      <c r="F113" s="98">
        <v>8143.71</v>
      </c>
    </row>
    <row r="114" spans="2:6" x14ac:dyDescent="0.25">
      <c r="B114" s="95" t="s">
        <v>479</v>
      </c>
      <c r="C114" s="96" t="s">
        <v>989</v>
      </c>
      <c r="D114" s="97">
        <v>595757.56999999995</v>
      </c>
      <c r="E114" s="97">
        <v>-65730.22</v>
      </c>
      <c r="F114" s="98">
        <v>530027.35</v>
      </c>
    </row>
    <row r="115" spans="2:6" x14ac:dyDescent="0.25">
      <c r="B115" s="95" t="s">
        <v>480</v>
      </c>
      <c r="C115" s="96" t="s">
        <v>990</v>
      </c>
      <c r="D115" s="97">
        <v>34771.18</v>
      </c>
      <c r="E115" s="97">
        <v>62.59</v>
      </c>
      <c r="F115" s="98">
        <v>34833.769999999997</v>
      </c>
    </row>
    <row r="116" spans="2:6" x14ac:dyDescent="0.25">
      <c r="B116" s="95" t="s">
        <v>481</v>
      </c>
      <c r="C116" s="96" t="s">
        <v>991</v>
      </c>
      <c r="D116" s="97">
        <v>14619.1</v>
      </c>
      <c r="E116" s="97">
        <v>64.319999999999993</v>
      </c>
      <c r="F116" s="98">
        <v>14683.42</v>
      </c>
    </row>
    <row r="117" spans="2:6" x14ac:dyDescent="0.25">
      <c r="B117" s="95" t="s">
        <v>482</v>
      </c>
      <c r="C117" s="96" t="s">
        <v>992</v>
      </c>
      <c r="D117" s="97">
        <v>80801</v>
      </c>
      <c r="E117" s="97">
        <v>-952.47</v>
      </c>
      <c r="F117" s="98">
        <v>79848.53</v>
      </c>
    </row>
    <row r="118" spans="2:6" x14ac:dyDescent="0.25">
      <c r="B118" s="95" t="s">
        <v>483</v>
      </c>
      <c r="C118" s="96" t="s">
        <v>993</v>
      </c>
      <c r="D118" s="97">
        <v>121884.35</v>
      </c>
      <c r="E118" s="97">
        <v>584.41</v>
      </c>
      <c r="F118" s="98">
        <v>122468.76</v>
      </c>
    </row>
    <row r="119" spans="2:6" x14ac:dyDescent="0.25">
      <c r="B119" s="95" t="s">
        <v>484</v>
      </c>
      <c r="C119" s="96" t="s">
        <v>994</v>
      </c>
      <c r="D119" s="97">
        <v>53860.36</v>
      </c>
      <c r="E119" s="97">
        <v>4.5999999999999996</v>
      </c>
      <c r="F119" s="98">
        <v>53864.959999999999</v>
      </c>
    </row>
    <row r="120" spans="2:6" x14ac:dyDescent="0.25">
      <c r="B120" s="95" t="s">
        <v>485</v>
      </c>
      <c r="C120" s="96" t="s">
        <v>995</v>
      </c>
      <c r="D120" s="97">
        <v>11318.87</v>
      </c>
      <c r="E120" s="97">
        <v>66.25</v>
      </c>
      <c r="F120" s="98">
        <v>11385.12</v>
      </c>
    </row>
    <row r="121" spans="2:6" x14ac:dyDescent="0.25">
      <c r="B121" s="95" t="s">
        <v>789</v>
      </c>
      <c r="C121" s="96" t="s">
        <v>996</v>
      </c>
      <c r="D121" s="97">
        <v>16651.55</v>
      </c>
      <c r="E121" s="97">
        <v>291.72000000000003</v>
      </c>
      <c r="F121" s="98">
        <v>16943.27</v>
      </c>
    </row>
    <row r="122" spans="2:6" x14ac:dyDescent="0.25">
      <c r="B122" s="95" t="s">
        <v>486</v>
      </c>
      <c r="C122" s="96" t="s">
        <v>997</v>
      </c>
      <c r="D122" s="97">
        <v>63149.15</v>
      </c>
      <c r="E122" s="97">
        <v>-2443.98</v>
      </c>
      <c r="F122" s="98">
        <v>60705.17</v>
      </c>
    </row>
    <row r="123" spans="2:6" x14ac:dyDescent="0.25">
      <c r="B123" s="95" t="s">
        <v>777</v>
      </c>
      <c r="C123" s="96" t="s">
        <v>998</v>
      </c>
      <c r="D123" s="97">
        <v>9362.6</v>
      </c>
      <c r="E123" s="97">
        <v>-429.93</v>
      </c>
      <c r="F123" s="98">
        <v>8932.67</v>
      </c>
    </row>
    <row r="124" spans="2:6" x14ac:dyDescent="0.25">
      <c r="B124" s="95" t="s">
        <v>766</v>
      </c>
      <c r="C124" s="96" t="s">
        <v>999</v>
      </c>
      <c r="D124" s="97">
        <v>29636.01</v>
      </c>
      <c r="E124" s="97">
        <v>-14522.74</v>
      </c>
      <c r="F124" s="98">
        <v>15113.27</v>
      </c>
    </row>
    <row r="125" spans="2:6" x14ac:dyDescent="0.25">
      <c r="B125" s="95" t="s">
        <v>487</v>
      </c>
      <c r="C125" s="96" t="s">
        <v>1000</v>
      </c>
      <c r="D125" s="97">
        <v>10.050000000000001</v>
      </c>
      <c r="E125" s="97">
        <v>0</v>
      </c>
      <c r="F125" s="98">
        <v>10.050000000000001</v>
      </c>
    </row>
    <row r="126" spans="2:6" x14ac:dyDescent="0.25">
      <c r="B126" s="95" t="s">
        <v>844</v>
      </c>
      <c r="C126" s="96" t="s">
        <v>1001</v>
      </c>
      <c r="D126" s="97">
        <v>198.06</v>
      </c>
      <c r="E126" s="97">
        <v>-0.02</v>
      </c>
      <c r="F126" s="98">
        <v>198.04</v>
      </c>
    </row>
    <row r="127" spans="2:6" x14ac:dyDescent="0.25">
      <c r="B127" s="95" t="s">
        <v>790</v>
      </c>
      <c r="C127" s="96" t="s">
        <v>1002</v>
      </c>
      <c r="D127" s="97">
        <v>1403.29</v>
      </c>
      <c r="E127" s="97">
        <v>-0.16</v>
      </c>
      <c r="F127" s="98">
        <v>1403.13</v>
      </c>
    </row>
    <row r="128" spans="2:6" x14ac:dyDescent="0.25">
      <c r="B128" s="95" t="s">
        <v>834</v>
      </c>
      <c r="C128" s="96" t="s">
        <v>1003</v>
      </c>
      <c r="D128" s="97">
        <v>219.02</v>
      </c>
      <c r="E128" s="97">
        <v>-0.03</v>
      </c>
      <c r="F128" s="98">
        <v>218.99</v>
      </c>
    </row>
    <row r="129" spans="2:6" x14ac:dyDescent="0.25">
      <c r="B129" s="95" t="s">
        <v>733</v>
      </c>
      <c r="C129" s="96" t="s">
        <v>1004</v>
      </c>
      <c r="D129" s="97">
        <v>0.19</v>
      </c>
      <c r="E129" s="97">
        <v>0</v>
      </c>
      <c r="F129" s="98">
        <v>0.19</v>
      </c>
    </row>
    <row r="130" spans="2:6" x14ac:dyDescent="0.25">
      <c r="B130" s="95" t="s">
        <v>767</v>
      </c>
      <c r="C130" s="96" t="s">
        <v>1005</v>
      </c>
      <c r="D130" s="97">
        <v>1658.38</v>
      </c>
      <c r="E130" s="97">
        <v>62.27</v>
      </c>
      <c r="F130" s="98">
        <v>1720.65</v>
      </c>
    </row>
    <row r="131" spans="2:6" x14ac:dyDescent="0.25">
      <c r="B131" s="95" t="s">
        <v>771</v>
      </c>
      <c r="C131" s="96" t="s">
        <v>1006</v>
      </c>
      <c r="D131" s="97">
        <v>360.01</v>
      </c>
      <c r="E131" s="97">
        <v>-31.43</v>
      </c>
      <c r="F131" s="98">
        <v>328.58</v>
      </c>
    </row>
    <row r="132" spans="2:6" x14ac:dyDescent="0.25">
      <c r="B132" s="95" t="s">
        <v>835</v>
      </c>
      <c r="C132" s="96" t="s">
        <v>1007</v>
      </c>
      <c r="D132" s="97">
        <v>172.39</v>
      </c>
      <c r="E132" s="97">
        <v>-0.02</v>
      </c>
      <c r="F132" s="98">
        <v>172.37</v>
      </c>
    </row>
    <row r="133" spans="2:6" x14ac:dyDescent="0.25">
      <c r="B133" s="95" t="s">
        <v>734</v>
      </c>
      <c r="C133" s="96" t="s">
        <v>1008</v>
      </c>
      <c r="D133" s="97">
        <v>777.4</v>
      </c>
      <c r="E133" s="97">
        <v>-0.08</v>
      </c>
      <c r="F133" s="98">
        <v>777.32</v>
      </c>
    </row>
    <row r="134" spans="2:6" x14ac:dyDescent="0.25">
      <c r="B134" s="95" t="s">
        <v>488</v>
      </c>
      <c r="C134" s="96" t="s">
        <v>1009</v>
      </c>
      <c r="D134" s="97">
        <v>1578</v>
      </c>
      <c r="E134" s="97">
        <v>-39.159999999999997</v>
      </c>
      <c r="F134" s="98">
        <v>1538.84</v>
      </c>
    </row>
    <row r="135" spans="2:6" x14ac:dyDescent="0.25">
      <c r="B135" s="95" t="s">
        <v>735</v>
      </c>
      <c r="C135" s="96" t="s">
        <v>1010</v>
      </c>
      <c r="D135" s="97">
        <v>2.4300000000000002</v>
      </c>
      <c r="E135" s="97">
        <v>0</v>
      </c>
      <c r="F135" s="98">
        <v>2.4300000000000002</v>
      </c>
    </row>
    <row r="136" spans="2:6" x14ac:dyDescent="0.25">
      <c r="B136" s="95" t="s">
        <v>836</v>
      </c>
      <c r="C136" s="96" t="s">
        <v>1011</v>
      </c>
      <c r="D136" s="97">
        <v>376.93</v>
      </c>
      <c r="E136" s="97">
        <v>-0.06</v>
      </c>
      <c r="F136" s="98">
        <v>376.87</v>
      </c>
    </row>
    <row r="137" spans="2:6" x14ac:dyDescent="0.25">
      <c r="B137" s="95" t="s">
        <v>489</v>
      </c>
      <c r="C137" s="96" t="s">
        <v>1012</v>
      </c>
      <c r="D137" s="97">
        <v>497.13</v>
      </c>
      <c r="E137" s="97">
        <v>-0.04</v>
      </c>
      <c r="F137" s="98">
        <v>497.09</v>
      </c>
    </row>
    <row r="138" spans="2:6" x14ac:dyDescent="0.25">
      <c r="B138" s="95" t="s">
        <v>778</v>
      </c>
      <c r="C138" s="96" t="s">
        <v>1013</v>
      </c>
      <c r="D138" s="97">
        <v>1389.26</v>
      </c>
      <c r="E138" s="97">
        <v>-0.14000000000000001</v>
      </c>
      <c r="F138" s="98">
        <v>1389.12</v>
      </c>
    </row>
    <row r="139" spans="2:6" x14ac:dyDescent="0.25">
      <c r="B139" s="95" t="s">
        <v>791</v>
      </c>
      <c r="C139" s="96" t="s">
        <v>1014</v>
      </c>
      <c r="D139" s="97">
        <v>2109.2800000000002</v>
      </c>
      <c r="E139" s="97">
        <v>-68.099999999999994</v>
      </c>
      <c r="F139" s="98">
        <v>2041.18</v>
      </c>
    </row>
    <row r="140" spans="2:6" x14ac:dyDescent="0.25">
      <c r="B140" s="95" t="s">
        <v>837</v>
      </c>
      <c r="C140" s="96" t="s">
        <v>1015</v>
      </c>
      <c r="D140" s="97">
        <v>1496.03</v>
      </c>
      <c r="E140" s="97">
        <v>-9.0299999999999994</v>
      </c>
      <c r="F140" s="98">
        <v>1487</v>
      </c>
    </row>
    <row r="141" spans="2:6" x14ac:dyDescent="0.25">
      <c r="B141" s="95" t="s">
        <v>792</v>
      </c>
      <c r="C141" s="96" t="s">
        <v>1016</v>
      </c>
      <c r="D141" s="97">
        <v>-1.75</v>
      </c>
      <c r="E141" s="97">
        <v>-0.03</v>
      </c>
      <c r="F141" s="98">
        <v>-1.78</v>
      </c>
    </row>
    <row r="142" spans="2:6" x14ac:dyDescent="0.25">
      <c r="B142" s="95" t="s">
        <v>768</v>
      </c>
      <c r="C142" s="96" t="s">
        <v>1017</v>
      </c>
      <c r="D142" s="97">
        <v>430.53</v>
      </c>
      <c r="E142" s="97">
        <v>-0.03</v>
      </c>
      <c r="F142" s="98">
        <v>430.5</v>
      </c>
    </row>
    <row r="143" spans="2:6" x14ac:dyDescent="0.25">
      <c r="B143" s="95" t="s">
        <v>749</v>
      </c>
      <c r="C143" s="96" t="s">
        <v>1018</v>
      </c>
      <c r="D143" s="97">
        <v>0.03</v>
      </c>
      <c r="E143" s="97">
        <v>0</v>
      </c>
      <c r="F143" s="98">
        <v>0.03</v>
      </c>
    </row>
    <row r="144" spans="2:6" x14ac:dyDescent="0.25">
      <c r="B144" s="95" t="s">
        <v>838</v>
      </c>
      <c r="C144" s="96" t="s">
        <v>1019</v>
      </c>
      <c r="D144" s="97">
        <v>1100.0899999999999</v>
      </c>
      <c r="E144" s="97">
        <v>18.04</v>
      </c>
      <c r="F144" s="98">
        <v>1118.1300000000001</v>
      </c>
    </row>
    <row r="145" spans="2:6" x14ac:dyDescent="0.25">
      <c r="B145" s="95" t="s">
        <v>490</v>
      </c>
      <c r="C145" s="96" t="s">
        <v>1020</v>
      </c>
      <c r="D145" s="97">
        <v>366.36</v>
      </c>
      <c r="E145" s="97">
        <v>-0.04</v>
      </c>
      <c r="F145" s="98">
        <v>366.32</v>
      </c>
    </row>
    <row r="146" spans="2:6" x14ac:dyDescent="0.25">
      <c r="B146" s="95" t="s">
        <v>817</v>
      </c>
      <c r="C146" s="96" t="s">
        <v>1021</v>
      </c>
      <c r="D146" s="97">
        <v>174.06</v>
      </c>
      <c r="E146" s="97">
        <v>-0.04</v>
      </c>
      <c r="F146" s="98">
        <v>174.02</v>
      </c>
    </row>
    <row r="147" spans="2:6" x14ac:dyDescent="0.25">
      <c r="B147" s="95" t="s">
        <v>845</v>
      </c>
      <c r="C147" s="96" t="s">
        <v>1022</v>
      </c>
      <c r="D147" s="97">
        <v>1395.85</v>
      </c>
      <c r="E147" s="97">
        <v>-0.14000000000000001</v>
      </c>
      <c r="F147" s="98">
        <v>1395.71</v>
      </c>
    </row>
    <row r="148" spans="2:6" x14ac:dyDescent="0.25">
      <c r="B148" s="95" t="s">
        <v>839</v>
      </c>
      <c r="C148" s="96" t="s">
        <v>1023</v>
      </c>
      <c r="D148" s="97">
        <v>300</v>
      </c>
      <c r="E148" s="97">
        <v>0</v>
      </c>
      <c r="F148" s="98">
        <v>300</v>
      </c>
    </row>
    <row r="149" spans="2:6" x14ac:dyDescent="0.25">
      <c r="B149" s="95" t="s">
        <v>736</v>
      </c>
      <c r="C149" s="96" t="s">
        <v>1024</v>
      </c>
      <c r="D149" s="97">
        <v>1167.18</v>
      </c>
      <c r="E149" s="97">
        <v>-0.11</v>
      </c>
      <c r="F149" s="98">
        <v>1167.07</v>
      </c>
    </row>
    <row r="150" spans="2:6" x14ac:dyDescent="0.25">
      <c r="B150" s="95" t="s">
        <v>779</v>
      </c>
      <c r="C150" s="96" t="s">
        <v>1025</v>
      </c>
      <c r="D150" s="97">
        <v>625.6</v>
      </c>
      <c r="E150" s="97">
        <v>-0.06</v>
      </c>
      <c r="F150" s="98">
        <v>625.54</v>
      </c>
    </row>
    <row r="151" spans="2:6" x14ac:dyDescent="0.25">
      <c r="B151" s="95" t="s">
        <v>793</v>
      </c>
      <c r="C151" s="96" t="s">
        <v>1026</v>
      </c>
      <c r="D151" s="97">
        <v>843.57</v>
      </c>
      <c r="E151" s="97">
        <v>-0.09</v>
      </c>
      <c r="F151" s="98">
        <v>843.48</v>
      </c>
    </row>
    <row r="152" spans="2:6" x14ac:dyDescent="0.25">
      <c r="B152" s="95" t="s">
        <v>846</v>
      </c>
      <c r="C152" s="96" t="s">
        <v>1027</v>
      </c>
      <c r="D152" s="97">
        <v>782.64</v>
      </c>
      <c r="E152" s="97">
        <v>10.38</v>
      </c>
      <c r="F152" s="98">
        <v>793.02</v>
      </c>
    </row>
    <row r="153" spans="2:6" x14ac:dyDescent="0.25">
      <c r="B153" s="95" t="s">
        <v>849</v>
      </c>
      <c r="C153" s="96" t="s">
        <v>1028</v>
      </c>
      <c r="D153" s="97">
        <v>110.68</v>
      </c>
      <c r="E153" s="97">
        <v>-0.01</v>
      </c>
      <c r="F153" s="98">
        <v>110.67</v>
      </c>
    </row>
    <row r="154" spans="2:6" x14ac:dyDescent="0.25">
      <c r="B154" s="95" t="s">
        <v>847</v>
      </c>
      <c r="C154" s="96" t="s">
        <v>1029</v>
      </c>
      <c r="D154" s="97">
        <v>94.81</v>
      </c>
      <c r="E154" s="97">
        <v>-0.02</v>
      </c>
      <c r="F154" s="98">
        <v>94.79</v>
      </c>
    </row>
    <row r="155" spans="2:6" x14ac:dyDescent="0.25">
      <c r="B155" s="95" t="s">
        <v>850</v>
      </c>
      <c r="C155" s="96" t="s">
        <v>1030</v>
      </c>
      <c r="D155" s="97">
        <v>135.44999999999999</v>
      </c>
      <c r="E155" s="97">
        <v>-0.02</v>
      </c>
      <c r="F155" s="98">
        <v>135.43</v>
      </c>
    </row>
    <row r="156" spans="2:6" x14ac:dyDescent="0.25">
      <c r="B156" s="95" t="s">
        <v>491</v>
      </c>
      <c r="C156" s="96" t="s">
        <v>1031</v>
      </c>
      <c r="D156" s="97">
        <v>753.88</v>
      </c>
      <c r="E156" s="97">
        <v>0</v>
      </c>
      <c r="F156" s="98">
        <v>753.88</v>
      </c>
    </row>
    <row r="157" spans="2:6" x14ac:dyDescent="0.25">
      <c r="B157" s="95" t="s">
        <v>492</v>
      </c>
      <c r="C157" s="96" t="s">
        <v>1032</v>
      </c>
      <c r="D157" s="97">
        <v>427.93</v>
      </c>
      <c r="E157" s="97">
        <v>-360.01</v>
      </c>
      <c r="F157" s="98">
        <v>67.92</v>
      </c>
    </row>
    <row r="158" spans="2:6" x14ac:dyDescent="0.25">
      <c r="B158" s="95" t="s">
        <v>794</v>
      </c>
      <c r="C158" s="96" t="s">
        <v>1033</v>
      </c>
      <c r="D158" s="97">
        <v>259.82</v>
      </c>
      <c r="E158" s="97">
        <v>48.91</v>
      </c>
      <c r="F158" s="98">
        <v>308.73</v>
      </c>
    </row>
    <row r="159" spans="2:6" x14ac:dyDescent="0.25">
      <c r="B159" s="95" t="s">
        <v>721</v>
      </c>
      <c r="C159" s="96" t="s">
        <v>1034</v>
      </c>
      <c r="D159" s="97">
        <v>4881.71</v>
      </c>
      <c r="E159" s="97">
        <v>179.49</v>
      </c>
      <c r="F159" s="98">
        <v>5061.2</v>
      </c>
    </row>
    <row r="160" spans="2:6" x14ac:dyDescent="0.25">
      <c r="B160" s="95" t="s">
        <v>737</v>
      </c>
      <c r="C160" s="96" t="s">
        <v>1035</v>
      </c>
      <c r="D160" s="97">
        <v>242.93</v>
      </c>
      <c r="E160" s="97">
        <v>-0.03</v>
      </c>
      <c r="F160" s="98">
        <v>242.9</v>
      </c>
    </row>
    <row r="161" spans="2:6" x14ac:dyDescent="0.25">
      <c r="B161" s="95" t="s">
        <v>493</v>
      </c>
      <c r="C161" s="96" t="s">
        <v>1036</v>
      </c>
      <c r="D161" s="97">
        <v>29878.89</v>
      </c>
      <c r="E161" s="97">
        <v>-2515.14</v>
      </c>
      <c r="F161" s="98">
        <v>27363.75</v>
      </c>
    </row>
    <row r="162" spans="2:6" x14ac:dyDescent="0.25">
      <c r="B162" s="95" t="s">
        <v>494</v>
      </c>
      <c r="C162" s="96" t="s">
        <v>1037</v>
      </c>
      <c r="D162" s="97">
        <v>1319.66</v>
      </c>
      <c r="E162" s="97">
        <v>-304.39999999999998</v>
      </c>
      <c r="F162" s="98">
        <v>1015.26</v>
      </c>
    </row>
    <row r="163" spans="2:6" x14ac:dyDescent="0.25">
      <c r="B163" s="95" t="s">
        <v>495</v>
      </c>
      <c r="C163" s="96" t="s">
        <v>1038</v>
      </c>
      <c r="D163" s="97">
        <v>714.32</v>
      </c>
      <c r="E163" s="97">
        <v>64.209999999999994</v>
      </c>
      <c r="F163" s="98">
        <v>778.53</v>
      </c>
    </row>
    <row r="164" spans="2:6" x14ac:dyDescent="0.25">
      <c r="B164" s="95" t="s">
        <v>496</v>
      </c>
      <c r="C164" s="96" t="s">
        <v>1039</v>
      </c>
      <c r="D164" s="97">
        <v>3418.76</v>
      </c>
      <c r="E164" s="97">
        <v>22.94</v>
      </c>
      <c r="F164" s="98">
        <v>3441.7</v>
      </c>
    </row>
    <row r="165" spans="2:6" x14ac:dyDescent="0.25">
      <c r="B165" s="95" t="s">
        <v>722</v>
      </c>
      <c r="C165" s="96" t="s">
        <v>1040</v>
      </c>
      <c r="D165" s="97">
        <v>6764.45</v>
      </c>
      <c r="E165" s="97">
        <v>-8.59</v>
      </c>
      <c r="F165" s="98">
        <v>6755.86</v>
      </c>
    </row>
    <row r="166" spans="2:6" x14ac:dyDescent="0.25">
      <c r="B166" s="95" t="s">
        <v>497</v>
      </c>
      <c r="C166" s="96" t="s">
        <v>1041</v>
      </c>
      <c r="D166" s="97">
        <v>4190.76</v>
      </c>
      <c r="E166" s="97">
        <v>-32.979999999999997</v>
      </c>
      <c r="F166" s="98">
        <v>4157.78</v>
      </c>
    </row>
    <row r="167" spans="2:6" x14ac:dyDescent="0.25">
      <c r="B167" s="95" t="s">
        <v>498</v>
      </c>
      <c r="C167" s="96" t="s">
        <v>1042</v>
      </c>
      <c r="D167" s="97">
        <v>648.24</v>
      </c>
      <c r="E167" s="97">
        <v>-138.9</v>
      </c>
      <c r="F167" s="98">
        <v>509.34</v>
      </c>
    </row>
    <row r="168" spans="2:6" x14ac:dyDescent="0.25">
      <c r="B168" s="95" t="s">
        <v>795</v>
      </c>
      <c r="C168" s="96" t="s">
        <v>1043</v>
      </c>
      <c r="D168" s="97">
        <v>1013.69</v>
      </c>
      <c r="E168" s="97">
        <v>-66.05</v>
      </c>
      <c r="F168" s="98">
        <v>947.64</v>
      </c>
    </row>
    <row r="169" spans="2:6" x14ac:dyDescent="0.25">
      <c r="B169" s="95" t="s">
        <v>499</v>
      </c>
      <c r="C169" s="96" t="s">
        <v>1044</v>
      </c>
      <c r="D169" s="97">
        <v>1826.2</v>
      </c>
      <c r="E169" s="97">
        <v>-85.34</v>
      </c>
      <c r="F169" s="98">
        <v>1740.86</v>
      </c>
    </row>
    <row r="170" spans="2:6" x14ac:dyDescent="0.25">
      <c r="B170" s="95" t="s">
        <v>772</v>
      </c>
      <c r="C170" s="96" t="s">
        <v>1045</v>
      </c>
      <c r="D170" s="97">
        <v>405.54</v>
      </c>
      <c r="E170" s="97">
        <v>-0.02</v>
      </c>
      <c r="F170" s="98">
        <v>405.52</v>
      </c>
    </row>
    <row r="171" spans="2:6" x14ac:dyDescent="0.25">
      <c r="B171" s="95" t="s">
        <v>500</v>
      </c>
      <c r="C171" s="96" t="s">
        <v>1046</v>
      </c>
      <c r="D171" s="97">
        <v>1111.72</v>
      </c>
      <c r="E171" s="97">
        <v>-523.51</v>
      </c>
      <c r="F171" s="98">
        <v>588.21</v>
      </c>
    </row>
    <row r="172" spans="2:6" x14ac:dyDescent="0.25">
      <c r="B172" s="95" t="s">
        <v>501</v>
      </c>
      <c r="C172" s="96" t="s">
        <v>1047</v>
      </c>
      <c r="D172" s="97">
        <v>82.7</v>
      </c>
      <c r="E172" s="97">
        <v>0</v>
      </c>
      <c r="F172" s="98">
        <v>82.7</v>
      </c>
    </row>
    <row r="173" spans="2:6" x14ac:dyDescent="0.25">
      <c r="B173" s="95" t="s">
        <v>502</v>
      </c>
      <c r="C173" s="96" t="s">
        <v>1048</v>
      </c>
      <c r="D173" s="97">
        <v>167.86</v>
      </c>
      <c r="E173" s="97">
        <v>0</v>
      </c>
      <c r="F173" s="98">
        <v>167.86</v>
      </c>
    </row>
    <row r="174" spans="2:6" x14ac:dyDescent="0.25">
      <c r="B174" s="95" t="s">
        <v>840</v>
      </c>
      <c r="C174" s="96" t="s">
        <v>1049</v>
      </c>
      <c r="D174" s="97">
        <v>83.09</v>
      </c>
      <c r="E174" s="97">
        <v>0.05</v>
      </c>
      <c r="F174" s="98">
        <v>83.14</v>
      </c>
    </row>
    <row r="175" spans="2:6" x14ac:dyDescent="0.25">
      <c r="B175" s="95" t="s">
        <v>503</v>
      </c>
      <c r="C175" s="96" t="s">
        <v>1050</v>
      </c>
      <c r="D175" s="97">
        <v>96.44</v>
      </c>
      <c r="E175" s="97">
        <v>0</v>
      </c>
      <c r="F175" s="98">
        <v>96.44</v>
      </c>
    </row>
    <row r="176" spans="2:6" x14ac:dyDescent="0.25">
      <c r="B176" s="95" t="s">
        <v>504</v>
      </c>
      <c r="C176" s="96" t="s">
        <v>1051</v>
      </c>
      <c r="D176" s="97">
        <v>216.2</v>
      </c>
      <c r="E176" s="97">
        <v>-108.03</v>
      </c>
      <c r="F176" s="98">
        <v>108.17</v>
      </c>
    </row>
    <row r="177" spans="2:6" x14ac:dyDescent="0.25">
      <c r="B177" s="95" t="s">
        <v>505</v>
      </c>
      <c r="C177" s="96" t="s">
        <v>1052</v>
      </c>
      <c r="D177" s="97">
        <v>0.18</v>
      </c>
      <c r="E177" s="97">
        <v>0</v>
      </c>
      <c r="F177" s="98">
        <v>0.18</v>
      </c>
    </row>
    <row r="178" spans="2:6" x14ac:dyDescent="0.25">
      <c r="B178" s="95" t="s">
        <v>738</v>
      </c>
      <c r="C178" s="96" t="s">
        <v>1053</v>
      </c>
      <c r="D178" s="97">
        <v>85.09</v>
      </c>
      <c r="E178" s="97">
        <v>0</v>
      </c>
      <c r="F178" s="98">
        <v>85.09</v>
      </c>
    </row>
    <row r="179" spans="2:6" x14ac:dyDescent="0.25">
      <c r="B179" s="95" t="s">
        <v>796</v>
      </c>
      <c r="C179" s="96" t="s">
        <v>1054</v>
      </c>
      <c r="D179" s="97">
        <v>-3.18</v>
      </c>
      <c r="E179" s="97">
        <v>0</v>
      </c>
      <c r="F179" s="98">
        <v>-3.18</v>
      </c>
    </row>
    <row r="180" spans="2:6" x14ac:dyDescent="0.25">
      <c r="B180" s="95" t="s">
        <v>506</v>
      </c>
      <c r="C180" s="96" t="s">
        <v>1055</v>
      </c>
      <c r="D180" s="97">
        <v>-80.790000000000006</v>
      </c>
      <c r="E180" s="97">
        <v>-185.33</v>
      </c>
      <c r="F180" s="98">
        <v>-266.12</v>
      </c>
    </row>
    <row r="181" spans="2:6" x14ac:dyDescent="0.25">
      <c r="B181" s="95" t="s">
        <v>848</v>
      </c>
      <c r="C181" s="96" t="s">
        <v>1056</v>
      </c>
      <c r="D181" s="97">
        <v>58.53</v>
      </c>
      <c r="E181" s="97">
        <v>59.21</v>
      </c>
      <c r="F181" s="98">
        <v>117.74</v>
      </c>
    </row>
    <row r="182" spans="2:6" x14ac:dyDescent="0.25">
      <c r="B182" s="95" t="s">
        <v>739</v>
      </c>
      <c r="C182" s="96" t="s">
        <v>1057</v>
      </c>
      <c r="D182" s="97">
        <v>125.34</v>
      </c>
      <c r="E182" s="97">
        <v>0</v>
      </c>
      <c r="F182" s="98">
        <v>125.34</v>
      </c>
    </row>
    <row r="183" spans="2:6" x14ac:dyDescent="0.25">
      <c r="B183" s="95" t="s">
        <v>507</v>
      </c>
      <c r="C183" s="96" t="s">
        <v>1058</v>
      </c>
      <c r="D183" s="97">
        <v>28871.99</v>
      </c>
      <c r="E183" s="97">
        <v>-138.81</v>
      </c>
      <c r="F183" s="98">
        <v>28733.18</v>
      </c>
    </row>
    <row r="184" spans="2:6" x14ac:dyDescent="0.25">
      <c r="B184" s="95" t="s">
        <v>508</v>
      </c>
      <c r="C184" s="96" t="s">
        <v>1059</v>
      </c>
      <c r="D184" s="97">
        <v>1135.18</v>
      </c>
      <c r="E184" s="97">
        <v>-262.47000000000003</v>
      </c>
      <c r="F184" s="98">
        <v>872.71</v>
      </c>
    </row>
    <row r="185" spans="2:6" x14ac:dyDescent="0.25">
      <c r="B185" s="95" t="s">
        <v>509</v>
      </c>
      <c r="C185" s="96" t="s">
        <v>1060</v>
      </c>
      <c r="D185" s="97">
        <v>239757.11</v>
      </c>
      <c r="E185" s="97">
        <v>-24714.52</v>
      </c>
      <c r="F185" s="98">
        <v>215042.59</v>
      </c>
    </row>
    <row r="186" spans="2:6" x14ac:dyDescent="0.25">
      <c r="B186" s="95" t="s">
        <v>510</v>
      </c>
      <c r="C186" s="96" t="s">
        <v>1061</v>
      </c>
      <c r="D186" s="97">
        <v>6446.45</v>
      </c>
      <c r="E186" s="97">
        <v>-918</v>
      </c>
      <c r="F186" s="98">
        <v>5528.45</v>
      </c>
    </row>
    <row r="187" spans="2:6" x14ac:dyDescent="0.25">
      <c r="B187" s="95" t="s">
        <v>511</v>
      </c>
      <c r="C187" s="96" t="s">
        <v>1062</v>
      </c>
      <c r="D187" s="97">
        <v>7011.47</v>
      </c>
      <c r="E187" s="97">
        <v>-0.16</v>
      </c>
      <c r="F187" s="98">
        <v>7011.31</v>
      </c>
    </row>
    <row r="188" spans="2:6" x14ac:dyDescent="0.25">
      <c r="B188" s="95" t="s">
        <v>512</v>
      </c>
      <c r="C188" s="96" t="s">
        <v>1063</v>
      </c>
      <c r="D188" s="97">
        <v>9678.51</v>
      </c>
      <c r="E188" s="97">
        <v>-181.63</v>
      </c>
      <c r="F188" s="98">
        <v>9496.8799999999992</v>
      </c>
    </row>
    <row r="189" spans="2:6" x14ac:dyDescent="0.25">
      <c r="B189" s="95" t="s">
        <v>513</v>
      </c>
      <c r="C189" s="96" t="s">
        <v>1064</v>
      </c>
      <c r="D189" s="97">
        <v>24525.18</v>
      </c>
      <c r="E189" s="97">
        <v>-623.48</v>
      </c>
      <c r="F189" s="98">
        <v>23901.7</v>
      </c>
    </row>
    <row r="190" spans="2:6" x14ac:dyDescent="0.25">
      <c r="B190" s="95" t="s">
        <v>514</v>
      </c>
      <c r="C190" s="96" t="s">
        <v>1065</v>
      </c>
      <c r="D190" s="97">
        <v>6530.8</v>
      </c>
      <c r="E190" s="97">
        <v>-1.3</v>
      </c>
      <c r="F190" s="98">
        <v>6529.5</v>
      </c>
    </row>
    <row r="191" spans="2:6" x14ac:dyDescent="0.25">
      <c r="B191" s="95" t="s">
        <v>515</v>
      </c>
      <c r="C191" s="96" t="s">
        <v>1066</v>
      </c>
      <c r="D191" s="97">
        <v>9840.92</v>
      </c>
      <c r="E191" s="97">
        <v>-0.03</v>
      </c>
      <c r="F191" s="98">
        <v>9840.89</v>
      </c>
    </row>
    <row r="192" spans="2:6" x14ac:dyDescent="0.25">
      <c r="B192" s="95" t="s">
        <v>797</v>
      </c>
      <c r="C192" s="96" t="s">
        <v>1067</v>
      </c>
      <c r="D192" s="97">
        <v>3350.46</v>
      </c>
      <c r="E192" s="97">
        <v>-42.62</v>
      </c>
      <c r="F192" s="98">
        <v>3307.84</v>
      </c>
    </row>
    <row r="193" spans="2:6" x14ac:dyDescent="0.25">
      <c r="B193" s="95" t="s">
        <v>516</v>
      </c>
      <c r="C193" s="96" t="s">
        <v>1068</v>
      </c>
      <c r="D193" s="97">
        <v>3157.66</v>
      </c>
      <c r="E193" s="97">
        <v>-381.24</v>
      </c>
      <c r="F193" s="98">
        <v>2776.42</v>
      </c>
    </row>
    <row r="194" spans="2:6" x14ac:dyDescent="0.25">
      <c r="B194" s="95" t="s">
        <v>764</v>
      </c>
      <c r="C194" s="96" t="s">
        <v>1069</v>
      </c>
      <c r="D194" s="97">
        <v>1323.46</v>
      </c>
      <c r="E194" s="97">
        <v>-0.03</v>
      </c>
      <c r="F194" s="98">
        <v>1323.43</v>
      </c>
    </row>
    <row r="195" spans="2:6" x14ac:dyDescent="0.25">
      <c r="B195" s="95" t="s">
        <v>517</v>
      </c>
      <c r="C195" s="96" t="s">
        <v>1070</v>
      </c>
      <c r="D195" s="97">
        <v>2566.67</v>
      </c>
      <c r="E195" s="97">
        <v>-1278.56</v>
      </c>
      <c r="F195" s="98">
        <v>1288.1099999999999</v>
      </c>
    </row>
    <row r="196" spans="2:6" x14ac:dyDescent="0.25">
      <c r="B196" s="95" t="s">
        <v>518</v>
      </c>
      <c r="C196" s="96" t="s">
        <v>1071</v>
      </c>
      <c r="D196" s="97">
        <v>1444.46</v>
      </c>
      <c r="E196" s="97">
        <v>78.45</v>
      </c>
      <c r="F196" s="98">
        <v>1522.91</v>
      </c>
    </row>
    <row r="197" spans="2:6" x14ac:dyDescent="0.25">
      <c r="B197" s="95" t="s">
        <v>519</v>
      </c>
      <c r="C197" s="96" t="s">
        <v>1072</v>
      </c>
      <c r="D197" s="97">
        <v>1388.06</v>
      </c>
      <c r="E197" s="97">
        <v>0</v>
      </c>
      <c r="F197" s="98">
        <v>1388.06</v>
      </c>
    </row>
    <row r="198" spans="2:6" x14ac:dyDescent="0.25">
      <c r="B198" s="95" t="s">
        <v>798</v>
      </c>
      <c r="C198" s="96" t="s">
        <v>1073</v>
      </c>
      <c r="D198" s="97">
        <v>0.03</v>
      </c>
      <c r="E198" s="97">
        <v>0</v>
      </c>
      <c r="F198" s="98">
        <v>0.03</v>
      </c>
    </row>
    <row r="199" spans="2:6" x14ac:dyDescent="0.25">
      <c r="B199" s="95" t="s">
        <v>520</v>
      </c>
      <c r="C199" s="96" t="s">
        <v>1074</v>
      </c>
      <c r="D199" s="97">
        <v>386.75</v>
      </c>
      <c r="E199" s="97">
        <v>0</v>
      </c>
      <c r="F199" s="98">
        <v>386.75</v>
      </c>
    </row>
    <row r="200" spans="2:6" x14ac:dyDescent="0.25">
      <c r="B200" s="95" t="s">
        <v>769</v>
      </c>
      <c r="C200" s="96" t="s">
        <v>1075</v>
      </c>
      <c r="D200" s="97">
        <v>881.7</v>
      </c>
      <c r="E200" s="97">
        <v>-0.1</v>
      </c>
      <c r="F200" s="98">
        <v>881.6</v>
      </c>
    </row>
    <row r="201" spans="2:6" x14ac:dyDescent="0.25">
      <c r="B201" s="95" t="s">
        <v>521</v>
      </c>
      <c r="C201" s="96" t="s">
        <v>1076</v>
      </c>
      <c r="D201" s="97">
        <v>124.35</v>
      </c>
      <c r="E201" s="97">
        <v>0</v>
      </c>
      <c r="F201" s="98">
        <v>124.35</v>
      </c>
    </row>
    <row r="202" spans="2:6" x14ac:dyDescent="0.25">
      <c r="B202" s="95" t="s">
        <v>740</v>
      </c>
      <c r="C202" s="96" t="s">
        <v>1077</v>
      </c>
      <c r="D202" s="97">
        <v>63</v>
      </c>
      <c r="E202" s="97">
        <v>0</v>
      </c>
      <c r="F202" s="98">
        <v>63</v>
      </c>
    </row>
    <row r="203" spans="2:6" x14ac:dyDescent="0.25">
      <c r="B203" s="95" t="s">
        <v>522</v>
      </c>
      <c r="C203" s="96" t="s">
        <v>1078</v>
      </c>
      <c r="D203" s="97">
        <v>956.64</v>
      </c>
      <c r="E203" s="97">
        <v>0</v>
      </c>
      <c r="F203" s="98">
        <v>956.64</v>
      </c>
    </row>
    <row r="204" spans="2:6" x14ac:dyDescent="0.25">
      <c r="B204" s="95" t="s">
        <v>523</v>
      </c>
      <c r="C204" s="96" t="s">
        <v>1079</v>
      </c>
      <c r="D204" s="97">
        <v>34.67</v>
      </c>
      <c r="E204" s="97">
        <v>0</v>
      </c>
      <c r="F204" s="98">
        <v>34.67</v>
      </c>
    </row>
    <row r="205" spans="2:6" x14ac:dyDescent="0.25">
      <c r="B205" s="95" t="s">
        <v>524</v>
      </c>
      <c r="C205" s="96" t="s">
        <v>1080</v>
      </c>
      <c r="D205" s="97">
        <v>20.71</v>
      </c>
      <c r="E205" s="97">
        <v>0</v>
      </c>
      <c r="F205" s="98">
        <v>20.71</v>
      </c>
    </row>
    <row r="206" spans="2:6" x14ac:dyDescent="0.25">
      <c r="B206" s="95" t="s">
        <v>525</v>
      </c>
      <c r="C206" s="96" t="s">
        <v>1081</v>
      </c>
      <c r="D206" s="97">
        <v>510.89</v>
      </c>
      <c r="E206" s="97">
        <v>0</v>
      </c>
      <c r="F206" s="98">
        <v>510.89</v>
      </c>
    </row>
    <row r="207" spans="2:6" x14ac:dyDescent="0.25">
      <c r="B207" s="95" t="s">
        <v>750</v>
      </c>
      <c r="C207" s="96" t="s">
        <v>1082</v>
      </c>
      <c r="D207" s="97">
        <v>110.29</v>
      </c>
      <c r="E207" s="97">
        <v>0</v>
      </c>
      <c r="F207" s="98">
        <v>110.29</v>
      </c>
    </row>
    <row r="208" spans="2:6" x14ac:dyDescent="0.25">
      <c r="B208" s="95" t="s">
        <v>526</v>
      </c>
      <c r="C208" s="96" t="s">
        <v>1083</v>
      </c>
      <c r="D208" s="97">
        <v>0.72</v>
      </c>
      <c r="E208" s="97">
        <v>-0.02</v>
      </c>
      <c r="F208" s="98">
        <v>0.7</v>
      </c>
    </row>
    <row r="209" spans="2:6" x14ac:dyDescent="0.25">
      <c r="B209" s="95" t="s">
        <v>527</v>
      </c>
      <c r="C209" s="96" t="s">
        <v>1084</v>
      </c>
      <c r="D209" s="97">
        <v>692.97</v>
      </c>
      <c r="E209" s="97">
        <v>0</v>
      </c>
      <c r="F209" s="98">
        <v>692.97</v>
      </c>
    </row>
    <row r="210" spans="2:6" x14ac:dyDescent="0.25">
      <c r="B210" s="95" t="s">
        <v>528</v>
      </c>
      <c r="C210" s="96" t="s">
        <v>1085</v>
      </c>
      <c r="D210" s="97">
        <v>220</v>
      </c>
      <c r="E210" s="97">
        <v>0</v>
      </c>
      <c r="F210" s="98">
        <v>220</v>
      </c>
    </row>
    <row r="211" spans="2:6" x14ac:dyDescent="0.25">
      <c r="B211" s="95" t="s">
        <v>529</v>
      </c>
      <c r="C211" s="96" t="s">
        <v>1086</v>
      </c>
      <c r="D211" s="97">
        <v>-1153.6500000000001</v>
      </c>
      <c r="E211" s="97">
        <v>0</v>
      </c>
      <c r="F211" s="98">
        <v>-1153.6500000000001</v>
      </c>
    </row>
    <row r="212" spans="2:6" x14ac:dyDescent="0.25">
      <c r="B212" s="95" t="s">
        <v>810</v>
      </c>
      <c r="C212" s="96" t="s">
        <v>1087</v>
      </c>
      <c r="D212" s="97">
        <v>161.68</v>
      </c>
      <c r="E212" s="97">
        <v>0</v>
      </c>
      <c r="F212" s="98">
        <v>161.68</v>
      </c>
    </row>
    <row r="213" spans="2:6" x14ac:dyDescent="0.25">
      <c r="B213" s="95" t="s">
        <v>530</v>
      </c>
      <c r="C213" s="96" t="s">
        <v>1088</v>
      </c>
      <c r="D213" s="97">
        <v>924.22</v>
      </c>
      <c r="E213" s="97">
        <v>0</v>
      </c>
      <c r="F213" s="98">
        <v>924.22</v>
      </c>
    </row>
    <row r="214" spans="2:6" x14ac:dyDescent="0.25">
      <c r="B214" s="95" t="s">
        <v>531</v>
      </c>
      <c r="C214" s="96" t="s">
        <v>1089</v>
      </c>
      <c r="D214" s="97">
        <v>48.31</v>
      </c>
      <c r="E214" s="97">
        <v>0</v>
      </c>
      <c r="F214" s="98">
        <v>48.31</v>
      </c>
    </row>
    <row r="215" spans="2:6" x14ac:dyDescent="0.25">
      <c r="B215" s="95" t="s">
        <v>532</v>
      </c>
      <c r="C215" s="96" t="s">
        <v>1090</v>
      </c>
      <c r="D215" s="97">
        <v>1597.07</v>
      </c>
      <c r="E215" s="97">
        <v>0.32</v>
      </c>
      <c r="F215" s="98">
        <v>1597.39</v>
      </c>
    </row>
    <row r="216" spans="2:6" x14ac:dyDescent="0.25">
      <c r="B216" s="95" t="s">
        <v>723</v>
      </c>
      <c r="C216" s="96" t="s">
        <v>1091</v>
      </c>
      <c r="D216" s="97">
        <v>1069.8699999999999</v>
      </c>
      <c r="E216" s="97">
        <v>-383.96</v>
      </c>
      <c r="F216" s="98">
        <v>685.91</v>
      </c>
    </row>
    <row r="217" spans="2:6" x14ac:dyDescent="0.25">
      <c r="B217" s="95" t="s">
        <v>533</v>
      </c>
      <c r="C217" s="96" t="s">
        <v>1092</v>
      </c>
      <c r="D217" s="97">
        <v>1799.03</v>
      </c>
      <c r="E217" s="97">
        <v>-1.25</v>
      </c>
      <c r="F217" s="98">
        <v>1797.78</v>
      </c>
    </row>
    <row r="218" spans="2:6" x14ac:dyDescent="0.25">
      <c r="B218" s="95" t="s">
        <v>534</v>
      </c>
      <c r="C218" s="96" t="s">
        <v>1093</v>
      </c>
      <c r="D218" s="97">
        <v>74902.570000000007</v>
      </c>
      <c r="E218" s="97">
        <v>-9264.57</v>
      </c>
      <c r="F218" s="98">
        <v>65638</v>
      </c>
    </row>
    <row r="219" spans="2:6" x14ac:dyDescent="0.25">
      <c r="B219" s="95" t="s">
        <v>741</v>
      </c>
      <c r="C219" s="96" t="s">
        <v>1094</v>
      </c>
      <c r="D219" s="97">
        <v>933.66</v>
      </c>
      <c r="E219" s="97">
        <v>-29.38</v>
      </c>
      <c r="F219" s="98">
        <v>904.28</v>
      </c>
    </row>
    <row r="220" spans="2:6" x14ac:dyDescent="0.25">
      <c r="B220" s="95" t="s">
        <v>742</v>
      </c>
      <c r="C220" s="96" t="s">
        <v>1095</v>
      </c>
      <c r="D220" s="97">
        <v>794.77</v>
      </c>
      <c r="E220" s="97">
        <v>0</v>
      </c>
      <c r="F220" s="98">
        <v>794.77</v>
      </c>
    </row>
    <row r="221" spans="2:6" x14ac:dyDescent="0.25">
      <c r="B221" s="95" t="s">
        <v>743</v>
      </c>
      <c r="C221" s="96" t="s">
        <v>1096</v>
      </c>
      <c r="D221" s="97">
        <v>837.74</v>
      </c>
      <c r="E221" s="97">
        <v>-19.03</v>
      </c>
      <c r="F221" s="98">
        <v>818.71</v>
      </c>
    </row>
    <row r="222" spans="2:6" x14ac:dyDescent="0.25">
      <c r="B222" s="95" t="s">
        <v>535</v>
      </c>
      <c r="C222" s="96" t="s">
        <v>1097</v>
      </c>
      <c r="D222" s="97">
        <v>863.22</v>
      </c>
      <c r="E222" s="97">
        <v>-0.65</v>
      </c>
      <c r="F222" s="98">
        <v>862.57</v>
      </c>
    </row>
    <row r="223" spans="2:6" x14ac:dyDescent="0.25">
      <c r="B223" s="95" t="s">
        <v>536</v>
      </c>
      <c r="C223" s="96" t="s">
        <v>1098</v>
      </c>
      <c r="D223" s="97">
        <v>535.28</v>
      </c>
      <c r="E223" s="97">
        <v>0</v>
      </c>
      <c r="F223" s="98">
        <v>535.28</v>
      </c>
    </row>
    <row r="224" spans="2:6" x14ac:dyDescent="0.25">
      <c r="B224" s="95" t="s">
        <v>724</v>
      </c>
      <c r="C224" s="96" t="s">
        <v>1099</v>
      </c>
      <c r="D224" s="97">
        <v>331.71</v>
      </c>
      <c r="E224" s="97">
        <v>-0.02</v>
      </c>
      <c r="F224" s="98">
        <v>331.69</v>
      </c>
    </row>
    <row r="225" spans="2:6" x14ac:dyDescent="0.25">
      <c r="B225" s="95" t="s">
        <v>537</v>
      </c>
      <c r="C225" s="96" t="s">
        <v>1100</v>
      </c>
      <c r="D225" s="97">
        <v>2681.16</v>
      </c>
      <c r="E225" s="97">
        <v>-659.78</v>
      </c>
      <c r="F225" s="98">
        <v>2021.38</v>
      </c>
    </row>
    <row r="226" spans="2:6" x14ac:dyDescent="0.25">
      <c r="B226" s="95" t="s">
        <v>744</v>
      </c>
      <c r="C226" s="96" t="s">
        <v>1101</v>
      </c>
      <c r="D226" s="97">
        <v>970.42</v>
      </c>
      <c r="E226" s="97">
        <v>118.69</v>
      </c>
      <c r="F226" s="98">
        <v>1089.1099999999999</v>
      </c>
    </row>
    <row r="227" spans="2:6" x14ac:dyDescent="0.25">
      <c r="B227" s="95" t="s">
        <v>538</v>
      </c>
      <c r="C227" s="96" t="s">
        <v>1102</v>
      </c>
      <c r="D227" s="97">
        <v>403.57</v>
      </c>
      <c r="E227" s="97">
        <v>0</v>
      </c>
      <c r="F227" s="98">
        <v>403.57</v>
      </c>
    </row>
    <row r="228" spans="2:6" x14ac:dyDescent="0.25">
      <c r="B228" s="95" t="s">
        <v>745</v>
      </c>
      <c r="C228" s="96" t="s">
        <v>1103</v>
      </c>
      <c r="D228" s="97">
        <v>246.66</v>
      </c>
      <c r="E228" s="97">
        <v>-99.42</v>
      </c>
      <c r="F228" s="98">
        <v>147.24</v>
      </c>
    </row>
    <row r="229" spans="2:6" x14ac:dyDescent="0.25">
      <c r="B229" s="95" t="s">
        <v>725</v>
      </c>
      <c r="C229" s="96" t="s">
        <v>1104</v>
      </c>
      <c r="D229" s="97">
        <v>777.93</v>
      </c>
      <c r="E229" s="97">
        <v>158.76</v>
      </c>
      <c r="F229" s="98">
        <v>936.69</v>
      </c>
    </row>
    <row r="230" spans="2:6" x14ac:dyDescent="0.25">
      <c r="B230" s="95" t="s">
        <v>539</v>
      </c>
      <c r="C230" s="96" t="s">
        <v>1105</v>
      </c>
      <c r="D230" s="97">
        <v>3427.98</v>
      </c>
      <c r="E230" s="97">
        <v>0</v>
      </c>
      <c r="F230" s="98">
        <v>3427.98</v>
      </c>
    </row>
    <row r="231" spans="2:6" x14ac:dyDescent="0.25">
      <c r="B231" s="95" t="s">
        <v>540</v>
      </c>
      <c r="C231" s="96" t="s">
        <v>1106</v>
      </c>
      <c r="D231" s="97">
        <v>417.97</v>
      </c>
      <c r="E231" s="97">
        <v>0</v>
      </c>
      <c r="F231" s="98">
        <v>417.97</v>
      </c>
    </row>
    <row r="232" spans="2:6" x14ac:dyDescent="0.25">
      <c r="B232" s="95" t="s">
        <v>541</v>
      </c>
      <c r="C232" s="96" t="s">
        <v>1107</v>
      </c>
      <c r="D232" s="97">
        <v>-8.39</v>
      </c>
      <c r="E232" s="97">
        <v>0</v>
      </c>
      <c r="F232" s="98">
        <v>-8.39</v>
      </c>
    </row>
    <row r="233" spans="2:6" x14ac:dyDescent="0.25">
      <c r="B233" s="95" t="s">
        <v>542</v>
      </c>
      <c r="C233" s="96" t="s">
        <v>1108</v>
      </c>
      <c r="D233" s="97">
        <v>763.85</v>
      </c>
      <c r="E233" s="97">
        <v>-0.05</v>
      </c>
      <c r="F233" s="98">
        <v>763.8</v>
      </c>
    </row>
    <row r="234" spans="2:6" x14ac:dyDescent="0.25">
      <c r="B234" s="95" t="s">
        <v>543</v>
      </c>
      <c r="C234" s="96" t="s">
        <v>1109</v>
      </c>
      <c r="D234" s="97">
        <v>1153.6500000000001</v>
      </c>
      <c r="E234" s="97">
        <v>0</v>
      </c>
      <c r="F234" s="98">
        <v>1153.6500000000001</v>
      </c>
    </row>
    <row r="235" spans="2:6" x14ac:dyDescent="0.25">
      <c r="B235" s="95" t="s">
        <v>746</v>
      </c>
      <c r="C235" s="96" t="s">
        <v>1110</v>
      </c>
      <c r="D235" s="97">
        <v>467.64</v>
      </c>
      <c r="E235" s="97">
        <v>219.11</v>
      </c>
      <c r="F235" s="98">
        <v>686.75</v>
      </c>
    </row>
    <row r="236" spans="2:6" x14ac:dyDescent="0.25">
      <c r="B236" s="95" t="s">
        <v>747</v>
      </c>
      <c r="C236" s="96" t="s">
        <v>1111</v>
      </c>
      <c r="D236" s="97">
        <v>378.19</v>
      </c>
      <c r="E236" s="97">
        <v>0</v>
      </c>
      <c r="F236" s="98">
        <v>378.19</v>
      </c>
    </row>
    <row r="237" spans="2:6" x14ac:dyDescent="0.25">
      <c r="B237" s="95" t="s">
        <v>773</v>
      </c>
      <c r="C237" s="96" t="s">
        <v>1112</v>
      </c>
      <c r="D237" s="97">
        <v>-3575.34</v>
      </c>
      <c r="E237" s="97">
        <v>0</v>
      </c>
      <c r="F237" s="98">
        <v>-3575.34</v>
      </c>
    </row>
    <row r="238" spans="2:6" ht="15.75" thickBot="1" x14ac:dyDescent="0.3">
      <c r="B238" s="99" t="s">
        <v>751</v>
      </c>
      <c r="C238" s="100" t="s">
        <v>1113</v>
      </c>
      <c r="D238" s="101">
        <v>-220.58</v>
      </c>
      <c r="E238" s="101">
        <v>0</v>
      </c>
      <c r="F238" s="102">
        <v>-220.58</v>
      </c>
    </row>
    <row r="239" spans="2:6" x14ac:dyDescent="0.25">
      <c r="B239" s="67" t="s">
        <v>544</v>
      </c>
      <c r="C239" s="68" t="s">
        <v>1114</v>
      </c>
      <c r="D239" s="69">
        <v>10438.41</v>
      </c>
      <c r="E239" s="69">
        <v>555.03</v>
      </c>
      <c r="F239" s="70">
        <v>10993.44</v>
      </c>
    </row>
    <row r="240" spans="2:6" x14ac:dyDescent="0.25">
      <c r="B240" s="71" t="s">
        <v>545</v>
      </c>
      <c r="C240" s="72" t="s">
        <v>1115</v>
      </c>
      <c r="D240" s="73">
        <v>12.53</v>
      </c>
      <c r="E240" s="73">
        <v>-409.83</v>
      </c>
      <c r="F240" s="74">
        <v>-397.3</v>
      </c>
    </row>
    <row r="241" spans="2:6" x14ac:dyDescent="0.25">
      <c r="B241" s="71" t="s">
        <v>546</v>
      </c>
      <c r="C241" s="72" t="s">
        <v>1116</v>
      </c>
      <c r="D241" s="73">
        <v>-10658.93</v>
      </c>
      <c r="E241" s="73">
        <v>-163.59</v>
      </c>
      <c r="F241" s="74">
        <v>-10822.52</v>
      </c>
    </row>
    <row r="242" spans="2:6" x14ac:dyDescent="0.25">
      <c r="B242" s="71" t="s">
        <v>547</v>
      </c>
      <c r="C242" s="72" t="s">
        <v>1117</v>
      </c>
      <c r="D242" s="73">
        <v>2517</v>
      </c>
      <c r="E242" s="73">
        <v>-1500</v>
      </c>
      <c r="F242" s="74">
        <v>1017</v>
      </c>
    </row>
    <row r="243" spans="2:6" x14ac:dyDescent="0.25">
      <c r="B243" s="71" t="s">
        <v>548</v>
      </c>
      <c r="C243" s="72" t="s">
        <v>1118</v>
      </c>
      <c r="D243" s="73">
        <v>11642.94</v>
      </c>
      <c r="E243" s="73">
        <v>0</v>
      </c>
      <c r="F243" s="74">
        <v>11642.94</v>
      </c>
    </row>
    <row r="244" spans="2:6" x14ac:dyDescent="0.25">
      <c r="B244" s="71" t="s">
        <v>549</v>
      </c>
      <c r="C244" s="72" t="s">
        <v>1119</v>
      </c>
      <c r="D244" s="73">
        <v>10198.23</v>
      </c>
      <c r="E244" s="73">
        <v>0</v>
      </c>
      <c r="F244" s="74">
        <v>10198.23</v>
      </c>
    </row>
    <row r="245" spans="2:6" ht="15.75" thickBot="1" x14ac:dyDescent="0.3">
      <c r="B245" s="75" t="s">
        <v>550</v>
      </c>
      <c r="C245" s="76" t="s">
        <v>1120</v>
      </c>
      <c r="D245" s="77">
        <v>2783.62</v>
      </c>
      <c r="E245" s="77">
        <v>0</v>
      </c>
      <c r="F245" s="78">
        <v>2783.62</v>
      </c>
    </row>
    <row r="246" spans="2:6" x14ac:dyDescent="0.25">
      <c r="B246" s="55" t="s">
        <v>551</v>
      </c>
      <c r="C246" s="56" t="s">
        <v>1121</v>
      </c>
      <c r="D246" s="57">
        <v>100</v>
      </c>
      <c r="E246" s="57">
        <v>0</v>
      </c>
      <c r="F246" s="58">
        <v>100</v>
      </c>
    </row>
    <row r="247" spans="2:6" x14ac:dyDescent="0.25">
      <c r="B247" s="59" t="s">
        <v>552</v>
      </c>
      <c r="C247" s="60" t="s">
        <v>1122</v>
      </c>
      <c r="D247" s="61">
        <v>41440</v>
      </c>
      <c r="E247" s="61">
        <v>0</v>
      </c>
      <c r="F247" s="62">
        <v>41440</v>
      </c>
    </row>
    <row r="248" spans="2:6" x14ac:dyDescent="0.25">
      <c r="B248" s="59" t="s">
        <v>553</v>
      </c>
      <c r="C248" s="60" t="s">
        <v>1123</v>
      </c>
      <c r="D248" s="61">
        <v>326.54000000000002</v>
      </c>
      <c r="E248" s="61">
        <v>0</v>
      </c>
      <c r="F248" s="62">
        <v>326.54000000000002</v>
      </c>
    </row>
    <row r="249" spans="2:6" x14ac:dyDescent="0.25">
      <c r="B249" s="59" t="s">
        <v>554</v>
      </c>
      <c r="C249" s="60" t="s">
        <v>1124</v>
      </c>
      <c r="D249" s="61">
        <v>686.4</v>
      </c>
      <c r="E249" s="61">
        <v>0</v>
      </c>
      <c r="F249" s="62">
        <v>686.4</v>
      </c>
    </row>
    <row r="250" spans="2:6" x14ac:dyDescent="0.25">
      <c r="B250" s="59" t="s">
        <v>555</v>
      </c>
      <c r="C250" s="60" t="s">
        <v>1125</v>
      </c>
      <c r="D250" s="61">
        <v>66071.429999999993</v>
      </c>
      <c r="E250" s="61">
        <v>0</v>
      </c>
      <c r="F250" s="62">
        <v>66071.429999999993</v>
      </c>
    </row>
    <row r="251" spans="2:6" x14ac:dyDescent="0.25">
      <c r="B251" s="59" t="s">
        <v>556</v>
      </c>
      <c r="C251" s="60" t="s">
        <v>1126</v>
      </c>
      <c r="D251" s="61">
        <v>7135.71</v>
      </c>
      <c r="E251" s="61">
        <v>0</v>
      </c>
      <c r="F251" s="62">
        <v>7135.71</v>
      </c>
    </row>
    <row r="252" spans="2:6" x14ac:dyDescent="0.25">
      <c r="B252" s="59" t="s">
        <v>557</v>
      </c>
      <c r="C252" s="60" t="s">
        <v>1127</v>
      </c>
      <c r="D252" s="61">
        <v>1657.07</v>
      </c>
      <c r="E252" s="61">
        <v>0</v>
      </c>
      <c r="F252" s="62">
        <v>1657.07</v>
      </c>
    </row>
    <row r="253" spans="2:6" x14ac:dyDescent="0.25">
      <c r="B253" s="59" t="s">
        <v>558</v>
      </c>
      <c r="C253" s="60" t="s">
        <v>1128</v>
      </c>
      <c r="D253" s="61">
        <v>55.5</v>
      </c>
      <c r="E253" s="61">
        <v>0</v>
      </c>
      <c r="F253" s="62">
        <v>55.5</v>
      </c>
    </row>
    <row r="254" spans="2:6" x14ac:dyDescent="0.25">
      <c r="B254" s="59" t="s">
        <v>559</v>
      </c>
      <c r="C254" s="60" t="s">
        <v>1129</v>
      </c>
      <c r="D254" s="61">
        <v>2449.38</v>
      </c>
      <c r="E254" s="61">
        <v>0</v>
      </c>
      <c r="F254" s="62">
        <v>2449.38</v>
      </c>
    </row>
    <row r="255" spans="2:6" x14ac:dyDescent="0.25">
      <c r="B255" s="59" t="s">
        <v>560</v>
      </c>
      <c r="C255" s="60" t="s">
        <v>1130</v>
      </c>
      <c r="D255" s="61">
        <v>650</v>
      </c>
      <c r="E255" s="61">
        <v>0</v>
      </c>
      <c r="F255" s="62">
        <v>650</v>
      </c>
    </row>
    <row r="256" spans="2:6" x14ac:dyDescent="0.25">
      <c r="B256" s="59" t="s">
        <v>561</v>
      </c>
      <c r="C256" s="60" t="s">
        <v>1131</v>
      </c>
      <c r="D256" s="61">
        <v>581.29</v>
      </c>
      <c r="E256" s="61">
        <v>0</v>
      </c>
      <c r="F256" s="62">
        <v>581.29</v>
      </c>
    </row>
    <row r="257" spans="2:6" x14ac:dyDescent="0.25">
      <c r="B257" s="59" t="s">
        <v>562</v>
      </c>
      <c r="C257" s="60" t="s">
        <v>1132</v>
      </c>
      <c r="D257" s="61">
        <v>188.34</v>
      </c>
      <c r="E257" s="61">
        <v>0</v>
      </c>
      <c r="F257" s="62">
        <v>188.34</v>
      </c>
    </row>
    <row r="258" spans="2:6" x14ac:dyDescent="0.25">
      <c r="B258" s="59" t="s">
        <v>563</v>
      </c>
      <c r="C258" s="60" t="s">
        <v>1133</v>
      </c>
      <c r="D258" s="61">
        <v>481.23</v>
      </c>
      <c r="E258" s="61">
        <v>0</v>
      </c>
      <c r="F258" s="62">
        <v>481.23</v>
      </c>
    </row>
    <row r="259" spans="2:6" x14ac:dyDescent="0.25">
      <c r="B259" s="59" t="s">
        <v>564</v>
      </c>
      <c r="C259" s="60" t="s">
        <v>1134</v>
      </c>
      <c r="D259" s="61">
        <v>4500</v>
      </c>
      <c r="E259" s="61">
        <v>0</v>
      </c>
      <c r="F259" s="62">
        <v>4500</v>
      </c>
    </row>
    <row r="260" spans="2:6" x14ac:dyDescent="0.25">
      <c r="B260" s="59" t="s">
        <v>565</v>
      </c>
      <c r="C260" s="60" t="s">
        <v>1135</v>
      </c>
      <c r="D260" s="61">
        <v>4464.29</v>
      </c>
      <c r="E260" s="61">
        <v>0</v>
      </c>
      <c r="F260" s="62">
        <v>4464.29</v>
      </c>
    </row>
    <row r="261" spans="2:6" x14ac:dyDescent="0.25">
      <c r="B261" s="59" t="s">
        <v>566</v>
      </c>
      <c r="C261" s="60" t="s">
        <v>1136</v>
      </c>
      <c r="D261" s="61">
        <v>4000</v>
      </c>
      <c r="E261" s="61">
        <v>0</v>
      </c>
      <c r="F261" s="62">
        <v>4000</v>
      </c>
    </row>
    <row r="262" spans="2:6" x14ac:dyDescent="0.25">
      <c r="B262" s="59" t="s">
        <v>567</v>
      </c>
      <c r="C262" s="60" t="s">
        <v>1137</v>
      </c>
      <c r="D262" s="61">
        <v>7500</v>
      </c>
      <c r="E262" s="61">
        <v>0</v>
      </c>
      <c r="F262" s="62">
        <v>7500</v>
      </c>
    </row>
    <row r="263" spans="2:6" ht="15.75" thickBot="1" x14ac:dyDescent="0.3">
      <c r="B263" s="63" t="s">
        <v>568</v>
      </c>
      <c r="C263" s="64" t="s">
        <v>1138</v>
      </c>
      <c r="D263" s="65">
        <v>7400</v>
      </c>
      <c r="E263" s="65">
        <v>0</v>
      </c>
      <c r="F263" s="66">
        <v>7400</v>
      </c>
    </row>
    <row r="264" spans="2:6" x14ac:dyDescent="0.25">
      <c r="B264" s="67" t="s">
        <v>569</v>
      </c>
      <c r="C264" s="68" t="s">
        <v>1139</v>
      </c>
      <c r="D264" s="69">
        <v>61703.07</v>
      </c>
      <c r="E264" s="69">
        <v>0</v>
      </c>
      <c r="F264" s="70">
        <v>61703.07</v>
      </c>
    </row>
    <row r="265" spans="2:6" x14ac:dyDescent="0.25">
      <c r="B265" s="71" t="s">
        <v>570</v>
      </c>
      <c r="C265" s="72" t="s">
        <v>1140</v>
      </c>
      <c r="D265" s="73">
        <v>60851.32</v>
      </c>
      <c r="E265" s="73">
        <v>0</v>
      </c>
      <c r="F265" s="74">
        <v>60851.32</v>
      </c>
    </row>
    <row r="266" spans="2:6" x14ac:dyDescent="0.25">
      <c r="B266" s="71" t="s">
        <v>571</v>
      </c>
      <c r="C266" s="72" t="s">
        <v>1141</v>
      </c>
      <c r="D266" s="73">
        <v>60851.32</v>
      </c>
      <c r="E266" s="73">
        <v>0</v>
      </c>
      <c r="F266" s="74">
        <v>60851.32</v>
      </c>
    </row>
    <row r="267" spans="2:6" x14ac:dyDescent="0.25">
      <c r="B267" s="71" t="s">
        <v>572</v>
      </c>
      <c r="C267" s="72" t="s">
        <v>1142</v>
      </c>
      <c r="D267" s="73">
        <v>49360.08</v>
      </c>
      <c r="E267" s="73">
        <v>0</v>
      </c>
      <c r="F267" s="74">
        <v>49360.08</v>
      </c>
    </row>
    <row r="268" spans="2:6" ht="15.75" thickBot="1" x14ac:dyDescent="0.3">
      <c r="B268" s="75" t="s">
        <v>573</v>
      </c>
      <c r="C268" s="76" t="s">
        <v>1143</v>
      </c>
      <c r="D268" s="77">
        <v>47523.8</v>
      </c>
      <c r="E268" s="77">
        <v>0</v>
      </c>
      <c r="F268" s="78">
        <v>47523.8</v>
      </c>
    </row>
    <row r="269" spans="2:6" x14ac:dyDescent="0.25">
      <c r="B269" s="43" t="s">
        <v>574</v>
      </c>
      <c r="C269" s="44" t="s">
        <v>1144</v>
      </c>
      <c r="D269" s="45">
        <v>398107</v>
      </c>
      <c r="E269" s="45">
        <v>0</v>
      </c>
      <c r="F269" s="46">
        <v>398107</v>
      </c>
    </row>
    <row r="270" spans="2:6" x14ac:dyDescent="0.25">
      <c r="B270" s="47" t="s">
        <v>575</v>
      </c>
      <c r="C270" s="48" t="s">
        <v>1145</v>
      </c>
      <c r="D270" s="49">
        <v>36715.07</v>
      </c>
      <c r="E270" s="49">
        <v>0</v>
      </c>
      <c r="F270" s="50">
        <v>36715.07</v>
      </c>
    </row>
    <row r="271" spans="2:6" x14ac:dyDescent="0.25">
      <c r="B271" s="47" t="s">
        <v>576</v>
      </c>
      <c r="C271" s="48" t="s">
        <v>1146</v>
      </c>
      <c r="D271" s="49">
        <v>36297.99</v>
      </c>
      <c r="E271" s="49">
        <v>0</v>
      </c>
      <c r="F271" s="50">
        <v>36297.99</v>
      </c>
    </row>
    <row r="272" spans="2:6" x14ac:dyDescent="0.25">
      <c r="B272" s="47" t="s">
        <v>577</v>
      </c>
      <c r="C272" s="48" t="s">
        <v>1147</v>
      </c>
      <c r="D272" s="49">
        <v>228582.03</v>
      </c>
      <c r="E272" s="49">
        <v>0</v>
      </c>
      <c r="F272" s="50">
        <v>228582.03</v>
      </c>
    </row>
    <row r="273" spans="2:8" ht="15.75" thickBot="1" x14ac:dyDescent="0.3">
      <c r="B273" s="192" t="s">
        <v>578</v>
      </c>
      <c r="C273" s="193" t="s">
        <v>1148</v>
      </c>
      <c r="D273" s="194">
        <v>139634.75</v>
      </c>
      <c r="E273" s="194">
        <v>0</v>
      </c>
      <c r="F273" s="195">
        <v>139634.75</v>
      </c>
    </row>
    <row r="274" spans="2:8" x14ac:dyDescent="0.25">
      <c r="B274" s="43" t="s">
        <v>579</v>
      </c>
      <c r="C274" s="44" t="s">
        <v>1149</v>
      </c>
      <c r="D274" s="45">
        <v>-215075.6</v>
      </c>
      <c r="E274" s="45">
        <v>-1658.78</v>
      </c>
      <c r="F274" s="46">
        <v>-216734.38</v>
      </c>
    </row>
    <row r="275" spans="2:8" x14ac:dyDescent="0.25">
      <c r="B275" s="47" t="s">
        <v>580</v>
      </c>
      <c r="C275" s="48" t="s">
        <v>1150</v>
      </c>
      <c r="D275" s="49">
        <v>-29312.89</v>
      </c>
      <c r="E275" s="49">
        <v>-170.13</v>
      </c>
      <c r="F275" s="50">
        <v>-29483.02</v>
      </c>
    </row>
    <row r="276" spans="2:8" x14ac:dyDescent="0.25">
      <c r="B276" s="47" t="s">
        <v>581</v>
      </c>
      <c r="C276" s="48" t="s">
        <v>1151</v>
      </c>
      <c r="D276" s="49">
        <v>-29680.81</v>
      </c>
      <c r="E276" s="49">
        <v>-320.06</v>
      </c>
      <c r="F276" s="50">
        <v>-30000.87</v>
      </c>
    </row>
    <row r="277" spans="2:8" ht="15.75" thickBot="1" x14ac:dyDescent="0.3">
      <c r="B277" s="192" t="s">
        <v>582</v>
      </c>
      <c r="C277" s="193" t="s">
        <v>1152</v>
      </c>
      <c r="D277" s="194">
        <v>-180181.37</v>
      </c>
      <c r="E277" s="194">
        <v>-1949.64</v>
      </c>
      <c r="F277" s="195">
        <v>-182131.01</v>
      </c>
    </row>
    <row r="278" spans="2:8" x14ac:dyDescent="0.25">
      <c r="B278" s="43" t="s">
        <v>583</v>
      </c>
      <c r="C278" s="44" t="s">
        <v>1153</v>
      </c>
      <c r="D278" s="45">
        <v>-21800.84</v>
      </c>
      <c r="E278" s="45">
        <v>0</v>
      </c>
      <c r="F278" s="46">
        <v>-21800.84</v>
      </c>
    </row>
    <row r="279" spans="2:8" x14ac:dyDescent="0.25">
      <c r="B279" s="47" t="s">
        <v>584</v>
      </c>
      <c r="C279" s="48" t="s">
        <v>1154</v>
      </c>
      <c r="D279" s="49">
        <v>-119184.77</v>
      </c>
      <c r="E279" s="49">
        <v>-431.67</v>
      </c>
      <c r="F279" s="50">
        <v>-119616.44</v>
      </c>
    </row>
    <row r="280" spans="2:8" ht="15.75" thickBot="1" x14ac:dyDescent="0.3">
      <c r="B280" s="51" t="s">
        <v>585</v>
      </c>
      <c r="C280" s="52" t="s">
        <v>1155</v>
      </c>
      <c r="D280" s="53">
        <v>-26445.74</v>
      </c>
      <c r="E280" s="53">
        <v>-218.5</v>
      </c>
      <c r="F280" s="54">
        <v>-26664.240000000002</v>
      </c>
    </row>
    <row r="281" spans="2:8" x14ac:dyDescent="0.25">
      <c r="B281" s="196" t="s">
        <v>586</v>
      </c>
      <c r="C281" s="197" t="s">
        <v>1156</v>
      </c>
      <c r="D281" s="198">
        <v>28564.25</v>
      </c>
      <c r="E281" s="198">
        <v>0</v>
      </c>
      <c r="F281" s="199">
        <v>28564.25</v>
      </c>
    </row>
    <row r="282" spans="2:8" x14ac:dyDescent="0.25">
      <c r="B282" s="200" t="s">
        <v>587</v>
      </c>
      <c r="C282" s="201" t="s">
        <v>1157</v>
      </c>
      <c r="D282" s="202">
        <v>21800.84</v>
      </c>
      <c r="E282" s="202">
        <v>0</v>
      </c>
      <c r="F282" s="203">
        <v>21800.84</v>
      </c>
    </row>
    <row r="283" spans="2:8" x14ac:dyDescent="0.25">
      <c r="B283" s="200" t="s">
        <v>825</v>
      </c>
      <c r="C283" s="201" t="s">
        <v>1158</v>
      </c>
      <c r="D283" s="202">
        <v>61856.55</v>
      </c>
      <c r="E283" s="202">
        <v>6600</v>
      </c>
      <c r="F283" s="203">
        <v>68456.55</v>
      </c>
    </row>
    <row r="284" spans="2:8" ht="15.75" thickBot="1" x14ac:dyDescent="0.3">
      <c r="B284" s="204" t="s">
        <v>826</v>
      </c>
      <c r="C284" s="205" t="s">
        <v>1159</v>
      </c>
      <c r="D284" s="206">
        <v>28200</v>
      </c>
      <c r="E284" s="206">
        <v>0</v>
      </c>
      <c r="F284" s="207">
        <v>28200</v>
      </c>
    </row>
    <row r="285" spans="2:8" ht="15.75" thickBot="1" x14ac:dyDescent="0.3">
      <c r="B285" s="208" t="s">
        <v>588</v>
      </c>
      <c r="C285" s="209" t="s">
        <v>1160</v>
      </c>
      <c r="D285" s="210">
        <v>3912.57</v>
      </c>
      <c r="E285" s="210">
        <v>0</v>
      </c>
      <c r="F285" s="211">
        <v>3912.57</v>
      </c>
    </row>
    <row r="286" spans="2:8" x14ac:dyDescent="0.25">
      <c r="B286" s="55" t="s">
        <v>589</v>
      </c>
      <c r="C286" s="56" t="s">
        <v>1161</v>
      </c>
      <c r="D286" s="57">
        <v>-30399242.475000001</v>
      </c>
      <c r="E286" s="57">
        <v>-33548.550000000003</v>
      </c>
      <c r="F286" s="58">
        <v>-30432791.024999999</v>
      </c>
      <c r="H286" s="28">
        <f>+SUM(F286:F369)</f>
        <v>-68187138.725999996</v>
      </c>
    </row>
    <row r="287" spans="2:8" x14ac:dyDescent="0.25">
      <c r="B287" s="59" t="s">
        <v>590</v>
      </c>
      <c r="C287" s="60" t="s">
        <v>1162</v>
      </c>
      <c r="D287" s="61">
        <v>-2144902.7549999999</v>
      </c>
      <c r="E287" s="61">
        <v>26947.64</v>
      </c>
      <c r="F287" s="62">
        <v>-2117955.1150000002</v>
      </c>
    </row>
    <row r="288" spans="2:8" x14ac:dyDescent="0.25">
      <c r="B288" s="59" t="s">
        <v>591</v>
      </c>
      <c r="C288" s="60" t="s">
        <v>1163</v>
      </c>
      <c r="D288" s="61">
        <v>-1141349.92</v>
      </c>
      <c r="E288" s="61">
        <v>14081.09</v>
      </c>
      <c r="F288" s="62">
        <v>-1127268.83</v>
      </c>
    </row>
    <row r="289" spans="2:6" x14ac:dyDescent="0.25">
      <c r="B289" s="59" t="s">
        <v>592</v>
      </c>
      <c r="C289" s="60" t="s">
        <v>1164</v>
      </c>
      <c r="D289" s="61">
        <v>-14994488.279999999</v>
      </c>
      <c r="E289" s="61">
        <v>-4154314.1</v>
      </c>
      <c r="F289" s="62">
        <v>-19148802.379999999</v>
      </c>
    </row>
    <row r="290" spans="2:6" x14ac:dyDescent="0.25">
      <c r="B290" s="59" t="s">
        <v>593</v>
      </c>
      <c r="C290" s="60" t="s">
        <v>1165</v>
      </c>
      <c r="D290" s="61">
        <v>-28866.014999999999</v>
      </c>
      <c r="E290" s="61">
        <v>471.24</v>
      </c>
      <c r="F290" s="62">
        <v>-28394.775000000001</v>
      </c>
    </row>
    <row r="291" spans="2:6" ht="15.75" thickBot="1" x14ac:dyDescent="0.3">
      <c r="B291" s="63" t="s">
        <v>594</v>
      </c>
      <c r="C291" s="64" t="s">
        <v>1166</v>
      </c>
      <c r="D291" s="65">
        <v>-4000</v>
      </c>
      <c r="E291" s="65">
        <v>0</v>
      </c>
      <c r="F291" s="66">
        <v>-4000</v>
      </c>
    </row>
    <row r="292" spans="2:6" x14ac:dyDescent="0.25">
      <c r="B292" s="168" t="s">
        <v>595</v>
      </c>
      <c r="C292" s="169" t="s">
        <v>1167</v>
      </c>
      <c r="D292" s="170">
        <v>-3267960.13</v>
      </c>
      <c r="E292" s="170">
        <v>11756.65</v>
      </c>
      <c r="F292" s="171">
        <v>-3256203.48</v>
      </c>
    </row>
    <row r="293" spans="2:6" x14ac:dyDescent="0.25">
      <c r="B293" s="59" t="s">
        <v>596</v>
      </c>
      <c r="C293" s="60" t="s">
        <v>1168</v>
      </c>
      <c r="D293" s="61">
        <v>-663352.02</v>
      </c>
      <c r="E293" s="61">
        <v>3370.83</v>
      </c>
      <c r="F293" s="62">
        <v>-659981.18999999994</v>
      </c>
    </row>
    <row r="294" spans="2:6" x14ac:dyDescent="0.25">
      <c r="B294" s="59" t="s">
        <v>597</v>
      </c>
      <c r="C294" s="60" t="s">
        <v>1169</v>
      </c>
      <c r="D294" s="61">
        <v>-117299.22</v>
      </c>
      <c r="E294" s="61">
        <v>494.63</v>
      </c>
      <c r="F294" s="62">
        <v>-116804.59</v>
      </c>
    </row>
    <row r="295" spans="2:6" x14ac:dyDescent="0.25">
      <c r="B295" s="59" t="s">
        <v>598</v>
      </c>
      <c r="C295" s="60" t="s">
        <v>1170</v>
      </c>
      <c r="D295" s="61">
        <v>-3058463.69</v>
      </c>
      <c r="E295" s="61">
        <v>-656413.18999999994</v>
      </c>
      <c r="F295" s="62">
        <v>-3714876.88</v>
      </c>
    </row>
    <row r="296" spans="2:6" ht="15.75" thickBot="1" x14ac:dyDescent="0.3">
      <c r="B296" s="63" t="s">
        <v>599</v>
      </c>
      <c r="C296" s="64" t="s">
        <v>1171</v>
      </c>
      <c r="D296" s="65">
        <v>-49425.19</v>
      </c>
      <c r="E296" s="65">
        <v>372.37</v>
      </c>
      <c r="F296" s="66">
        <v>-49052.82</v>
      </c>
    </row>
    <row r="297" spans="2:6" x14ac:dyDescent="0.25">
      <c r="B297" s="79" t="s">
        <v>600</v>
      </c>
      <c r="C297" s="80" t="s">
        <v>1172</v>
      </c>
      <c r="D297" s="81">
        <v>-1040020.035</v>
      </c>
      <c r="E297" s="81">
        <v>1759.865</v>
      </c>
      <c r="F297" s="82">
        <v>-1038260.17</v>
      </c>
    </row>
    <row r="298" spans="2:6" x14ac:dyDescent="0.25">
      <c r="B298" s="83" t="s">
        <v>601</v>
      </c>
      <c r="C298" s="84" t="s">
        <v>1173</v>
      </c>
      <c r="D298" s="85">
        <v>-97155.457999999999</v>
      </c>
      <c r="E298" s="85">
        <v>856.55499999999995</v>
      </c>
      <c r="F298" s="86">
        <v>-96298.903000000006</v>
      </c>
    </row>
    <row r="299" spans="2:6" x14ac:dyDescent="0.25">
      <c r="B299" s="83" t="s">
        <v>602</v>
      </c>
      <c r="C299" s="84" t="s">
        <v>1174</v>
      </c>
      <c r="D299" s="85">
        <v>-1171.165</v>
      </c>
      <c r="E299" s="85">
        <v>-1.2949999999999999</v>
      </c>
      <c r="F299" s="86">
        <v>-1172.46</v>
      </c>
    </row>
    <row r="300" spans="2:6" x14ac:dyDescent="0.25">
      <c r="B300" s="83" t="s">
        <v>603</v>
      </c>
      <c r="C300" s="84" t="s">
        <v>1175</v>
      </c>
      <c r="D300" s="85">
        <v>-49123.735000000001</v>
      </c>
      <c r="E300" s="85">
        <v>431.97500000000002</v>
      </c>
      <c r="F300" s="86">
        <v>-48691.76</v>
      </c>
    </row>
    <row r="301" spans="2:6" x14ac:dyDescent="0.25">
      <c r="B301" s="83" t="s">
        <v>604</v>
      </c>
      <c r="C301" s="84" t="s">
        <v>1176</v>
      </c>
      <c r="D301" s="85">
        <v>-696193.48699999996</v>
      </c>
      <c r="E301" s="85">
        <v>-163383.315</v>
      </c>
      <c r="F301" s="86">
        <v>-859576.80200000003</v>
      </c>
    </row>
    <row r="302" spans="2:6" x14ac:dyDescent="0.25">
      <c r="B302" s="83" t="s">
        <v>605</v>
      </c>
      <c r="C302" s="84" t="s">
        <v>1177</v>
      </c>
      <c r="D302" s="85">
        <v>-1428142.53</v>
      </c>
      <c r="E302" s="85">
        <v>11863</v>
      </c>
      <c r="F302" s="86">
        <v>-1416279.53</v>
      </c>
    </row>
    <row r="303" spans="2:6" x14ac:dyDescent="0.25">
      <c r="B303" s="83" t="s">
        <v>606</v>
      </c>
      <c r="C303" s="84" t="s">
        <v>1178</v>
      </c>
      <c r="D303" s="85">
        <v>-3390.43</v>
      </c>
      <c r="E303" s="85">
        <v>-868.7</v>
      </c>
      <c r="F303" s="86">
        <v>-4259.13</v>
      </c>
    </row>
    <row r="304" spans="2:6" x14ac:dyDescent="0.25">
      <c r="B304" s="83" t="s">
        <v>607</v>
      </c>
      <c r="C304" s="84" t="s">
        <v>1179</v>
      </c>
      <c r="D304" s="85">
        <v>-29939.5</v>
      </c>
      <c r="E304" s="85">
        <v>285.57</v>
      </c>
      <c r="F304" s="86">
        <v>-29653.93</v>
      </c>
    </row>
    <row r="305" spans="2:6" x14ac:dyDescent="0.25">
      <c r="B305" s="83" t="s">
        <v>608</v>
      </c>
      <c r="C305" s="84" t="s">
        <v>1180</v>
      </c>
      <c r="D305" s="85">
        <v>-24135.93</v>
      </c>
      <c r="E305" s="85">
        <v>95.04</v>
      </c>
      <c r="F305" s="86">
        <v>-24040.89</v>
      </c>
    </row>
    <row r="306" spans="2:6" ht="15.75" thickBot="1" x14ac:dyDescent="0.3">
      <c r="B306" s="87" t="s">
        <v>609</v>
      </c>
      <c r="C306" s="88" t="s">
        <v>1181</v>
      </c>
      <c r="D306" s="89">
        <v>-1100721.8589999999</v>
      </c>
      <c r="E306" s="89">
        <v>-237011.87</v>
      </c>
      <c r="F306" s="90">
        <v>-1337733.7290000001</v>
      </c>
    </row>
    <row r="307" spans="2:6" x14ac:dyDescent="0.25">
      <c r="B307" s="67" t="s">
        <v>610</v>
      </c>
      <c r="C307" s="68" t="s">
        <v>1182</v>
      </c>
      <c r="D307" s="69">
        <v>-16407.637999999999</v>
      </c>
      <c r="E307" s="69">
        <v>-5.0000000000000001E-3</v>
      </c>
      <c r="F307" s="70">
        <v>-16407.643</v>
      </c>
    </row>
    <row r="308" spans="2:6" x14ac:dyDescent="0.25">
      <c r="B308" s="71" t="s">
        <v>799</v>
      </c>
      <c r="C308" s="72" t="s">
        <v>1183</v>
      </c>
      <c r="D308" s="73">
        <v>5.0000000000000001E-3</v>
      </c>
      <c r="E308" s="73">
        <v>0</v>
      </c>
      <c r="F308" s="74">
        <v>5.0000000000000001E-3</v>
      </c>
    </row>
    <row r="309" spans="2:6" x14ac:dyDescent="0.25">
      <c r="B309" s="71" t="s">
        <v>611</v>
      </c>
      <c r="C309" s="72" t="s">
        <v>1184</v>
      </c>
      <c r="D309" s="73">
        <v>3499.1089999999999</v>
      </c>
      <c r="E309" s="73">
        <v>0</v>
      </c>
      <c r="F309" s="74">
        <v>3499.1089999999999</v>
      </c>
    </row>
    <row r="310" spans="2:6" x14ac:dyDescent="0.25">
      <c r="B310" s="71" t="s">
        <v>612</v>
      </c>
      <c r="C310" s="72" t="s">
        <v>1185</v>
      </c>
      <c r="D310" s="73">
        <v>-51523.57</v>
      </c>
      <c r="E310" s="73">
        <v>0</v>
      </c>
      <c r="F310" s="74">
        <v>-51523.57</v>
      </c>
    </row>
    <row r="311" spans="2:6" x14ac:dyDescent="0.25">
      <c r="B311" s="71" t="s">
        <v>613</v>
      </c>
      <c r="C311" s="72" t="s">
        <v>1186</v>
      </c>
      <c r="D311" s="73">
        <v>-113.8</v>
      </c>
      <c r="E311" s="73">
        <v>0</v>
      </c>
      <c r="F311" s="74">
        <v>-113.8</v>
      </c>
    </row>
    <row r="312" spans="2:6" x14ac:dyDescent="0.25">
      <c r="B312" s="71" t="s">
        <v>614</v>
      </c>
      <c r="C312" s="72" t="s">
        <v>1187</v>
      </c>
      <c r="D312" s="73">
        <v>-6661.25</v>
      </c>
      <c r="E312" s="73">
        <v>0</v>
      </c>
      <c r="F312" s="74">
        <v>-6661.25</v>
      </c>
    </row>
    <row r="313" spans="2:6" x14ac:dyDescent="0.25">
      <c r="B313" s="71" t="s">
        <v>615</v>
      </c>
      <c r="C313" s="72" t="s">
        <v>1188</v>
      </c>
      <c r="D313" s="73">
        <v>-255571.92</v>
      </c>
      <c r="E313" s="73">
        <v>0</v>
      </c>
      <c r="F313" s="74">
        <v>-255571.92</v>
      </c>
    </row>
    <row r="314" spans="2:6" x14ac:dyDescent="0.25">
      <c r="B314" s="71" t="s">
        <v>616</v>
      </c>
      <c r="C314" s="72" t="s">
        <v>1189</v>
      </c>
      <c r="D314" s="73">
        <v>-67520.960000000006</v>
      </c>
      <c r="E314" s="73">
        <v>0</v>
      </c>
      <c r="F314" s="74">
        <v>-67520.960000000006</v>
      </c>
    </row>
    <row r="315" spans="2:6" x14ac:dyDescent="0.25">
      <c r="B315" s="71" t="s">
        <v>617</v>
      </c>
      <c r="C315" s="72" t="s">
        <v>1190</v>
      </c>
      <c r="D315" s="73">
        <v>-10225</v>
      </c>
      <c r="E315" s="73">
        <v>0</v>
      </c>
      <c r="F315" s="74">
        <v>-10225</v>
      </c>
    </row>
    <row r="316" spans="2:6" x14ac:dyDescent="0.25">
      <c r="B316" s="71" t="s">
        <v>867</v>
      </c>
      <c r="C316" s="72" t="s">
        <v>1191</v>
      </c>
      <c r="D316" s="73">
        <v>0</v>
      </c>
      <c r="E316" s="73">
        <v>-15692.48</v>
      </c>
      <c r="F316" s="74">
        <v>-15692.48</v>
      </c>
    </row>
    <row r="317" spans="2:6" x14ac:dyDescent="0.25">
      <c r="B317" s="71" t="s">
        <v>618</v>
      </c>
      <c r="C317" s="72" t="s">
        <v>1192</v>
      </c>
      <c r="D317" s="73">
        <v>-300511.57</v>
      </c>
      <c r="E317" s="73">
        <v>1451.73</v>
      </c>
      <c r="F317" s="74">
        <v>-299059.84000000003</v>
      </c>
    </row>
    <row r="318" spans="2:6" x14ac:dyDescent="0.25">
      <c r="B318" s="71" t="s">
        <v>619</v>
      </c>
      <c r="C318" s="72" t="s">
        <v>1193</v>
      </c>
      <c r="D318" s="73">
        <v>-3588.16</v>
      </c>
      <c r="E318" s="73">
        <v>0</v>
      </c>
      <c r="F318" s="74">
        <v>-3588.16</v>
      </c>
    </row>
    <row r="319" spans="2:6" x14ac:dyDescent="0.25">
      <c r="B319" s="71" t="s">
        <v>620</v>
      </c>
      <c r="C319" s="72" t="s">
        <v>1194</v>
      </c>
      <c r="D319" s="73">
        <v>-15085.43</v>
      </c>
      <c r="E319" s="73">
        <v>0</v>
      </c>
      <c r="F319" s="74">
        <v>-15085.43</v>
      </c>
    </row>
    <row r="320" spans="2:6" x14ac:dyDescent="0.25">
      <c r="B320" s="71" t="s">
        <v>868</v>
      </c>
      <c r="C320" s="72" t="s">
        <v>1195</v>
      </c>
      <c r="D320" s="73">
        <v>0</v>
      </c>
      <c r="E320" s="73">
        <v>8.57</v>
      </c>
      <c r="F320" s="74">
        <v>8.57</v>
      </c>
    </row>
    <row r="321" spans="2:6" x14ac:dyDescent="0.25">
      <c r="B321" s="71" t="s">
        <v>621</v>
      </c>
      <c r="C321" s="72" t="s">
        <v>1196</v>
      </c>
      <c r="D321" s="73">
        <v>-46340.62</v>
      </c>
      <c r="E321" s="73">
        <v>-292.27</v>
      </c>
      <c r="F321" s="74">
        <v>-46632.89</v>
      </c>
    </row>
    <row r="322" spans="2:6" x14ac:dyDescent="0.25">
      <c r="B322" s="71" t="s">
        <v>622</v>
      </c>
      <c r="C322" s="72" t="s">
        <v>1197</v>
      </c>
      <c r="D322" s="73">
        <v>-1751.05</v>
      </c>
      <c r="E322" s="73">
        <v>405.26</v>
      </c>
      <c r="F322" s="74">
        <v>-1345.79</v>
      </c>
    </row>
    <row r="323" spans="2:6" x14ac:dyDescent="0.25">
      <c r="B323" s="71" t="s">
        <v>759</v>
      </c>
      <c r="C323" s="72" t="s">
        <v>1198</v>
      </c>
      <c r="D323" s="73">
        <v>-0.01</v>
      </c>
      <c r="E323" s="73">
        <v>0</v>
      </c>
      <c r="F323" s="74">
        <v>-0.01</v>
      </c>
    </row>
    <row r="324" spans="2:6" x14ac:dyDescent="0.25">
      <c r="B324" s="71" t="s">
        <v>623</v>
      </c>
      <c r="C324" s="72" t="s">
        <v>1199</v>
      </c>
      <c r="D324" s="73">
        <v>-27077.599999999999</v>
      </c>
      <c r="E324" s="73">
        <v>0</v>
      </c>
      <c r="F324" s="74">
        <v>-27077.599999999999</v>
      </c>
    </row>
    <row r="325" spans="2:6" ht="15.75" thickBot="1" x14ac:dyDescent="0.3">
      <c r="B325" s="75" t="s">
        <v>624</v>
      </c>
      <c r="C325" s="76" t="s">
        <v>1200</v>
      </c>
      <c r="D325" s="77">
        <v>-7199.87</v>
      </c>
      <c r="E325" s="77">
        <v>0</v>
      </c>
      <c r="F325" s="78">
        <v>-7199.87</v>
      </c>
    </row>
    <row r="326" spans="2:6" x14ac:dyDescent="0.25">
      <c r="B326" s="55" t="s">
        <v>625</v>
      </c>
      <c r="C326" s="56" t="s">
        <v>1201</v>
      </c>
      <c r="D326" s="57">
        <v>-42.78</v>
      </c>
      <c r="E326" s="57">
        <v>0</v>
      </c>
      <c r="F326" s="58">
        <v>-42.78</v>
      </c>
    </row>
    <row r="327" spans="2:6" x14ac:dyDescent="0.25">
      <c r="B327" s="59" t="s">
        <v>626</v>
      </c>
      <c r="C327" s="60" t="s">
        <v>1202</v>
      </c>
      <c r="D327" s="61">
        <v>-187.78</v>
      </c>
      <c r="E327" s="61">
        <v>0</v>
      </c>
      <c r="F327" s="62">
        <v>-187.78</v>
      </c>
    </row>
    <row r="328" spans="2:6" x14ac:dyDescent="0.25">
      <c r="B328" s="59" t="s">
        <v>627</v>
      </c>
      <c r="C328" s="60" t="s">
        <v>1203</v>
      </c>
      <c r="D328" s="61">
        <v>-248.85</v>
      </c>
      <c r="E328" s="61">
        <v>0</v>
      </c>
      <c r="F328" s="62">
        <v>-248.85</v>
      </c>
    </row>
    <row r="329" spans="2:6" x14ac:dyDescent="0.25">
      <c r="B329" s="59" t="s">
        <v>628</v>
      </c>
      <c r="C329" s="60" t="s">
        <v>1204</v>
      </c>
      <c r="D329" s="61">
        <v>-98.87</v>
      </c>
      <c r="E329" s="61">
        <v>0</v>
      </c>
      <c r="F329" s="62">
        <v>-98.87</v>
      </c>
    </row>
    <row r="330" spans="2:6" x14ac:dyDescent="0.25">
      <c r="B330" s="59" t="s">
        <v>629</v>
      </c>
      <c r="C330" s="60" t="s">
        <v>1205</v>
      </c>
      <c r="D330" s="61">
        <v>-1316.34</v>
      </c>
      <c r="E330" s="61">
        <v>0</v>
      </c>
      <c r="F330" s="62">
        <v>-1316.34</v>
      </c>
    </row>
    <row r="331" spans="2:6" x14ac:dyDescent="0.25">
      <c r="B331" s="59" t="s">
        <v>630</v>
      </c>
      <c r="C331" s="60" t="s">
        <v>1206</v>
      </c>
      <c r="D331" s="61">
        <v>-133.84</v>
      </c>
      <c r="E331" s="61">
        <v>0</v>
      </c>
      <c r="F331" s="62">
        <v>-133.84</v>
      </c>
    </row>
    <row r="332" spans="2:6" x14ac:dyDescent="0.25">
      <c r="B332" s="59" t="s">
        <v>631</v>
      </c>
      <c r="C332" s="60" t="s">
        <v>1207</v>
      </c>
      <c r="D332" s="61">
        <v>-27.46</v>
      </c>
      <c r="E332" s="61">
        <v>0</v>
      </c>
      <c r="F332" s="62">
        <v>-27.46</v>
      </c>
    </row>
    <row r="333" spans="2:6" x14ac:dyDescent="0.25">
      <c r="B333" s="59" t="s">
        <v>632</v>
      </c>
      <c r="C333" s="60" t="s">
        <v>1208</v>
      </c>
      <c r="D333" s="61">
        <v>-829.22</v>
      </c>
      <c r="E333" s="61">
        <v>0</v>
      </c>
      <c r="F333" s="62">
        <v>-829.22</v>
      </c>
    </row>
    <row r="334" spans="2:6" x14ac:dyDescent="0.25">
      <c r="B334" s="59" t="s">
        <v>633</v>
      </c>
      <c r="C334" s="60" t="s">
        <v>1209</v>
      </c>
      <c r="D334" s="61">
        <v>-1.31</v>
      </c>
      <c r="E334" s="61">
        <v>0</v>
      </c>
      <c r="F334" s="62">
        <v>-1.31</v>
      </c>
    </row>
    <row r="335" spans="2:6" x14ac:dyDescent="0.25">
      <c r="B335" s="59" t="s">
        <v>634</v>
      </c>
      <c r="C335" s="60" t="s">
        <v>1210</v>
      </c>
      <c r="D335" s="61">
        <v>-97.24</v>
      </c>
      <c r="E335" s="61">
        <v>0</v>
      </c>
      <c r="F335" s="62">
        <v>-97.24</v>
      </c>
    </row>
    <row r="336" spans="2:6" x14ac:dyDescent="0.25">
      <c r="B336" s="59" t="s">
        <v>635</v>
      </c>
      <c r="C336" s="60" t="s">
        <v>1211</v>
      </c>
      <c r="D336" s="61">
        <v>-185.78</v>
      </c>
      <c r="E336" s="61">
        <v>0</v>
      </c>
      <c r="F336" s="62">
        <v>-185.78</v>
      </c>
    </row>
    <row r="337" spans="2:6" x14ac:dyDescent="0.25">
      <c r="B337" s="59" t="s">
        <v>636</v>
      </c>
      <c r="C337" s="60" t="s">
        <v>1212</v>
      </c>
      <c r="D337" s="61">
        <v>-117.33</v>
      </c>
      <c r="E337" s="61">
        <v>0</v>
      </c>
      <c r="F337" s="62">
        <v>-117.33</v>
      </c>
    </row>
    <row r="338" spans="2:6" x14ac:dyDescent="0.25">
      <c r="B338" s="59" t="s">
        <v>637</v>
      </c>
      <c r="C338" s="60" t="s">
        <v>1213</v>
      </c>
      <c r="D338" s="61">
        <v>-171.84</v>
      </c>
      <c r="E338" s="61">
        <v>0</v>
      </c>
      <c r="F338" s="62">
        <v>-171.84</v>
      </c>
    </row>
    <row r="339" spans="2:6" x14ac:dyDescent="0.25">
      <c r="B339" s="59" t="s">
        <v>638</v>
      </c>
      <c r="C339" s="60" t="s">
        <v>1214</v>
      </c>
      <c r="D339" s="61">
        <v>-138.1</v>
      </c>
      <c r="E339" s="61">
        <v>0</v>
      </c>
      <c r="F339" s="62">
        <v>-138.1</v>
      </c>
    </row>
    <row r="340" spans="2:6" x14ac:dyDescent="0.25">
      <c r="B340" s="59" t="s">
        <v>639</v>
      </c>
      <c r="C340" s="60" t="s">
        <v>1215</v>
      </c>
      <c r="D340" s="61">
        <v>-266.98</v>
      </c>
      <c r="E340" s="61">
        <v>0</v>
      </c>
      <c r="F340" s="62">
        <v>-266.98</v>
      </c>
    </row>
    <row r="341" spans="2:6" x14ac:dyDescent="0.25">
      <c r="B341" s="59" t="s">
        <v>640</v>
      </c>
      <c r="C341" s="60" t="s">
        <v>1216</v>
      </c>
      <c r="D341" s="61">
        <v>-322.97000000000003</v>
      </c>
      <c r="E341" s="61">
        <v>0</v>
      </c>
      <c r="F341" s="62">
        <v>-322.97000000000003</v>
      </c>
    </row>
    <row r="342" spans="2:6" ht="15.75" thickBot="1" x14ac:dyDescent="0.3">
      <c r="B342" s="63" t="s">
        <v>641</v>
      </c>
      <c r="C342" s="64" t="s">
        <v>1102</v>
      </c>
      <c r="D342" s="65">
        <v>-1054.23</v>
      </c>
      <c r="E342" s="65">
        <v>0</v>
      </c>
      <c r="F342" s="66">
        <v>-1054.23</v>
      </c>
    </row>
    <row r="343" spans="2:6" x14ac:dyDescent="0.25">
      <c r="B343" s="67" t="s">
        <v>760</v>
      </c>
      <c r="C343" s="68" t="s">
        <v>1217</v>
      </c>
      <c r="D343" s="69">
        <v>2E-3</v>
      </c>
      <c r="E343" s="69">
        <v>0</v>
      </c>
      <c r="F343" s="70">
        <v>2E-3</v>
      </c>
    </row>
    <row r="344" spans="2:6" ht="15.75" thickBot="1" x14ac:dyDescent="0.3">
      <c r="B344" s="75" t="s">
        <v>642</v>
      </c>
      <c r="C344" s="76" t="s">
        <v>1218</v>
      </c>
      <c r="D344" s="77">
        <v>-2384.7800000000002</v>
      </c>
      <c r="E344" s="77">
        <v>-93015.2</v>
      </c>
      <c r="F344" s="78">
        <v>-95399.98</v>
      </c>
    </row>
    <row r="345" spans="2:6" ht="15.75" thickBot="1" x14ac:dyDescent="0.3">
      <c r="B345" s="124" t="s">
        <v>643</v>
      </c>
      <c r="C345" s="125" t="s">
        <v>1219</v>
      </c>
      <c r="D345" s="126">
        <v>-25161.24</v>
      </c>
      <c r="E345" s="126">
        <v>-1906.25</v>
      </c>
      <c r="F345" s="127">
        <v>-27067.49</v>
      </c>
    </row>
    <row r="346" spans="2:6" x14ac:dyDescent="0.25">
      <c r="B346" s="172" t="s">
        <v>644</v>
      </c>
      <c r="C346" s="173" t="s">
        <v>1220</v>
      </c>
      <c r="D346" s="174">
        <v>-56.8</v>
      </c>
      <c r="E346" s="174">
        <v>0</v>
      </c>
      <c r="F346" s="175">
        <v>-56.8</v>
      </c>
    </row>
    <row r="347" spans="2:6" x14ac:dyDescent="0.25">
      <c r="B347" s="176" t="s">
        <v>645</v>
      </c>
      <c r="C347" s="177" t="s">
        <v>1221</v>
      </c>
      <c r="D347" s="178">
        <v>-15526.18</v>
      </c>
      <c r="E347" s="178">
        <v>-3388.27</v>
      </c>
      <c r="F347" s="179">
        <v>-18914.45</v>
      </c>
    </row>
    <row r="348" spans="2:6" ht="15.75" thickBot="1" x14ac:dyDescent="0.3">
      <c r="B348" s="180" t="s">
        <v>646</v>
      </c>
      <c r="C348" s="181" t="s">
        <v>1222</v>
      </c>
      <c r="D348" s="182">
        <v>-200</v>
      </c>
      <c r="E348" s="182">
        <v>0</v>
      </c>
      <c r="F348" s="183">
        <v>-200</v>
      </c>
    </row>
    <row r="349" spans="2:6" x14ac:dyDescent="0.25">
      <c r="B349" s="128" t="s">
        <v>647</v>
      </c>
      <c r="C349" s="129" t="s">
        <v>1223</v>
      </c>
      <c r="D349" s="130">
        <v>-2635.4</v>
      </c>
      <c r="E349" s="130">
        <v>0</v>
      </c>
      <c r="F349" s="131">
        <v>-2635.4</v>
      </c>
    </row>
    <row r="350" spans="2:6" ht="15.75" thickBot="1" x14ac:dyDescent="0.3">
      <c r="B350" s="132" t="s">
        <v>648</v>
      </c>
      <c r="C350" s="133" t="s">
        <v>1224</v>
      </c>
      <c r="D350" s="134">
        <v>-530.6</v>
      </c>
      <c r="E350" s="134">
        <v>0</v>
      </c>
      <c r="F350" s="135">
        <v>-530.6</v>
      </c>
    </row>
    <row r="351" spans="2:6" x14ac:dyDescent="0.25">
      <c r="B351" s="55" t="s">
        <v>823</v>
      </c>
      <c r="C351" s="56" t="s">
        <v>1225</v>
      </c>
      <c r="D351" s="57">
        <v>-410.23</v>
      </c>
      <c r="E351" s="57">
        <v>0</v>
      </c>
      <c r="F351" s="58">
        <v>-410.23</v>
      </c>
    </row>
    <row r="352" spans="2:6" x14ac:dyDescent="0.25">
      <c r="B352" s="59" t="s">
        <v>824</v>
      </c>
      <c r="C352" s="60" t="s">
        <v>1226</v>
      </c>
      <c r="D352" s="61">
        <v>-333.18</v>
      </c>
      <c r="E352" s="61">
        <v>0</v>
      </c>
      <c r="F352" s="62">
        <v>-333.18</v>
      </c>
    </row>
    <row r="353" spans="2:6" ht="15.75" thickBot="1" x14ac:dyDescent="0.3">
      <c r="B353" s="63" t="s">
        <v>649</v>
      </c>
      <c r="C353" s="64" t="s">
        <v>1227</v>
      </c>
      <c r="D353" s="65">
        <v>-258</v>
      </c>
      <c r="E353" s="65">
        <v>0</v>
      </c>
      <c r="F353" s="66">
        <v>-258</v>
      </c>
    </row>
    <row r="354" spans="2:6" ht="15.75" thickBot="1" x14ac:dyDescent="0.3">
      <c r="B354" s="124" t="s">
        <v>800</v>
      </c>
      <c r="C354" s="125" t="s">
        <v>1228</v>
      </c>
      <c r="D354" s="126">
        <v>0</v>
      </c>
      <c r="E354" s="126">
        <v>-1.03</v>
      </c>
      <c r="F354" s="127">
        <v>-1.03</v>
      </c>
    </row>
    <row r="355" spans="2:6" x14ac:dyDescent="0.25">
      <c r="B355" s="33" t="s">
        <v>650</v>
      </c>
      <c r="C355" s="34" t="s">
        <v>1229</v>
      </c>
      <c r="D355" s="35">
        <v>-3252.21</v>
      </c>
      <c r="E355" s="35">
        <v>-1626.38</v>
      </c>
      <c r="F355" s="36">
        <v>-4878.59</v>
      </c>
    </row>
    <row r="356" spans="2:6" ht="15.75" thickBot="1" x14ac:dyDescent="0.3">
      <c r="B356" s="39" t="s">
        <v>651</v>
      </c>
      <c r="C356" s="40" t="s">
        <v>1230</v>
      </c>
      <c r="D356" s="41">
        <v>-2763.47</v>
      </c>
      <c r="E356" s="41">
        <v>-541.33000000000004</v>
      </c>
      <c r="F356" s="42">
        <v>-3304.8</v>
      </c>
    </row>
    <row r="357" spans="2:6" x14ac:dyDescent="0.25">
      <c r="B357" s="67" t="s">
        <v>652</v>
      </c>
      <c r="C357" s="68" t="s">
        <v>1231</v>
      </c>
      <c r="D357" s="69">
        <v>-913.7</v>
      </c>
      <c r="E357" s="69">
        <v>-482.85</v>
      </c>
      <c r="F357" s="70">
        <v>-1396.55</v>
      </c>
    </row>
    <row r="358" spans="2:6" x14ac:dyDescent="0.25">
      <c r="B358" s="71" t="s">
        <v>653</v>
      </c>
      <c r="C358" s="72" t="s">
        <v>1232</v>
      </c>
      <c r="D358" s="73">
        <v>-591.02</v>
      </c>
      <c r="E358" s="73">
        <v>0</v>
      </c>
      <c r="F358" s="74">
        <v>-591.02</v>
      </c>
    </row>
    <row r="359" spans="2:6" ht="15.75" thickBot="1" x14ac:dyDescent="0.3">
      <c r="B359" s="75" t="s">
        <v>654</v>
      </c>
      <c r="C359" s="76" t="s">
        <v>1233</v>
      </c>
      <c r="D359" s="77">
        <v>-4663.28</v>
      </c>
      <c r="E359" s="77">
        <v>0</v>
      </c>
      <c r="F359" s="78">
        <v>-4663.28</v>
      </c>
    </row>
    <row r="360" spans="2:6" ht="15.75" thickBot="1" x14ac:dyDescent="0.3">
      <c r="B360" s="120" t="s">
        <v>655</v>
      </c>
      <c r="C360" s="121" t="s">
        <v>1234</v>
      </c>
      <c r="D360" s="122">
        <v>-135.78</v>
      </c>
      <c r="E360" s="122">
        <v>0</v>
      </c>
      <c r="F360" s="123">
        <v>-135.78</v>
      </c>
    </row>
    <row r="361" spans="2:6" x14ac:dyDescent="0.25">
      <c r="B361" s="212" t="s">
        <v>656</v>
      </c>
      <c r="C361" s="213" t="s">
        <v>1235</v>
      </c>
      <c r="D361" s="214">
        <v>-547.76</v>
      </c>
      <c r="E361" s="214">
        <v>0</v>
      </c>
      <c r="F361" s="215">
        <v>-547.76</v>
      </c>
    </row>
    <row r="362" spans="2:6" ht="15.75" thickBot="1" x14ac:dyDescent="0.3">
      <c r="B362" s="216" t="s">
        <v>657</v>
      </c>
      <c r="C362" s="217" t="s">
        <v>1236</v>
      </c>
      <c r="D362" s="218">
        <v>701.95</v>
      </c>
      <c r="E362" s="218">
        <v>0</v>
      </c>
      <c r="F362" s="219">
        <v>701.95</v>
      </c>
    </row>
    <row r="363" spans="2:6" ht="15.75" thickBot="1" x14ac:dyDescent="0.3">
      <c r="B363" s="112" t="s">
        <v>658</v>
      </c>
      <c r="C363" s="113" t="s">
        <v>1237</v>
      </c>
      <c r="D363" s="114">
        <v>-145509.37</v>
      </c>
      <c r="E363" s="114">
        <v>-7000</v>
      </c>
      <c r="F363" s="115">
        <v>-152509.37</v>
      </c>
    </row>
    <row r="364" spans="2:6" x14ac:dyDescent="0.25">
      <c r="B364" s="136" t="s">
        <v>659</v>
      </c>
      <c r="C364" s="137" t="s">
        <v>1238</v>
      </c>
      <c r="D364" s="138">
        <v>-5660.56</v>
      </c>
      <c r="E364" s="138">
        <v>0</v>
      </c>
      <c r="F364" s="139">
        <v>-5660.56</v>
      </c>
    </row>
    <row r="365" spans="2:6" ht="15.75" thickBot="1" x14ac:dyDescent="0.3">
      <c r="B365" s="140" t="s">
        <v>660</v>
      </c>
      <c r="C365" s="141" t="s">
        <v>1239</v>
      </c>
      <c r="D365" s="142">
        <v>-15139.9</v>
      </c>
      <c r="E365" s="142">
        <v>0</v>
      </c>
      <c r="F365" s="143">
        <v>-15139.9</v>
      </c>
    </row>
    <row r="366" spans="2:6" x14ac:dyDescent="0.25">
      <c r="B366" s="43" t="s">
        <v>661</v>
      </c>
      <c r="C366" s="44" t="s">
        <v>1240</v>
      </c>
      <c r="D366" s="45">
        <v>-1835888.17</v>
      </c>
      <c r="E366" s="45">
        <v>702585.72</v>
      </c>
      <c r="F366" s="46">
        <v>-1133302.45</v>
      </c>
    </row>
    <row r="367" spans="2:6" x14ac:dyDescent="0.25">
      <c r="B367" s="47" t="s">
        <v>662</v>
      </c>
      <c r="C367" s="48" t="s">
        <v>1241</v>
      </c>
      <c r="D367" s="49">
        <v>-100544.66</v>
      </c>
      <c r="E367" s="49">
        <v>-321.92</v>
      </c>
      <c r="F367" s="50">
        <v>-100866.58</v>
      </c>
    </row>
    <row r="368" spans="2:6" x14ac:dyDescent="0.25">
      <c r="B368" s="47" t="s">
        <v>663</v>
      </c>
      <c r="C368" s="48" t="s">
        <v>1242</v>
      </c>
      <c r="D368" s="49">
        <v>-15119.39</v>
      </c>
      <c r="E368" s="49">
        <v>0</v>
      </c>
      <c r="F368" s="50">
        <v>-15119.39</v>
      </c>
    </row>
    <row r="369" spans="2:8" ht="15.75" thickBot="1" x14ac:dyDescent="0.3">
      <c r="B369" s="51" t="s">
        <v>664</v>
      </c>
      <c r="C369" s="52" t="s">
        <v>1243</v>
      </c>
      <c r="D369" s="53">
        <v>-266379.65000000002</v>
      </c>
      <c r="E369" s="53">
        <v>0</v>
      </c>
      <c r="F369" s="54">
        <v>-266379.65000000002</v>
      </c>
    </row>
    <row r="370" spans="2:8" ht="15.75" thickBot="1" x14ac:dyDescent="0.3">
      <c r="B370" s="160" t="s">
        <v>869</v>
      </c>
      <c r="C370" s="161" t="s">
        <v>1244</v>
      </c>
      <c r="D370" s="162">
        <v>-5489466.7699999996</v>
      </c>
      <c r="E370" s="162">
        <v>5489466.7699999996</v>
      </c>
      <c r="F370" s="163">
        <v>0</v>
      </c>
    </row>
    <row r="371" spans="2:8" ht="15.75" thickBot="1" x14ac:dyDescent="0.3">
      <c r="B371" s="220" t="s">
        <v>665</v>
      </c>
      <c r="C371" s="221" t="s">
        <v>1245</v>
      </c>
      <c r="D371" s="222">
        <v>19516.599999999999</v>
      </c>
      <c r="E371" s="222">
        <v>19516.599999999999</v>
      </c>
      <c r="F371" s="223">
        <v>39033.199999999997</v>
      </c>
      <c r="H371" s="28">
        <f>+SUM(F371:F415)</f>
        <v>120798.02</v>
      </c>
    </row>
    <row r="372" spans="2:8" x14ac:dyDescent="0.25">
      <c r="B372" s="33" t="s">
        <v>666</v>
      </c>
      <c r="C372" s="34" t="s">
        <v>1229</v>
      </c>
      <c r="D372" s="35">
        <v>1626.38</v>
      </c>
      <c r="E372" s="35">
        <v>1626.38</v>
      </c>
      <c r="F372" s="36">
        <v>3252.76</v>
      </c>
    </row>
    <row r="373" spans="2:8" ht="15.75" thickBot="1" x14ac:dyDescent="0.3">
      <c r="B373" s="39" t="s">
        <v>667</v>
      </c>
      <c r="C373" s="40" t="s">
        <v>1230</v>
      </c>
      <c r="D373" s="41">
        <v>558.16999999999996</v>
      </c>
      <c r="E373" s="41">
        <v>575.16999999999996</v>
      </c>
      <c r="F373" s="42">
        <v>1133.3399999999999</v>
      </c>
    </row>
    <row r="374" spans="2:8" ht="15.75" thickBot="1" x14ac:dyDescent="0.3">
      <c r="B374" s="220" t="s">
        <v>668</v>
      </c>
      <c r="C374" s="221" t="s">
        <v>1167</v>
      </c>
      <c r="D374" s="222">
        <v>2380.15</v>
      </c>
      <c r="E374" s="222">
        <v>2380.1799999999998</v>
      </c>
      <c r="F374" s="223">
        <v>4760.33</v>
      </c>
    </row>
    <row r="375" spans="2:8" ht="15.75" thickBot="1" x14ac:dyDescent="0.3">
      <c r="B375" s="105" t="s">
        <v>669</v>
      </c>
      <c r="C375" s="106" t="s">
        <v>1246</v>
      </c>
      <c r="D375" s="107">
        <v>1142.04</v>
      </c>
      <c r="E375" s="107">
        <v>1142.04</v>
      </c>
      <c r="F375" s="108">
        <v>2284.08</v>
      </c>
    </row>
    <row r="376" spans="2:8" ht="15.75" thickBot="1" x14ac:dyDescent="0.3">
      <c r="B376" s="220" t="s">
        <v>811</v>
      </c>
      <c r="C376" s="221" t="s">
        <v>1247</v>
      </c>
      <c r="D376" s="222">
        <v>80.75</v>
      </c>
      <c r="E376" s="222">
        <v>0</v>
      </c>
      <c r="F376" s="223">
        <v>80.75</v>
      </c>
    </row>
    <row r="377" spans="2:8" x14ac:dyDescent="0.25">
      <c r="B377" s="33" t="s">
        <v>670</v>
      </c>
      <c r="C377" s="34" t="s">
        <v>1248</v>
      </c>
      <c r="D377" s="35">
        <v>30.2</v>
      </c>
      <c r="E377" s="35">
        <v>8.17</v>
      </c>
      <c r="F377" s="36">
        <v>38.369999999999997</v>
      </c>
    </row>
    <row r="378" spans="2:8" x14ac:dyDescent="0.25">
      <c r="B378" s="37" t="s">
        <v>671</v>
      </c>
      <c r="C378" s="27" t="s">
        <v>1249</v>
      </c>
      <c r="D378" s="31">
        <v>387.35</v>
      </c>
      <c r="E378" s="31">
        <v>345.8</v>
      </c>
      <c r="F378" s="38">
        <v>733.15</v>
      </c>
    </row>
    <row r="379" spans="2:8" ht="15.75" thickBot="1" x14ac:dyDescent="0.3">
      <c r="B379" s="39" t="s">
        <v>672</v>
      </c>
      <c r="C379" s="40" t="s">
        <v>1250</v>
      </c>
      <c r="D379" s="41">
        <v>422.99</v>
      </c>
      <c r="E379" s="41">
        <v>430.77</v>
      </c>
      <c r="F379" s="42">
        <v>853.76</v>
      </c>
    </row>
    <row r="380" spans="2:8" ht="15.75" thickBot="1" x14ac:dyDescent="0.3">
      <c r="B380" s="220" t="s">
        <v>818</v>
      </c>
      <c r="C380" s="221" t="s">
        <v>1251</v>
      </c>
      <c r="D380" s="222">
        <v>0</v>
      </c>
      <c r="E380" s="222">
        <v>1.8</v>
      </c>
      <c r="F380" s="223">
        <v>1.8</v>
      </c>
    </row>
    <row r="381" spans="2:8" ht="15.75" thickBot="1" x14ac:dyDescent="0.3">
      <c r="B381" s="105" t="s">
        <v>673</v>
      </c>
      <c r="C381" s="106" t="s">
        <v>1252</v>
      </c>
      <c r="D381" s="107">
        <v>2000</v>
      </c>
      <c r="E381" s="107">
        <v>2040</v>
      </c>
      <c r="F381" s="108">
        <v>4040</v>
      </c>
    </row>
    <row r="382" spans="2:8" ht="15.75" thickBot="1" x14ac:dyDescent="0.3">
      <c r="B382" s="220" t="s">
        <v>780</v>
      </c>
      <c r="C382" s="221" t="s">
        <v>1253</v>
      </c>
      <c r="D382" s="222">
        <v>0</v>
      </c>
      <c r="E382" s="222">
        <v>29.39</v>
      </c>
      <c r="F382" s="223">
        <v>29.39</v>
      </c>
    </row>
    <row r="383" spans="2:8" x14ac:dyDescent="0.25">
      <c r="B383" s="33" t="s">
        <v>674</v>
      </c>
      <c r="C383" s="34" t="s">
        <v>1254</v>
      </c>
      <c r="D383" s="35">
        <v>250</v>
      </c>
      <c r="E383" s="35">
        <v>250</v>
      </c>
      <c r="F383" s="36">
        <v>500</v>
      </c>
    </row>
    <row r="384" spans="2:8" x14ac:dyDescent="0.25">
      <c r="B384" s="37" t="s">
        <v>675</v>
      </c>
      <c r="C384" s="27" t="s">
        <v>1255</v>
      </c>
      <c r="D384" s="31">
        <v>0</v>
      </c>
      <c r="E384" s="31">
        <v>66.510000000000005</v>
      </c>
      <c r="F384" s="38">
        <v>66.510000000000005</v>
      </c>
    </row>
    <row r="385" spans="2:6" x14ac:dyDescent="0.25">
      <c r="B385" s="37" t="s">
        <v>781</v>
      </c>
      <c r="C385" s="27" t="s">
        <v>1256</v>
      </c>
      <c r="D385" s="31">
        <v>43.94</v>
      </c>
      <c r="E385" s="31">
        <v>81.099999999999994</v>
      </c>
      <c r="F385" s="38">
        <v>125.04</v>
      </c>
    </row>
    <row r="386" spans="2:6" x14ac:dyDescent="0.25">
      <c r="B386" s="37" t="s">
        <v>801</v>
      </c>
      <c r="C386" s="27" t="s">
        <v>1257</v>
      </c>
      <c r="D386" s="31">
        <v>0</v>
      </c>
      <c r="E386" s="31">
        <v>38.700000000000003</v>
      </c>
      <c r="F386" s="38">
        <v>38.700000000000003</v>
      </c>
    </row>
    <row r="387" spans="2:6" ht="15.75" thickBot="1" x14ac:dyDescent="0.3">
      <c r="B387" s="39" t="s">
        <v>812</v>
      </c>
      <c r="C387" s="40" t="s">
        <v>1258</v>
      </c>
      <c r="D387" s="41">
        <v>0</v>
      </c>
      <c r="E387" s="41">
        <v>32.75</v>
      </c>
      <c r="F387" s="42">
        <v>32.75</v>
      </c>
    </row>
    <row r="388" spans="2:6" ht="15.75" thickBot="1" x14ac:dyDescent="0.3">
      <c r="B388" s="220" t="s">
        <v>802</v>
      </c>
      <c r="C388" s="221" t="s">
        <v>1259</v>
      </c>
      <c r="D388" s="222">
        <v>120</v>
      </c>
      <c r="E388" s="222">
        <v>0</v>
      </c>
      <c r="F388" s="223">
        <v>120</v>
      </c>
    </row>
    <row r="389" spans="2:6" ht="15.75" thickBot="1" x14ac:dyDescent="0.3">
      <c r="B389" s="105" t="s">
        <v>813</v>
      </c>
      <c r="C389" s="106" t="s">
        <v>1260</v>
      </c>
      <c r="D389" s="107">
        <v>300</v>
      </c>
      <c r="E389" s="107">
        <v>0</v>
      </c>
      <c r="F389" s="108">
        <v>300</v>
      </c>
    </row>
    <row r="390" spans="2:6" ht="15.75" thickBot="1" x14ac:dyDescent="0.3">
      <c r="B390" s="220" t="s">
        <v>676</v>
      </c>
      <c r="C390" s="221" t="s">
        <v>1261</v>
      </c>
      <c r="D390" s="222">
        <v>88</v>
      </c>
      <c r="E390" s="222">
        <v>49.55</v>
      </c>
      <c r="F390" s="223">
        <v>137.55000000000001</v>
      </c>
    </row>
    <row r="391" spans="2:6" ht="15.75" thickBot="1" x14ac:dyDescent="0.3">
      <c r="B391" s="105" t="s">
        <v>803</v>
      </c>
      <c r="C391" s="106" t="s">
        <v>1262</v>
      </c>
      <c r="D391" s="107">
        <v>385</v>
      </c>
      <c r="E391" s="107">
        <v>0</v>
      </c>
      <c r="F391" s="108">
        <v>385</v>
      </c>
    </row>
    <row r="392" spans="2:6" ht="15.75" thickBot="1" x14ac:dyDescent="0.3">
      <c r="B392" s="220" t="s">
        <v>677</v>
      </c>
      <c r="C392" s="221" t="s">
        <v>1263</v>
      </c>
      <c r="D392" s="222">
        <v>543.5</v>
      </c>
      <c r="E392" s="222">
        <v>0</v>
      </c>
      <c r="F392" s="223">
        <v>543.5</v>
      </c>
    </row>
    <row r="393" spans="2:6" ht="15.75" thickBot="1" x14ac:dyDescent="0.3">
      <c r="B393" s="105" t="s">
        <v>827</v>
      </c>
      <c r="C393" s="106" t="s">
        <v>1264</v>
      </c>
      <c r="D393" s="107">
        <v>70</v>
      </c>
      <c r="E393" s="107">
        <v>0</v>
      </c>
      <c r="F393" s="108">
        <v>70</v>
      </c>
    </row>
    <row r="394" spans="2:6" ht="15.75" thickBot="1" x14ac:dyDescent="0.3">
      <c r="B394" s="220" t="s">
        <v>678</v>
      </c>
      <c r="C394" s="221" t="s">
        <v>1265</v>
      </c>
      <c r="D394" s="222">
        <v>5957.95</v>
      </c>
      <c r="E394" s="222">
        <v>5657.95</v>
      </c>
      <c r="F394" s="223">
        <v>11615.9</v>
      </c>
    </row>
    <row r="395" spans="2:6" ht="15.75" thickBot="1" x14ac:dyDescent="0.3">
      <c r="B395" s="105" t="s">
        <v>804</v>
      </c>
      <c r="C395" s="106" t="s">
        <v>1266</v>
      </c>
      <c r="D395" s="107">
        <v>0</v>
      </c>
      <c r="E395" s="107">
        <v>46.8</v>
      </c>
      <c r="F395" s="108">
        <v>46.8</v>
      </c>
    </row>
    <row r="396" spans="2:6" x14ac:dyDescent="0.25">
      <c r="B396" s="144" t="s">
        <v>821</v>
      </c>
      <c r="C396" s="145" t="s">
        <v>1267</v>
      </c>
      <c r="D396" s="146">
        <v>75</v>
      </c>
      <c r="E396" s="146">
        <v>0</v>
      </c>
      <c r="F396" s="147">
        <v>75</v>
      </c>
    </row>
    <row r="397" spans="2:6" ht="15.75" thickBot="1" x14ac:dyDescent="0.3">
      <c r="B397" s="152" t="s">
        <v>679</v>
      </c>
      <c r="C397" s="153" t="s">
        <v>1268</v>
      </c>
      <c r="D397" s="154">
        <v>314.31</v>
      </c>
      <c r="E397" s="154">
        <v>195</v>
      </c>
      <c r="F397" s="155">
        <v>509.31</v>
      </c>
    </row>
    <row r="398" spans="2:6" ht="15.75" thickBot="1" x14ac:dyDescent="0.3">
      <c r="B398" s="105" t="s">
        <v>805</v>
      </c>
      <c r="C398" s="106" t="s">
        <v>1269</v>
      </c>
      <c r="D398" s="107">
        <v>185</v>
      </c>
      <c r="E398" s="107">
        <v>0</v>
      </c>
      <c r="F398" s="108">
        <v>185</v>
      </c>
    </row>
    <row r="399" spans="2:6" ht="15.75" thickBot="1" x14ac:dyDescent="0.3">
      <c r="B399" s="220" t="s">
        <v>680</v>
      </c>
      <c r="C399" s="221" t="s">
        <v>1270</v>
      </c>
      <c r="D399" s="222">
        <v>476.2</v>
      </c>
      <c r="E399" s="222">
        <v>425.25</v>
      </c>
      <c r="F399" s="223">
        <v>901.45</v>
      </c>
    </row>
    <row r="400" spans="2:6" x14ac:dyDescent="0.25">
      <c r="B400" s="224" t="s">
        <v>681</v>
      </c>
      <c r="C400" s="224" t="s">
        <v>1271</v>
      </c>
      <c r="D400" s="225">
        <v>1395.34</v>
      </c>
      <c r="E400" s="225">
        <v>2625.7</v>
      </c>
      <c r="F400" s="225">
        <v>4021.04</v>
      </c>
    </row>
    <row r="401" spans="2:8" x14ac:dyDescent="0.25">
      <c r="B401" s="149" t="s">
        <v>858</v>
      </c>
      <c r="C401" s="149" t="s">
        <v>1272</v>
      </c>
      <c r="D401" s="150">
        <v>0</v>
      </c>
      <c r="E401" s="150">
        <v>175.08</v>
      </c>
      <c r="F401" s="150">
        <v>175.08</v>
      </c>
    </row>
    <row r="402" spans="2:8" x14ac:dyDescent="0.25">
      <c r="B402" s="149" t="s">
        <v>682</v>
      </c>
      <c r="C402" s="149" t="s">
        <v>1273</v>
      </c>
      <c r="D402" s="150">
        <v>0</v>
      </c>
      <c r="E402" s="150">
        <v>285</v>
      </c>
      <c r="F402" s="150">
        <v>285</v>
      </c>
    </row>
    <row r="403" spans="2:8" ht="15.75" thickBot="1" x14ac:dyDescent="0.3">
      <c r="B403" s="226" t="s">
        <v>870</v>
      </c>
      <c r="C403" s="226" t="s">
        <v>1274</v>
      </c>
      <c r="D403" s="227">
        <v>0</v>
      </c>
      <c r="E403" s="227">
        <v>4.0999999999999996</v>
      </c>
      <c r="F403" s="227">
        <v>4.0999999999999996</v>
      </c>
    </row>
    <row r="404" spans="2:8" ht="15.75" thickBot="1" x14ac:dyDescent="0.3">
      <c r="B404" s="228" t="s">
        <v>683</v>
      </c>
      <c r="C404" s="229" t="s">
        <v>1275</v>
      </c>
      <c r="D404" s="230">
        <v>1906.25</v>
      </c>
      <c r="E404" s="230">
        <v>1906.25</v>
      </c>
      <c r="F404" s="231">
        <v>3812.5</v>
      </c>
    </row>
    <row r="405" spans="2:8" x14ac:dyDescent="0.25">
      <c r="B405" s="144" t="s">
        <v>684</v>
      </c>
      <c r="C405" s="145" t="s">
        <v>1276</v>
      </c>
      <c r="D405" s="146">
        <v>504.17</v>
      </c>
      <c r="E405" s="146">
        <v>1509.27</v>
      </c>
      <c r="F405" s="147">
        <v>2013.44</v>
      </c>
    </row>
    <row r="406" spans="2:8" x14ac:dyDescent="0.25">
      <c r="B406" s="148" t="s">
        <v>685</v>
      </c>
      <c r="C406" s="149" t="s">
        <v>1277</v>
      </c>
      <c r="D406" s="150">
        <v>728.9</v>
      </c>
      <c r="E406" s="150">
        <v>616.41999999999996</v>
      </c>
      <c r="F406" s="151">
        <v>1345.32</v>
      </c>
    </row>
    <row r="407" spans="2:8" x14ac:dyDescent="0.25">
      <c r="B407" s="148" t="s">
        <v>686</v>
      </c>
      <c r="C407" s="149" t="s">
        <v>1278</v>
      </c>
      <c r="D407" s="150">
        <v>74.5</v>
      </c>
      <c r="E407" s="150">
        <v>23.4</v>
      </c>
      <c r="F407" s="151">
        <v>97.9</v>
      </c>
    </row>
    <row r="408" spans="2:8" ht="15.75" thickBot="1" x14ac:dyDescent="0.3">
      <c r="B408" s="152" t="s">
        <v>806</v>
      </c>
      <c r="C408" s="153" t="s">
        <v>1279</v>
      </c>
      <c r="D408" s="154">
        <v>78.510000000000005</v>
      </c>
      <c r="E408" s="154">
        <v>319.95</v>
      </c>
      <c r="F408" s="155">
        <v>398.46</v>
      </c>
    </row>
    <row r="409" spans="2:8" ht="15.75" thickBot="1" x14ac:dyDescent="0.3">
      <c r="B409" s="232" t="s">
        <v>814</v>
      </c>
      <c r="C409" s="233" t="s">
        <v>1280</v>
      </c>
      <c r="D409" s="234">
        <v>25535.3</v>
      </c>
      <c r="E409" s="234">
        <v>0</v>
      </c>
      <c r="F409" s="235">
        <v>25535.3</v>
      </c>
    </row>
    <row r="410" spans="2:8" ht="15.75" thickBot="1" x14ac:dyDescent="0.3">
      <c r="B410" s="105" t="s">
        <v>687</v>
      </c>
      <c r="C410" s="106" t="s">
        <v>1281</v>
      </c>
      <c r="D410" s="107">
        <v>1658.78</v>
      </c>
      <c r="E410" s="107">
        <v>1658.78</v>
      </c>
      <c r="F410" s="108">
        <v>3317.56</v>
      </c>
    </row>
    <row r="411" spans="2:8" ht="15.75" thickBot="1" x14ac:dyDescent="0.3">
      <c r="B411" s="220" t="s">
        <v>688</v>
      </c>
      <c r="C411" s="221" t="s">
        <v>1282</v>
      </c>
      <c r="D411" s="222">
        <v>183.25</v>
      </c>
      <c r="E411" s="222">
        <v>170.13</v>
      </c>
      <c r="F411" s="223">
        <v>353.38</v>
      </c>
    </row>
    <row r="412" spans="2:8" ht="15.75" thickBot="1" x14ac:dyDescent="0.3">
      <c r="B412" s="105" t="s">
        <v>689</v>
      </c>
      <c r="C412" s="106" t="s">
        <v>1283</v>
      </c>
      <c r="D412" s="107">
        <v>320.06</v>
      </c>
      <c r="E412" s="107">
        <v>320.06</v>
      </c>
      <c r="F412" s="108">
        <v>640.12</v>
      </c>
    </row>
    <row r="413" spans="2:8" ht="15.75" thickBot="1" x14ac:dyDescent="0.3">
      <c r="B413" s="220" t="s">
        <v>690</v>
      </c>
      <c r="C413" s="221" t="s">
        <v>1284</v>
      </c>
      <c r="D413" s="222">
        <v>1949.64</v>
      </c>
      <c r="E413" s="222">
        <v>1949.64</v>
      </c>
      <c r="F413" s="223">
        <v>3899.28</v>
      </c>
    </row>
    <row r="414" spans="2:8" ht="15.75" thickBot="1" x14ac:dyDescent="0.3">
      <c r="B414" s="105" t="s">
        <v>691</v>
      </c>
      <c r="C414" s="106" t="s">
        <v>1285</v>
      </c>
      <c r="D414" s="107">
        <v>650.16999999999996</v>
      </c>
      <c r="E414" s="107">
        <v>650.16999999999996</v>
      </c>
      <c r="F414" s="108">
        <v>1300.3399999999999</v>
      </c>
    </row>
    <row r="415" spans="2:8" ht="15.75" thickBot="1" x14ac:dyDescent="0.3">
      <c r="B415" s="220" t="s">
        <v>815</v>
      </c>
      <c r="C415" s="221" t="s">
        <v>1286</v>
      </c>
      <c r="D415" s="222">
        <v>0</v>
      </c>
      <c r="E415" s="222">
        <v>1705.76</v>
      </c>
      <c r="F415" s="223">
        <v>1705.76</v>
      </c>
    </row>
    <row r="416" spans="2:8" x14ac:dyDescent="0.25">
      <c r="B416" s="55" t="s">
        <v>692</v>
      </c>
      <c r="C416" s="56" t="s">
        <v>1287</v>
      </c>
      <c r="D416" s="57">
        <v>-28517.41</v>
      </c>
      <c r="E416" s="57">
        <v>-23629.55</v>
      </c>
      <c r="F416" s="58">
        <v>-52146.96</v>
      </c>
      <c r="H416" s="28">
        <f>+SUM(F416:F444)</f>
        <v>-855684.98999999987</v>
      </c>
    </row>
    <row r="417" spans="2:6" x14ac:dyDescent="0.25">
      <c r="B417" s="59" t="s">
        <v>693</v>
      </c>
      <c r="C417" s="60" t="s">
        <v>1288</v>
      </c>
      <c r="D417" s="61">
        <v>-280.27999999999997</v>
      </c>
      <c r="E417" s="61">
        <v>-263.04000000000002</v>
      </c>
      <c r="F417" s="62">
        <v>-543.32000000000005</v>
      </c>
    </row>
    <row r="418" spans="2:6" x14ac:dyDescent="0.25">
      <c r="B418" s="59" t="s">
        <v>694</v>
      </c>
      <c r="C418" s="60" t="s">
        <v>1289</v>
      </c>
      <c r="D418" s="61">
        <v>-19098.88</v>
      </c>
      <c r="E418" s="61">
        <v>-17866.689999999999</v>
      </c>
      <c r="F418" s="62">
        <v>-36965.57</v>
      </c>
    </row>
    <row r="419" spans="2:6" x14ac:dyDescent="0.25">
      <c r="B419" s="59" t="s">
        <v>695</v>
      </c>
      <c r="C419" s="60" t="s">
        <v>1290</v>
      </c>
      <c r="D419" s="61">
        <v>-21049.02</v>
      </c>
      <c r="E419" s="61">
        <v>-16795.650000000001</v>
      </c>
      <c r="F419" s="62">
        <v>-37844.67</v>
      </c>
    </row>
    <row r="420" spans="2:6" x14ac:dyDescent="0.25">
      <c r="B420" s="59" t="s">
        <v>756</v>
      </c>
      <c r="C420" s="60" t="s">
        <v>1291</v>
      </c>
      <c r="D420" s="61">
        <v>-16533.61</v>
      </c>
      <c r="E420" s="61">
        <v>-15466.92</v>
      </c>
      <c r="F420" s="62">
        <v>-32000.53</v>
      </c>
    </row>
    <row r="421" spans="2:6" x14ac:dyDescent="0.25">
      <c r="B421" s="59" t="s">
        <v>696</v>
      </c>
      <c r="C421" s="60" t="s">
        <v>1292</v>
      </c>
      <c r="D421" s="61">
        <v>-29607.03</v>
      </c>
      <c r="E421" s="61">
        <v>-20686.59</v>
      </c>
      <c r="F421" s="62">
        <v>-50293.62</v>
      </c>
    </row>
    <row r="422" spans="2:6" x14ac:dyDescent="0.25">
      <c r="B422" s="59" t="s">
        <v>807</v>
      </c>
      <c r="C422" s="60" t="s">
        <v>1293</v>
      </c>
      <c r="D422" s="61">
        <v>-3500.51</v>
      </c>
      <c r="E422" s="61">
        <v>-3274.67</v>
      </c>
      <c r="F422" s="62">
        <v>-6775.18</v>
      </c>
    </row>
    <row r="423" spans="2:6" x14ac:dyDescent="0.25">
      <c r="B423" s="59" t="s">
        <v>726</v>
      </c>
      <c r="C423" s="60" t="s">
        <v>1294</v>
      </c>
      <c r="D423" s="61">
        <v>-13454.01</v>
      </c>
      <c r="E423" s="61">
        <v>-7437.09</v>
      </c>
      <c r="F423" s="62">
        <v>-20891.099999999999</v>
      </c>
    </row>
    <row r="424" spans="2:6" ht="15.75" thickBot="1" x14ac:dyDescent="0.3">
      <c r="B424" s="63" t="s">
        <v>808</v>
      </c>
      <c r="C424" s="64" t="s">
        <v>1295</v>
      </c>
      <c r="D424" s="65">
        <v>-15162.34</v>
      </c>
      <c r="E424" s="65">
        <v>-8449.44</v>
      </c>
      <c r="F424" s="66">
        <v>-23611.78</v>
      </c>
    </row>
    <row r="425" spans="2:6" x14ac:dyDescent="0.25">
      <c r="B425" s="236" t="s">
        <v>859</v>
      </c>
      <c r="C425" s="237" t="s">
        <v>1296</v>
      </c>
      <c r="D425" s="238">
        <v>-3038.91</v>
      </c>
      <c r="E425" s="238">
        <v>-3616.94</v>
      </c>
      <c r="F425" s="239">
        <v>-6655.85</v>
      </c>
    </row>
    <row r="426" spans="2:6" x14ac:dyDescent="0.25">
      <c r="B426" s="240" t="s">
        <v>860</v>
      </c>
      <c r="C426" s="241" t="s">
        <v>1297</v>
      </c>
      <c r="D426" s="242">
        <v>-5124.8500000000004</v>
      </c>
      <c r="E426" s="242">
        <v>-6152.67</v>
      </c>
      <c r="F426" s="243">
        <v>-11277.52</v>
      </c>
    </row>
    <row r="427" spans="2:6" x14ac:dyDescent="0.25">
      <c r="B427" s="240" t="s">
        <v>861</v>
      </c>
      <c r="C427" s="241" t="s">
        <v>1298</v>
      </c>
      <c r="D427" s="242">
        <v>-8286.98</v>
      </c>
      <c r="E427" s="242">
        <v>-7141.08</v>
      </c>
      <c r="F427" s="243">
        <v>-15428.06</v>
      </c>
    </row>
    <row r="428" spans="2:6" x14ac:dyDescent="0.25">
      <c r="B428" s="240" t="s">
        <v>871</v>
      </c>
      <c r="C428" s="241" t="s">
        <v>1299</v>
      </c>
      <c r="D428" s="242">
        <v>-10335.459999999999</v>
      </c>
      <c r="E428" s="242">
        <v>-9668.66</v>
      </c>
      <c r="F428" s="243">
        <v>-20004.12</v>
      </c>
    </row>
    <row r="429" spans="2:6" ht="15.75" thickBot="1" x14ac:dyDescent="0.3">
      <c r="B429" s="244" t="s">
        <v>872</v>
      </c>
      <c r="C429" s="245" t="s">
        <v>1300</v>
      </c>
      <c r="D429" s="246">
        <v>-12995.48</v>
      </c>
      <c r="E429" s="246">
        <v>-12157.06</v>
      </c>
      <c r="F429" s="247">
        <v>-25152.54</v>
      </c>
    </row>
    <row r="430" spans="2:6" x14ac:dyDescent="0.25">
      <c r="B430" s="67" t="s">
        <v>697</v>
      </c>
      <c r="C430" s="68" t="s">
        <v>1301</v>
      </c>
      <c r="D430" s="69">
        <v>-185317.07</v>
      </c>
      <c r="E430" s="69">
        <v>-185699.46</v>
      </c>
      <c r="F430" s="70">
        <v>-371016.53</v>
      </c>
    </row>
    <row r="431" spans="2:6" x14ac:dyDescent="0.25">
      <c r="B431" s="71" t="s">
        <v>698</v>
      </c>
      <c r="C431" s="72" t="s">
        <v>1302</v>
      </c>
      <c r="D431" s="73">
        <v>-1255.42</v>
      </c>
      <c r="E431" s="73">
        <v>-1073.94</v>
      </c>
      <c r="F431" s="74">
        <v>-2329.36</v>
      </c>
    </row>
    <row r="432" spans="2:6" x14ac:dyDescent="0.25">
      <c r="B432" s="71" t="s">
        <v>699</v>
      </c>
      <c r="C432" s="72" t="s">
        <v>1303</v>
      </c>
      <c r="D432" s="73">
        <v>-6114.27</v>
      </c>
      <c r="E432" s="73">
        <v>-6233.21</v>
      </c>
      <c r="F432" s="74">
        <v>-12347.48</v>
      </c>
    </row>
    <row r="433" spans="2:6" x14ac:dyDescent="0.25">
      <c r="B433" s="71" t="s">
        <v>700</v>
      </c>
      <c r="C433" s="72" t="s">
        <v>1304</v>
      </c>
      <c r="D433" s="73">
        <v>-143.54</v>
      </c>
      <c r="E433" s="73">
        <v>-96.61</v>
      </c>
      <c r="F433" s="74">
        <v>-240.15</v>
      </c>
    </row>
    <row r="434" spans="2:6" x14ac:dyDescent="0.25">
      <c r="B434" s="71" t="s">
        <v>701</v>
      </c>
      <c r="C434" s="72" t="s">
        <v>1305</v>
      </c>
      <c r="D434" s="73">
        <v>-20100.5</v>
      </c>
      <c r="E434" s="73">
        <v>-18693.84</v>
      </c>
      <c r="F434" s="74">
        <v>-38794.339999999997</v>
      </c>
    </row>
    <row r="435" spans="2:6" x14ac:dyDescent="0.25">
      <c r="B435" s="71" t="s">
        <v>702</v>
      </c>
      <c r="C435" s="72" t="s">
        <v>1306</v>
      </c>
      <c r="D435" s="73">
        <v>-2450.9699999999998</v>
      </c>
      <c r="E435" s="73">
        <v>-4163.82</v>
      </c>
      <c r="F435" s="74">
        <v>-6614.79</v>
      </c>
    </row>
    <row r="436" spans="2:6" x14ac:dyDescent="0.25">
      <c r="B436" s="71" t="s">
        <v>703</v>
      </c>
      <c r="C436" s="72" t="s">
        <v>1307</v>
      </c>
      <c r="D436" s="73">
        <v>-2641.11</v>
      </c>
      <c r="E436" s="73">
        <v>-2478.9699999999998</v>
      </c>
      <c r="F436" s="74">
        <v>-5120.08</v>
      </c>
    </row>
    <row r="437" spans="2:6" x14ac:dyDescent="0.25">
      <c r="B437" s="71" t="s">
        <v>704</v>
      </c>
      <c r="C437" s="72" t="s">
        <v>1308</v>
      </c>
      <c r="D437" s="73">
        <v>-939.52</v>
      </c>
      <c r="E437" s="73">
        <v>-629.74</v>
      </c>
      <c r="F437" s="74">
        <v>-1569.26</v>
      </c>
    </row>
    <row r="438" spans="2:6" x14ac:dyDescent="0.25">
      <c r="B438" s="71" t="s">
        <v>705</v>
      </c>
      <c r="C438" s="72" t="s">
        <v>1309</v>
      </c>
      <c r="D438" s="73">
        <v>-205.79</v>
      </c>
      <c r="E438" s="73">
        <v>-273.58</v>
      </c>
      <c r="F438" s="74">
        <v>-479.37</v>
      </c>
    </row>
    <row r="439" spans="2:6" ht="15.75" thickBot="1" x14ac:dyDescent="0.3">
      <c r="B439" s="75" t="s">
        <v>706</v>
      </c>
      <c r="C439" s="76" t="s">
        <v>1310</v>
      </c>
      <c r="D439" s="77">
        <v>-35.06</v>
      </c>
      <c r="E439" s="77">
        <v>-44.52</v>
      </c>
      <c r="F439" s="78">
        <v>-79.58</v>
      </c>
    </row>
    <row r="440" spans="2:6" x14ac:dyDescent="0.25">
      <c r="B440" s="169" t="s">
        <v>707</v>
      </c>
      <c r="C440" s="169" t="s">
        <v>1311</v>
      </c>
      <c r="D440" s="170">
        <v>-13445.24</v>
      </c>
      <c r="E440" s="170">
        <v>-13449.64</v>
      </c>
      <c r="F440" s="170">
        <v>-26894.880000000001</v>
      </c>
    </row>
    <row r="441" spans="2:6" ht="15.75" thickBot="1" x14ac:dyDescent="0.3">
      <c r="B441" s="157" t="s">
        <v>708</v>
      </c>
      <c r="C441" s="157" t="s">
        <v>1312</v>
      </c>
      <c r="D441" s="158">
        <v>-52.64</v>
      </c>
      <c r="E441" s="158">
        <v>-22.06</v>
      </c>
      <c r="F441" s="158">
        <v>-74.7</v>
      </c>
    </row>
    <row r="442" spans="2:6" x14ac:dyDescent="0.25">
      <c r="B442" s="79" t="s">
        <v>873</v>
      </c>
      <c r="C442" s="80" t="s">
        <v>1313</v>
      </c>
      <c r="D442" s="81">
        <v>-2778.21</v>
      </c>
      <c r="E442" s="81">
        <v>-4003.81</v>
      </c>
      <c r="F442" s="82">
        <v>-6782.02</v>
      </c>
    </row>
    <row r="443" spans="2:6" ht="15.75" thickBot="1" x14ac:dyDescent="0.3">
      <c r="B443" s="87" t="s">
        <v>874</v>
      </c>
      <c r="C443" s="88" t="s">
        <v>1314</v>
      </c>
      <c r="D443" s="89">
        <v>-14866.99</v>
      </c>
      <c r="E443" s="89">
        <v>-28415.64</v>
      </c>
      <c r="F443" s="90">
        <v>-43282.63</v>
      </c>
    </row>
    <row r="444" spans="2:6" ht="15.75" thickBot="1" x14ac:dyDescent="0.3">
      <c r="B444" s="120" t="s">
        <v>709</v>
      </c>
      <c r="C444" s="121" t="s">
        <v>1315</v>
      </c>
      <c r="D444" s="122">
        <v>-1</v>
      </c>
      <c r="E444" s="122">
        <v>-468</v>
      </c>
      <c r="F444" s="123">
        <v>-469</v>
      </c>
    </row>
    <row r="445" spans="2:6" x14ac:dyDescent="0.25">
      <c r="B445" s="33" t="s">
        <v>710</v>
      </c>
      <c r="C445" s="34" t="s">
        <v>1316</v>
      </c>
      <c r="D445" s="35">
        <v>3444642.62</v>
      </c>
      <c r="E445" s="35">
        <v>0</v>
      </c>
      <c r="F445" s="36">
        <v>3444642.62</v>
      </c>
    </row>
    <row r="446" spans="2:6" x14ac:dyDescent="0.25">
      <c r="B446" s="37" t="s">
        <v>711</v>
      </c>
      <c r="C446" s="27" t="s">
        <v>1317</v>
      </c>
      <c r="D446" s="31">
        <v>62316.56</v>
      </c>
      <c r="E446" s="31">
        <v>0</v>
      </c>
      <c r="F446" s="38">
        <v>62316.56</v>
      </c>
    </row>
    <row r="447" spans="2:6" x14ac:dyDescent="0.25">
      <c r="B447" s="37" t="s">
        <v>712</v>
      </c>
      <c r="C447" s="27" t="s">
        <v>1318</v>
      </c>
      <c r="D447" s="31">
        <v>25784.93</v>
      </c>
      <c r="E447" s="31">
        <v>0</v>
      </c>
      <c r="F447" s="38">
        <v>25784.93</v>
      </c>
    </row>
    <row r="448" spans="2:6" x14ac:dyDescent="0.25">
      <c r="B448" s="37" t="s">
        <v>713</v>
      </c>
      <c r="C448" s="27" t="s">
        <v>1319</v>
      </c>
      <c r="D448" s="31">
        <v>17640</v>
      </c>
      <c r="E448" s="31">
        <v>0</v>
      </c>
      <c r="F448" s="38">
        <v>17640</v>
      </c>
    </row>
    <row r="449" spans="2:6" x14ac:dyDescent="0.25">
      <c r="B449" s="37" t="s">
        <v>714</v>
      </c>
      <c r="C449" s="27" t="s">
        <v>1320</v>
      </c>
      <c r="D449" s="31">
        <v>177312.52</v>
      </c>
      <c r="E449" s="31">
        <v>0</v>
      </c>
      <c r="F449" s="38">
        <v>177312.52</v>
      </c>
    </row>
    <row r="450" spans="2:6" x14ac:dyDescent="0.25">
      <c r="B450" s="37" t="s">
        <v>752</v>
      </c>
      <c r="C450" s="27" t="s">
        <v>1321</v>
      </c>
      <c r="D450" s="31">
        <v>77247.45</v>
      </c>
      <c r="E450" s="31">
        <v>0</v>
      </c>
      <c r="F450" s="38">
        <v>77247.45</v>
      </c>
    </row>
    <row r="451" spans="2:6" x14ac:dyDescent="0.25">
      <c r="B451" s="37" t="s">
        <v>715</v>
      </c>
      <c r="C451" s="27" t="s">
        <v>1322</v>
      </c>
      <c r="D451" s="31">
        <v>-3727696.63</v>
      </c>
      <c r="E451" s="31">
        <v>0</v>
      </c>
      <c r="F451" s="38">
        <v>-3727696.63</v>
      </c>
    </row>
    <row r="452" spans="2:6" ht="15.75" thickBot="1" x14ac:dyDescent="0.3">
      <c r="B452" s="39" t="s">
        <v>753</v>
      </c>
      <c r="C452" s="40" t="s">
        <v>1323</v>
      </c>
      <c r="D452" s="41">
        <v>-77247.45</v>
      </c>
      <c r="E452" s="41">
        <v>0</v>
      </c>
      <c r="F452" s="42">
        <v>-77247.45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584"/>
  <sheetViews>
    <sheetView zoomScaleNormal="100" workbookViewId="0">
      <selection activeCell="I1" sqref="I1:I1048576"/>
    </sheetView>
  </sheetViews>
  <sheetFormatPr baseColWidth="10" defaultColWidth="10.85546875" defaultRowHeight="15" x14ac:dyDescent="0.25"/>
  <cols>
    <col min="1" max="1" width="10.85546875" style="6"/>
    <col min="2" max="2" width="6.5703125" style="11" bestFit="1" customWidth="1"/>
    <col min="3" max="3" width="56.42578125" style="6" customWidth="1"/>
    <col min="4" max="4" width="9" style="21" bestFit="1" customWidth="1"/>
    <col min="5" max="5" width="13.140625" style="6" bestFit="1" customWidth="1"/>
    <col min="6" max="6" width="2.140625" style="6" customWidth="1"/>
    <col min="7" max="7" width="2.28515625" style="6" customWidth="1"/>
    <col min="8" max="8" width="2.7109375" style="6" customWidth="1"/>
    <col min="9" max="9" width="110.28515625" style="6" customWidth="1"/>
    <col min="10" max="16384" width="10.85546875" style="6"/>
  </cols>
  <sheetData>
    <row r="2" spans="2:9" x14ac:dyDescent="0.25">
      <c r="B2" s="249" t="s">
        <v>762</v>
      </c>
      <c r="C2" s="249"/>
      <c r="D2" s="249"/>
      <c r="E2" s="249"/>
    </row>
    <row r="3" spans="2:9" x14ac:dyDescent="0.25">
      <c r="B3" s="249" t="s">
        <v>763</v>
      </c>
      <c r="C3" s="249"/>
      <c r="D3" s="249"/>
      <c r="E3" s="249"/>
    </row>
    <row r="4" spans="2:9" x14ac:dyDescent="0.25">
      <c r="B4" s="249" t="s">
        <v>413</v>
      </c>
      <c r="C4" s="249"/>
      <c r="D4" s="249"/>
      <c r="E4" s="249"/>
    </row>
    <row r="5" spans="2:9" x14ac:dyDescent="0.25">
      <c r="B5" s="249" t="s">
        <v>875</v>
      </c>
      <c r="C5" s="249"/>
      <c r="D5" s="249"/>
      <c r="E5" s="249"/>
    </row>
    <row r="6" spans="2:9" x14ac:dyDescent="0.25">
      <c r="B6" s="13"/>
      <c r="C6" s="13"/>
      <c r="D6" s="13" t="s">
        <v>414</v>
      </c>
      <c r="E6" s="13">
        <v>17</v>
      </c>
    </row>
    <row r="8" spans="2:9" x14ac:dyDescent="0.25">
      <c r="B8" s="4" t="s">
        <v>409</v>
      </c>
      <c r="C8" s="7" t="s">
        <v>410</v>
      </c>
      <c r="D8" s="7" t="s">
        <v>411</v>
      </c>
      <c r="E8" s="8" t="s">
        <v>412</v>
      </c>
    </row>
    <row r="9" spans="2:9" x14ac:dyDescent="0.25">
      <c r="B9" s="1">
        <v>1</v>
      </c>
      <c r="C9" s="1" t="s">
        <v>0</v>
      </c>
      <c r="D9" s="18"/>
      <c r="E9" s="5">
        <f t="shared" ref="E9" si="0">E10+E19+E59+E77+E114+E125+E143+E156</f>
        <v>68922025.699999988</v>
      </c>
      <c r="G9" s="23">
        <f>+'[1]FEBRERO 2020'!$H$2</f>
        <v>68922025.694999993</v>
      </c>
      <c r="H9" s="23">
        <f>+E9-G9</f>
        <v>4.999995231628418E-3</v>
      </c>
      <c r="I9" s="6" t="str">
        <f>"INSERT INTO b_13(codigo_cuenta_b13, saldo_cuenta_b13) VALUES('"&amp;B9&amp;"', "&amp;E9&amp;");"</f>
        <v>INSERT INTO b_13(codigo_cuenta_b13, saldo_cuenta_b13) VALUES('1', 68922025.7);</v>
      </c>
    </row>
    <row r="10" spans="2:9" x14ac:dyDescent="0.25">
      <c r="B10" s="1">
        <v>11</v>
      </c>
      <c r="C10" s="1" t="s">
        <v>1</v>
      </c>
      <c r="D10" s="18">
        <v>1</v>
      </c>
      <c r="E10" s="5">
        <f t="shared" ref="E10" si="1">E11+E14+E18</f>
        <v>15500683.289999999</v>
      </c>
      <c r="I10" s="6" t="str">
        <f t="shared" ref="I10:I73" si="2">"INSERT INTO b_13(codigo_cuenta_b13, saldo_cuenta_b13) VALUES('"&amp;B10&amp;"', "&amp;E10&amp;");"</f>
        <v>INSERT INTO b_13(codigo_cuenta_b13, saldo_cuenta_b13) VALUES('11', 15500683.29);</v>
      </c>
    </row>
    <row r="11" spans="2:9" x14ac:dyDescent="0.25">
      <c r="B11" s="1">
        <v>1101</v>
      </c>
      <c r="C11" s="1" t="s">
        <v>2</v>
      </c>
      <c r="D11" s="18"/>
      <c r="E11" s="5">
        <f>+E12+E13</f>
        <v>4691.95</v>
      </c>
      <c r="I11" s="6" t="str">
        <f t="shared" si="2"/>
        <v>INSERT INTO b_13(codigo_cuenta_b13, saldo_cuenta_b13) VALUES('1101', 4691.95);</v>
      </c>
    </row>
    <row r="12" spans="2:9" x14ac:dyDescent="0.25">
      <c r="B12" s="2">
        <v>110105</v>
      </c>
      <c r="C12" s="2" t="s">
        <v>3</v>
      </c>
      <c r="D12" s="19"/>
      <c r="E12" s="9">
        <v>3891.95</v>
      </c>
      <c r="I12" s="6" t="str">
        <f t="shared" si="2"/>
        <v>INSERT INTO b_13(codigo_cuenta_b13, saldo_cuenta_b13) VALUES('110105', 3891.95);</v>
      </c>
    </row>
    <row r="13" spans="2:9" x14ac:dyDescent="0.25">
      <c r="B13" s="2">
        <f>B12+5</f>
        <v>110110</v>
      </c>
      <c r="C13" s="2" t="s">
        <v>4</v>
      </c>
      <c r="D13" s="19"/>
      <c r="E13" s="9">
        <v>800</v>
      </c>
      <c r="I13" s="6" t="str">
        <f t="shared" si="2"/>
        <v>INSERT INTO b_13(codigo_cuenta_b13, saldo_cuenta_b13) VALUES('110110', 800);</v>
      </c>
    </row>
    <row r="14" spans="2:9" x14ac:dyDescent="0.25">
      <c r="B14" s="1">
        <v>1102</v>
      </c>
      <c r="C14" s="1" t="s">
        <v>5</v>
      </c>
      <c r="D14" s="18"/>
      <c r="E14" s="5">
        <f t="shared" ref="E14" si="3">SUM(E15:E17)</f>
        <v>15495991.34</v>
      </c>
      <c r="I14" s="6" t="str">
        <f t="shared" si="2"/>
        <v>INSERT INTO b_13(codigo_cuenta_b13, saldo_cuenta_b13) VALUES('1102', 15495991.34);</v>
      </c>
    </row>
    <row r="15" spans="2:9" x14ac:dyDescent="0.25">
      <c r="B15" s="2">
        <v>110205</v>
      </c>
      <c r="C15" s="2" t="s">
        <v>6</v>
      </c>
      <c r="D15" s="19"/>
      <c r="E15" s="9">
        <v>15495991.34</v>
      </c>
      <c r="I15" s="6" t="str">
        <f t="shared" si="2"/>
        <v>INSERT INTO b_13(codigo_cuenta_b13, saldo_cuenta_b13) VALUES('110205', 15495991.34);</v>
      </c>
    </row>
    <row r="16" spans="2:9" x14ac:dyDescent="0.25">
      <c r="B16" s="2">
        <f>B15+5</f>
        <v>110210</v>
      </c>
      <c r="C16" s="2" t="s">
        <v>7</v>
      </c>
      <c r="D16" s="19"/>
      <c r="E16" s="9">
        <v>0</v>
      </c>
      <c r="I16" s="6" t="str">
        <f t="shared" si="2"/>
        <v>INSERT INTO b_13(codigo_cuenta_b13, saldo_cuenta_b13) VALUES('110210', 0);</v>
      </c>
    </row>
    <row r="17" spans="2:9" x14ac:dyDescent="0.25">
      <c r="B17" s="2">
        <f>B16+5</f>
        <v>110215</v>
      </c>
      <c r="C17" s="2" t="s">
        <v>8</v>
      </c>
      <c r="D17" s="19"/>
      <c r="E17" s="9">
        <v>0</v>
      </c>
      <c r="I17" s="6" t="str">
        <f t="shared" si="2"/>
        <v>INSERT INTO b_13(codigo_cuenta_b13, saldo_cuenta_b13) VALUES('110215', 0);</v>
      </c>
    </row>
    <row r="18" spans="2:9" x14ac:dyDescent="0.25">
      <c r="B18" s="1">
        <v>1103</v>
      </c>
      <c r="C18" s="3" t="s">
        <v>9</v>
      </c>
      <c r="D18" s="20"/>
      <c r="E18" s="5">
        <v>0</v>
      </c>
      <c r="I18" s="6" t="str">
        <f t="shared" si="2"/>
        <v>INSERT INTO b_13(codigo_cuenta_b13, saldo_cuenta_b13) VALUES('1103', 0);</v>
      </c>
    </row>
    <row r="19" spans="2:9" x14ac:dyDescent="0.25">
      <c r="B19" s="1">
        <v>12</v>
      </c>
      <c r="C19" s="1" t="s">
        <v>10</v>
      </c>
      <c r="D19" s="18">
        <v>2</v>
      </c>
      <c r="E19" s="5">
        <f t="shared" ref="E19" si="4">E20+E29+E35+E41+E45+E48+E51</f>
        <v>18957398.229999997</v>
      </c>
      <c r="I19" s="6" t="str">
        <f t="shared" si="2"/>
        <v>INSERT INTO b_13(codigo_cuenta_b13, saldo_cuenta_b13) VALUES('12', 18957398.23);</v>
      </c>
    </row>
    <row r="20" spans="2:9" x14ac:dyDescent="0.25">
      <c r="B20" s="1">
        <v>1201</v>
      </c>
      <c r="C20" s="1" t="s">
        <v>11</v>
      </c>
      <c r="D20" s="18"/>
      <c r="E20" s="5">
        <f t="shared" ref="E20" si="5">SUM(E21:E28)</f>
        <v>12995325.959999999</v>
      </c>
      <c r="I20" s="6" t="str">
        <f t="shared" si="2"/>
        <v>INSERT INTO b_13(codigo_cuenta_b13, saldo_cuenta_b13) VALUES('1201', 12995325.96);</v>
      </c>
    </row>
    <row r="21" spans="2:9" x14ac:dyDescent="0.25">
      <c r="B21" s="2">
        <v>120105</v>
      </c>
      <c r="C21" s="2" t="s">
        <v>12</v>
      </c>
      <c r="D21" s="19"/>
      <c r="E21" s="9">
        <v>12995325.959999999</v>
      </c>
      <c r="I21" s="6" t="str">
        <f t="shared" si="2"/>
        <v>INSERT INTO b_13(codigo_cuenta_b13, saldo_cuenta_b13) VALUES('120105', 12995325.96);</v>
      </c>
    </row>
    <row r="22" spans="2:9" x14ac:dyDescent="0.25">
      <c r="B22" s="2">
        <f t="shared" ref="B22:B27" si="6">B21+5</f>
        <v>120110</v>
      </c>
      <c r="C22" s="2" t="s">
        <v>13</v>
      </c>
      <c r="D22" s="19"/>
      <c r="E22" s="9">
        <v>0</v>
      </c>
      <c r="I22" s="6" t="str">
        <f t="shared" si="2"/>
        <v>INSERT INTO b_13(codigo_cuenta_b13, saldo_cuenta_b13) VALUES('120110', 0);</v>
      </c>
    </row>
    <row r="23" spans="2:9" x14ac:dyDescent="0.25">
      <c r="B23" s="2">
        <f t="shared" si="6"/>
        <v>120115</v>
      </c>
      <c r="C23" s="2" t="s">
        <v>14</v>
      </c>
      <c r="D23" s="19"/>
      <c r="E23" s="9">
        <v>0</v>
      </c>
      <c r="I23" s="6" t="str">
        <f t="shared" si="2"/>
        <v>INSERT INTO b_13(codigo_cuenta_b13, saldo_cuenta_b13) VALUES('120115', 0);</v>
      </c>
    </row>
    <row r="24" spans="2:9" x14ac:dyDescent="0.25">
      <c r="B24" s="2">
        <f t="shared" si="6"/>
        <v>120120</v>
      </c>
      <c r="C24" s="2" t="s">
        <v>15</v>
      </c>
      <c r="D24" s="19"/>
      <c r="E24" s="9">
        <v>0</v>
      </c>
      <c r="I24" s="6" t="str">
        <f t="shared" si="2"/>
        <v>INSERT INTO b_13(codigo_cuenta_b13, saldo_cuenta_b13) VALUES('120120', 0);</v>
      </c>
    </row>
    <row r="25" spans="2:9" x14ac:dyDescent="0.25">
      <c r="B25" s="2">
        <f t="shared" si="6"/>
        <v>120125</v>
      </c>
      <c r="C25" s="2" t="s">
        <v>16</v>
      </c>
      <c r="D25" s="19"/>
      <c r="E25" s="9">
        <v>0</v>
      </c>
      <c r="I25" s="6" t="str">
        <f t="shared" si="2"/>
        <v>INSERT INTO b_13(codigo_cuenta_b13, saldo_cuenta_b13) VALUES('120125', 0);</v>
      </c>
    </row>
    <row r="26" spans="2:9" x14ac:dyDescent="0.25">
      <c r="B26" s="2">
        <f t="shared" si="6"/>
        <v>120130</v>
      </c>
      <c r="C26" s="2" t="s">
        <v>17</v>
      </c>
      <c r="D26" s="19"/>
      <c r="E26" s="9">
        <v>0</v>
      </c>
      <c r="I26" s="6" t="str">
        <f t="shared" si="2"/>
        <v>INSERT INTO b_13(codigo_cuenta_b13, saldo_cuenta_b13) VALUES('120130', 0);</v>
      </c>
    </row>
    <row r="27" spans="2:9" x14ac:dyDescent="0.25">
      <c r="B27" s="2">
        <f t="shared" si="6"/>
        <v>120135</v>
      </c>
      <c r="C27" s="2" t="s">
        <v>18</v>
      </c>
      <c r="D27" s="19"/>
      <c r="E27" s="9">
        <v>0</v>
      </c>
      <c r="I27" s="6" t="str">
        <f t="shared" si="2"/>
        <v>INSERT INTO b_13(codigo_cuenta_b13, saldo_cuenta_b13) VALUES('120135', 0);</v>
      </c>
    </row>
    <row r="28" spans="2:9" x14ac:dyDescent="0.25">
      <c r="B28" s="2">
        <v>120190</v>
      </c>
      <c r="C28" s="2" t="s">
        <v>19</v>
      </c>
      <c r="D28" s="19"/>
      <c r="E28" s="9">
        <v>0</v>
      </c>
      <c r="I28" s="6" t="str">
        <f t="shared" si="2"/>
        <v>INSERT INTO b_13(codigo_cuenta_b13, saldo_cuenta_b13) VALUES('120190', 0);</v>
      </c>
    </row>
    <row r="29" spans="2:9" x14ac:dyDescent="0.25">
      <c r="B29" s="1">
        <v>1202</v>
      </c>
      <c r="C29" s="1" t="s">
        <v>20</v>
      </c>
      <c r="D29" s="18">
        <v>3</v>
      </c>
      <c r="E29" s="5">
        <f t="shared" ref="E29" si="7">SUM(E30:E34)</f>
        <v>5962072.2699999996</v>
      </c>
      <c r="I29" s="6" t="str">
        <f t="shared" si="2"/>
        <v>INSERT INTO b_13(codigo_cuenta_b13, saldo_cuenta_b13) VALUES('1202', 5962072.27);</v>
      </c>
    </row>
    <row r="30" spans="2:9" x14ac:dyDescent="0.25">
      <c r="B30" s="2">
        <v>120205</v>
      </c>
      <c r="C30" s="2" t="s">
        <v>14</v>
      </c>
      <c r="D30" s="19"/>
      <c r="E30" s="9">
        <v>0</v>
      </c>
      <c r="I30" s="6" t="str">
        <f t="shared" si="2"/>
        <v>INSERT INTO b_13(codigo_cuenta_b13, saldo_cuenta_b13) VALUES('120205', 0);</v>
      </c>
    </row>
    <row r="31" spans="2:9" x14ac:dyDescent="0.25">
      <c r="B31" s="2">
        <f>B30+5</f>
        <v>120210</v>
      </c>
      <c r="C31" s="2" t="s">
        <v>21</v>
      </c>
      <c r="D31" s="19"/>
      <c r="E31" s="9">
        <v>0</v>
      </c>
      <c r="I31" s="6" t="str">
        <f t="shared" si="2"/>
        <v>INSERT INTO b_13(codigo_cuenta_b13, saldo_cuenta_b13) VALUES('120210', 0);</v>
      </c>
    </row>
    <row r="32" spans="2:9" x14ac:dyDescent="0.25">
      <c r="B32" s="2">
        <f>B31+5</f>
        <v>120215</v>
      </c>
      <c r="C32" s="2" t="s">
        <v>22</v>
      </c>
      <c r="D32" s="19"/>
      <c r="E32" s="9">
        <v>5962072.2699999996</v>
      </c>
      <c r="I32" s="6" t="str">
        <f t="shared" si="2"/>
        <v>INSERT INTO b_13(codigo_cuenta_b13, saldo_cuenta_b13) VALUES('120215', 5962072.27);</v>
      </c>
    </row>
    <row r="33" spans="2:9" x14ac:dyDescent="0.25">
      <c r="B33" s="2">
        <f>B32+5</f>
        <v>120220</v>
      </c>
      <c r="C33" s="2" t="s">
        <v>23</v>
      </c>
      <c r="D33" s="19"/>
      <c r="E33" s="9">
        <v>0</v>
      </c>
      <c r="I33" s="6" t="str">
        <f t="shared" si="2"/>
        <v>INSERT INTO b_13(codigo_cuenta_b13, saldo_cuenta_b13) VALUES('120220', 0);</v>
      </c>
    </row>
    <row r="34" spans="2:9" x14ac:dyDescent="0.25">
      <c r="B34" s="2">
        <v>120290</v>
      </c>
      <c r="C34" s="2" t="s">
        <v>19</v>
      </c>
      <c r="D34" s="19"/>
      <c r="E34" s="9">
        <v>0</v>
      </c>
      <c r="I34" s="6" t="str">
        <f t="shared" si="2"/>
        <v>INSERT INTO b_13(codigo_cuenta_b13, saldo_cuenta_b13) VALUES('120290', 0);</v>
      </c>
    </row>
    <row r="35" spans="2:9" x14ac:dyDescent="0.25">
      <c r="B35" s="1">
        <v>1203</v>
      </c>
      <c r="C35" s="1" t="s">
        <v>24</v>
      </c>
      <c r="D35" s="18">
        <v>4</v>
      </c>
      <c r="E35" s="5">
        <f t="shared" ref="E35" si="8">SUM(E36:E40)</f>
        <v>0</v>
      </c>
      <c r="I35" s="6" t="str">
        <f t="shared" si="2"/>
        <v>INSERT INTO b_13(codigo_cuenta_b13, saldo_cuenta_b13) VALUES('1203', 0);</v>
      </c>
    </row>
    <row r="36" spans="2:9" x14ac:dyDescent="0.25">
      <c r="B36" s="2">
        <v>120305</v>
      </c>
      <c r="C36" s="2" t="s">
        <v>12</v>
      </c>
      <c r="D36" s="19"/>
      <c r="E36" s="9">
        <v>0</v>
      </c>
      <c r="I36" s="6" t="str">
        <f t="shared" si="2"/>
        <v>INSERT INTO b_13(codigo_cuenta_b13, saldo_cuenta_b13) VALUES('120305', 0);</v>
      </c>
    </row>
    <row r="37" spans="2:9" x14ac:dyDescent="0.25">
      <c r="B37" s="2">
        <f>B36+5</f>
        <v>120310</v>
      </c>
      <c r="C37" s="2" t="s">
        <v>13</v>
      </c>
      <c r="D37" s="19"/>
      <c r="E37" s="9">
        <v>0</v>
      </c>
      <c r="I37" s="6" t="str">
        <f t="shared" si="2"/>
        <v>INSERT INTO b_13(codigo_cuenta_b13, saldo_cuenta_b13) VALUES('120310', 0);</v>
      </c>
    </row>
    <row r="38" spans="2:9" x14ac:dyDescent="0.25">
      <c r="B38" s="2">
        <f>B37+5</f>
        <v>120315</v>
      </c>
      <c r="C38" s="2" t="s">
        <v>14</v>
      </c>
      <c r="D38" s="19"/>
      <c r="E38" s="9">
        <v>0</v>
      </c>
      <c r="I38" s="6" t="str">
        <f t="shared" si="2"/>
        <v>INSERT INTO b_13(codigo_cuenta_b13, saldo_cuenta_b13) VALUES('120315', 0);</v>
      </c>
    </row>
    <row r="39" spans="2:9" x14ac:dyDescent="0.25">
      <c r="B39" s="2">
        <f>B38+5</f>
        <v>120320</v>
      </c>
      <c r="C39" s="2" t="s">
        <v>25</v>
      </c>
      <c r="D39" s="19"/>
      <c r="E39" s="9">
        <v>0</v>
      </c>
      <c r="I39" s="6" t="str">
        <f t="shared" si="2"/>
        <v>INSERT INTO b_13(codigo_cuenta_b13, saldo_cuenta_b13) VALUES('120320', 0);</v>
      </c>
    </row>
    <row r="40" spans="2:9" x14ac:dyDescent="0.25">
      <c r="B40" s="2">
        <f>B39+5</f>
        <v>120325</v>
      </c>
      <c r="C40" s="2" t="s">
        <v>26</v>
      </c>
      <c r="D40" s="19"/>
      <c r="E40" s="9">
        <v>0</v>
      </c>
      <c r="I40" s="6" t="str">
        <f t="shared" si="2"/>
        <v>INSERT INTO b_13(codigo_cuenta_b13, saldo_cuenta_b13) VALUES('120325', 0);</v>
      </c>
    </row>
    <row r="41" spans="2:9" x14ac:dyDescent="0.25">
      <c r="B41" s="1">
        <v>1204</v>
      </c>
      <c r="C41" s="1" t="s">
        <v>27</v>
      </c>
      <c r="D41" s="18">
        <v>5</v>
      </c>
      <c r="E41" s="5">
        <f t="shared" ref="E41" si="9">SUM(E42:E44)</f>
        <v>0</v>
      </c>
      <c r="I41" s="6" t="str">
        <f t="shared" si="2"/>
        <v>INSERT INTO b_13(codigo_cuenta_b13, saldo_cuenta_b13) VALUES('1204', 0);</v>
      </c>
    </row>
    <row r="42" spans="2:9" x14ac:dyDescent="0.25">
      <c r="B42" s="2">
        <v>120405</v>
      </c>
      <c r="C42" s="2" t="s">
        <v>14</v>
      </c>
      <c r="D42" s="19"/>
      <c r="E42" s="9">
        <v>0</v>
      </c>
      <c r="I42" s="6" t="str">
        <f t="shared" si="2"/>
        <v>INSERT INTO b_13(codigo_cuenta_b13, saldo_cuenta_b13) VALUES('120405', 0);</v>
      </c>
    </row>
    <row r="43" spans="2:9" x14ac:dyDescent="0.25">
      <c r="B43" s="2">
        <f>B42+5</f>
        <v>120410</v>
      </c>
      <c r="C43" s="2" t="s">
        <v>28</v>
      </c>
      <c r="D43" s="19"/>
      <c r="E43" s="9">
        <v>0</v>
      </c>
      <c r="I43" s="6" t="str">
        <f t="shared" si="2"/>
        <v>INSERT INTO b_13(codigo_cuenta_b13, saldo_cuenta_b13) VALUES('120410', 0);</v>
      </c>
    </row>
    <row r="44" spans="2:9" x14ac:dyDescent="0.25">
      <c r="B44" s="2">
        <f>B43+5</f>
        <v>120415</v>
      </c>
      <c r="C44" s="2" t="s">
        <v>29</v>
      </c>
      <c r="D44" s="19"/>
      <c r="E44" s="9">
        <v>0</v>
      </c>
      <c r="I44" s="6" t="str">
        <f t="shared" si="2"/>
        <v>INSERT INTO b_13(codigo_cuenta_b13, saldo_cuenta_b13) VALUES('120415', 0);</v>
      </c>
    </row>
    <row r="45" spans="2:9" x14ac:dyDescent="0.25">
      <c r="B45" s="1">
        <v>1205</v>
      </c>
      <c r="C45" s="1" t="s">
        <v>30</v>
      </c>
      <c r="D45" s="18"/>
      <c r="E45" s="5">
        <f t="shared" ref="E45" si="10">+E46+E47</f>
        <v>0</v>
      </c>
      <c r="I45" s="6" t="str">
        <f t="shared" si="2"/>
        <v>INSERT INTO b_13(codigo_cuenta_b13, saldo_cuenta_b13) VALUES('1205', 0);</v>
      </c>
    </row>
    <row r="46" spans="2:9" x14ac:dyDescent="0.25">
      <c r="B46" s="2">
        <v>120505</v>
      </c>
      <c r="C46" s="2" t="s">
        <v>14</v>
      </c>
      <c r="D46" s="19"/>
      <c r="E46" s="9">
        <v>0</v>
      </c>
      <c r="I46" s="6" t="str">
        <f t="shared" si="2"/>
        <v>INSERT INTO b_13(codigo_cuenta_b13, saldo_cuenta_b13) VALUES('120505', 0);</v>
      </c>
    </row>
    <row r="47" spans="2:9" x14ac:dyDescent="0.25">
      <c r="B47" s="2">
        <f>+B46+5</f>
        <v>120510</v>
      </c>
      <c r="C47" s="2" t="s">
        <v>31</v>
      </c>
      <c r="D47" s="19"/>
      <c r="E47" s="9">
        <v>0</v>
      </c>
      <c r="I47" s="6" t="str">
        <f t="shared" si="2"/>
        <v>INSERT INTO b_13(codigo_cuenta_b13, saldo_cuenta_b13) VALUES('120510', 0);</v>
      </c>
    </row>
    <row r="48" spans="2:9" x14ac:dyDescent="0.25">
      <c r="B48" s="1">
        <v>1206</v>
      </c>
      <c r="C48" s="1" t="s">
        <v>32</v>
      </c>
      <c r="D48" s="18"/>
      <c r="E48" s="5">
        <f t="shared" ref="E48" si="11">SUM(E49:E50)</f>
        <v>0</v>
      </c>
      <c r="I48" s="6" t="str">
        <f t="shared" si="2"/>
        <v>INSERT INTO b_13(codigo_cuenta_b13, saldo_cuenta_b13) VALUES('1206', 0);</v>
      </c>
    </row>
    <row r="49" spans="2:9" x14ac:dyDescent="0.25">
      <c r="B49" s="2">
        <v>120605</v>
      </c>
      <c r="C49" s="2" t="s">
        <v>14</v>
      </c>
      <c r="D49" s="19"/>
      <c r="E49" s="9">
        <v>0</v>
      </c>
      <c r="I49" s="6" t="str">
        <f t="shared" si="2"/>
        <v>INSERT INTO b_13(codigo_cuenta_b13, saldo_cuenta_b13) VALUES('120605', 0);</v>
      </c>
    </row>
    <row r="50" spans="2:9" x14ac:dyDescent="0.25">
      <c r="B50" s="2">
        <f>+B49+5</f>
        <v>120610</v>
      </c>
      <c r="C50" s="2" t="s">
        <v>31</v>
      </c>
      <c r="D50" s="19"/>
      <c r="E50" s="9">
        <v>0</v>
      </c>
      <c r="I50" s="6" t="str">
        <f t="shared" si="2"/>
        <v>INSERT INTO b_13(codigo_cuenta_b13, saldo_cuenta_b13) VALUES('120610', 0);</v>
      </c>
    </row>
    <row r="51" spans="2:9" x14ac:dyDescent="0.25">
      <c r="B51" s="1">
        <v>1299</v>
      </c>
      <c r="C51" s="1" t="s">
        <v>33</v>
      </c>
      <c r="D51" s="18">
        <v>6</v>
      </c>
      <c r="E51" s="5">
        <f t="shared" ref="E51" si="12">SUM(E52:E58)</f>
        <v>0</v>
      </c>
      <c r="I51" s="6" t="str">
        <f t="shared" si="2"/>
        <v>INSERT INTO b_13(codigo_cuenta_b13, saldo_cuenta_b13) VALUES('1299', 0);</v>
      </c>
    </row>
    <row r="52" spans="2:9" x14ac:dyDescent="0.25">
      <c r="B52" s="2">
        <v>129905</v>
      </c>
      <c r="C52" s="2" t="s">
        <v>34</v>
      </c>
      <c r="D52" s="19"/>
      <c r="E52" s="9">
        <v>0</v>
      </c>
      <c r="I52" s="6" t="str">
        <f t="shared" si="2"/>
        <v>INSERT INTO b_13(codigo_cuenta_b13, saldo_cuenta_b13) VALUES('129905', 0);</v>
      </c>
    </row>
    <row r="53" spans="2:9" x14ac:dyDescent="0.25">
      <c r="B53" s="2">
        <f>+B52+5</f>
        <v>129910</v>
      </c>
      <c r="C53" s="2" t="s">
        <v>35</v>
      </c>
      <c r="D53" s="19"/>
      <c r="E53" s="9">
        <v>0</v>
      </c>
      <c r="I53" s="6" t="str">
        <f t="shared" si="2"/>
        <v>INSERT INTO b_13(codigo_cuenta_b13, saldo_cuenta_b13) VALUES('129910', 0);</v>
      </c>
    </row>
    <row r="54" spans="2:9" x14ac:dyDescent="0.25">
      <c r="B54" s="2">
        <f>+B53+5</f>
        <v>129915</v>
      </c>
      <c r="C54" s="2" t="s">
        <v>36</v>
      </c>
      <c r="D54" s="19"/>
      <c r="E54" s="9">
        <v>0</v>
      </c>
      <c r="I54" s="6" t="str">
        <f t="shared" si="2"/>
        <v>INSERT INTO b_13(codigo_cuenta_b13, saldo_cuenta_b13) VALUES('129915', 0);</v>
      </c>
    </row>
    <row r="55" spans="2:9" x14ac:dyDescent="0.25">
      <c r="B55" s="2">
        <f>+B54+5</f>
        <v>129920</v>
      </c>
      <c r="C55" s="2" t="s">
        <v>37</v>
      </c>
      <c r="D55" s="19"/>
      <c r="E55" s="9">
        <v>0</v>
      </c>
      <c r="I55" s="6" t="str">
        <f t="shared" si="2"/>
        <v>INSERT INTO b_13(codigo_cuenta_b13, saldo_cuenta_b13) VALUES('129920', 0);</v>
      </c>
    </row>
    <row r="56" spans="2:9" x14ac:dyDescent="0.25">
      <c r="B56" s="2">
        <f>+B55+5</f>
        <v>129925</v>
      </c>
      <c r="C56" s="2" t="s">
        <v>38</v>
      </c>
      <c r="D56" s="19"/>
      <c r="E56" s="9">
        <v>0</v>
      </c>
      <c r="I56" s="6" t="str">
        <f t="shared" si="2"/>
        <v>INSERT INTO b_13(codigo_cuenta_b13, saldo_cuenta_b13) VALUES('129925', 0);</v>
      </c>
    </row>
    <row r="57" spans="2:9" x14ac:dyDescent="0.25">
      <c r="B57" s="2">
        <f>+B56+5</f>
        <v>129930</v>
      </c>
      <c r="C57" s="2" t="s">
        <v>39</v>
      </c>
      <c r="D57" s="19"/>
      <c r="E57" s="9">
        <v>0</v>
      </c>
      <c r="I57" s="6" t="str">
        <f t="shared" si="2"/>
        <v>INSERT INTO b_13(codigo_cuenta_b13, saldo_cuenta_b13) VALUES('129930', 0);</v>
      </c>
    </row>
    <row r="58" spans="2:9" x14ac:dyDescent="0.25">
      <c r="B58" s="2">
        <v>129990</v>
      </c>
      <c r="C58" s="2" t="s">
        <v>40</v>
      </c>
      <c r="D58" s="19"/>
      <c r="E58" s="9"/>
      <c r="I58" s="6" t="str">
        <f t="shared" si="2"/>
        <v>INSERT INTO b_13(codigo_cuenta_b13, saldo_cuenta_b13) VALUES('129990', );</v>
      </c>
    </row>
    <row r="59" spans="2:9" x14ac:dyDescent="0.25">
      <c r="B59" s="1">
        <v>13</v>
      </c>
      <c r="C59" s="1" t="s">
        <v>41</v>
      </c>
      <c r="D59" s="18">
        <v>7</v>
      </c>
      <c r="E59" s="5">
        <f t="shared" ref="E59" si="13">SUM(E60:E72)</f>
        <v>30961264.049999997</v>
      </c>
      <c r="I59" s="6" t="str">
        <f t="shared" si="2"/>
        <v>INSERT INTO b_13(codigo_cuenta_b13, saldo_cuenta_b13) VALUES('13', 30961264.05);</v>
      </c>
    </row>
    <row r="60" spans="2:9" x14ac:dyDescent="0.25">
      <c r="B60" s="2">
        <v>1301</v>
      </c>
      <c r="C60" s="2" t="s">
        <v>42</v>
      </c>
      <c r="D60" s="19"/>
      <c r="E60" s="9">
        <v>27691238.859999999</v>
      </c>
      <c r="G60" s="22"/>
      <c r="I60" s="6" t="str">
        <f t="shared" si="2"/>
        <v>INSERT INTO b_13(codigo_cuenta_b13, saldo_cuenta_b13) VALUES('1301', 27691238.86);</v>
      </c>
    </row>
    <row r="61" spans="2:9" x14ac:dyDescent="0.25">
      <c r="B61" s="2">
        <f t="shared" ref="B61:B71" si="14">+B60+1</f>
        <v>1302</v>
      </c>
      <c r="C61" s="2" t="s">
        <v>43</v>
      </c>
      <c r="D61" s="19"/>
      <c r="E61" s="9">
        <v>0</v>
      </c>
      <c r="I61" s="6" t="str">
        <f t="shared" si="2"/>
        <v>INSERT INTO b_13(codigo_cuenta_b13, saldo_cuenta_b13) VALUES('1302', 0);</v>
      </c>
    </row>
    <row r="62" spans="2:9" x14ac:dyDescent="0.25">
      <c r="B62" s="2">
        <f t="shared" si="14"/>
        <v>1303</v>
      </c>
      <c r="C62" s="2" t="s">
        <v>44</v>
      </c>
      <c r="D62" s="19"/>
      <c r="E62" s="9">
        <v>321611.46000000002</v>
      </c>
      <c r="I62" s="6" t="str">
        <f t="shared" si="2"/>
        <v>INSERT INTO b_13(codigo_cuenta_b13, saldo_cuenta_b13) VALUES('1303', 321611.46);</v>
      </c>
    </row>
    <row r="63" spans="2:9" x14ac:dyDescent="0.25">
      <c r="B63" s="2">
        <f t="shared" si="14"/>
        <v>1304</v>
      </c>
      <c r="C63" s="2" t="s">
        <v>45</v>
      </c>
      <c r="D63" s="19"/>
      <c r="E63" s="9">
        <v>1509312.3299999998</v>
      </c>
      <c r="I63" s="6" t="str">
        <f t="shared" si="2"/>
        <v>INSERT INTO b_13(codigo_cuenta_b13, saldo_cuenta_b13) VALUES('1304', 1509312.33);</v>
      </c>
    </row>
    <row r="64" spans="2:9" x14ac:dyDescent="0.25">
      <c r="B64" s="2">
        <f t="shared" si="14"/>
        <v>1305</v>
      </c>
      <c r="C64" s="2" t="s">
        <v>46</v>
      </c>
      <c r="D64" s="19"/>
      <c r="E64" s="9">
        <v>0</v>
      </c>
      <c r="I64" s="6" t="str">
        <f t="shared" si="2"/>
        <v>INSERT INTO b_13(codigo_cuenta_b13, saldo_cuenta_b13) VALUES('1305', 0);</v>
      </c>
    </row>
    <row r="65" spans="2:9" x14ac:dyDescent="0.25">
      <c r="B65" s="2">
        <f t="shared" si="14"/>
        <v>1306</v>
      </c>
      <c r="C65" s="2" t="s">
        <v>47</v>
      </c>
      <c r="D65" s="19"/>
      <c r="E65" s="9">
        <v>0</v>
      </c>
      <c r="I65" s="6" t="str">
        <f t="shared" si="2"/>
        <v>INSERT INTO b_13(codigo_cuenta_b13, saldo_cuenta_b13) VALUES('1306', 0);</v>
      </c>
    </row>
    <row r="66" spans="2:9" x14ac:dyDescent="0.25">
      <c r="B66" s="2">
        <f t="shared" si="14"/>
        <v>1307</v>
      </c>
      <c r="C66" s="2" t="s">
        <v>48</v>
      </c>
      <c r="D66" s="19"/>
      <c r="E66" s="9">
        <v>0</v>
      </c>
      <c r="I66" s="6" t="str">
        <f t="shared" si="2"/>
        <v>INSERT INTO b_13(codigo_cuenta_b13, saldo_cuenta_b13) VALUES('1307', 0);</v>
      </c>
    </row>
    <row r="67" spans="2:9" x14ac:dyDescent="0.25">
      <c r="B67" s="2">
        <f t="shared" si="14"/>
        <v>1308</v>
      </c>
      <c r="C67" s="2" t="s">
        <v>49</v>
      </c>
      <c r="D67" s="19"/>
      <c r="E67" s="9">
        <v>0</v>
      </c>
      <c r="I67" s="6" t="str">
        <f t="shared" si="2"/>
        <v>INSERT INTO b_13(codigo_cuenta_b13, saldo_cuenta_b13) VALUES('1308', 0);</v>
      </c>
    </row>
    <row r="68" spans="2:9" x14ac:dyDescent="0.25">
      <c r="B68" s="2">
        <f t="shared" si="14"/>
        <v>1309</v>
      </c>
      <c r="C68" s="2" t="s">
        <v>50</v>
      </c>
      <c r="D68" s="19"/>
      <c r="E68" s="9">
        <v>1881984.11</v>
      </c>
      <c r="I68" s="6" t="str">
        <f t="shared" si="2"/>
        <v>INSERT INTO b_13(codigo_cuenta_b13, saldo_cuenta_b13) VALUES('1309', 1881984.11);</v>
      </c>
    </row>
    <row r="69" spans="2:9" x14ac:dyDescent="0.25">
      <c r="B69" s="2">
        <f t="shared" si="14"/>
        <v>1310</v>
      </c>
      <c r="C69" s="2" t="s">
        <v>51</v>
      </c>
      <c r="D69" s="19"/>
      <c r="E69" s="9">
        <v>0</v>
      </c>
      <c r="I69" s="6" t="str">
        <f t="shared" si="2"/>
        <v>INSERT INTO b_13(codigo_cuenta_b13, saldo_cuenta_b13) VALUES('1310', 0);</v>
      </c>
    </row>
    <row r="70" spans="2:9" x14ac:dyDescent="0.25">
      <c r="B70" s="2">
        <f t="shared" si="14"/>
        <v>1311</v>
      </c>
      <c r="C70" s="2" t="s">
        <v>52</v>
      </c>
      <c r="D70" s="19"/>
      <c r="E70" s="9">
        <v>0</v>
      </c>
      <c r="I70" s="6" t="str">
        <f t="shared" si="2"/>
        <v>INSERT INTO b_13(codigo_cuenta_b13, saldo_cuenta_b13) VALUES('1311', 0);</v>
      </c>
    </row>
    <row r="71" spans="2:9" x14ac:dyDescent="0.25">
      <c r="B71" s="2">
        <f t="shared" si="14"/>
        <v>1312</v>
      </c>
      <c r="C71" s="2" t="s">
        <v>53</v>
      </c>
      <c r="D71" s="19"/>
      <c r="E71" s="9">
        <v>93749.61</v>
      </c>
      <c r="I71" s="6" t="str">
        <f t="shared" si="2"/>
        <v>INSERT INTO b_13(codigo_cuenta_b13, saldo_cuenta_b13) VALUES('1312', 93749.61);</v>
      </c>
    </row>
    <row r="72" spans="2:9" x14ac:dyDescent="0.25">
      <c r="B72" s="1">
        <v>1399</v>
      </c>
      <c r="C72" s="1" t="s">
        <v>54</v>
      </c>
      <c r="D72" s="18">
        <v>8</v>
      </c>
      <c r="E72" s="5">
        <f t="shared" ref="E72" si="15">SUM(E73:E76)</f>
        <v>-536632.31999999995</v>
      </c>
      <c r="I72" s="6" t="str">
        <f t="shared" si="2"/>
        <v>INSERT INTO b_13(codigo_cuenta_b13, saldo_cuenta_b13) VALUES('1399', -536632.32);</v>
      </c>
    </row>
    <row r="73" spans="2:9" x14ac:dyDescent="0.25">
      <c r="B73" s="2">
        <v>139905</v>
      </c>
      <c r="C73" s="2" t="s">
        <v>55</v>
      </c>
      <c r="D73" s="19"/>
      <c r="E73" s="9">
        <v>-489855.66</v>
      </c>
      <c r="F73" s="32"/>
      <c r="G73" s="12"/>
      <c r="I73" s="6" t="str">
        <f t="shared" si="2"/>
        <v>INSERT INTO b_13(codigo_cuenta_b13, saldo_cuenta_b13) VALUES('139905', -489855.66);</v>
      </c>
    </row>
    <row r="74" spans="2:9" x14ac:dyDescent="0.25">
      <c r="B74" s="2">
        <f>B73+5</f>
        <v>139910</v>
      </c>
      <c r="C74" s="2" t="s">
        <v>56</v>
      </c>
      <c r="D74" s="19"/>
      <c r="E74" s="9"/>
      <c r="G74" s="12"/>
      <c r="I74" s="6" t="str">
        <f t="shared" ref="I74:I137" si="16">"INSERT INTO b_13(codigo_cuenta_b13, saldo_cuenta_b13) VALUES('"&amp;B74&amp;"', "&amp;E74&amp;");"</f>
        <v>INSERT INTO b_13(codigo_cuenta_b13, saldo_cuenta_b13) VALUES('139910', );</v>
      </c>
    </row>
    <row r="75" spans="2:9" x14ac:dyDescent="0.25">
      <c r="B75" s="2">
        <f>B74+5</f>
        <v>139915</v>
      </c>
      <c r="C75" s="2" t="s">
        <v>57</v>
      </c>
      <c r="D75" s="19"/>
      <c r="E75" s="9">
        <v>-46776.66</v>
      </c>
      <c r="F75" s="32"/>
      <c r="G75" s="12"/>
      <c r="I75" s="6" t="str">
        <f t="shared" si="16"/>
        <v>INSERT INTO b_13(codigo_cuenta_b13, saldo_cuenta_b13) VALUES('139915', -46776.66);</v>
      </c>
    </row>
    <row r="76" spans="2:9" x14ac:dyDescent="0.25">
      <c r="B76" s="2">
        <v>139990</v>
      </c>
      <c r="C76" s="2" t="s">
        <v>40</v>
      </c>
      <c r="D76" s="19"/>
      <c r="E76" s="9"/>
      <c r="G76" s="22"/>
      <c r="I76" s="6" t="str">
        <f t="shared" si="16"/>
        <v>INSERT INTO b_13(codigo_cuenta_b13, saldo_cuenta_b13) VALUES('139990', );</v>
      </c>
    </row>
    <row r="77" spans="2:9" x14ac:dyDescent="0.25">
      <c r="B77" s="1">
        <v>14</v>
      </c>
      <c r="C77" s="1" t="s">
        <v>58</v>
      </c>
      <c r="D77" s="18">
        <v>9</v>
      </c>
      <c r="E77" s="5">
        <f t="shared" ref="E77" si="17">E78+E85+E89+E93+E100+E103+E108</f>
        <v>2708863.1099999989</v>
      </c>
      <c r="I77" s="6" t="str">
        <f t="shared" si="16"/>
        <v>INSERT INTO b_13(codigo_cuenta_b13, saldo_cuenta_b13) VALUES('14', 2708863.11);</v>
      </c>
    </row>
    <row r="78" spans="2:9" x14ac:dyDescent="0.25">
      <c r="B78" s="1">
        <v>1401</v>
      </c>
      <c r="C78" s="1" t="s">
        <v>59</v>
      </c>
      <c r="D78" s="18"/>
      <c r="E78" s="5">
        <f t="shared" ref="E78" si="18">SUM(E79:E84)</f>
        <v>553145.22</v>
      </c>
      <c r="I78" s="6" t="str">
        <f t="shared" si="16"/>
        <v>INSERT INTO b_13(codigo_cuenta_b13, saldo_cuenta_b13) VALUES('1401', 553145.22);</v>
      </c>
    </row>
    <row r="79" spans="2:9" x14ac:dyDescent="0.25">
      <c r="B79" s="2">
        <v>140105</v>
      </c>
      <c r="C79" s="2" t="s">
        <v>60</v>
      </c>
      <c r="D79" s="19"/>
      <c r="E79" s="9">
        <v>464960.29</v>
      </c>
      <c r="I79" s="6" t="str">
        <f t="shared" si="16"/>
        <v>INSERT INTO b_13(codigo_cuenta_b13, saldo_cuenta_b13) VALUES('140105', 464960.29);</v>
      </c>
    </row>
    <row r="80" spans="2:9" x14ac:dyDescent="0.25">
      <c r="B80" s="2">
        <f>B79+5</f>
        <v>140110</v>
      </c>
      <c r="C80" s="2" t="s">
        <v>61</v>
      </c>
      <c r="D80" s="19"/>
      <c r="E80" s="9">
        <v>88184.93</v>
      </c>
      <c r="I80" s="6" t="str">
        <f t="shared" si="16"/>
        <v>INSERT INTO b_13(codigo_cuenta_b13, saldo_cuenta_b13) VALUES('140110', 88184.93);</v>
      </c>
    </row>
    <row r="81" spans="2:9" x14ac:dyDescent="0.25">
      <c r="B81" s="2">
        <f>B80+5</f>
        <v>140115</v>
      </c>
      <c r="C81" s="2" t="s">
        <v>62</v>
      </c>
      <c r="D81" s="19"/>
      <c r="E81" s="9">
        <v>0</v>
      </c>
      <c r="I81" s="6" t="str">
        <f t="shared" si="16"/>
        <v>INSERT INTO b_13(codigo_cuenta_b13, saldo_cuenta_b13) VALUES('140115', 0);</v>
      </c>
    </row>
    <row r="82" spans="2:9" x14ac:dyDescent="0.25">
      <c r="B82" s="2">
        <f>B81+5</f>
        <v>140120</v>
      </c>
      <c r="C82" s="2" t="s">
        <v>63</v>
      </c>
      <c r="D82" s="19"/>
      <c r="E82" s="9">
        <v>0</v>
      </c>
      <c r="I82" s="6" t="str">
        <f t="shared" si="16"/>
        <v>INSERT INTO b_13(codigo_cuenta_b13, saldo_cuenta_b13) VALUES('140120', 0);</v>
      </c>
    </row>
    <row r="83" spans="2:9" x14ac:dyDescent="0.25">
      <c r="B83" s="2">
        <f>B82+5</f>
        <v>140125</v>
      </c>
      <c r="C83" s="2" t="s">
        <v>64</v>
      </c>
      <c r="D83" s="19"/>
      <c r="E83" s="9">
        <v>0</v>
      </c>
      <c r="I83" s="6" t="str">
        <f t="shared" si="16"/>
        <v>INSERT INTO b_13(codigo_cuenta_b13, saldo_cuenta_b13) VALUES('140125', 0);</v>
      </c>
    </row>
    <row r="84" spans="2:9" x14ac:dyDescent="0.25">
      <c r="B84" s="2">
        <f>B83+5</f>
        <v>140130</v>
      </c>
      <c r="C84" s="2" t="s">
        <v>65</v>
      </c>
      <c r="D84" s="19"/>
      <c r="E84" s="9">
        <v>0</v>
      </c>
      <c r="I84" s="6" t="str">
        <f t="shared" si="16"/>
        <v>INSERT INTO b_13(codigo_cuenta_b13, saldo_cuenta_b13) VALUES('140130', 0);</v>
      </c>
    </row>
    <row r="85" spans="2:9" x14ac:dyDescent="0.25">
      <c r="B85" s="1">
        <v>1402</v>
      </c>
      <c r="C85" s="1" t="s">
        <v>66</v>
      </c>
      <c r="D85" s="18"/>
      <c r="E85" s="5">
        <f t="shared" ref="E85" si="19">SUM(E86:E88)</f>
        <v>0</v>
      </c>
      <c r="I85" s="6" t="str">
        <f t="shared" si="16"/>
        <v>INSERT INTO b_13(codigo_cuenta_b13, saldo_cuenta_b13) VALUES('1402', 0);</v>
      </c>
    </row>
    <row r="86" spans="2:9" x14ac:dyDescent="0.25">
      <c r="B86" s="2">
        <v>140205</v>
      </c>
      <c r="C86" s="2" t="s">
        <v>67</v>
      </c>
      <c r="D86" s="19"/>
      <c r="E86" s="9">
        <v>0</v>
      </c>
      <c r="I86" s="6" t="str">
        <f t="shared" si="16"/>
        <v>INSERT INTO b_13(codigo_cuenta_b13, saldo_cuenta_b13) VALUES('140205', 0);</v>
      </c>
    </row>
    <row r="87" spans="2:9" x14ac:dyDescent="0.25">
      <c r="B87" s="2">
        <f>+B86+5</f>
        <v>140210</v>
      </c>
      <c r="C87" s="2" t="s">
        <v>68</v>
      </c>
      <c r="D87" s="19"/>
      <c r="E87" s="9">
        <v>0</v>
      </c>
      <c r="I87" s="6" t="str">
        <f t="shared" si="16"/>
        <v>INSERT INTO b_13(codigo_cuenta_b13, saldo_cuenta_b13) VALUES('140210', 0);</v>
      </c>
    </row>
    <row r="88" spans="2:9" x14ac:dyDescent="0.25">
      <c r="B88" s="2">
        <f>+B87+5</f>
        <v>140215</v>
      </c>
      <c r="C88" s="2" t="s">
        <v>69</v>
      </c>
      <c r="D88" s="19"/>
      <c r="E88" s="9">
        <v>0</v>
      </c>
      <c r="I88" s="6" t="str">
        <f t="shared" si="16"/>
        <v>INSERT INTO b_13(codigo_cuenta_b13, saldo_cuenta_b13) VALUES('140215', 0);</v>
      </c>
    </row>
    <row r="89" spans="2:9" x14ac:dyDescent="0.25">
      <c r="B89" s="1">
        <v>1403</v>
      </c>
      <c r="C89" s="1" t="s">
        <v>70</v>
      </c>
      <c r="D89" s="18">
        <v>10</v>
      </c>
      <c r="E89" s="5">
        <f t="shared" ref="E89" si="20">SUM(E90:E92)</f>
        <v>15307.37</v>
      </c>
      <c r="I89" s="6" t="str">
        <f t="shared" si="16"/>
        <v>INSERT INTO b_13(codigo_cuenta_b13, saldo_cuenta_b13) VALUES('1403', 15307.37);</v>
      </c>
    </row>
    <row r="90" spans="2:9" x14ac:dyDescent="0.25">
      <c r="B90" s="2">
        <v>140305</v>
      </c>
      <c r="C90" s="2" t="s">
        <v>71</v>
      </c>
      <c r="D90" s="19"/>
      <c r="E90" s="9">
        <v>0</v>
      </c>
      <c r="I90" s="6" t="str">
        <f t="shared" si="16"/>
        <v>INSERT INTO b_13(codigo_cuenta_b13, saldo_cuenta_b13) VALUES('140305', 0);</v>
      </c>
    </row>
    <row r="91" spans="2:9" x14ac:dyDescent="0.25">
      <c r="B91" s="2">
        <f>+B90+5</f>
        <v>140310</v>
      </c>
      <c r="C91" s="2" t="s">
        <v>72</v>
      </c>
      <c r="D91" s="19"/>
      <c r="E91" s="9">
        <v>15277.720000000001</v>
      </c>
      <c r="I91" s="6" t="str">
        <f t="shared" si="16"/>
        <v>INSERT INTO b_13(codigo_cuenta_b13, saldo_cuenta_b13) VALUES('140310', 15277.72);</v>
      </c>
    </row>
    <row r="92" spans="2:9" x14ac:dyDescent="0.25">
      <c r="B92" s="2">
        <v>140390</v>
      </c>
      <c r="C92" s="2" t="s">
        <v>73</v>
      </c>
      <c r="D92" s="19"/>
      <c r="E92" s="9">
        <v>29.65</v>
      </c>
      <c r="I92" s="6" t="str">
        <f t="shared" si="16"/>
        <v>INSERT INTO b_13(codigo_cuenta_b13, saldo_cuenta_b13) VALUES('140390', 29.65);</v>
      </c>
    </row>
    <row r="93" spans="2:9" x14ac:dyDescent="0.25">
      <c r="B93" s="1">
        <v>1404</v>
      </c>
      <c r="C93" s="1" t="s">
        <v>74</v>
      </c>
      <c r="D93" s="18">
        <v>11</v>
      </c>
      <c r="E93" s="5">
        <f t="shared" ref="E93" si="21">SUM(E94:E99)</f>
        <v>0</v>
      </c>
      <c r="I93" s="6" t="str">
        <f t="shared" si="16"/>
        <v>INSERT INTO b_13(codigo_cuenta_b13, saldo_cuenta_b13) VALUES('1404', 0);</v>
      </c>
    </row>
    <row r="94" spans="2:9" x14ac:dyDescent="0.25">
      <c r="B94" s="2">
        <v>140405</v>
      </c>
      <c r="C94" s="2" t="s">
        <v>60</v>
      </c>
      <c r="D94" s="19"/>
      <c r="E94" s="9">
        <v>0</v>
      </c>
      <c r="I94" s="6" t="str">
        <f t="shared" si="16"/>
        <v>INSERT INTO b_13(codigo_cuenta_b13, saldo_cuenta_b13) VALUES('140405', 0);</v>
      </c>
    </row>
    <row r="95" spans="2:9" x14ac:dyDescent="0.25">
      <c r="B95" s="2">
        <f>+B94+5</f>
        <v>140410</v>
      </c>
      <c r="C95" s="2" t="s">
        <v>61</v>
      </c>
      <c r="D95" s="19"/>
      <c r="E95" s="9">
        <v>0</v>
      </c>
      <c r="I95" s="6" t="str">
        <f t="shared" si="16"/>
        <v>INSERT INTO b_13(codigo_cuenta_b13, saldo_cuenta_b13) VALUES('140410', 0);</v>
      </c>
    </row>
    <row r="96" spans="2:9" x14ac:dyDescent="0.25">
      <c r="B96" s="2">
        <f>+B95+5</f>
        <v>140415</v>
      </c>
      <c r="C96" s="2" t="s">
        <v>62</v>
      </c>
      <c r="D96" s="19"/>
      <c r="E96" s="9">
        <v>0</v>
      </c>
      <c r="I96" s="6" t="str">
        <f t="shared" si="16"/>
        <v>INSERT INTO b_13(codigo_cuenta_b13, saldo_cuenta_b13) VALUES('140415', 0);</v>
      </c>
    </row>
    <row r="97" spans="2:9" x14ac:dyDescent="0.25">
      <c r="B97" s="2">
        <f>+B96+5</f>
        <v>140420</v>
      </c>
      <c r="C97" s="2" t="s">
        <v>63</v>
      </c>
      <c r="D97" s="19"/>
      <c r="E97" s="9">
        <v>0</v>
      </c>
      <c r="I97" s="6" t="str">
        <f t="shared" si="16"/>
        <v>INSERT INTO b_13(codigo_cuenta_b13, saldo_cuenta_b13) VALUES('140420', 0);</v>
      </c>
    </row>
    <row r="98" spans="2:9" x14ac:dyDescent="0.25">
      <c r="B98" s="2">
        <f>+B97+5</f>
        <v>140425</v>
      </c>
      <c r="C98" s="2" t="s">
        <v>64</v>
      </c>
      <c r="D98" s="19"/>
      <c r="E98" s="9">
        <v>0</v>
      </c>
      <c r="I98" s="6" t="str">
        <f t="shared" si="16"/>
        <v>INSERT INTO b_13(codigo_cuenta_b13, saldo_cuenta_b13) VALUES('140425', 0);</v>
      </c>
    </row>
    <row r="99" spans="2:9" x14ac:dyDescent="0.25">
      <c r="B99" s="2">
        <f>+B98+5</f>
        <v>140430</v>
      </c>
      <c r="C99" s="2" t="s">
        <v>65</v>
      </c>
      <c r="D99" s="19"/>
      <c r="E99" s="9">
        <v>0</v>
      </c>
      <c r="I99" s="6" t="str">
        <f t="shared" si="16"/>
        <v>INSERT INTO b_13(codigo_cuenta_b13, saldo_cuenta_b13) VALUES('140430', 0);</v>
      </c>
    </row>
    <row r="100" spans="2:9" x14ac:dyDescent="0.25">
      <c r="B100" s="1">
        <v>1405</v>
      </c>
      <c r="C100" s="1" t="s">
        <v>75</v>
      </c>
      <c r="D100" s="18"/>
      <c r="E100" s="5">
        <f t="shared" ref="E100" si="22">SUM(E101:E102)</f>
        <v>2114995.1099999989</v>
      </c>
      <c r="I100" s="6" t="str">
        <f t="shared" si="16"/>
        <v>INSERT INTO b_13(codigo_cuenta_b13, saldo_cuenta_b13) VALUES('1405', 2114995.11);</v>
      </c>
    </row>
    <row r="101" spans="2:9" x14ac:dyDescent="0.25">
      <c r="B101" s="2">
        <v>140505</v>
      </c>
      <c r="C101" s="2" t="s">
        <v>76</v>
      </c>
      <c r="D101" s="19"/>
      <c r="E101" s="9">
        <v>597560.28999999969</v>
      </c>
      <c r="G101" s="22"/>
      <c r="I101" s="6" t="str">
        <f t="shared" si="16"/>
        <v>INSERT INTO b_13(codigo_cuenta_b13, saldo_cuenta_b13) VALUES('140505', 597560.29);</v>
      </c>
    </row>
    <row r="102" spans="2:9" x14ac:dyDescent="0.25">
      <c r="B102" s="2">
        <f>+B101+5</f>
        <v>140510</v>
      </c>
      <c r="C102" s="2" t="s">
        <v>71</v>
      </c>
      <c r="D102" s="19"/>
      <c r="E102" s="9">
        <v>1517434.8199999991</v>
      </c>
      <c r="G102" s="22"/>
      <c r="I102" s="6" t="str">
        <f t="shared" si="16"/>
        <v>INSERT INTO b_13(codigo_cuenta_b13, saldo_cuenta_b13) VALUES('140510', 1517434.82);</v>
      </c>
    </row>
    <row r="103" spans="2:9" x14ac:dyDescent="0.25">
      <c r="B103" s="1">
        <v>1490</v>
      </c>
      <c r="C103" s="1" t="s">
        <v>77</v>
      </c>
      <c r="D103" s="18">
        <v>12</v>
      </c>
      <c r="E103" s="5">
        <f t="shared" ref="E103" si="23">SUM(E104:E107)</f>
        <v>25415.41</v>
      </c>
      <c r="I103" s="6" t="str">
        <f t="shared" si="16"/>
        <v>INSERT INTO b_13(codigo_cuenta_b13, saldo_cuenta_b13) VALUES('1490', 25415.41);</v>
      </c>
    </row>
    <row r="104" spans="2:9" x14ac:dyDescent="0.25">
      <c r="B104" s="2">
        <v>149005</v>
      </c>
      <c r="C104" s="2" t="s">
        <v>78</v>
      </c>
      <c r="D104" s="19"/>
      <c r="E104" s="9">
        <v>0</v>
      </c>
      <c r="I104" s="6" t="str">
        <f t="shared" si="16"/>
        <v>INSERT INTO b_13(codigo_cuenta_b13, saldo_cuenta_b13) VALUES('149005', 0);</v>
      </c>
    </row>
    <row r="105" spans="2:9" x14ac:dyDescent="0.25">
      <c r="B105" s="2">
        <f>+B104+5</f>
        <v>149010</v>
      </c>
      <c r="C105" s="2" t="s">
        <v>79</v>
      </c>
      <c r="D105" s="19"/>
      <c r="E105" s="9">
        <v>0</v>
      </c>
      <c r="I105" s="6" t="str">
        <f t="shared" si="16"/>
        <v>INSERT INTO b_13(codigo_cuenta_b13, saldo_cuenta_b13) VALUES('149010', 0);</v>
      </c>
    </row>
    <row r="106" spans="2:9" x14ac:dyDescent="0.25">
      <c r="B106" s="2">
        <f>+B105+5</f>
        <v>149015</v>
      </c>
      <c r="C106" s="2" t="s">
        <v>80</v>
      </c>
      <c r="D106" s="19"/>
      <c r="E106" s="9">
        <v>0</v>
      </c>
      <c r="I106" s="6" t="str">
        <f t="shared" si="16"/>
        <v>INSERT INTO b_13(codigo_cuenta_b13, saldo_cuenta_b13) VALUES('149015', 0);</v>
      </c>
    </row>
    <row r="107" spans="2:9" x14ac:dyDescent="0.25">
      <c r="B107" s="2">
        <v>149090</v>
      </c>
      <c r="C107" s="2" t="s">
        <v>81</v>
      </c>
      <c r="D107" s="19"/>
      <c r="E107" s="9">
        <v>25415.41</v>
      </c>
      <c r="I107" s="6" t="str">
        <f t="shared" si="16"/>
        <v>INSERT INTO b_13(codigo_cuenta_b13, saldo_cuenta_b13) VALUES('149090', 25415.41);</v>
      </c>
    </row>
    <row r="108" spans="2:9" x14ac:dyDescent="0.25">
      <c r="B108" s="1">
        <v>1499</v>
      </c>
      <c r="C108" s="1" t="s">
        <v>82</v>
      </c>
      <c r="D108" s="18"/>
      <c r="E108" s="5">
        <f t="shared" ref="E108" si="24">SUM(E109:E113)</f>
        <v>0</v>
      </c>
      <c r="I108" s="6" t="str">
        <f t="shared" si="16"/>
        <v>INSERT INTO b_13(codigo_cuenta_b13, saldo_cuenta_b13) VALUES('1499', 0);</v>
      </c>
    </row>
    <row r="109" spans="2:9" x14ac:dyDescent="0.25">
      <c r="B109" s="2">
        <v>149905</v>
      </c>
      <c r="C109" s="2" t="s">
        <v>83</v>
      </c>
      <c r="D109" s="19"/>
      <c r="E109" s="9">
        <v>0</v>
      </c>
      <c r="I109" s="6" t="str">
        <f t="shared" si="16"/>
        <v>INSERT INTO b_13(codigo_cuenta_b13, saldo_cuenta_b13) VALUES('149905', 0);</v>
      </c>
    </row>
    <row r="110" spans="2:9" x14ac:dyDescent="0.25">
      <c r="B110" s="2">
        <f>+B109+5</f>
        <v>149910</v>
      </c>
      <c r="C110" s="2" t="s">
        <v>84</v>
      </c>
      <c r="D110" s="19"/>
      <c r="E110" s="9">
        <v>0</v>
      </c>
      <c r="I110" s="6" t="str">
        <f t="shared" si="16"/>
        <v>INSERT INTO b_13(codigo_cuenta_b13, saldo_cuenta_b13) VALUES('149910', 0);</v>
      </c>
    </row>
    <row r="111" spans="2:9" x14ac:dyDescent="0.25">
      <c r="B111" s="2">
        <f>+B110+5</f>
        <v>149915</v>
      </c>
      <c r="C111" s="2" t="s">
        <v>85</v>
      </c>
      <c r="D111" s="19"/>
      <c r="E111" s="9">
        <v>0</v>
      </c>
      <c r="I111" s="6" t="str">
        <f t="shared" si="16"/>
        <v>INSERT INTO b_13(codigo_cuenta_b13, saldo_cuenta_b13) VALUES('149915', 0);</v>
      </c>
    </row>
    <row r="112" spans="2:9" x14ac:dyDescent="0.25">
      <c r="B112" s="2">
        <f>+B111+5</f>
        <v>149920</v>
      </c>
      <c r="C112" s="2" t="s">
        <v>86</v>
      </c>
      <c r="D112" s="19"/>
      <c r="E112" s="9">
        <v>0</v>
      </c>
      <c r="I112" s="6" t="str">
        <f t="shared" si="16"/>
        <v>INSERT INTO b_13(codigo_cuenta_b13, saldo_cuenta_b13) VALUES('149920', 0);</v>
      </c>
    </row>
    <row r="113" spans="2:9" x14ac:dyDescent="0.25">
      <c r="B113" s="2">
        <v>149990</v>
      </c>
      <c r="C113" s="2" t="s">
        <v>40</v>
      </c>
      <c r="D113" s="19"/>
      <c r="E113" s="9">
        <v>0</v>
      </c>
      <c r="I113" s="6" t="str">
        <f t="shared" si="16"/>
        <v>INSERT INTO b_13(codigo_cuenta_b13, saldo_cuenta_b13) VALUES('149990', 0);</v>
      </c>
    </row>
    <row r="114" spans="2:9" x14ac:dyDescent="0.25">
      <c r="B114" s="1">
        <v>15</v>
      </c>
      <c r="C114" s="1" t="s">
        <v>87</v>
      </c>
      <c r="D114" s="18">
        <v>13</v>
      </c>
      <c r="E114" s="5">
        <f t="shared" ref="E114" si="25">E115+E120+E124</f>
        <v>429976.76999999996</v>
      </c>
      <c r="I114" s="6" t="str">
        <f t="shared" si="16"/>
        <v>INSERT INTO b_13(codigo_cuenta_b13, saldo_cuenta_b13) VALUES('15', 429976.77);</v>
      </c>
    </row>
    <row r="115" spans="2:9" x14ac:dyDescent="0.25">
      <c r="B115" s="1">
        <v>1501</v>
      </c>
      <c r="C115" s="1" t="s">
        <v>88</v>
      </c>
      <c r="D115" s="18"/>
      <c r="E115" s="5">
        <f t="shared" ref="E115" si="26">SUM(E116:E119)</f>
        <v>149687.18</v>
      </c>
      <c r="I115" s="6" t="str">
        <f t="shared" si="16"/>
        <v>INSERT INTO b_13(codigo_cuenta_b13, saldo_cuenta_b13) VALUES('1501', 149687.18);</v>
      </c>
    </row>
    <row r="116" spans="2:9" x14ac:dyDescent="0.25">
      <c r="B116" s="2">
        <v>150105</v>
      </c>
      <c r="C116" s="2" t="s">
        <v>89</v>
      </c>
      <c r="D116" s="19"/>
      <c r="E116" s="9">
        <v>0</v>
      </c>
      <c r="I116" s="6" t="str">
        <f t="shared" si="16"/>
        <v>INSERT INTO b_13(codigo_cuenta_b13, saldo_cuenta_b13) VALUES('150105', 0);</v>
      </c>
    </row>
    <row r="117" spans="2:9" x14ac:dyDescent="0.25">
      <c r="B117" s="2">
        <f>+B116+5</f>
        <v>150110</v>
      </c>
      <c r="C117" s="2" t="s">
        <v>90</v>
      </c>
      <c r="D117" s="19"/>
      <c r="E117" s="9">
        <v>0</v>
      </c>
      <c r="I117" s="6" t="str">
        <f t="shared" si="16"/>
        <v>INSERT INTO b_13(codigo_cuenta_b13, saldo_cuenta_b13) VALUES('150110', 0);</v>
      </c>
    </row>
    <row r="118" spans="2:9" x14ac:dyDescent="0.25">
      <c r="B118" s="2">
        <f>+B117+5</f>
        <v>150115</v>
      </c>
      <c r="C118" s="2" t="s">
        <v>91</v>
      </c>
      <c r="D118" s="19"/>
      <c r="E118" s="9">
        <v>0</v>
      </c>
      <c r="I118" s="6" t="str">
        <f t="shared" si="16"/>
        <v>INSERT INTO b_13(codigo_cuenta_b13, saldo_cuenta_b13) VALUES('150115', 0);</v>
      </c>
    </row>
    <row r="119" spans="2:9" x14ac:dyDescent="0.25">
      <c r="B119" s="2">
        <f>+B118+5</f>
        <v>150120</v>
      </c>
      <c r="C119" s="2" t="s">
        <v>92</v>
      </c>
      <c r="D119" s="19"/>
      <c r="E119" s="9">
        <v>149687.18</v>
      </c>
      <c r="I119" s="6" t="str">
        <f t="shared" si="16"/>
        <v>INSERT INTO b_13(codigo_cuenta_b13, saldo_cuenta_b13) VALUES('150120', 149687.18);</v>
      </c>
    </row>
    <row r="120" spans="2:9" x14ac:dyDescent="0.25">
      <c r="B120" s="1">
        <v>1502</v>
      </c>
      <c r="C120" s="1" t="s">
        <v>93</v>
      </c>
      <c r="D120" s="18"/>
      <c r="E120" s="5">
        <f t="shared" ref="E120" si="27">SUM(E121:E123)</f>
        <v>280289.58999999997</v>
      </c>
      <c r="I120" s="6" t="str">
        <f t="shared" si="16"/>
        <v>INSERT INTO b_13(codigo_cuenta_b13, saldo_cuenta_b13) VALUES('1502', 280289.59);</v>
      </c>
    </row>
    <row r="121" spans="2:9" x14ac:dyDescent="0.25">
      <c r="B121" s="2">
        <v>150205</v>
      </c>
      <c r="C121" s="2" t="s">
        <v>94</v>
      </c>
      <c r="D121" s="19"/>
      <c r="E121" s="9">
        <v>280289.58999999997</v>
      </c>
      <c r="I121" s="6" t="str">
        <f t="shared" si="16"/>
        <v>INSERT INTO b_13(codigo_cuenta_b13, saldo_cuenta_b13) VALUES('150205', 280289.59);</v>
      </c>
    </row>
    <row r="122" spans="2:9" x14ac:dyDescent="0.25">
      <c r="B122" s="2">
        <f>+B121+5</f>
        <v>150210</v>
      </c>
      <c r="C122" s="2" t="s">
        <v>95</v>
      </c>
      <c r="D122" s="19"/>
      <c r="E122" s="9">
        <v>0</v>
      </c>
      <c r="I122" s="6" t="str">
        <f t="shared" si="16"/>
        <v>INSERT INTO b_13(codigo_cuenta_b13, saldo_cuenta_b13) VALUES('150210', 0);</v>
      </c>
    </row>
    <row r="123" spans="2:9" x14ac:dyDescent="0.25">
      <c r="B123" s="2">
        <v>150299</v>
      </c>
      <c r="C123" s="2" t="s">
        <v>96</v>
      </c>
      <c r="D123" s="19"/>
      <c r="E123" s="9">
        <v>0</v>
      </c>
      <c r="I123" s="6" t="str">
        <f t="shared" si="16"/>
        <v>INSERT INTO b_13(codigo_cuenta_b13, saldo_cuenta_b13) VALUES('150299', 0);</v>
      </c>
    </row>
    <row r="124" spans="2:9" x14ac:dyDescent="0.25">
      <c r="B124" s="1">
        <v>1599</v>
      </c>
      <c r="C124" s="1" t="s">
        <v>97</v>
      </c>
      <c r="D124" s="18"/>
      <c r="E124" s="5">
        <v>0</v>
      </c>
      <c r="I124" s="6" t="str">
        <f t="shared" si="16"/>
        <v>INSERT INTO b_13(codigo_cuenta_b13, saldo_cuenta_b13) VALUES('1599', 0);</v>
      </c>
    </row>
    <row r="125" spans="2:9" x14ac:dyDescent="0.25">
      <c r="B125" s="1">
        <v>16</v>
      </c>
      <c r="C125" s="1" t="s">
        <v>98</v>
      </c>
      <c r="D125" s="18"/>
      <c r="E125" s="5">
        <f t="shared" ref="E125" si="28">E126+E130+E136</f>
        <v>212906.03999999992</v>
      </c>
      <c r="I125" s="6" t="str">
        <f t="shared" si="16"/>
        <v>INSERT INTO b_13(codigo_cuenta_b13, saldo_cuenta_b13) VALUES('16', 212906.04);</v>
      </c>
    </row>
    <row r="126" spans="2:9" x14ac:dyDescent="0.25">
      <c r="B126" s="1">
        <v>1601</v>
      </c>
      <c r="C126" s="1" t="s">
        <v>99</v>
      </c>
      <c r="D126" s="18"/>
      <c r="E126" s="5">
        <f t="shared" ref="E126" si="29">SUM(E127:E129)</f>
        <v>398107</v>
      </c>
      <c r="I126" s="6" t="str">
        <f t="shared" si="16"/>
        <v>INSERT INTO b_13(codigo_cuenta_b13, saldo_cuenta_b13) VALUES('1601', 398107);</v>
      </c>
    </row>
    <row r="127" spans="2:9" x14ac:dyDescent="0.25">
      <c r="B127" s="2">
        <v>160105</v>
      </c>
      <c r="C127" s="2" t="s">
        <v>100</v>
      </c>
      <c r="D127" s="19"/>
      <c r="E127" s="9">
        <v>0</v>
      </c>
      <c r="I127" s="6" t="str">
        <f t="shared" si="16"/>
        <v>INSERT INTO b_13(codigo_cuenta_b13, saldo_cuenta_b13) VALUES('160105', 0);</v>
      </c>
    </row>
    <row r="128" spans="2:9" x14ac:dyDescent="0.25">
      <c r="B128" s="2">
        <f>+B127+5</f>
        <v>160110</v>
      </c>
      <c r="C128" s="2" t="s">
        <v>101</v>
      </c>
      <c r="D128" s="19"/>
      <c r="E128" s="9">
        <v>398107</v>
      </c>
      <c r="I128" s="6" t="str">
        <f t="shared" si="16"/>
        <v>INSERT INTO b_13(codigo_cuenta_b13, saldo_cuenta_b13) VALUES('160110', 398107);</v>
      </c>
    </row>
    <row r="129" spans="2:9" x14ac:dyDescent="0.25">
      <c r="B129" s="2">
        <f>+B128+5</f>
        <v>160115</v>
      </c>
      <c r="C129" s="2" t="s">
        <v>102</v>
      </c>
      <c r="D129" s="19"/>
      <c r="E129" s="9">
        <v>0</v>
      </c>
      <c r="I129" s="6" t="str">
        <f t="shared" si="16"/>
        <v>INSERT INTO b_13(codigo_cuenta_b13, saldo_cuenta_b13) VALUES('160115', 0);</v>
      </c>
    </row>
    <row r="130" spans="2:9" x14ac:dyDescent="0.25">
      <c r="B130" s="1">
        <v>1602</v>
      </c>
      <c r="C130" s="1" t="s">
        <v>103</v>
      </c>
      <c r="D130" s="18"/>
      <c r="E130" s="5">
        <f t="shared" ref="E130" si="30">SUM(E131:E135)</f>
        <v>441229.83999999997</v>
      </c>
      <c r="F130" s="22"/>
      <c r="I130" s="6" t="str">
        <f t="shared" si="16"/>
        <v>INSERT INTO b_13(codigo_cuenta_b13, saldo_cuenta_b13) VALUES('1602', 441229.84);</v>
      </c>
    </row>
    <row r="131" spans="2:9" x14ac:dyDescent="0.25">
      <c r="B131" s="2">
        <v>160205</v>
      </c>
      <c r="C131" s="2" t="s">
        <v>104</v>
      </c>
      <c r="D131" s="19"/>
      <c r="E131" s="9">
        <v>36715.07</v>
      </c>
      <c r="I131" s="6" t="str">
        <f t="shared" si="16"/>
        <v>INSERT INTO b_13(codigo_cuenta_b13, saldo_cuenta_b13) VALUES('160205', 36715.07);</v>
      </c>
    </row>
    <row r="132" spans="2:9" x14ac:dyDescent="0.25">
      <c r="B132" s="2">
        <f>+B131+5</f>
        <v>160210</v>
      </c>
      <c r="C132" s="2" t="s">
        <v>105</v>
      </c>
      <c r="D132" s="19"/>
      <c r="E132" s="9">
        <v>36297.99</v>
      </c>
      <c r="I132" s="6" t="str">
        <f t="shared" si="16"/>
        <v>INSERT INTO b_13(codigo_cuenta_b13, saldo_cuenta_b13) VALUES('160210', 36297.99);</v>
      </c>
    </row>
    <row r="133" spans="2:9" x14ac:dyDescent="0.25">
      <c r="B133" s="2">
        <f>+B132+5</f>
        <v>160215</v>
      </c>
      <c r="C133" s="2" t="s">
        <v>106</v>
      </c>
      <c r="D133" s="19"/>
      <c r="E133" s="9">
        <v>228582.03</v>
      </c>
      <c r="I133" s="6" t="str">
        <f t="shared" si="16"/>
        <v>INSERT INTO b_13(codigo_cuenta_b13, saldo_cuenta_b13) VALUES('160215', 228582.03);</v>
      </c>
    </row>
    <row r="134" spans="2:9" x14ac:dyDescent="0.25">
      <c r="B134" s="2">
        <f>+B133+5</f>
        <v>160220</v>
      </c>
      <c r="C134" s="2" t="s">
        <v>107</v>
      </c>
      <c r="D134" s="19"/>
      <c r="E134" s="9">
        <v>0</v>
      </c>
      <c r="I134" s="6" t="str">
        <f t="shared" si="16"/>
        <v>INSERT INTO b_13(codigo_cuenta_b13, saldo_cuenta_b13) VALUES('160220', 0);</v>
      </c>
    </row>
    <row r="135" spans="2:9" x14ac:dyDescent="0.25">
      <c r="B135" s="2">
        <v>160290</v>
      </c>
      <c r="C135" s="2" t="s">
        <v>81</v>
      </c>
      <c r="D135" s="19"/>
      <c r="E135" s="9">
        <v>139634.75</v>
      </c>
      <c r="I135" s="6" t="str">
        <f t="shared" si="16"/>
        <v>INSERT INTO b_13(codigo_cuenta_b13, saldo_cuenta_b13) VALUES('160290', 139634.75);</v>
      </c>
    </row>
    <row r="136" spans="2:9" x14ac:dyDescent="0.25">
      <c r="B136" s="1">
        <v>1699</v>
      </c>
      <c r="C136" s="1" t="s">
        <v>108</v>
      </c>
      <c r="D136" s="18"/>
      <c r="E136" s="5">
        <f>SUM(E137:E142)</f>
        <v>-626430.80000000005</v>
      </c>
      <c r="I136" s="6" t="str">
        <f t="shared" si="16"/>
        <v>INSERT INTO b_13(codigo_cuenta_b13, saldo_cuenta_b13) VALUES('1699', -626430.8);</v>
      </c>
    </row>
    <row r="137" spans="2:9" x14ac:dyDescent="0.25">
      <c r="B137" s="2">
        <v>169905</v>
      </c>
      <c r="C137" s="2" t="s">
        <v>109</v>
      </c>
      <c r="D137" s="19"/>
      <c r="E137" s="9">
        <v>-216734.38</v>
      </c>
      <c r="I137" s="6" t="str">
        <f t="shared" si="16"/>
        <v>INSERT INTO b_13(codigo_cuenta_b13, saldo_cuenta_b13) VALUES('169905', -216734.38);</v>
      </c>
    </row>
    <row r="138" spans="2:9" x14ac:dyDescent="0.25">
      <c r="B138" s="2">
        <f>+B137+5</f>
        <v>169910</v>
      </c>
      <c r="C138" s="2" t="s">
        <v>110</v>
      </c>
      <c r="D138" s="19"/>
      <c r="E138" s="9">
        <v>-29483.02</v>
      </c>
      <c r="I138" s="6" t="str">
        <f t="shared" ref="I138:I201" si="31">"INSERT INTO b_13(codigo_cuenta_b13, saldo_cuenta_b13) VALUES('"&amp;B138&amp;"', "&amp;E138&amp;");"</f>
        <v>INSERT INTO b_13(codigo_cuenta_b13, saldo_cuenta_b13) VALUES('169910', -29483.02);</v>
      </c>
    </row>
    <row r="139" spans="2:9" x14ac:dyDescent="0.25">
      <c r="B139" s="2">
        <f>+B138+5</f>
        <v>169915</v>
      </c>
      <c r="C139" s="2" t="s">
        <v>111</v>
      </c>
      <c r="D139" s="19"/>
      <c r="E139" s="9">
        <v>-30000.87</v>
      </c>
      <c r="I139" s="6" t="str">
        <f t="shared" si="31"/>
        <v>INSERT INTO b_13(codigo_cuenta_b13, saldo_cuenta_b13) VALUES('169915', -30000.87);</v>
      </c>
    </row>
    <row r="140" spans="2:9" x14ac:dyDescent="0.25">
      <c r="B140" s="2">
        <f>+B139+5</f>
        <v>169920</v>
      </c>
      <c r="C140" s="2" t="s">
        <v>112</v>
      </c>
      <c r="D140" s="19"/>
      <c r="E140" s="9">
        <v>-182131.01</v>
      </c>
      <c r="I140" s="6" t="str">
        <f t="shared" si="31"/>
        <v>INSERT INTO b_13(codigo_cuenta_b13, saldo_cuenta_b13) VALUES('169920', -182131.01);</v>
      </c>
    </row>
    <row r="141" spans="2:9" x14ac:dyDescent="0.25">
      <c r="B141" s="2">
        <f>+B140+5</f>
        <v>169925</v>
      </c>
      <c r="C141" s="2" t="s">
        <v>113</v>
      </c>
      <c r="D141" s="19"/>
      <c r="E141" s="9">
        <v>0</v>
      </c>
      <c r="I141" s="6" t="str">
        <f t="shared" si="31"/>
        <v>INSERT INTO b_13(codigo_cuenta_b13, saldo_cuenta_b13) VALUES('169925', 0);</v>
      </c>
    </row>
    <row r="142" spans="2:9" x14ac:dyDescent="0.25">
      <c r="B142" s="2">
        <v>169990</v>
      </c>
      <c r="C142" s="2" t="s">
        <v>114</v>
      </c>
      <c r="D142" s="19"/>
      <c r="E142" s="9">
        <v>-168081.52</v>
      </c>
      <c r="I142" s="6" t="str">
        <f t="shared" si="31"/>
        <v>INSERT INTO b_13(codigo_cuenta_b13, saldo_cuenta_b13) VALUES('169990', -168081.52);</v>
      </c>
    </row>
    <row r="143" spans="2:9" x14ac:dyDescent="0.25">
      <c r="B143" s="1">
        <v>17</v>
      </c>
      <c r="C143" s="1" t="s">
        <v>115</v>
      </c>
      <c r="D143" s="18">
        <v>14</v>
      </c>
      <c r="E143" s="5">
        <v>0</v>
      </c>
      <c r="I143" s="6" t="str">
        <f t="shared" si="31"/>
        <v>INSERT INTO b_13(codigo_cuenta_b13, saldo_cuenta_b13) VALUES('17', 0);</v>
      </c>
    </row>
    <row r="144" spans="2:9" x14ac:dyDescent="0.25">
      <c r="B144" s="1">
        <v>1701</v>
      </c>
      <c r="C144" s="2" t="s">
        <v>116</v>
      </c>
      <c r="D144" s="19"/>
      <c r="E144" s="9">
        <v>0</v>
      </c>
      <c r="I144" s="6" t="str">
        <f t="shared" si="31"/>
        <v>INSERT INTO b_13(codigo_cuenta_b13, saldo_cuenta_b13) VALUES('1701', 0);</v>
      </c>
    </row>
    <row r="145" spans="2:9" x14ac:dyDescent="0.25">
      <c r="B145" s="1">
        <f>+B144+1</f>
        <v>1702</v>
      </c>
      <c r="C145" s="2" t="s">
        <v>117</v>
      </c>
      <c r="D145" s="19"/>
      <c r="E145" s="9">
        <v>0</v>
      </c>
      <c r="I145" s="6" t="str">
        <f t="shared" si="31"/>
        <v>INSERT INTO b_13(codigo_cuenta_b13, saldo_cuenta_b13) VALUES('1702', 0);</v>
      </c>
    </row>
    <row r="146" spans="2:9" x14ac:dyDescent="0.25">
      <c r="B146" s="1">
        <f>+B145+1</f>
        <v>1703</v>
      </c>
      <c r="C146" s="2" t="s">
        <v>118</v>
      </c>
      <c r="D146" s="19"/>
      <c r="E146" s="9">
        <v>0</v>
      </c>
      <c r="I146" s="6" t="str">
        <f t="shared" si="31"/>
        <v>INSERT INTO b_13(codigo_cuenta_b13, saldo_cuenta_b13) VALUES('1703', 0);</v>
      </c>
    </row>
    <row r="147" spans="2:9" x14ac:dyDescent="0.25">
      <c r="B147" s="1">
        <f>+B146+1</f>
        <v>1704</v>
      </c>
      <c r="C147" s="2" t="s">
        <v>119</v>
      </c>
      <c r="D147" s="19"/>
      <c r="E147" s="9">
        <v>0</v>
      </c>
      <c r="I147" s="6" t="str">
        <f t="shared" si="31"/>
        <v>INSERT INTO b_13(codigo_cuenta_b13, saldo_cuenta_b13) VALUES('1704', 0);</v>
      </c>
    </row>
    <row r="148" spans="2:9" x14ac:dyDescent="0.25">
      <c r="B148" s="1">
        <f>+B147+1</f>
        <v>1705</v>
      </c>
      <c r="C148" s="2" t="s">
        <v>120</v>
      </c>
      <c r="D148" s="19"/>
      <c r="E148" s="9">
        <v>0</v>
      </c>
      <c r="I148" s="6" t="str">
        <f t="shared" si="31"/>
        <v>INSERT INTO b_13(codigo_cuenta_b13, saldo_cuenta_b13) VALUES('1705', 0);</v>
      </c>
    </row>
    <row r="149" spans="2:9" x14ac:dyDescent="0.25">
      <c r="B149" s="1">
        <v>1790</v>
      </c>
      <c r="C149" s="2" t="s">
        <v>121</v>
      </c>
      <c r="D149" s="19"/>
      <c r="E149" s="9">
        <v>0</v>
      </c>
      <c r="I149" s="6" t="str">
        <f t="shared" si="31"/>
        <v>INSERT INTO b_13(codigo_cuenta_b13, saldo_cuenta_b13) VALUES('1790', 0);</v>
      </c>
    </row>
    <row r="150" spans="2:9" ht="22.5" x14ac:dyDescent="0.25">
      <c r="B150" s="1">
        <v>1799</v>
      </c>
      <c r="C150" s="1" t="s">
        <v>122</v>
      </c>
      <c r="D150" s="18"/>
      <c r="E150" s="5">
        <f t="shared" ref="E150" si="32">SUM(E151:E155)</f>
        <v>0</v>
      </c>
      <c r="I150" s="6" t="str">
        <f t="shared" si="31"/>
        <v>INSERT INTO b_13(codigo_cuenta_b13, saldo_cuenta_b13) VALUES('1799', 0);</v>
      </c>
    </row>
    <row r="151" spans="2:9" x14ac:dyDescent="0.25">
      <c r="B151" s="2">
        <v>179905</v>
      </c>
      <c r="C151" s="2" t="s">
        <v>109</v>
      </c>
      <c r="D151" s="19"/>
      <c r="E151" s="9">
        <v>0</v>
      </c>
      <c r="I151" s="6" t="str">
        <f t="shared" si="31"/>
        <v>INSERT INTO b_13(codigo_cuenta_b13, saldo_cuenta_b13) VALUES('179905', 0);</v>
      </c>
    </row>
    <row r="152" spans="2:9" x14ac:dyDescent="0.25">
      <c r="B152" s="2">
        <f>+B151+5</f>
        <v>179910</v>
      </c>
      <c r="C152" s="2" t="s">
        <v>123</v>
      </c>
      <c r="D152" s="19"/>
      <c r="E152" s="9">
        <v>0</v>
      </c>
      <c r="I152" s="6" t="str">
        <f t="shared" si="31"/>
        <v>INSERT INTO b_13(codigo_cuenta_b13, saldo_cuenta_b13) VALUES('179910', 0);</v>
      </c>
    </row>
    <row r="153" spans="2:9" x14ac:dyDescent="0.25">
      <c r="B153" s="2">
        <f>+B152+5</f>
        <v>179915</v>
      </c>
      <c r="C153" s="2" t="s">
        <v>124</v>
      </c>
      <c r="D153" s="19"/>
      <c r="E153" s="9">
        <v>0</v>
      </c>
      <c r="I153" s="6" t="str">
        <f t="shared" si="31"/>
        <v>INSERT INTO b_13(codigo_cuenta_b13, saldo_cuenta_b13) VALUES('179915', 0);</v>
      </c>
    </row>
    <row r="154" spans="2:9" x14ac:dyDescent="0.25">
      <c r="B154" s="2">
        <f>+B153+5</f>
        <v>179920</v>
      </c>
      <c r="C154" s="2" t="s">
        <v>125</v>
      </c>
      <c r="D154" s="19"/>
      <c r="E154" s="9">
        <v>0</v>
      </c>
      <c r="I154" s="6" t="str">
        <f t="shared" si="31"/>
        <v>INSERT INTO b_13(codigo_cuenta_b13, saldo_cuenta_b13) VALUES('179920', 0);</v>
      </c>
    </row>
    <row r="155" spans="2:9" x14ac:dyDescent="0.25">
      <c r="B155" s="2">
        <v>179990</v>
      </c>
      <c r="C155" s="2" t="s">
        <v>114</v>
      </c>
      <c r="D155" s="19"/>
      <c r="E155" s="9">
        <v>0</v>
      </c>
      <c r="I155" s="6" t="str">
        <f t="shared" si="31"/>
        <v>INSERT INTO b_13(codigo_cuenta_b13, saldo_cuenta_b13) VALUES('179990', 0);</v>
      </c>
    </row>
    <row r="156" spans="2:9" x14ac:dyDescent="0.25">
      <c r="B156" s="1">
        <v>19</v>
      </c>
      <c r="C156" s="1" t="s">
        <v>126</v>
      </c>
      <c r="D156" s="18">
        <v>15</v>
      </c>
      <c r="E156" s="5">
        <f t="shared" ref="E156" si="33">E157+E164+E169+E177+E180</f>
        <v>150934.21000000002</v>
      </c>
      <c r="I156" s="6" t="str">
        <f t="shared" si="31"/>
        <v>INSERT INTO b_13(codigo_cuenta_b13, saldo_cuenta_b13) VALUES('19', 150934.21);</v>
      </c>
    </row>
    <row r="157" spans="2:9" x14ac:dyDescent="0.25">
      <c r="B157" s="1">
        <v>1901</v>
      </c>
      <c r="C157" s="1" t="s">
        <v>127</v>
      </c>
      <c r="D157" s="18"/>
      <c r="E157" s="5">
        <f t="shared" ref="E157" si="34">SUM(E158:E163)</f>
        <v>0</v>
      </c>
      <c r="I157" s="6" t="str">
        <f t="shared" si="31"/>
        <v>INSERT INTO b_13(codigo_cuenta_b13, saldo_cuenta_b13) VALUES('1901', 0);</v>
      </c>
    </row>
    <row r="158" spans="2:9" x14ac:dyDescent="0.25">
      <c r="B158" s="2">
        <v>190105</v>
      </c>
      <c r="C158" s="2" t="s">
        <v>128</v>
      </c>
      <c r="D158" s="19"/>
      <c r="E158" s="9">
        <v>0</v>
      </c>
      <c r="I158" s="6" t="str">
        <f t="shared" si="31"/>
        <v>INSERT INTO b_13(codigo_cuenta_b13, saldo_cuenta_b13) VALUES('190105', 0);</v>
      </c>
    </row>
    <row r="159" spans="2:9" x14ac:dyDescent="0.25">
      <c r="B159" s="2">
        <f>+B158+5</f>
        <v>190110</v>
      </c>
      <c r="C159" s="2" t="s">
        <v>129</v>
      </c>
      <c r="D159" s="19"/>
      <c r="E159" s="9">
        <v>0</v>
      </c>
      <c r="I159" s="6" t="str">
        <f t="shared" si="31"/>
        <v>INSERT INTO b_13(codigo_cuenta_b13, saldo_cuenta_b13) VALUES('190110', 0);</v>
      </c>
    </row>
    <row r="160" spans="2:9" x14ac:dyDescent="0.25">
      <c r="B160" s="2">
        <f>+B159+5</f>
        <v>190115</v>
      </c>
      <c r="C160" s="2" t="s">
        <v>130</v>
      </c>
      <c r="D160" s="19"/>
      <c r="E160" s="9">
        <v>0</v>
      </c>
      <c r="I160" s="6" t="str">
        <f t="shared" si="31"/>
        <v>INSERT INTO b_13(codigo_cuenta_b13, saldo_cuenta_b13) VALUES('190115', 0);</v>
      </c>
    </row>
    <row r="161" spans="2:9" x14ac:dyDescent="0.25">
      <c r="B161" s="2">
        <f>+B160+5</f>
        <v>190120</v>
      </c>
      <c r="C161" s="2" t="s">
        <v>131</v>
      </c>
      <c r="D161" s="19"/>
      <c r="E161" s="9">
        <v>0</v>
      </c>
      <c r="I161" s="6" t="str">
        <f t="shared" si="31"/>
        <v>INSERT INTO b_13(codigo_cuenta_b13, saldo_cuenta_b13) VALUES('190120', 0);</v>
      </c>
    </row>
    <row r="162" spans="2:9" x14ac:dyDescent="0.25">
      <c r="B162" s="2">
        <v>190190</v>
      </c>
      <c r="C162" s="2" t="s">
        <v>81</v>
      </c>
      <c r="D162" s="19"/>
      <c r="E162" s="9">
        <v>0</v>
      </c>
      <c r="I162" s="6" t="str">
        <f t="shared" si="31"/>
        <v>INSERT INTO b_13(codigo_cuenta_b13, saldo_cuenta_b13) VALUES('190190', 0);</v>
      </c>
    </row>
    <row r="163" spans="2:9" x14ac:dyDescent="0.25">
      <c r="B163" s="2">
        <v>190199</v>
      </c>
      <c r="C163" s="2" t="s">
        <v>132</v>
      </c>
      <c r="D163" s="19"/>
      <c r="E163" s="9">
        <v>0</v>
      </c>
      <c r="I163" s="6" t="str">
        <f t="shared" si="31"/>
        <v>INSERT INTO b_13(codigo_cuenta_b13, saldo_cuenta_b13) VALUES('190199', 0);</v>
      </c>
    </row>
    <row r="164" spans="2:9" x14ac:dyDescent="0.25">
      <c r="B164" s="1">
        <v>1902</v>
      </c>
      <c r="C164" s="1" t="s">
        <v>133</v>
      </c>
      <c r="D164" s="18"/>
      <c r="E164" s="5">
        <f t="shared" ref="E164" si="35">SUM(E165:E168)</f>
        <v>150934.21000000002</v>
      </c>
      <c r="I164" s="6" t="str">
        <f t="shared" si="31"/>
        <v>INSERT INTO b_13(codigo_cuenta_b13, saldo_cuenta_b13) VALUES('1902', 150934.21);</v>
      </c>
    </row>
    <row r="165" spans="2:9" x14ac:dyDescent="0.25">
      <c r="B165" s="2">
        <v>190205</v>
      </c>
      <c r="C165" s="2" t="s">
        <v>134</v>
      </c>
      <c r="D165" s="19"/>
      <c r="E165" s="9">
        <v>147021.64000000001</v>
      </c>
      <c r="I165" s="6" t="str">
        <f t="shared" si="31"/>
        <v>INSERT INTO b_13(codigo_cuenta_b13, saldo_cuenta_b13) VALUES('190205', 147021.64);</v>
      </c>
    </row>
    <row r="166" spans="2:9" x14ac:dyDescent="0.25">
      <c r="B166" s="2">
        <f>+B165+5</f>
        <v>190210</v>
      </c>
      <c r="C166" s="2" t="s">
        <v>135</v>
      </c>
      <c r="D166" s="19"/>
      <c r="E166" s="9">
        <v>0</v>
      </c>
      <c r="I166" s="6" t="str">
        <f t="shared" si="31"/>
        <v>INSERT INTO b_13(codigo_cuenta_b13, saldo_cuenta_b13) VALUES('190210', 0);</v>
      </c>
    </row>
    <row r="167" spans="2:9" x14ac:dyDescent="0.25">
      <c r="B167" s="2">
        <v>190290</v>
      </c>
      <c r="C167" s="2" t="s">
        <v>81</v>
      </c>
      <c r="D167" s="19"/>
      <c r="E167" s="9">
        <v>3912.57</v>
      </c>
      <c r="I167" s="6" t="str">
        <f t="shared" si="31"/>
        <v>INSERT INTO b_13(codigo_cuenta_b13, saldo_cuenta_b13) VALUES('190290', 3912.57);</v>
      </c>
    </row>
    <row r="168" spans="2:9" x14ac:dyDescent="0.25">
      <c r="B168" s="2">
        <v>190299</v>
      </c>
      <c r="C168" s="2" t="s">
        <v>136</v>
      </c>
      <c r="D168" s="19"/>
      <c r="E168" s="9">
        <v>0</v>
      </c>
      <c r="I168" s="6" t="str">
        <f t="shared" si="31"/>
        <v>INSERT INTO b_13(codigo_cuenta_b13, saldo_cuenta_b13) VALUES('190299', 0);</v>
      </c>
    </row>
    <row r="169" spans="2:9" x14ac:dyDescent="0.25">
      <c r="B169" s="1">
        <v>1903</v>
      </c>
      <c r="C169" s="1" t="s">
        <v>137</v>
      </c>
      <c r="D169" s="18"/>
      <c r="E169" s="5">
        <f t="shared" ref="E169" si="36">SUM(E170:E176)</f>
        <v>0</v>
      </c>
      <c r="I169" s="6" t="str">
        <f t="shared" si="31"/>
        <v>INSERT INTO b_13(codigo_cuenta_b13, saldo_cuenta_b13) VALUES('1903', 0);</v>
      </c>
    </row>
    <row r="170" spans="2:9" x14ac:dyDescent="0.25">
      <c r="B170" s="2">
        <v>190305</v>
      </c>
      <c r="C170" s="2" t="s">
        <v>138</v>
      </c>
      <c r="D170" s="19"/>
      <c r="E170" s="9">
        <v>0</v>
      </c>
      <c r="I170" s="6" t="str">
        <f t="shared" si="31"/>
        <v>INSERT INTO b_13(codigo_cuenta_b13, saldo_cuenta_b13) VALUES('190305', 0);</v>
      </c>
    </row>
    <row r="171" spans="2:9" x14ac:dyDescent="0.25">
      <c r="B171" s="2">
        <f>+B170+5</f>
        <v>190310</v>
      </c>
      <c r="C171" s="2" t="s">
        <v>139</v>
      </c>
      <c r="D171" s="19"/>
      <c r="E171" s="9">
        <v>0</v>
      </c>
      <c r="I171" s="6" t="str">
        <f t="shared" si="31"/>
        <v>INSERT INTO b_13(codigo_cuenta_b13, saldo_cuenta_b13) VALUES('190310', 0);</v>
      </c>
    </row>
    <row r="172" spans="2:9" x14ac:dyDescent="0.25">
      <c r="B172" s="2">
        <f>+B171+5</f>
        <v>190315</v>
      </c>
      <c r="C172" s="2" t="s">
        <v>140</v>
      </c>
      <c r="D172" s="19"/>
      <c r="E172" s="9">
        <v>0</v>
      </c>
      <c r="I172" s="6" t="str">
        <f t="shared" si="31"/>
        <v>INSERT INTO b_13(codigo_cuenta_b13, saldo_cuenta_b13) VALUES('190315', 0);</v>
      </c>
    </row>
    <row r="173" spans="2:9" x14ac:dyDescent="0.25">
      <c r="B173" s="2">
        <f>+B172+5</f>
        <v>190320</v>
      </c>
      <c r="C173" s="2" t="s">
        <v>141</v>
      </c>
      <c r="D173" s="19"/>
      <c r="E173" s="9">
        <v>0</v>
      </c>
      <c r="I173" s="6" t="str">
        <f t="shared" si="31"/>
        <v>INSERT INTO b_13(codigo_cuenta_b13, saldo_cuenta_b13) VALUES('190320', 0);</v>
      </c>
    </row>
    <row r="174" spans="2:9" x14ac:dyDescent="0.25">
      <c r="B174" s="2">
        <f>+B173+5</f>
        <v>190325</v>
      </c>
      <c r="C174" s="2" t="s">
        <v>142</v>
      </c>
      <c r="D174" s="19"/>
      <c r="E174" s="9">
        <v>0</v>
      </c>
      <c r="I174" s="6" t="str">
        <f t="shared" si="31"/>
        <v>INSERT INTO b_13(codigo_cuenta_b13, saldo_cuenta_b13) VALUES('190325', 0);</v>
      </c>
    </row>
    <row r="175" spans="2:9" x14ac:dyDescent="0.25">
      <c r="B175" s="2">
        <f>+B174+5</f>
        <v>190330</v>
      </c>
      <c r="C175" s="2" t="s">
        <v>143</v>
      </c>
      <c r="D175" s="19"/>
      <c r="E175" s="9">
        <v>0</v>
      </c>
      <c r="I175" s="6" t="str">
        <f t="shared" si="31"/>
        <v>INSERT INTO b_13(codigo_cuenta_b13, saldo_cuenta_b13) VALUES('190330', 0);</v>
      </c>
    </row>
    <row r="176" spans="2:9" x14ac:dyDescent="0.25">
      <c r="B176" s="2">
        <v>190335</v>
      </c>
      <c r="C176" s="2" t="s">
        <v>144</v>
      </c>
      <c r="D176" s="19"/>
      <c r="E176" s="9">
        <v>0</v>
      </c>
      <c r="I176" s="6" t="str">
        <f t="shared" si="31"/>
        <v>INSERT INTO b_13(codigo_cuenta_b13, saldo_cuenta_b13) VALUES('190335', 0);</v>
      </c>
    </row>
    <row r="177" spans="2:9" x14ac:dyDescent="0.25">
      <c r="B177" s="1">
        <v>1990</v>
      </c>
      <c r="C177" s="1" t="s">
        <v>145</v>
      </c>
      <c r="D177" s="18"/>
      <c r="E177" s="5">
        <f t="shared" ref="E177" si="37">+E178+E179</f>
        <v>0</v>
      </c>
      <c r="I177" s="6" t="str">
        <f t="shared" si="31"/>
        <v>INSERT INTO b_13(codigo_cuenta_b13, saldo_cuenta_b13) VALUES('1990', 0);</v>
      </c>
    </row>
    <row r="178" spans="2:9" x14ac:dyDescent="0.25">
      <c r="B178" s="2">
        <v>199005</v>
      </c>
      <c r="C178" s="2" t="s">
        <v>146</v>
      </c>
      <c r="D178" s="19"/>
      <c r="E178" s="9">
        <v>0</v>
      </c>
      <c r="I178" s="6" t="str">
        <f t="shared" si="31"/>
        <v>INSERT INTO b_13(codigo_cuenta_b13, saldo_cuenta_b13) VALUES('199005', 0);</v>
      </c>
    </row>
    <row r="179" spans="2:9" x14ac:dyDescent="0.25">
      <c r="B179" s="2">
        <v>199090</v>
      </c>
      <c r="C179" s="2" t="s">
        <v>147</v>
      </c>
      <c r="D179" s="19"/>
      <c r="E179" s="9">
        <v>0</v>
      </c>
      <c r="I179" s="6" t="str">
        <f t="shared" si="31"/>
        <v>INSERT INTO b_13(codigo_cuenta_b13, saldo_cuenta_b13) VALUES('199090', 0);</v>
      </c>
    </row>
    <row r="180" spans="2:9" x14ac:dyDescent="0.25">
      <c r="B180" s="2">
        <v>1999</v>
      </c>
      <c r="C180" s="1" t="s">
        <v>148</v>
      </c>
      <c r="D180" s="18"/>
      <c r="E180" s="5">
        <f t="shared" ref="E180" si="38">SUM(E181:E182)</f>
        <v>0</v>
      </c>
      <c r="I180" s="6" t="str">
        <f t="shared" si="31"/>
        <v>INSERT INTO b_13(codigo_cuenta_b13, saldo_cuenta_b13) VALUES('1999', 0);</v>
      </c>
    </row>
    <row r="181" spans="2:9" x14ac:dyDescent="0.25">
      <c r="B181" s="2">
        <v>199905</v>
      </c>
      <c r="C181" s="2" t="s">
        <v>149</v>
      </c>
      <c r="D181" s="19"/>
      <c r="E181" s="9">
        <v>0</v>
      </c>
      <c r="I181" s="6" t="str">
        <f t="shared" si="31"/>
        <v>INSERT INTO b_13(codigo_cuenta_b13, saldo_cuenta_b13) VALUES('199905', 0);</v>
      </c>
    </row>
    <row r="182" spans="2:9" x14ac:dyDescent="0.25">
      <c r="B182" s="2">
        <v>199990</v>
      </c>
      <c r="C182" s="2" t="s">
        <v>114</v>
      </c>
      <c r="D182" s="19"/>
      <c r="E182" s="9">
        <v>0</v>
      </c>
      <c r="I182" s="6" t="str">
        <f t="shared" si="31"/>
        <v>INSERT INTO b_13(codigo_cuenta_b13, saldo_cuenta_b13) VALUES('199990', 0);</v>
      </c>
    </row>
    <row r="183" spans="2:9" x14ac:dyDescent="0.25">
      <c r="B183" s="1">
        <v>2</v>
      </c>
      <c r="C183" s="1" t="s">
        <v>150</v>
      </c>
      <c r="D183" s="18">
        <v>16</v>
      </c>
      <c r="E183" s="5">
        <f>E184+E196+E205+E229+E234+E243</f>
        <v>68187138.730000004</v>
      </c>
      <c r="F183" s="12"/>
      <c r="G183" s="23">
        <f>-'[1]FEBRERO 2020'!$H$286</f>
        <v>68187138.725999996</v>
      </c>
      <c r="H183" s="24">
        <f>+E183-G183</f>
        <v>4.0000081062316895E-3</v>
      </c>
      <c r="I183" s="6" t="str">
        <f t="shared" si="31"/>
        <v>INSERT INTO b_13(codigo_cuenta_b13, saldo_cuenta_b13) VALUES('2', 68187138.73);</v>
      </c>
    </row>
    <row r="184" spans="2:9" x14ac:dyDescent="0.25">
      <c r="B184" s="1">
        <v>21</v>
      </c>
      <c r="C184" s="1" t="s">
        <v>151</v>
      </c>
      <c r="D184" s="18"/>
      <c r="E184" s="5">
        <f t="shared" ref="E184" si="39">+E185+E190</f>
        <v>60656131.090000004</v>
      </c>
      <c r="I184" s="6" t="str">
        <f t="shared" si="31"/>
        <v>INSERT INTO b_13(codigo_cuenta_b13, saldo_cuenta_b13) VALUES('21', 60656131.09);</v>
      </c>
    </row>
    <row r="185" spans="2:9" x14ac:dyDescent="0.25">
      <c r="B185" s="1">
        <v>2101</v>
      </c>
      <c r="C185" s="1" t="s">
        <v>152</v>
      </c>
      <c r="D185" s="18"/>
      <c r="E185" s="5">
        <f t="shared" ref="E185" si="40">SUM(E186:E189)</f>
        <v>60656131.090000004</v>
      </c>
      <c r="F185" s="12"/>
      <c r="G185" s="22"/>
      <c r="I185" s="6" t="str">
        <f t="shared" si="31"/>
        <v>INSERT INTO b_13(codigo_cuenta_b13, saldo_cuenta_b13) VALUES('2101', 60656131.09);</v>
      </c>
    </row>
    <row r="186" spans="2:9" x14ac:dyDescent="0.25">
      <c r="B186" s="2">
        <v>210105</v>
      </c>
      <c r="C186" s="2" t="s">
        <v>153</v>
      </c>
      <c r="D186" s="19"/>
      <c r="E186" s="9">
        <v>52859212.130000003</v>
      </c>
      <c r="F186" s="22"/>
      <c r="I186" s="6" t="str">
        <f t="shared" si="31"/>
        <v>INSERT INTO b_13(codigo_cuenta_b13, saldo_cuenta_b13) VALUES('210105', 52859212.13);</v>
      </c>
    </row>
    <row r="187" spans="2:9" x14ac:dyDescent="0.25">
      <c r="B187" s="2">
        <f>+B186+5</f>
        <v>210110</v>
      </c>
      <c r="C187" s="2" t="s">
        <v>154</v>
      </c>
      <c r="D187" s="19"/>
      <c r="E187" s="9">
        <v>7796918.96</v>
      </c>
      <c r="F187" s="22"/>
      <c r="I187" s="6" t="str">
        <f t="shared" si="31"/>
        <v>INSERT INTO b_13(codigo_cuenta_b13, saldo_cuenta_b13) VALUES('210110', 7796918.96);</v>
      </c>
    </row>
    <row r="188" spans="2:9" x14ac:dyDescent="0.25">
      <c r="B188" s="2">
        <v>210115</v>
      </c>
      <c r="C188" s="2" t="s">
        <v>155</v>
      </c>
      <c r="D188" s="19"/>
      <c r="E188" s="9">
        <v>0</v>
      </c>
      <c r="I188" s="6" t="str">
        <f t="shared" si="31"/>
        <v>INSERT INTO b_13(codigo_cuenta_b13, saldo_cuenta_b13) VALUES('210115', 0);</v>
      </c>
    </row>
    <row r="189" spans="2:9" x14ac:dyDescent="0.25">
      <c r="B189" s="2">
        <v>210120</v>
      </c>
      <c r="C189" s="2" t="s">
        <v>156</v>
      </c>
      <c r="D189" s="19"/>
      <c r="E189" s="9">
        <v>0</v>
      </c>
      <c r="I189" s="6" t="str">
        <f t="shared" si="31"/>
        <v>INSERT INTO b_13(codigo_cuenta_b13, saldo_cuenta_b13) VALUES('210120', 0);</v>
      </c>
    </row>
    <row r="190" spans="2:9" x14ac:dyDescent="0.25">
      <c r="B190" s="4">
        <v>2102</v>
      </c>
      <c r="C190" s="4" t="s">
        <v>157</v>
      </c>
      <c r="D190" s="7"/>
      <c r="E190" s="5">
        <f t="shared" ref="E190" si="41">SUM(E191:E195)</f>
        <v>0</v>
      </c>
      <c r="I190" s="6" t="str">
        <f t="shared" si="31"/>
        <v>INSERT INTO b_13(codigo_cuenta_b13, saldo_cuenta_b13) VALUES('2102', 0);</v>
      </c>
    </row>
    <row r="191" spans="2:9" x14ac:dyDescent="0.25">
      <c r="B191" s="2">
        <v>210205</v>
      </c>
      <c r="C191" s="2" t="s">
        <v>153</v>
      </c>
      <c r="D191" s="19"/>
      <c r="E191" s="9">
        <v>0</v>
      </c>
      <c r="I191" s="6" t="str">
        <f t="shared" si="31"/>
        <v>INSERT INTO b_13(codigo_cuenta_b13, saldo_cuenta_b13) VALUES('210205', 0);</v>
      </c>
    </row>
    <row r="192" spans="2:9" x14ac:dyDescent="0.25">
      <c r="B192" s="2">
        <f>+B191+5</f>
        <v>210210</v>
      </c>
      <c r="C192" s="2" t="s">
        <v>154</v>
      </c>
      <c r="D192" s="19"/>
      <c r="E192" s="9">
        <v>0</v>
      </c>
      <c r="I192" s="6" t="str">
        <f t="shared" si="31"/>
        <v>INSERT INTO b_13(codigo_cuenta_b13, saldo_cuenta_b13) VALUES('210210', 0);</v>
      </c>
    </row>
    <row r="193" spans="2:9" x14ac:dyDescent="0.25">
      <c r="B193" s="2">
        <f>+B192+5</f>
        <v>210215</v>
      </c>
      <c r="C193" s="2" t="s">
        <v>158</v>
      </c>
      <c r="D193" s="19"/>
      <c r="E193" s="9">
        <v>0</v>
      </c>
      <c r="I193" s="6" t="str">
        <f t="shared" si="31"/>
        <v>INSERT INTO b_13(codigo_cuenta_b13, saldo_cuenta_b13) VALUES('210215', 0);</v>
      </c>
    </row>
    <row r="194" spans="2:9" x14ac:dyDescent="0.25">
      <c r="B194" s="2">
        <v>210220</v>
      </c>
      <c r="C194" s="2" t="s">
        <v>159</v>
      </c>
      <c r="D194" s="19"/>
      <c r="E194" s="9">
        <v>0</v>
      </c>
      <c r="I194" s="6" t="str">
        <f t="shared" si="31"/>
        <v>INSERT INTO b_13(codigo_cuenta_b13, saldo_cuenta_b13) VALUES('210220', 0);</v>
      </c>
    </row>
    <row r="195" spans="2:9" x14ac:dyDescent="0.25">
      <c r="B195" s="2">
        <v>210225</v>
      </c>
      <c r="C195" s="2" t="s">
        <v>160</v>
      </c>
      <c r="D195" s="19"/>
      <c r="E195" s="9">
        <v>0</v>
      </c>
      <c r="I195" s="6" t="str">
        <f t="shared" si="31"/>
        <v>INSERT INTO b_13(codigo_cuenta_b13, saldo_cuenta_b13) VALUES('210225', 0);</v>
      </c>
    </row>
    <row r="196" spans="2:9" x14ac:dyDescent="0.25">
      <c r="B196" s="1">
        <v>22</v>
      </c>
      <c r="C196" s="1" t="s">
        <v>161</v>
      </c>
      <c r="D196" s="18">
        <v>17</v>
      </c>
      <c r="E196" s="5">
        <f t="shared" ref="E196" si="42">E197+E201</f>
        <v>0</v>
      </c>
      <c r="I196" s="6" t="str">
        <f t="shared" si="31"/>
        <v>INSERT INTO b_13(codigo_cuenta_b13, saldo_cuenta_b13) VALUES('22', 0);</v>
      </c>
    </row>
    <row r="197" spans="2:9" x14ac:dyDescent="0.25">
      <c r="B197" s="1">
        <v>2201</v>
      </c>
      <c r="C197" s="1" t="s">
        <v>152</v>
      </c>
      <c r="D197" s="18"/>
      <c r="E197" s="5">
        <f t="shared" ref="E197" si="43">SUM(E198:E200)</f>
        <v>0</v>
      </c>
      <c r="I197" s="6" t="str">
        <f t="shared" si="31"/>
        <v>INSERT INTO b_13(codigo_cuenta_b13, saldo_cuenta_b13) VALUES('2201', 0);</v>
      </c>
    </row>
    <row r="198" spans="2:9" x14ac:dyDescent="0.25">
      <c r="B198" s="2">
        <v>220105</v>
      </c>
      <c r="C198" s="2" t="s">
        <v>153</v>
      </c>
      <c r="D198" s="19"/>
      <c r="E198" s="9">
        <v>0</v>
      </c>
      <c r="I198" s="6" t="str">
        <f t="shared" si="31"/>
        <v>INSERT INTO b_13(codigo_cuenta_b13, saldo_cuenta_b13) VALUES('220105', 0);</v>
      </c>
    </row>
    <row r="199" spans="2:9" x14ac:dyDescent="0.25">
      <c r="B199" s="2">
        <f>+B198+5</f>
        <v>220110</v>
      </c>
      <c r="C199" s="2" t="s">
        <v>154</v>
      </c>
      <c r="D199" s="19"/>
      <c r="E199" s="9">
        <v>0</v>
      </c>
      <c r="I199" s="6" t="str">
        <f t="shared" si="31"/>
        <v>INSERT INTO b_13(codigo_cuenta_b13, saldo_cuenta_b13) VALUES('220110', 0);</v>
      </c>
    </row>
    <row r="200" spans="2:9" x14ac:dyDescent="0.25">
      <c r="B200" s="2">
        <f>+B199+5</f>
        <v>220115</v>
      </c>
      <c r="C200" s="2" t="s">
        <v>155</v>
      </c>
      <c r="D200" s="19"/>
      <c r="E200" s="9">
        <v>0</v>
      </c>
      <c r="I200" s="6" t="str">
        <f t="shared" si="31"/>
        <v>INSERT INTO b_13(codigo_cuenta_b13, saldo_cuenta_b13) VALUES('220115', 0);</v>
      </c>
    </row>
    <row r="201" spans="2:9" x14ac:dyDescent="0.25">
      <c r="B201" s="4">
        <v>2202</v>
      </c>
      <c r="C201" s="4" t="s">
        <v>157</v>
      </c>
      <c r="D201" s="7"/>
      <c r="E201" s="5">
        <f t="shared" ref="E201" si="44">SUM(E202:E204)</f>
        <v>0</v>
      </c>
      <c r="I201" s="6" t="str">
        <f t="shared" si="31"/>
        <v>INSERT INTO b_13(codigo_cuenta_b13, saldo_cuenta_b13) VALUES('2202', 0);</v>
      </c>
    </row>
    <row r="202" spans="2:9" x14ac:dyDescent="0.25">
      <c r="B202" s="2">
        <v>220205</v>
      </c>
      <c r="C202" s="2" t="s">
        <v>153</v>
      </c>
      <c r="D202" s="19"/>
      <c r="E202" s="9">
        <v>0</v>
      </c>
      <c r="I202" s="6" t="str">
        <f t="shared" ref="I202:I263" si="45">"INSERT INTO b_13(codigo_cuenta_b13, saldo_cuenta_b13) VALUES('"&amp;B202&amp;"', "&amp;E202&amp;");"</f>
        <v>INSERT INTO b_13(codigo_cuenta_b13, saldo_cuenta_b13) VALUES('220205', 0);</v>
      </c>
    </row>
    <row r="203" spans="2:9" x14ac:dyDescent="0.25">
      <c r="B203" s="2">
        <f>+B202+5</f>
        <v>220210</v>
      </c>
      <c r="C203" s="2" t="s">
        <v>154</v>
      </c>
      <c r="D203" s="19"/>
      <c r="E203" s="9">
        <v>0</v>
      </c>
      <c r="I203" s="6" t="str">
        <f t="shared" si="45"/>
        <v>INSERT INTO b_13(codigo_cuenta_b13, saldo_cuenta_b13) VALUES('220210', 0);</v>
      </c>
    </row>
    <row r="204" spans="2:9" x14ac:dyDescent="0.25">
      <c r="B204" s="2">
        <f>+B203+5</f>
        <v>220215</v>
      </c>
      <c r="C204" s="2" t="s">
        <v>155</v>
      </c>
      <c r="D204" s="19"/>
      <c r="E204" s="9">
        <v>0</v>
      </c>
      <c r="I204" s="6" t="str">
        <f t="shared" si="45"/>
        <v>INSERT INTO b_13(codigo_cuenta_b13, saldo_cuenta_b13) VALUES('220215', 0);</v>
      </c>
    </row>
    <row r="205" spans="2:9" x14ac:dyDescent="0.25">
      <c r="B205" s="1">
        <v>23</v>
      </c>
      <c r="C205" s="1" t="s">
        <v>162</v>
      </c>
      <c r="D205" s="18">
        <v>18</v>
      </c>
      <c r="E205" s="5">
        <f>E206+E210+E213+E216+E220+E221</f>
        <v>5827058.6900000004</v>
      </c>
      <c r="I205" s="6" t="str">
        <f t="shared" si="45"/>
        <v>INSERT INTO b_13(codigo_cuenta_b13, saldo_cuenta_b13) VALUES('23', 5827058.69);</v>
      </c>
    </row>
    <row r="206" spans="2:9" x14ac:dyDescent="0.25">
      <c r="B206" s="1">
        <v>2301</v>
      </c>
      <c r="C206" s="1" t="s">
        <v>163</v>
      </c>
      <c r="D206" s="18"/>
      <c r="E206" s="5">
        <f t="shared" ref="E206" si="46">SUM(E207:E209)</f>
        <v>5676165.8300000001</v>
      </c>
      <c r="I206" s="6" t="str">
        <f t="shared" si="45"/>
        <v>INSERT INTO b_13(codigo_cuenta_b13, saldo_cuenta_b13) VALUES('2301', 5676165.83);</v>
      </c>
    </row>
    <row r="207" spans="2:9" x14ac:dyDescent="0.25">
      <c r="B207" s="2">
        <v>230105</v>
      </c>
      <c r="C207" s="2" t="s">
        <v>164</v>
      </c>
      <c r="D207" s="19"/>
      <c r="E207" s="9">
        <v>4855967.3</v>
      </c>
      <c r="F207" s="22"/>
      <c r="I207" s="6" t="str">
        <f t="shared" si="45"/>
        <v>INSERT INTO b_13(codigo_cuenta_b13, saldo_cuenta_b13) VALUES('230105', 4855967.3);</v>
      </c>
    </row>
    <row r="208" spans="2:9" x14ac:dyDescent="0.25">
      <c r="B208" s="2">
        <v>230110</v>
      </c>
      <c r="C208" s="2" t="s">
        <v>165</v>
      </c>
      <c r="D208" s="19"/>
      <c r="E208" s="9">
        <v>0</v>
      </c>
      <c r="I208" s="6" t="str">
        <f t="shared" si="45"/>
        <v>INSERT INTO b_13(codigo_cuenta_b13, saldo_cuenta_b13) VALUES('230110', 0);</v>
      </c>
    </row>
    <row r="209" spans="2:9" x14ac:dyDescent="0.25">
      <c r="B209" s="2">
        <v>230115</v>
      </c>
      <c r="C209" s="2" t="s">
        <v>166</v>
      </c>
      <c r="D209" s="19"/>
      <c r="E209" s="9">
        <v>820198.53</v>
      </c>
      <c r="G209" s="22"/>
      <c r="I209" s="6" t="str">
        <f t="shared" si="45"/>
        <v>INSERT INTO b_13(codigo_cuenta_b13, saldo_cuenta_b13) VALUES('230115', 820198.53);</v>
      </c>
    </row>
    <row r="210" spans="2:9" x14ac:dyDescent="0.25">
      <c r="B210" s="1">
        <v>2302</v>
      </c>
      <c r="C210" s="1" t="s">
        <v>167</v>
      </c>
      <c r="D210" s="18"/>
      <c r="E210" s="5">
        <f t="shared" ref="E210" si="47">SUM(E211:E212)</f>
        <v>5240.92</v>
      </c>
      <c r="I210" s="6" t="str">
        <f t="shared" si="45"/>
        <v>INSERT INTO b_13(codigo_cuenta_b13, saldo_cuenta_b13) VALUES('2302', 5240.92);</v>
      </c>
    </row>
    <row r="211" spans="2:9" x14ac:dyDescent="0.25">
      <c r="B211" s="2">
        <v>230205</v>
      </c>
      <c r="C211" s="2" t="s">
        <v>168</v>
      </c>
      <c r="D211" s="19"/>
      <c r="E211" s="9"/>
      <c r="I211" s="6" t="str">
        <f t="shared" si="45"/>
        <v>INSERT INTO b_13(codigo_cuenta_b13, saldo_cuenta_b13) VALUES('230205', );</v>
      </c>
    </row>
    <row r="212" spans="2:9" x14ac:dyDescent="0.25">
      <c r="B212" s="2">
        <f>+B211+5</f>
        <v>230210</v>
      </c>
      <c r="C212" s="2" t="s">
        <v>71</v>
      </c>
      <c r="D212" s="19"/>
      <c r="E212" s="9">
        <v>5240.92</v>
      </c>
      <c r="I212" s="6" t="str">
        <f t="shared" si="45"/>
        <v>INSERT INTO b_13(codigo_cuenta_b13, saldo_cuenta_b13) VALUES('230210', 5240.92);</v>
      </c>
    </row>
    <row r="213" spans="2:9" x14ac:dyDescent="0.25">
      <c r="B213" s="1">
        <v>2303</v>
      </c>
      <c r="C213" s="1" t="s">
        <v>169</v>
      </c>
      <c r="D213" s="18"/>
      <c r="E213" s="5">
        <v>0</v>
      </c>
      <c r="I213" s="6" t="str">
        <f t="shared" si="45"/>
        <v>INSERT INTO b_13(codigo_cuenta_b13, saldo_cuenta_b13) VALUES('2303', 0);</v>
      </c>
    </row>
    <row r="214" spans="2:9" x14ac:dyDescent="0.25">
      <c r="B214" s="2">
        <v>230305</v>
      </c>
      <c r="C214" s="2" t="s">
        <v>170</v>
      </c>
      <c r="D214" s="19"/>
      <c r="E214" s="9">
        <v>0</v>
      </c>
      <c r="I214" s="6" t="str">
        <f t="shared" si="45"/>
        <v>INSERT INTO b_13(codigo_cuenta_b13, saldo_cuenta_b13) VALUES('230305', 0);</v>
      </c>
    </row>
    <row r="215" spans="2:9" x14ac:dyDescent="0.25">
      <c r="B215" s="2">
        <v>230390</v>
      </c>
      <c r="C215" s="2" t="s">
        <v>81</v>
      </c>
      <c r="D215" s="19"/>
      <c r="E215" s="9">
        <v>0</v>
      </c>
      <c r="I215" s="6" t="str">
        <f t="shared" si="45"/>
        <v>INSERT INTO b_13(codigo_cuenta_b13, saldo_cuenta_b13) VALUES('230390', 0);</v>
      </c>
    </row>
    <row r="216" spans="2:9" x14ac:dyDescent="0.25">
      <c r="B216" s="1">
        <v>2304</v>
      </c>
      <c r="C216" s="1" t="s">
        <v>171</v>
      </c>
      <c r="D216" s="18"/>
      <c r="E216" s="5">
        <f t="shared" ref="E216" si="48">SUM(E217:E219)</f>
        <v>95399.98</v>
      </c>
      <c r="I216" s="6" t="str">
        <f t="shared" si="45"/>
        <v>INSERT INTO b_13(codigo_cuenta_b13, saldo_cuenta_b13) VALUES('2304', 95399.98);</v>
      </c>
    </row>
    <row r="217" spans="2:9" x14ac:dyDescent="0.25">
      <c r="B217" s="2">
        <v>230405</v>
      </c>
      <c r="C217" s="2" t="s">
        <v>172</v>
      </c>
      <c r="D217" s="19"/>
      <c r="E217" s="9">
        <v>0</v>
      </c>
      <c r="I217" s="6" t="str">
        <f t="shared" si="45"/>
        <v>INSERT INTO b_13(codigo_cuenta_b13, saldo_cuenta_b13) VALUES('230405', 0);</v>
      </c>
    </row>
    <row r="218" spans="2:9" x14ac:dyDescent="0.25">
      <c r="B218" s="2">
        <f>+B217+5</f>
        <v>230410</v>
      </c>
      <c r="C218" s="2" t="s">
        <v>173</v>
      </c>
      <c r="D218" s="19"/>
      <c r="E218" s="9">
        <v>95399.98</v>
      </c>
      <c r="I218" s="6" t="str">
        <f t="shared" si="45"/>
        <v>INSERT INTO b_13(codigo_cuenta_b13, saldo_cuenta_b13) VALUES('230410', 95399.98);</v>
      </c>
    </row>
    <row r="219" spans="2:9" x14ac:dyDescent="0.25">
      <c r="B219" s="2">
        <v>230490</v>
      </c>
      <c r="C219" s="2" t="s">
        <v>81</v>
      </c>
      <c r="D219" s="19"/>
      <c r="E219" s="9">
        <v>0</v>
      </c>
      <c r="I219" s="6" t="str">
        <f t="shared" si="45"/>
        <v>INSERT INTO b_13(codigo_cuenta_b13, saldo_cuenta_b13) VALUES('230490', 0);</v>
      </c>
    </row>
    <row r="220" spans="2:9" x14ac:dyDescent="0.25">
      <c r="B220" s="1">
        <v>2305</v>
      </c>
      <c r="C220" s="1" t="s">
        <v>174</v>
      </c>
      <c r="D220" s="18">
        <v>19</v>
      </c>
      <c r="E220" s="9">
        <v>27067.49</v>
      </c>
      <c r="I220" s="6" t="str">
        <f t="shared" si="45"/>
        <v>INSERT INTO b_13(codigo_cuenta_b13, saldo_cuenta_b13) VALUES('2305', 27067.49);</v>
      </c>
    </row>
    <row r="221" spans="2:9" x14ac:dyDescent="0.25">
      <c r="B221" s="1">
        <v>2390</v>
      </c>
      <c r="C221" s="1" t="s">
        <v>175</v>
      </c>
      <c r="D221" s="18"/>
      <c r="E221" s="5">
        <f t="shared" ref="E221" si="49">SUM(E222:E228)</f>
        <v>23184.47</v>
      </c>
      <c r="I221" s="6" t="str">
        <f t="shared" si="45"/>
        <v>INSERT INTO b_13(codigo_cuenta_b13, saldo_cuenta_b13) VALUES('2390', 23184.47);</v>
      </c>
    </row>
    <row r="222" spans="2:9" x14ac:dyDescent="0.25">
      <c r="B222" s="2">
        <v>239005</v>
      </c>
      <c r="C222" s="2" t="s">
        <v>176</v>
      </c>
      <c r="D222" s="19"/>
      <c r="E222" s="9">
        <v>0</v>
      </c>
      <c r="I222" s="6" t="str">
        <f t="shared" si="45"/>
        <v>INSERT INTO b_13(codigo_cuenta_b13, saldo_cuenta_b13) VALUES('239005', 0);</v>
      </c>
    </row>
    <row r="223" spans="2:9" x14ac:dyDescent="0.25">
      <c r="B223" s="2">
        <f>+B222+5</f>
        <v>239010</v>
      </c>
      <c r="C223" s="2" t="s">
        <v>177</v>
      </c>
      <c r="D223" s="19"/>
      <c r="E223" s="9">
        <v>19171.25</v>
      </c>
      <c r="I223" s="6" t="str">
        <f t="shared" si="45"/>
        <v>INSERT INTO b_13(codigo_cuenta_b13, saldo_cuenta_b13) VALUES('239010', 19171.25);</v>
      </c>
    </row>
    <row r="224" spans="2:9" x14ac:dyDescent="0.25">
      <c r="B224" s="2">
        <f>+B223+5</f>
        <v>239015</v>
      </c>
      <c r="C224" s="2" t="s">
        <v>178</v>
      </c>
      <c r="D224" s="19"/>
      <c r="E224" s="9">
        <v>0</v>
      </c>
      <c r="I224" s="6" t="str">
        <f t="shared" si="45"/>
        <v>INSERT INTO b_13(codigo_cuenta_b13, saldo_cuenta_b13) VALUES('239015', 0);</v>
      </c>
    </row>
    <row r="225" spans="2:9" x14ac:dyDescent="0.25">
      <c r="B225" s="2">
        <f>+B224+5</f>
        <v>239020</v>
      </c>
      <c r="C225" s="2" t="s">
        <v>179</v>
      </c>
      <c r="D225" s="19"/>
      <c r="E225" s="9">
        <v>0</v>
      </c>
      <c r="I225" s="6" t="str">
        <f t="shared" si="45"/>
        <v>INSERT INTO b_13(codigo_cuenta_b13, saldo_cuenta_b13) VALUES('239020', 0);</v>
      </c>
    </row>
    <row r="226" spans="2:9" x14ac:dyDescent="0.25">
      <c r="B226" s="2">
        <f>+B225+5</f>
        <v>239025</v>
      </c>
      <c r="C226" s="2" t="s">
        <v>180</v>
      </c>
      <c r="D226" s="19"/>
      <c r="E226" s="9">
        <v>3166</v>
      </c>
      <c r="I226" s="6" t="str">
        <f t="shared" si="45"/>
        <v>INSERT INTO b_13(codigo_cuenta_b13, saldo_cuenta_b13) VALUES('239025', 3166);</v>
      </c>
    </row>
    <row r="227" spans="2:9" x14ac:dyDescent="0.25">
      <c r="B227" s="2">
        <f>+B226+5</f>
        <v>239030</v>
      </c>
      <c r="C227" s="2" t="s">
        <v>181</v>
      </c>
      <c r="D227" s="19"/>
      <c r="E227" s="9">
        <v>0</v>
      </c>
      <c r="I227" s="6" t="str">
        <f t="shared" si="45"/>
        <v>INSERT INTO b_13(codigo_cuenta_b13, saldo_cuenta_b13) VALUES('239030', 0);</v>
      </c>
    </row>
    <row r="228" spans="2:9" x14ac:dyDescent="0.25">
      <c r="B228" s="2">
        <v>239090</v>
      </c>
      <c r="C228" s="2" t="s">
        <v>182</v>
      </c>
      <c r="D228" s="19"/>
      <c r="E228" s="9">
        <v>847.22</v>
      </c>
      <c r="I228" s="6" t="str">
        <f t="shared" si="45"/>
        <v>INSERT INTO b_13(codigo_cuenta_b13, saldo_cuenta_b13) VALUES('239090', 847.22);</v>
      </c>
    </row>
    <row r="229" spans="2:9" x14ac:dyDescent="0.25">
      <c r="B229" s="1">
        <v>24</v>
      </c>
      <c r="C229" s="1" t="s">
        <v>183</v>
      </c>
      <c r="D229" s="18">
        <v>20</v>
      </c>
      <c r="E229" s="5">
        <f t="shared" ref="E229" si="50">SUM(E230:E233)</f>
        <v>0</v>
      </c>
      <c r="I229" s="6" t="str">
        <f t="shared" si="45"/>
        <v>INSERT INTO b_13(codigo_cuenta_b13, saldo_cuenta_b13) VALUES('24', 0);</v>
      </c>
    </row>
    <row r="230" spans="2:9" x14ac:dyDescent="0.25">
      <c r="B230" s="1">
        <v>2401</v>
      </c>
      <c r="C230" s="2" t="s">
        <v>184</v>
      </c>
      <c r="D230" s="19"/>
      <c r="E230" s="9">
        <v>0</v>
      </c>
      <c r="I230" s="6" t="str">
        <f t="shared" si="45"/>
        <v>INSERT INTO b_13(codigo_cuenta_b13, saldo_cuenta_b13) VALUES('2401', 0);</v>
      </c>
    </row>
    <row r="231" spans="2:9" ht="22.5" x14ac:dyDescent="0.25">
      <c r="B231" s="1">
        <f>+B230+1</f>
        <v>2402</v>
      </c>
      <c r="C231" s="2" t="s">
        <v>185</v>
      </c>
      <c r="D231" s="19"/>
      <c r="E231" s="9">
        <v>0</v>
      </c>
      <c r="I231" s="6" t="str">
        <f t="shared" si="45"/>
        <v>INSERT INTO b_13(codigo_cuenta_b13, saldo_cuenta_b13) VALUES('2402', 0);</v>
      </c>
    </row>
    <row r="232" spans="2:9" ht="22.5" x14ac:dyDescent="0.25">
      <c r="B232" s="1">
        <f>+B231+1</f>
        <v>2403</v>
      </c>
      <c r="C232" s="2" t="s">
        <v>186</v>
      </c>
      <c r="D232" s="19"/>
      <c r="E232" s="9">
        <v>0</v>
      </c>
      <c r="I232" s="6" t="str">
        <f t="shared" si="45"/>
        <v>INSERT INTO b_13(codigo_cuenta_b13, saldo_cuenta_b13) VALUES('2403', 0);</v>
      </c>
    </row>
    <row r="233" spans="2:9" x14ac:dyDescent="0.25">
      <c r="B233" s="1">
        <v>2490</v>
      </c>
      <c r="C233" s="2" t="s">
        <v>187</v>
      </c>
      <c r="D233" s="19"/>
      <c r="E233" s="9">
        <v>0</v>
      </c>
      <c r="I233" s="6" t="str">
        <f t="shared" si="45"/>
        <v>INSERT INTO b_13(codigo_cuenta_b13, saldo_cuenta_b13) VALUES('2490', 0);</v>
      </c>
    </row>
    <row r="234" spans="2:9" x14ac:dyDescent="0.25">
      <c r="B234" s="1">
        <v>25</v>
      </c>
      <c r="C234" s="1" t="s">
        <v>188</v>
      </c>
      <c r="D234" s="18"/>
      <c r="E234" s="5">
        <f t="shared" ref="E234" si="51">SUM(E235:E242)</f>
        <v>14971.050000000001</v>
      </c>
      <c r="I234" s="6" t="str">
        <f t="shared" si="45"/>
        <v>INSERT INTO b_13(codigo_cuenta_b13, saldo_cuenta_b13) VALUES('25', 14971.05);</v>
      </c>
    </row>
    <row r="235" spans="2:9" x14ac:dyDescent="0.25">
      <c r="B235" s="1">
        <v>2501</v>
      </c>
      <c r="C235" s="2" t="s">
        <v>189</v>
      </c>
      <c r="D235" s="19"/>
      <c r="E235" s="9">
        <v>1.03</v>
      </c>
      <c r="I235" s="6" t="str">
        <f t="shared" si="45"/>
        <v>INSERT INTO b_13(codigo_cuenta_b13, saldo_cuenta_b13) VALUES('2501', 1.03);</v>
      </c>
    </row>
    <row r="236" spans="2:9" x14ac:dyDescent="0.25">
      <c r="B236" s="1">
        <f t="shared" ref="B236:B241" si="52">+B235+1</f>
        <v>2502</v>
      </c>
      <c r="C236" s="2" t="s">
        <v>190</v>
      </c>
      <c r="D236" s="19"/>
      <c r="E236" s="9">
        <v>8183.39</v>
      </c>
      <c r="I236" s="6" t="str">
        <f t="shared" si="45"/>
        <v>INSERT INTO b_13(codigo_cuenta_b13, saldo_cuenta_b13) VALUES('2502', 8183.39);</v>
      </c>
    </row>
    <row r="237" spans="2:9" x14ac:dyDescent="0.25">
      <c r="B237" s="1">
        <f t="shared" si="52"/>
        <v>2503</v>
      </c>
      <c r="C237" s="2" t="s">
        <v>191</v>
      </c>
      <c r="D237" s="19"/>
      <c r="E237" s="9">
        <v>6650.85</v>
      </c>
      <c r="I237" s="6" t="str">
        <f t="shared" si="45"/>
        <v>INSERT INTO b_13(codigo_cuenta_b13, saldo_cuenta_b13) VALUES('2503', 6650.85);</v>
      </c>
    </row>
    <row r="238" spans="2:9" x14ac:dyDescent="0.25">
      <c r="B238" s="1">
        <f t="shared" si="52"/>
        <v>2504</v>
      </c>
      <c r="C238" s="2" t="s">
        <v>192</v>
      </c>
      <c r="D238" s="19"/>
      <c r="E238" s="9">
        <v>135.78</v>
      </c>
      <c r="I238" s="6" t="str">
        <f t="shared" si="45"/>
        <v>INSERT INTO b_13(codigo_cuenta_b13, saldo_cuenta_b13) VALUES('2504', 135.78);</v>
      </c>
    </row>
    <row r="239" spans="2:9" x14ac:dyDescent="0.25">
      <c r="B239" s="1">
        <f t="shared" si="52"/>
        <v>2505</v>
      </c>
      <c r="C239" s="2" t="s">
        <v>193</v>
      </c>
      <c r="D239" s="19"/>
      <c r="E239" s="9">
        <v>0</v>
      </c>
      <c r="I239" s="6" t="str">
        <f t="shared" si="45"/>
        <v>INSERT INTO b_13(codigo_cuenta_b13, saldo_cuenta_b13) VALUES('2505', 0);</v>
      </c>
    </row>
    <row r="240" spans="2:9" x14ac:dyDescent="0.25">
      <c r="B240" s="1">
        <f t="shared" si="52"/>
        <v>2506</v>
      </c>
      <c r="C240" s="2" t="s">
        <v>194</v>
      </c>
      <c r="D240" s="19"/>
      <c r="E240" s="9">
        <v>0</v>
      </c>
      <c r="I240" s="6" t="str">
        <f t="shared" si="45"/>
        <v>INSERT INTO b_13(codigo_cuenta_b13, saldo_cuenta_b13) VALUES('2506', 0);</v>
      </c>
    </row>
    <row r="241" spans="2:9" x14ac:dyDescent="0.25">
      <c r="B241" s="1">
        <f t="shared" si="52"/>
        <v>2507</v>
      </c>
      <c r="C241" s="2" t="s">
        <v>195</v>
      </c>
      <c r="D241" s="19"/>
      <c r="E241" s="9">
        <v>0</v>
      </c>
      <c r="I241" s="6" t="str">
        <f t="shared" si="45"/>
        <v>INSERT INTO b_13(codigo_cuenta_b13, saldo_cuenta_b13) VALUES('2507', 0);</v>
      </c>
    </row>
    <row r="242" spans="2:9" x14ac:dyDescent="0.25">
      <c r="B242" s="1">
        <v>2590</v>
      </c>
      <c r="C242" s="2" t="s">
        <v>196</v>
      </c>
      <c r="D242" s="19"/>
      <c r="E242" s="9">
        <v>0</v>
      </c>
      <c r="I242" s="6" t="str">
        <f t="shared" si="45"/>
        <v>INSERT INTO b_13(codigo_cuenta_b13, saldo_cuenta_b13) VALUES('2590', 0);</v>
      </c>
    </row>
    <row r="243" spans="2:9" x14ac:dyDescent="0.25">
      <c r="B243" s="1">
        <v>29</v>
      </c>
      <c r="C243" s="1" t="s">
        <v>197</v>
      </c>
      <c r="D243" s="18">
        <v>21</v>
      </c>
      <c r="E243" s="5">
        <f>E244+E250+E253+E254</f>
        <v>1688977.9000000001</v>
      </c>
      <c r="I243" s="6" t="str">
        <f t="shared" si="45"/>
        <v>INSERT INTO b_13(codigo_cuenta_b13, saldo_cuenta_b13) VALUES('29', 1688977.9);</v>
      </c>
    </row>
    <row r="244" spans="2:9" x14ac:dyDescent="0.25">
      <c r="B244" s="1">
        <v>2901</v>
      </c>
      <c r="C244" s="1" t="s">
        <v>198</v>
      </c>
      <c r="D244" s="18"/>
      <c r="E244" s="5">
        <f t="shared" ref="E244" si="53">SUM(E245:E249)</f>
        <v>0</v>
      </c>
      <c r="I244" s="6" t="str">
        <f t="shared" si="45"/>
        <v>INSERT INTO b_13(codigo_cuenta_b13, saldo_cuenta_b13) VALUES('2901', 0);</v>
      </c>
    </row>
    <row r="245" spans="2:9" x14ac:dyDescent="0.25">
      <c r="B245" s="2">
        <v>290105</v>
      </c>
      <c r="C245" s="2" t="s">
        <v>199</v>
      </c>
      <c r="D245" s="19"/>
      <c r="E245" s="9">
        <v>0</v>
      </c>
      <c r="I245" s="6" t="str">
        <f t="shared" si="45"/>
        <v>INSERT INTO b_13(codigo_cuenta_b13, saldo_cuenta_b13) VALUES('290105', 0);</v>
      </c>
    </row>
    <row r="246" spans="2:9" x14ac:dyDescent="0.25">
      <c r="B246" s="2">
        <f>+B245+5</f>
        <v>290110</v>
      </c>
      <c r="C246" s="2" t="s">
        <v>200</v>
      </c>
      <c r="D246" s="19"/>
      <c r="E246" s="9">
        <v>0</v>
      </c>
      <c r="I246" s="6" t="str">
        <f t="shared" si="45"/>
        <v>INSERT INTO b_13(codigo_cuenta_b13, saldo_cuenta_b13) VALUES('290110', 0);</v>
      </c>
    </row>
    <row r="247" spans="2:9" x14ac:dyDescent="0.25">
      <c r="B247" s="2">
        <v>290115</v>
      </c>
      <c r="C247" s="2" t="s">
        <v>201</v>
      </c>
      <c r="D247" s="19"/>
      <c r="E247" s="9">
        <v>0</v>
      </c>
      <c r="I247" s="6" t="str">
        <f t="shared" si="45"/>
        <v>INSERT INTO b_13(codigo_cuenta_b13, saldo_cuenta_b13) VALUES('290115', 0);</v>
      </c>
    </row>
    <row r="248" spans="2:9" x14ac:dyDescent="0.25">
      <c r="B248" s="2">
        <v>290120</v>
      </c>
      <c r="C248" s="2" t="s">
        <v>202</v>
      </c>
      <c r="D248" s="19"/>
      <c r="E248" s="9">
        <v>0</v>
      </c>
      <c r="I248" s="6" t="str">
        <f t="shared" si="45"/>
        <v>INSERT INTO b_13(codigo_cuenta_b13, saldo_cuenta_b13) VALUES('290120', 0);</v>
      </c>
    </row>
    <row r="249" spans="2:9" x14ac:dyDescent="0.25">
      <c r="B249" s="2">
        <v>290190</v>
      </c>
      <c r="C249" s="2" t="s">
        <v>81</v>
      </c>
      <c r="D249" s="19"/>
      <c r="E249" s="9">
        <v>0</v>
      </c>
      <c r="I249" s="6" t="str">
        <f t="shared" si="45"/>
        <v>INSERT INTO b_13(codigo_cuenta_b13, saldo_cuenta_b13) VALUES('290190', 0);</v>
      </c>
    </row>
    <row r="250" spans="2:9" x14ac:dyDescent="0.25">
      <c r="B250" s="1">
        <v>2903</v>
      </c>
      <c r="C250" s="1" t="s">
        <v>203</v>
      </c>
      <c r="D250" s="18"/>
      <c r="E250" s="5">
        <f t="shared" ref="E250" si="54">SUM(E251:E252)</f>
        <v>152509.37</v>
      </c>
      <c r="I250" s="6" t="str">
        <f t="shared" si="45"/>
        <v>INSERT INTO b_13(codigo_cuenta_b13, saldo_cuenta_b13) VALUES('2903', 152509.37);</v>
      </c>
    </row>
    <row r="251" spans="2:9" x14ac:dyDescent="0.25">
      <c r="B251" s="2">
        <v>290305</v>
      </c>
      <c r="C251" s="2" t="s">
        <v>204</v>
      </c>
      <c r="D251" s="19"/>
      <c r="E251" s="9">
        <v>0</v>
      </c>
      <c r="I251" s="6" t="str">
        <f t="shared" si="45"/>
        <v>INSERT INTO b_13(codigo_cuenta_b13, saldo_cuenta_b13) VALUES('290305', 0);</v>
      </c>
    </row>
    <row r="252" spans="2:9" x14ac:dyDescent="0.25">
      <c r="B252" s="2">
        <f>+B251+5</f>
        <v>290310</v>
      </c>
      <c r="C252" s="2" t="s">
        <v>205</v>
      </c>
      <c r="D252" s="19"/>
      <c r="E252" s="9">
        <v>152509.37</v>
      </c>
      <c r="I252" s="6" t="str">
        <f t="shared" si="45"/>
        <v>INSERT INTO b_13(codigo_cuenta_b13, saldo_cuenta_b13) VALUES('290310', 152509.37);</v>
      </c>
    </row>
    <row r="253" spans="2:9" x14ac:dyDescent="0.25">
      <c r="B253" s="1">
        <v>2904</v>
      </c>
      <c r="C253" s="1" t="s">
        <v>206</v>
      </c>
      <c r="D253" s="18"/>
      <c r="E253" s="5">
        <v>20800.46</v>
      </c>
      <c r="I253" s="6" t="str">
        <f t="shared" si="45"/>
        <v>INSERT INTO b_13(codigo_cuenta_b13, saldo_cuenta_b13) VALUES('2904', 20800.46);</v>
      </c>
    </row>
    <row r="254" spans="2:9" x14ac:dyDescent="0.25">
      <c r="B254" s="1">
        <v>2990</v>
      </c>
      <c r="C254" s="1" t="s">
        <v>145</v>
      </c>
      <c r="D254" s="18"/>
      <c r="E254" s="5">
        <f t="shared" ref="E254" si="55">SUM(E255:E256)</f>
        <v>1515668.07</v>
      </c>
      <c r="I254" s="6" t="str">
        <f t="shared" si="45"/>
        <v>INSERT INTO b_13(codigo_cuenta_b13, saldo_cuenta_b13) VALUES('2990', 1515668.07);</v>
      </c>
    </row>
    <row r="255" spans="2:9" x14ac:dyDescent="0.25">
      <c r="B255" s="2">
        <v>299005</v>
      </c>
      <c r="C255" s="2" t="s">
        <v>207</v>
      </c>
      <c r="D255" s="19"/>
      <c r="E255" s="9">
        <v>0</v>
      </c>
      <c r="I255" s="6" t="str">
        <f t="shared" si="45"/>
        <v>INSERT INTO b_13(codigo_cuenta_b13, saldo_cuenta_b13) VALUES('299005', 0);</v>
      </c>
    </row>
    <row r="256" spans="2:9" x14ac:dyDescent="0.25">
      <c r="B256" s="2">
        <v>299090</v>
      </c>
      <c r="C256" s="2" t="s">
        <v>208</v>
      </c>
      <c r="D256" s="19"/>
      <c r="E256" s="9">
        <v>1515668.07</v>
      </c>
      <c r="I256" s="6" t="str">
        <f t="shared" si="45"/>
        <v>INSERT INTO b_13(codigo_cuenta_b13, saldo_cuenta_b13) VALUES('299090', 1515668.07);</v>
      </c>
    </row>
    <row r="257" spans="2:9" x14ac:dyDescent="0.25">
      <c r="B257" s="1">
        <v>3</v>
      </c>
      <c r="C257" s="1" t="s">
        <v>209</v>
      </c>
      <c r="D257" s="18">
        <v>22</v>
      </c>
      <c r="E257" s="5">
        <f t="shared" ref="E257" si="56">E258+E260+E263+E266</f>
        <v>0</v>
      </c>
      <c r="I257" s="6" t="str">
        <f t="shared" si="45"/>
        <v>INSERT INTO b_13(codigo_cuenta_b13, saldo_cuenta_b13) VALUES('3', 0);</v>
      </c>
    </row>
    <row r="258" spans="2:9" x14ac:dyDescent="0.25">
      <c r="B258" s="1">
        <v>31</v>
      </c>
      <c r="C258" s="1" t="s">
        <v>210</v>
      </c>
      <c r="D258" s="18"/>
      <c r="E258" s="5">
        <f t="shared" ref="E258" si="57">E259</f>
        <v>0</v>
      </c>
      <c r="I258" s="6" t="str">
        <f t="shared" si="45"/>
        <v>INSERT INTO b_13(codigo_cuenta_b13, saldo_cuenta_b13) VALUES('31', 0);</v>
      </c>
    </row>
    <row r="259" spans="2:9" x14ac:dyDescent="0.25">
      <c r="B259" s="1">
        <v>3101</v>
      </c>
      <c r="C259" s="2" t="s">
        <v>211</v>
      </c>
      <c r="D259" s="19"/>
      <c r="E259" s="9">
        <v>0</v>
      </c>
      <c r="I259" s="6" t="str">
        <f t="shared" si="45"/>
        <v>INSERT INTO b_13(codigo_cuenta_b13, saldo_cuenta_b13) VALUES('3101', 0);</v>
      </c>
    </row>
    <row r="260" spans="2:9" x14ac:dyDescent="0.25">
      <c r="B260" s="1">
        <v>32</v>
      </c>
      <c r="C260" s="1" t="s">
        <v>212</v>
      </c>
      <c r="D260" s="18"/>
      <c r="E260" s="5">
        <f t="shared" ref="E260" si="58">SUM(E261:E262)</f>
        <v>0</v>
      </c>
      <c r="I260" s="6" t="str">
        <f t="shared" si="45"/>
        <v>INSERT INTO b_13(codigo_cuenta_b13, saldo_cuenta_b13) VALUES('32', 0);</v>
      </c>
    </row>
    <row r="261" spans="2:9" x14ac:dyDescent="0.25">
      <c r="B261" s="1">
        <v>3201</v>
      </c>
      <c r="C261" s="2" t="s">
        <v>213</v>
      </c>
      <c r="D261" s="19"/>
      <c r="E261" s="9">
        <v>0</v>
      </c>
      <c r="I261" s="6" t="str">
        <f t="shared" si="45"/>
        <v>INSERT INTO b_13(codigo_cuenta_b13, saldo_cuenta_b13) VALUES('3201', 0);</v>
      </c>
    </row>
    <row r="262" spans="2:9" x14ac:dyDescent="0.25">
      <c r="B262" s="1">
        <v>3202</v>
      </c>
      <c r="C262" s="2" t="s">
        <v>214</v>
      </c>
      <c r="D262" s="19"/>
      <c r="E262" s="9">
        <v>0</v>
      </c>
      <c r="I262" s="6" t="str">
        <f t="shared" si="45"/>
        <v>INSERT INTO b_13(codigo_cuenta_b13, saldo_cuenta_b13) VALUES('3202', 0);</v>
      </c>
    </row>
    <row r="263" spans="2:9" x14ac:dyDescent="0.25">
      <c r="B263" s="1">
        <v>33</v>
      </c>
      <c r="C263" s="1" t="s">
        <v>215</v>
      </c>
      <c r="D263" s="18">
        <v>23</v>
      </c>
      <c r="E263" s="5">
        <f t="shared" ref="E263" si="59">SUM(E264:E265)</f>
        <v>0</v>
      </c>
      <c r="I263" s="6" t="str">
        <f t="shared" si="45"/>
        <v>INSERT INTO b_13(codigo_cuenta_b13, saldo_cuenta_b13) VALUES('33', 0);</v>
      </c>
    </row>
    <row r="264" spans="2:9" x14ac:dyDescent="0.25">
      <c r="B264" s="1">
        <v>3301</v>
      </c>
      <c r="C264" s="2" t="s">
        <v>216</v>
      </c>
      <c r="D264" s="19"/>
      <c r="E264" s="9">
        <v>0</v>
      </c>
      <c r="I264" s="6" t="str">
        <f t="shared" ref="I264:I270" si="60">"INSERT INTO b_13(codigo_cuenta_b13, saldo_cuenta_b13) VALUES('"&amp;B264&amp;"', "&amp;E264&amp;");"</f>
        <v>INSERT INTO b_13(codigo_cuenta_b13, saldo_cuenta_b13) VALUES('3301', 0);</v>
      </c>
    </row>
    <row r="265" spans="2:9" x14ac:dyDescent="0.25">
      <c r="B265" s="1">
        <v>3302</v>
      </c>
      <c r="C265" s="2" t="s">
        <v>157</v>
      </c>
      <c r="D265" s="19"/>
      <c r="E265" s="9">
        <v>0</v>
      </c>
      <c r="I265" s="6" t="str">
        <f t="shared" si="60"/>
        <v>INSERT INTO b_13(codigo_cuenta_b13, saldo_cuenta_b13) VALUES('3302', 0);</v>
      </c>
    </row>
    <row r="266" spans="2:9" x14ac:dyDescent="0.25">
      <c r="B266" s="1">
        <v>34</v>
      </c>
      <c r="C266" s="1" t="s">
        <v>217</v>
      </c>
      <c r="D266" s="18">
        <v>24</v>
      </c>
      <c r="E266" s="5">
        <f t="shared" ref="E266" si="61">+E267+E268+E269+E270</f>
        <v>0</v>
      </c>
      <c r="I266" s="6" t="str">
        <f t="shared" si="60"/>
        <v>INSERT INTO b_13(codigo_cuenta_b13, saldo_cuenta_b13) VALUES('34', 0);</v>
      </c>
    </row>
    <row r="267" spans="2:9" x14ac:dyDescent="0.25">
      <c r="B267" s="1">
        <v>3401</v>
      </c>
      <c r="C267" s="2" t="s">
        <v>218</v>
      </c>
      <c r="D267" s="19"/>
      <c r="E267" s="9">
        <v>0</v>
      </c>
      <c r="I267" s="6" t="str">
        <f t="shared" si="60"/>
        <v>INSERT INTO b_13(codigo_cuenta_b13, saldo_cuenta_b13) VALUES('3401', 0);</v>
      </c>
    </row>
    <row r="268" spans="2:9" x14ac:dyDescent="0.25">
      <c r="B268" s="1">
        <f>+B267+1</f>
        <v>3402</v>
      </c>
      <c r="C268" s="2" t="s">
        <v>219</v>
      </c>
      <c r="D268" s="19"/>
      <c r="E268" s="9">
        <v>0</v>
      </c>
      <c r="I268" s="6" t="str">
        <f t="shared" si="60"/>
        <v>INSERT INTO b_13(codigo_cuenta_b13, saldo_cuenta_b13) VALUES('3402', 0);</v>
      </c>
    </row>
    <row r="269" spans="2:9" x14ac:dyDescent="0.25">
      <c r="B269" s="1">
        <f>+B268+1</f>
        <v>3403</v>
      </c>
      <c r="C269" s="2" t="s">
        <v>220</v>
      </c>
      <c r="D269" s="19"/>
      <c r="E269" s="5">
        <f>+'ESTADO DE RESULTADO INTEGRAL'!E200</f>
        <v>0</v>
      </c>
      <c r="G269" s="23">
        <f>+'MOVIMIENTOS FEB-2020'!J492</f>
        <v>0</v>
      </c>
      <c r="H269" s="24">
        <f>+E269-G269</f>
        <v>0</v>
      </c>
      <c r="I269" s="6" t="str">
        <f t="shared" si="60"/>
        <v>INSERT INTO b_13(codigo_cuenta_b13, saldo_cuenta_b13) VALUES('3403', 0);</v>
      </c>
    </row>
    <row r="270" spans="2:9" x14ac:dyDescent="0.25">
      <c r="B270" s="1">
        <f>+B269+1</f>
        <v>3404</v>
      </c>
      <c r="C270" s="2" t="s">
        <v>221</v>
      </c>
      <c r="D270" s="19"/>
      <c r="E270" s="9">
        <v>0</v>
      </c>
      <c r="I270" s="6" t="str">
        <f t="shared" si="60"/>
        <v>INSERT INTO b_13(codigo_cuenta_b13, saldo_cuenta_b13) VALUES('3404', 0);</v>
      </c>
    </row>
    <row r="271" spans="2:9" x14ac:dyDescent="0.25">
      <c r="B271" s="1" t="s">
        <v>222</v>
      </c>
      <c r="C271" s="1" t="s">
        <v>223</v>
      </c>
      <c r="D271" s="18"/>
      <c r="E271" s="5">
        <f>E183+E257</f>
        <v>68187138.730000004</v>
      </c>
      <c r="G271" s="22"/>
    </row>
    <row r="272" spans="2:9" x14ac:dyDescent="0.25">
      <c r="B272" s="2"/>
      <c r="C272" s="1" t="s">
        <v>224</v>
      </c>
      <c r="D272" s="18"/>
      <c r="E272" s="109">
        <f>E271-E9</f>
        <v>-734886.96999998391</v>
      </c>
      <c r="G272" s="22"/>
    </row>
    <row r="273" spans="2:7" x14ac:dyDescent="0.25">
      <c r="B273" s="14"/>
      <c r="C273" s="15"/>
      <c r="D273" s="17"/>
      <c r="E273" s="16"/>
      <c r="G273" s="22"/>
    </row>
    <row r="274" spans="2:7" x14ac:dyDescent="0.25">
      <c r="B274" s="14"/>
      <c r="C274" s="15"/>
      <c r="D274" s="17"/>
      <c r="E274" s="16"/>
      <c r="G274" s="22"/>
    </row>
    <row r="275" spans="2:7" x14ac:dyDescent="0.25">
      <c r="B275" s="14"/>
      <c r="C275" s="15"/>
      <c r="D275" s="17"/>
      <c r="E275" s="16"/>
    </row>
    <row r="276" spans="2:7" x14ac:dyDescent="0.25">
      <c r="B276" s="14"/>
      <c r="C276" s="15"/>
      <c r="D276" s="17"/>
      <c r="E276" s="16"/>
    </row>
    <row r="277" spans="2:7" ht="15" customHeight="1" x14ac:dyDescent="0.25">
      <c r="B277" s="250" t="s">
        <v>718</v>
      </c>
      <c r="C277" s="250"/>
      <c r="D277" s="248" t="s">
        <v>416</v>
      </c>
      <c r="E277" s="248"/>
      <c r="F277" s="25"/>
    </row>
    <row r="278" spans="2:7" ht="15" customHeight="1" x14ac:dyDescent="0.25">
      <c r="B278" s="251" t="s">
        <v>719</v>
      </c>
      <c r="C278" s="251"/>
      <c r="D278" s="248" t="s">
        <v>417</v>
      </c>
      <c r="E278" s="248"/>
      <c r="F278" s="25"/>
    </row>
    <row r="279" spans="2:7" x14ac:dyDescent="0.25">
      <c r="B279" s="14"/>
      <c r="C279" s="15"/>
      <c r="D279" s="17"/>
      <c r="E279" s="16"/>
    </row>
    <row r="280" spans="2:7" x14ac:dyDescent="0.25">
      <c r="B280" s="14"/>
      <c r="C280" s="15"/>
      <c r="D280" s="17"/>
      <c r="E280" s="16"/>
    </row>
    <row r="281" spans="2:7" x14ac:dyDescent="0.25">
      <c r="B281" s="14"/>
      <c r="C281" s="15"/>
      <c r="D281" s="17"/>
      <c r="E281" s="16"/>
    </row>
    <row r="282" spans="2:7" x14ac:dyDescent="0.25">
      <c r="B282" s="14"/>
      <c r="C282" s="15"/>
      <c r="D282" s="17"/>
      <c r="E282" s="16"/>
    </row>
    <row r="283" spans="2:7" x14ac:dyDescent="0.25">
      <c r="E283" s="12"/>
    </row>
    <row r="284" spans="2:7" x14ac:dyDescent="0.25">
      <c r="E284" s="12"/>
    </row>
    <row r="285" spans="2:7" x14ac:dyDescent="0.25">
      <c r="E285" s="12"/>
    </row>
    <row r="286" spans="2:7" x14ac:dyDescent="0.25">
      <c r="E286" s="12"/>
    </row>
    <row r="287" spans="2:7" x14ac:dyDescent="0.25">
      <c r="E287" s="12"/>
    </row>
    <row r="288" spans="2:7" x14ac:dyDescent="0.25">
      <c r="E288" s="12"/>
    </row>
    <row r="289" spans="5:5" x14ac:dyDescent="0.25">
      <c r="E289" s="12"/>
    </row>
    <row r="290" spans="5:5" x14ac:dyDescent="0.25">
      <c r="E290" s="12"/>
    </row>
    <row r="291" spans="5:5" x14ac:dyDescent="0.25">
      <c r="E291" s="12"/>
    </row>
    <row r="292" spans="5:5" x14ac:dyDescent="0.25">
      <c r="E292" s="12"/>
    </row>
    <row r="293" spans="5:5" x14ac:dyDescent="0.25">
      <c r="E293" s="12"/>
    </row>
    <row r="294" spans="5:5" x14ac:dyDescent="0.25">
      <c r="E294" s="12"/>
    </row>
    <row r="295" spans="5:5" x14ac:dyDescent="0.25">
      <c r="E295" s="12"/>
    </row>
    <row r="296" spans="5:5" x14ac:dyDescent="0.25">
      <c r="E296" s="12"/>
    </row>
    <row r="297" spans="5:5" x14ac:dyDescent="0.25">
      <c r="E297" s="12"/>
    </row>
    <row r="298" spans="5:5" x14ac:dyDescent="0.25">
      <c r="E298" s="12"/>
    </row>
    <row r="299" spans="5:5" x14ac:dyDescent="0.25">
      <c r="E299" s="12"/>
    </row>
    <row r="300" spans="5:5" x14ac:dyDescent="0.25">
      <c r="E300" s="12"/>
    </row>
    <row r="301" spans="5:5" x14ac:dyDescent="0.25">
      <c r="E301" s="12"/>
    </row>
    <row r="302" spans="5:5" x14ac:dyDescent="0.25">
      <c r="E302" s="12"/>
    </row>
    <row r="303" spans="5:5" x14ac:dyDescent="0.25">
      <c r="E303" s="12"/>
    </row>
    <row r="304" spans="5:5" x14ac:dyDescent="0.25">
      <c r="E304" s="12"/>
    </row>
    <row r="305" spans="5:5" x14ac:dyDescent="0.25">
      <c r="E305" s="12"/>
    </row>
    <row r="306" spans="5:5" x14ac:dyDescent="0.25">
      <c r="E306" s="12"/>
    </row>
    <row r="307" spans="5:5" x14ac:dyDescent="0.25">
      <c r="E307" s="12"/>
    </row>
    <row r="308" spans="5:5" x14ac:dyDescent="0.25">
      <c r="E308" s="12"/>
    </row>
    <row r="309" spans="5:5" x14ac:dyDescent="0.25">
      <c r="E309" s="12"/>
    </row>
    <row r="310" spans="5:5" x14ac:dyDescent="0.25">
      <c r="E310" s="12"/>
    </row>
    <row r="311" spans="5:5" x14ac:dyDescent="0.25">
      <c r="E311" s="12"/>
    </row>
    <row r="312" spans="5:5" x14ac:dyDescent="0.25">
      <c r="E312" s="12"/>
    </row>
    <row r="313" spans="5:5" x14ac:dyDescent="0.25">
      <c r="E313" s="12"/>
    </row>
    <row r="314" spans="5:5" x14ac:dyDescent="0.25">
      <c r="E314" s="12"/>
    </row>
    <row r="315" spans="5:5" x14ac:dyDescent="0.25">
      <c r="E315" s="12"/>
    </row>
    <row r="316" spans="5:5" x14ac:dyDescent="0.25">
      <c r="E316" s="12"/>
    </row>
    <row r="317" spans="5:5" x14ac:dyDescent="0.25">
      <c r="E317" s="12"/>
    </row>
    <row r="318" spans="5:5" x14ac:dyDescent="0.25">
      <c r="E318" s="12"/>
    </row>
    <row r="319" spans="5:5" x14ac:dyDescent="0.25">
      <c r="E319" s="12"/>
    </row>
    <row r="320" spans="5:5" x14ac:dyDescent="0.25">
      <c r="E320" s="12"/>
    </row>
    <row r="321" spans="5:5" x14ac:dyDescent="0.25">
      <c r="E321" s="12"/>
    </row>
    <row r="322" spans="5:5" x14ac:dyDescent="0.25">
      <c r="E322" s="12"/>
    </row>
    <row r="323" spans="5:5" x14ac:dyDescent="0.25">
      <c r="E323" s="12"/>
    </row>
    <row r="324" spans="5:5" x14ac:dyDescent="0.25">
      <c r="E324" s="12"/>
    </row>
    <row r="325" spans="5:5" x14ac:dyDescent="0.25">
      <c r="E325" s="12"/>
    </row>
    <row r="326" spans="5:5" x14ac:dyDescent="0.25">
      <c r="E326" s="12"/>
    </row>
    <row r="327" spans="5:5" x14ac:dyDescent="0.25">
      <c r="E327" s="12"/>
    </row>
    <row r="328" spans="5:5" x14ac:dyDescent="0.25">
      <c r="E328" s="12"/>
    </row>
    <row r="329" spans="5:5" x14ac:dyDescent="0.25">
      <c r="E329" s="12"/>
    </row>
    <row r="330" spans="5:5" x14ac:dyDescent="0.25">
      <c r="E330" s="12"/>
    </row>
    <row r="331" spans="5:5" x14ac:dyDescent="0.25">
      <c r="E331" s="12"/>
    </row>
    <row r="332" spans="5:5" x14ac:dyDescent="0.25">
      <c r="E332" s="12"/>
    </row>
    <row r="333" spans="5:5" x14ac:dyDescent="0.25">
      <c r="E333" s="12"/>
    </row>
    <row r="334" spans="5:5" x14ac:dyDescent="0.25">
      <c r="E334" s="12"/>
    </row>
    <row r="335" spans="5:5" x14ac:dyDescent="0.25">
      <c r="E335" s="12"/>
    </row>
    <row r="336" spans="5:5" x14ac:dyDescent="0.25">
      <c r="E336" s="12"/>
    </row>
    <row r="337" spans="5:5" x14ac:dyDescent="0.25">
      <c r="E337" s="12"/>
    </row>
    <row r="338" spans="5:5" x14ac:dyDescent="0.25">
      <c r="E338" s="12"/>
    </row>
    <row r="339" spans="5:5" x14ac:dyDescent="0.25">
      <c r="E339" s="12"/>
    </row>
    <row r="340" spans="5:5" x14ac:dyDescent="0.25">
      <c r="E340" s="12"/>
    </row>
    <row r="341" spans="5:5" x14ac:dyDescent="0.25">
      <c r="E341" s="12"/>
    </row>
    <row r="342" spans="5:5" x14ac:dyDescent="0.25">
      <c r="E342" s="12"/>
    </row>
    <row r="343" spans="5:5" x14ac:dyDescent="0.25">
      <c r="E343" s="12"/>
    </row>
    <row r="344" spans="5:5" x14ac:dyDescent="0.25">
      <c r="E344" s="12"/>
    </row>
    <row r="345" spans="5:5" x14ac:dyDescent="0.25">
      <c r="E345" s="12"/>
    </row>
    <row r="346" spans="5:5" x14ac:dyDescent="0.25">
      <c r="E346" s="12"/>
    </row>
    <row r="347" spans="5:5" x14ac:dyDescent="0.25">
      <c r="E347" s="12"/>
    </row>
    <row r="348" spans="5:5" x14ac:dyDescent="0.25">
      <c r="E348" s="12"/>
    </row>
    <row r="349" spans="5:5" x14ac:dyDescent="0.25">
      <c r="E349" s="12"/>
    </row>
    <row r="350" spans="5:5" x14ac:dyDescent="0.25">
      <c r="E350" s="12"/>
    </row>
    <row r="351" spans="5:5" x14ac:dyDescent="0.25">
      <c r="E351" s="12"/>
    </row>
    <row r="352" spans="5:5" x14ac:dyDescent="0.25">
      <c r="E352" s="12"/>
    </row>
    <row r="353" spans="5:5" x14ac:dyDescent="0.25">
      <c r="E353" s="12"/>
    </row>
    <row r="354" spans="5:5" x14ac:dyDescent="0.25">
      <c r="E354" s="12"/>
    </row>
    <row r="355" spans="5:5" x14ac:dyDescent="0.25">
      <c r="E355" s="12"/>
    </row>
    <row r="356" spans="5:5" x14ac:dyDescent="0.25">
      <c r="E356" s="12"/>
    </row>
    <row r="357" spans="5:5" x14ac:dyDescent="0.25">
      <c r="E357" s="12"/>
    </row>
    <row r="358" spans="5:5" x14ac:dyDescent="0.25">
      <c r="E358" s="12"/>
    </row>
    <row r="359" spans="5:5" x14ac:dyDescent="0.25">
      <c r="E359" s="12"/>
    </row>
    <row r="360" spans="5:5" x14ac:dyDescent="0.25">
      <c r="E360" s="12"/>
    </row>
    <row r="361" spans="5:5" x14ac:dyDescent="0.25">
      <c r="E361" s="12"/>
    </row>
    <row r="362" spans="5:5" x14ac:dyDescent="0.25">
      <c r="E362" s="12"/>
    </row>
    <row r="363" spans="5:5" x14ac:dyDescent="0.25">
      <c r="E363" s="12"/>
    </row>
    <row r="364" spans="5:5" x14ac:dyDescent="0.25">
      <c r="E364" s="12"/>
    </row>
    <row r="365" spans="5:5" x14ac:dyDescent="0.25">
      <c r="E365" s="12"/>
    </row>
    <row r="366" spans="5:5" x14ac:dyDescent="0.25">
      <c r="E366" s="12"/>
    </row>
    <row r="367" spans="5:5" x14ac:dyDescent="0.25">
      <c r="E367" s="12"/>
    </row>
    <row r="368" spans="5:5" x14ac:dyDescent="0.25">
      <c r="E368" s="12"/>
    </row>
    <row r="369" spans="5:5" x14ac:dyDescent="0.25">
      <c r="E369" s="12"/>
    </row>
    <row r="370" spans="5:5" x14ac:dyDescent="0.25">
      <c r="E370" s="12"/>
    </row>
    <row r="371" spans="5:5" x14ac:dyDescent="0.25">
      <c r="E371" s="12"/>
    </row>
    <row r="372" spans="5:5" x14ac:dyDescent="0.25">
      <c r="E372" s="12"/>
    </row>
    <row r="373" spans="5:5" x14ac:dyDescent="0.25">
      <c r="E373" s="12"/>
    </row>
    <row r="374" spans="5:5" x14ac:dyDescent="0.25">
      <c r="E374" s="12"/>
    </row>
    <row r="375" spans="5:5" x14ac:dyDescent="0.25">
      <c r="E375" s="12"/>
    </row>
    <row r="376" spans="5:5" x14ac:dyDescent="0.25">
      <c r="E376" s="12"/>
    </row>
    <row r="377" spans="5:5" x14ac:dyDescent="0.25">
      <c r="E377" s="12"/>
    </row>
    <row r="378" spans="5:5" x14ac:dyDescent="0.25">
      <c r="E378" s="12"/>
    </row>
    <row r="379" spans="5:5" x14ac:dyDescent="0.25">
      <c r="E379" s="12"/>
    </row>
    <row r="380" spans="5:5" x14ac:dyDescent="0.25">
      <c r="E380" s="12"/>
    </row>
    <row r="381" spans="5:5" x14ac:dyDescent="0.25">
      <c r="E381" s="12"/>
    </row>
    <row r="382" spans="5:5" x14ac:dyDescent="0.25">
      <c r="E382" s="12"/>
    </row>
    <row r="383" spans="5:5" x14ac:dyDescent="0.25">
      <c r="E383" s="12"/>
    </row>
    <row r="384" spans="5:5" x14ac:dyDescent="0.25">
      <c r="E384" s="12"/>
    </row>
    <row r="385" spans="5:5" x14ac:dyDescent="0.25">
      <c r="E385" s="12"/>
    </row>
    <row r="386" spans="5:5" x14ac:dyDescent="0.25">
      <c r="E386" s="12"/>
    </row>
    <row r="387" spans="5:5" x14ac:dyDescent="0.25">
      <c r="E387" s="12"/>
    </row>
    <row r="388" spans="5:5" x14ac:dyDescent="0.25">
      <c r="E388" s="12"/>
    </row>
    <row r="389" spans="5:5" x14ac:dyDescent="0.25">
      <c r="E389" s="12"/>
    </row>
    <row r="390" spans="5:5" x14ac:dyDescent="0.25">
      <c r="E390" s="12"/>
    </row>
    <row r="391" spans="5:5" x14ac:dyDescent="0.25">
      <c r="E391" s="12"/>
    </row>
    <row r="392" spans="5:5" x14ac:dyDescent="0.25">
      <c r="E392" s="12"/>
    </row>
    <row r="393" spans="5:5" x14ac:dyDescent="0.25">
      <c r="E393" s="12"/>
    </row>
    <row r="394" spans="5:5" x14ac:dyDescent="0.25">
      <c r="E394" s="12"/>
    </row>
    <row r="395" spans="5:5" x14ac:dyDescent="0.25">
      <c r="E395" s="12"/>
    </row>
    <row r="396" spans="5:5" x14ac:dyDescent="0.25">
      <c r="E396" s="12"/>
    </row>
    <row r="397" spans="5:5" x14ac:dyDescent="0.25">
      <c r="E397" s="12"/>
    </row>
    <row r="398" spans="5:5" x14ac:dyDescent="0.25">
      <c r="E398" s="12"/>
    </row>
    <row r="399" spans="5:5" x14ac:dyDescent="0.25">
      <c r="E399" s="12"/>
    </row>
    <row r="400" spans="5:5" x14ac:dyDescent="0.25">
      <c r="E400" s="12"/>
    </row>
    <row r="401" spans="5:5" x14ac:dyDescent="0.25">
      <c r="E401" s="12"/>
    </row>
    <row r="402" spans="5:5" x14ac:dyDescent="0.25">
      <c r="E402" s="12"/>
    </row>
    <row r="403" spans="5:5" x14ac:dyDescent="0.25">
      <c r="E403" s="12"/>
    </row>
    <row r="404" spans="5:5" x14ac:dyDescent="0.25">
      <c r="E404" s="12"/>
    </row>
    <row r="405" spans="5:5" x14ac:dyDescent="0.25">
      <c r="E405" s="12"/>
    </row>
    <row r="406" spans="5:5" x14ac:dyDescent="0.25">
      <c r="E406" s="12"/>
    </row>
    <row r="407" spans="5:5" x14ac:dyDescent="0.25">
      <c r="E407" s="12"/>
    </row>
    <row r="408" spans="5:5" x14ac:dyDescent="0.25">
      <c r="E408" s="12"/>
    </row>
    <row r="409" spans="5:5" x14ac:dyDescent="0.25">
      <c r="E409" s="12"/>
    </row>
    <row r="410" spans="5:5" x14ac:dyDescent="0.25">
      <c r="E410" s="12"/>
    </row>
    <row r="411" spans="5:5" x14ac:dyDescent="0.25">
      <c r="E411" s="12"/>
    </row>
    <row r="412" spans="5:5" x14ac:dyDescent="0.25">
      <c r="E412" s="12"/>
    </row>
    <row r="413" spans="5:5" x14ac:dyDescent="0.25">
      <c r="E413" s="12"/>
    </row>
    <row r="414" spans="5:5" x14ac:dyDescent="0.25">
      <c r="E414" s="12"/>
    </row>
    <row r="415" spans="5:5" x14ac:dyDescent="0.25">
      <c r="E415" s="12"/>
    </row>
    <row r="416" spans="5:5" x14ac:dyDescent="0.25">
      <c r="E416" s="12"/>
    </row>
    <row r="417" spans="5:5" x14ac:dyDescent="0.25">
      <c r="E417" s="12"/>
    </row>
    <row r="418" spans="5:5" x14ac:dyDescent="0.25">
      <c r="E418" s="12"/>
    </row>
    <row r="419" spans="5:5" x14ac:dyDescent="0.25">
      <c r="E419" s="12"/>
    </row>
    <row r="420" spans="5:5" x14ac:dyDescent="0.25">
      <c r="E420" s="12"/>
    </row>
    <row r="421" spans="5:5" x14ac:dyDescent="0.25">
      <c r="E421" s="12"/>
    </row>
    <row r="422" spans="5:5" x14ac:dyDescent="0.25">
      <c r="E422" s="12"/>
    </row>
    <row r="423" spans="5:5" x14ac:dyDescent="0.25">
      <c r="E423" s="12"/>
    </row>
    <row r="424" spans="5:5" x14ac:dyDescent="0.25">
      <c r="E424" s="12"/>
    </row>
    <row r="425" spans="5:5" x14ac:dyDescent="0.25">
      <c r="E425" s="12"/>
    </row>
    <row r="426" spans="5:5" x14ac:dyDescent="0.25">
      <c r="E426" s="12"/>
    </row>
    <row r="427" spans="5:5" x14ac:dyDescent="0.25">
      <c r="E427" s="12"/>
    </row>
    <row r="428" spans="5:5" x14ac:dyDescent="0.25">
      <c r="E428" s="12"/>
    </row>
    <row r="429" spans="5:5" x14ac:dyDescent="0.25">
      <c r="E429" s="12"/>
    </row>
    <row r="430" spans="5:5" x14ac:dyDescent="0.25">
      <c r="E430" s="12"/>
    </row>
    <row r="431" spans="5:5" x14ac:dyDescent="0.25">
      <c r="E431" s="12"/>
    </row>
    <row r="432" spans="5:5" x14ac:dyDescent="0.25">
      <c r="E432" s="12"/>
    </row>
    <row r="433" spans="5:5" x14ac:dyDescent="0.25">
      <c r="E433" s="12"/>
    </row>
    <row r="434" spans="5:5" x14ac:dyDescent="0.25">
      <c r="E434" s="12"/>
    </row>
    <row r="435" spans="5:5" x14ac:dyDescent="0.25">
      <c r="E435" s="12"/>
    </row>
    <row r="436" spans="5:5" x14ac:dyDescent="0.25">
      <c r="E436" s="12"/>
    </row>
    <row r="437" spans="5:5" x14ac:dyDescent="0.25">
      <c r="E437" s="12"/>
    </row>
    <row r="438" spans="5:5" x14ac:dyDescent="0.25">
      <c r="E438" s="12"/>
    </row>
    <row r="439" spans="5:5" x14ac:dyDescent="0.25">
      <c r="E439" s="12"/>
    </row>
    <row r="440" spans="5:5" x14ac:dyDescent="0.25">
      <c r="E440" s="12"/>
    </row>
    <row r="441" spans="5:5" x14ac:dyDescent="0.25">
      <c r="E441" s="12"/>
    </row>
    <row r="442" spans="5:5" x14ac:dyDescent="0.25">
      <c r="E442" s="12"/>
    </row>
    <row r="443" spans="5:5" x14ac:dyDescent="0.25">
      <c r="E443" s="12"/>
    </row>
    <row r="444" spans="5:5" x14ac:dyDescent="0.25">
      <c r="E444" s="12"/>
    </row>
    <row r="445" spans="5:5" x14ac:dyDescent="0.25">
      <c r="E445" s="12"/>
    </row>
    <row r="446" spans="5:5" x14ac:dyDescent="0.25">
      <c r="E446" s="12"/>
    </row>
    <row r="447" spans="5:5" x14ac:dyDescent="0.25">
      <c r="E447" s="12"/>
    </row>
    <row r="448" spans="5:5" x14ac:dyDescent="0.25">
      <c r="E448" s="12"/>
    </row>
    <row r="449" spans="5:5" x14ac:dyDescent="0.25">
      <c r="E449" s="12"/>
    </row>
    <row r="450" spans="5:5" x14ac:dyDescent="0.25">
      <c r="E450" s="12"/>
    </row>
    <row r="451" spans="5:5" x14ac:dyDescent="0.25">
      <c r="E451" s="12"/>
    </row>
    <row r="452" spans="5:5" x14ac:dyDescent="0.25">
      <c r="E452" s="12"/>
    </row>
    <row r="453" spans="5:5" x14ac:dyDescent="0.25">
      <c r="E453" s="12"/>
    </row>
    <row r="454" spans="5:5" x14ac:dyDescent="0.25">
      <c r="E454" s="12"/>
    </row>
    <row r="455" spans="5:5" x14ac:dyDescent="0.25">
      <c r="E455" s="12"/>
    </row>
    <row r="456" spans="5:5" x14ac:dyDescent="0.25">
      <c r="E456" s="12"/>
    </row>
    <row r="457" spans="5:5" x14ac:dyDescent="0.25">
      <c r="E457" s="12"/>
    </row>
    <row r="458" spans="5:5" x14ac:dyDescent="0.25">
      <c r="E458" s="12"/>
    </row>
    <row r="459" spans="5:5" x14ac:dyDescent="0.25">
      <c r="E459" s="12"/>
    </row>
    <row r="460" spans="5:5" x14ac:dyDescent="0.25">
      <c r="E460" s="12"/>
    </row>
    <row r="461" spans="5:5" x14ac:dyDescent="0.25">
      <c r="E461" s="12"/>
    </row>
    <row r="462" spans="5:5" x14ac:dyDescent="0.25">
      <c r="E462" s="12"/>
    </row>
    <row r="463" spans="5:5" x14ac:dyDescent="0.25">
      <c r="E463" s="12"/>
    </row>
    <row r="464" spans="5:5" x14ac:dyDescent="0.25">
      <c r="E464" s="12"/>
    </row>
    <row r="465" spans="5:5" x14ac:dyDescent="0.25">
      <c r="E465" s="12"/>
    </row>
    <row r="466" spans="5:5" x14ac:dyDescent="0.25">
      <c r="E466" s="12"/>
    </row>
    <row r="467" spans="5:5" x14ac:dyDescent="0.25">
      <c r="E467" s="12"/>
    </row>
    <row r="468" spans="5:5" x14ac:dyDescent="0.25">
      <c r="E468" s="12"/>
    </row>
    <row r="469" spans="5:5" x14ac:dyDescent="0.25">
      <c r="E469" s="12"/>
    </row>
    <row r="470" spans="5:5" x14ac:dyDescent="0.25">
      <c r="E470" s="12"/>
    </row>
    <row r="471" spans="5:5" x14ac:dyDescent="0.25">
      <c r="E471" s="12"/>
    </row>
    <row r="472" spans="5:5" x14ac:dyDescent="0.25">
      <c r="E472" s="12"/>
    </row>
    <row r="473" spans="5:5" x14ac:dyDescent="0.25">
      <c r="E473" s="12"/>
    </row>
    <row r="474" spans="5:5" x14ac:dyDescent="0.25">
      <c r="E474" s="12"/>
    </row>
    <row r="475" spans="5:5" x14ac:dyDescent="0.25">
      <c r="E475" s="12"/>
    </row>
    <row r="476" spans="5:5" x14ac:dyDescent="0.25">
      <c r="E476" s="12"/>
    </row>
    <row r="477" spans="5:5" x14ac:dyDescent="0.25">
      <c r="E477" s="12"/>
    </row>
    <row r="478" spans="5:5" x14ac:dyDescent="0.25">
      <c r="E478" s="12"/>
    </row>
    <row r="479" spans="5:5" x14ac:dyDescent="0.25">
      <c r="E479" s="12"/>
    </row>
    <row r="480" spans="5:5" x14ac:dyDescent="0.25">
      <c r="E480" s="12"/>
    </row>
    <row r="481" spans="5:5" x14ac:dyDescent="0.25">
      <c r="E481" s="12"/>
    </row>
    <row r="482" spans="5:5" x14ac:dyDescent="0.25">
      <c r="E482" s="12"/>
    </row>
    <row r="483" spans="5:5" x14ac:dyDescent="0.25">
      <c r="E483" s="12"/>
    </row>
    <row r="484" spans="5:5" x14ac:dyDescent="0.25">
      <c r="E484" s="12"/>
    </row>
    <row r="485" spans="5:5" x14ac:dyDescent="0.25">
      <c r="E485" s="12"/>
    </row>
    <row r="486" spans="5:5" x14ac:dyDescent="0.25">
      <c r="E486" s="12"/>
    </row>
    <row r="487" spans="5:5" x14ac:dyDescent="0.25">
      <c r="E487" s="12"/>
    </row>
    <row r="488" spans="5:5" x14ac:dyDescent="0.25">
      <c r="E488" s="12"/>
    </row>
    <row r="489" spans="5:5" x14ac:dyDescent="0.25">
      <c r="E489" s="12"/>
    </row>
    <row r="490" spans="5:5" x14ac:dyDescent="0.25">
      <c r="E490" s="12"/>
    </row>
    <row r="491" spans="5:5" x14ac:dyDescent="0.25">
      <c r="E491" s="12"/>
    </row>
    <row r="492" spans="5:5" x14ac:dyDescent="0.25">
      <c r="E492" s="12"/>
    </row>
    <row r="493" spans="5:5" x14ac:dyDescent="0.25">
      <c r="E493" s="12"/>
    </row>
    <row r="494" spans="5:5" x14ac:dyDescent="0.25">
      <c r="E494" s="12"/>
    </row>
    <row r="495" spans="5:5" x14ac:dyDescent="0.25">
      <c r="E495" s="12"/>
    </row>
    <row r="496" spans="5:5" x14ac:dyDescent="0.25">
      <c r="E496" s="12"/>
    </row>
    <row r="497" spans="5:5" x14ac:dyDescent="0.25">
      <c r="E497" s="12"/>
    </row>
    <row r="498" spans="5:5" x14ac:dyDescent="0.25">
      <c r="E498" s="12"/>
    </row>
    <row r="499" spans="5:5" x14ac:dyDescent="0.25">
      <c r="E499" s="12"/>
    </row>
    <row r="500" spans="5:5" x14ac:dyDescent="0.25">
      <c r="E500" s="12"/>
    </row>
    <row r="501" spans="5:5" x14ac:dyDescent="0.25">
      <c r="E501" s="12"/>
    </row>
    <row r="502" spans="5:5" x14ac:dyDescent="0.25">
      <c r="E502" s="12"/>
    </row>
    <row r="503" spans="5:5" x14ac:dyDescent="0.25">
      <c r="E503" s="12"/>
    </row>
    <row r="504" spans="5:5" x14ac:dyDescent="0.25">
      <c r="E504" s="12"/>
    </row>
    <row r="505" spans="5:5" x14ac:dyDescent="0.25">
      <c r="E505" s="12"/>
    </row>
    <row r="506" spans="5:5" x14ac:dyDescent="0.25">
      <c r="E506" s="12"/>
    </row>
    <row r="507" spans="5:5" x14ac:dyDescent="0.25">
      <c r="E507" s="12"/>
    </row>
    <row r="508" spans="5:5" x14ac:dyDescent="0.25">
      <c r="E508" s="12"/>
    </row>
    <row r="509" spans="5:5" x14ac:dyDescent="0.25">
      <c r="E509" s="12"/>
    </row>
    <row r="510" spans="5:5" x14ac:dyDescent="0.25">
      <c r="E510" s="12"/>
    </row>
    <row r="511" spans="5:5" x14ac:dyDescent="0.25">
      <c r="E511" s="12"/>
    </row>
    <row r="512" spans="5:5" x14ac:dyDescent="0.25">
      <c r="E512" s="12"/>
    </row>
    <row r="513" spans="5:5" x14ac:dyDescent="0.25">
      <c r="E513" s="12"/>
    </row>
    <row r="514" spans="5:5" x14ac:dyDescent="0.25">
      <c r="E514" s="12"/>
    </row>
    <row r="515" spans="5:5" x14ac:dyDescent="0.25">
      <c r="E515" s="12"/>
    </row>
    <row r="516" spans="5:5" x14ac:dyDescent="0.25">
      <c r="E516" s="12"/>
    </row>
    <row r="517" spans="5:5" x14ac:dyDescent="0.25">
      <c r="E517" s="12"/>
    </row>
    <row r="518" spans="5:5" x14ac:dyDescent="0.25">
      <c r="E518" s="12"/>
    </row>
    <row r="519" spans="5:5" x14ac:dyDescent="0.25">
      <c r="E519" s="12"/>
    </row>
    <row r="520" spans="5:5" x14ac:dyDescent="0.25">
      <c r="E520" s="12"/>
    </row>
    <row r="521" spans="5:5" x14ac:dyDescent="0.25">
      <c r="E521" s="12"/>
    </row>
    <row r="522" spans="5:5" x14ac:dyDescent="0.25">
      <c r="E522" s="12"/>
    </row>
    <row r="523" spans="5:5" x14ac:dyDescent="0.25">
      <c r="E523" s="12"/>
    </row>
    <row r="524" spans="5:5" x14ac:dyDescent="0.25">
      <c r="E524" s="12"/>
    </row>
    <row r="525" spans="5:5" x14ac:dyDescent="0.25">
      <c r="E525" s="12"/>
    </row>
    <row r="526" spans="5:5" x14ac:dyDescent="0.25">
      <c r="E526" s="12"/>
    </row>
    <row r="527" spans="5:5" x14ac:dyDescent="0.25">
      <c r="E527" s="12"/>
    </row>
    <row r="528" spans="5:5" x14ac:dyDescent="0.25">
      <c r="E528" s="12"/>
    </row>
    <row r="529" spans="5:5" x14ac:dyDescent="0.25">
      <c r="E529" s="12"/>
    </row>
    <row r="530" spans="5:5" x14ac:dyDescent="0.25">
      <c r="E530" s="12"/>
    </row>
    <row r="531" spans="5:5" x14ac:dyDescent="0.25">
      <c r="E531" s="12"/>
    </row>
    <row r="532" spans="5:5" x14ac:dyDescent="0.25">
      <c r="E532" s="12"/>
    </row>
    <row r="533" spans="5:5" x14ac:dyDescent="0.25">
      <c r="E533" s="12"/>
    </row>
    <row r="534" spans="5:5" x14ac:dyDescent="0.25">
      <c r="E534" s="12"/>
    </row>
    <row r="535" spans="5:5" x14ac:dyDescent="0.25">
      <c r="E535" s="12"/>
    </row>
    <row r="536" spans="5:5" x14ac:dyDescent="0.25">
      <c r="E536" s="12"/>
    </row>
    <row r="537" spans="5:5" x14ac:dyDescent="0.25">
      <c r="E537" s="12"/>
    </row>
    <row r="538" spans="5:5" x14ac:dyDescent="0.25">
      <c r="E538" s="12"/>
    </row>
    <row r="539" spans="5:5" x14ac:dyDescent="0.25">
      <c r="E539" s="12"/>
    </row>
    <row r="540" spans="5:5" x14ac:dyDescent="0.25">
      <c r="E540" s="12"/>
    </row>
    <row r="541" spans="5:5" x14ac:dyDescent="0.25">
      <c r="E541" s="12"/>
    </row>
    <row r="542" spans="5:5" x14ac:dyDescent="0.25">
      <c r="E542" s="12"/>
    </row>
    <row r="543" spans="5:5" x14ac:dyDescent="0.25">
      <c r="E543" s="12"/>
    </row>
    <row r="544" spans="5:5" x14ac:dyDescent="0.25">
      <c r="E544" s="12"/>
    </row>
    <row r="545" spans="5:5" x14ac:dyDescent="0.25">
      <c r="E545" s="12"/>
    </row>
    <row r="546" spans="5:5" x14ac:dyDescent="0.25">
      <c r="E546" s="12"/>
    </row>
    <row r="547" spans="5:5" x14ac:dyDescent="0.25">
      <c r="E547" s="12"/>
    </row>
    <row r="548" spans="5:5" x14ac:dyDescent="0.25">
      <c r="E548" s="12"/>
    </row>
    <row r="549" spans="5:5" x14ac:dyDescent="0.25">
      <c r="E549" s="12"/>
    </row>
    <row r="550" spans="5:5" x14ac:dyDescent="0.25">
      <c r="E550" s="12"/>
    </row>
    <row r="551" spans="5:5" x14ac:dyDescent="0.25">
      <c r="E551" s="12"/>
    </row>
    <row r="552" spans="5:5" x14ac:dyDescent="0.25">
      <c r="E552" s="12"/>
    </row>
    <row r="553" spans="5:5" x14ac:dyDescent="0.25">
      <c r="E553" s="12"/>
    </row>
    <row r="554" spans="5:5" x14ac:dyDescent="0.25">
      <c r="E554" s="12"/>
    </row>
    <row r="555" spans="5:5" x14ac:dyDescent="0.25">
      <c r="E555" s="12"/>
    </row>
    <row r="556" spans="5:5" x14ac:dyDescent="0.25">
      <c r="E556" s="12"/>
    </row>
    <row r="557" spans="5:5" x14ac:dyDescent="0.25">
      <c r="E557" s="12"/>
    </row>
    <row r="558" spans="5:5" x14ac:dyDescent="0.25">
      <c r="E558" s="12"/>
    </row>
    <row r="559" spans="5:5" x14ac:dyDescent="0.25">
      <c r="E559" s="12"/>
    </row>
    <row r="560" spans="5:5" x14ac:dyDescent="0.25">
      <c r="E560" s="12"/>
    </row>
    <row r="561" spans="5:5" x14ac:dyDescent="0.25">
      <c r="E561" s="12"/>
    </row>
    <row r="562" spans="5:5" x14ac:dyDescent="0.25">
      <c r="E562" s="12"/>
    </row>
    <row r="563" spans="5:5" x14ac:dyDescent="0.25">
      <c r="E563" s="12"/>
    </row>
    <row r="564" spans="5:5" x14ac:dyDescent="0.25">
      <c r="E564" s="12"/>
    </row>
    <row r="565" spans="5:5" x14ac:dyDescent="0.25">
      <c r="E565" s="12"/>
    </row>
    <row r="566" spans="5:5" x14ac:dyDescent="0.25">
      <c r="E566" s="12"/>
    </row>
    <row r="567" spans="5:5" x14ac:dyDescent="0.25">
      <c r="E567" s="12"/>
    </row>
    <row r="568" spans="5:5" x14ac:dyDescent="0.25">
      <c r="E568" s="12"/>
    </row>
    <row r="569" spans="5:5" x14ac:dyDescent="0.25">
      <c r="E569" s="12"/>
    </row>
    <row r="570" spans="5:5" x14ac:dyDescent="0.25">
      <c r="E570" s="12"/>
    </row>
    <row r="571" spans="5:5" x14ac:dyDescent="0.25">
      <c r="E571" s="12"/>
    </row>
    <row r="572" spans="5:5" x14ac:dyDescent="0.25">
      <c r="E572" s="12"/>
    </row>
    <row r="573" spans="5:5" x14ac:dyDescent="0.25">
      <c r="E573" s="12"/>
    </row>
    <row r="574" spans="5:5" x14ac:dyDescent="0.25">
      <c r="E574" s="12"/>
    </row>
    <row r="575" spans="5:5" x14ac:dyDescent="0.25">
      <c r="E575" s="12"/>
    </row>
    <row r="576" spans="5:5" x14ac:dyDescent="0.25">
      <c r="E576" s="12"/>
    </row>
    <row r="577" spans="5:5" x14ac:dyDescent="0.25">
      <c r="E577" s="12"/>
    </row>
    <row r="578" spans="5:5" x14ac:dyDescent="0.25">
      <c r="E578" s="12"/>
    </row>
    <row r="579" spans="5:5" x14ac:dyDescent="0.25">
      <c r="E579" s="12"/>
    </row>
    <row r="580" spans="5:5" x14ac:dyDescent="0.25">
      <c r="E580" s="12"/>
    </row>
    <row r="581" spans="5:5" x14ac:dyDescent="0.25">
      <c r="E581" s="12"/>
    </row>
    <row r="582" spans="5:5" x14ac:dyDescent="0.25">
      <c r="E582" s="12"/>
    </row>
    <row r="583" spans="5:5" x14ac:dyDescent="0.25">
      <c r="E583" s="12"/>
    </row>
    <row r="584" spans="5:5" x14ac:dyDescent="0.25">
      <c r="E584" s="12"/>
    </row>
  </sheetData>
  <protectedRanges>
    <protectedRange sqref="E109:E113 E104:E107" name="ACTIVOS 4"/>
    <protectedRange sqref="E30:E34 E46:E47 E42:E44 E36:E40" name="INVERSIONES RENTA FIJA"/>
    <protectedRange sqref="E267:E268 E270 E264:E265 E261:E262 E259" name="PATRIMONIO"/>
    <protectedRange sqref="E12:E13 E15:E18 E21:E28" name="ACTIVOS"/>
    <protectedRange sqref="E202:E204 E214:E215 E207:E209 E230:E233 E222:E228 E235:E242 E245:E249 E251:E253 E211:E212 E255:E256 E186:E189 E191:E195 E198:E200 E217:E220" name="PAASIVOS"/>
    <protectedRange sqref="E60:E71 E151:E155 E94:E99 E52:E58 E137:E142 E131:E135 E127:E129 E144:E149 E121:E124 E116:E119 E101:E102 E90:E92 E79:E84 E86:E88 E49:E50 E73:E76" name="ACTIVOS 2"/>
    <protectedRange sqref="E165:E168 E158:E163 E170:E176 E178:E179 E181:E182" name="Rango13"/>
  </protectedRanges>
  <mergeCells count="8">
    <mergeCell ref="D278:E278"/>
    <mergeCell ref="B2:E2"/>
    <mergeCell ref="B3:E3"/>
    <mergeCell ref="B4:E4"/>
    <mergeCell ref="B5:E5"/>
    <mergeCell ref="D277:E277"/>
    <mergeCell ref="B277:C277"/>
    <mergeCell ref="B278:C278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&amp;R&amp;"Arial,Negrita"&amp;12&amp;P</oddFooter>
  </headerFooter>
  <ignoredErrors>
    <ignoredError sqref="E14 E120 E250 E136 E21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706"/>
  <sheetViews>
    <sheetView tabSelected="1" zoomScaleNormal="100" workbookViewId="0">
      <selection activeCell="I1" sqref="I1:I1048576"/>
    </sheetView>
  </sheetViews>
  <sheetFormatPr baseColWidth="10" defaultColWidth="10.85546875" defaultRowHeight="15" x14ac:dyDescent="0.25"/>
  <cols>
    <col min="1" max="1" width="10.85546875" style="6"/>
    <col min="2" max="2" width="6.5703125" style="11" bestFit="1" customWidth="1"/>
    <col min="3" max="3" width="56.42578125" style="6" customWidth="1"/>
    <col min="4" max="4" width="9" style="21" bestFit="1" customWidth="1"/>
    <col min="5" max="5" width="12" style="6" bestFit="1" customWidth="1"/>
    <col min="6" max="6" width="1.85546875" style="6" customWidth="1"/>
    <col min="7" max="7" width="3.5703125" style="12" customWidth="1"/>
    <col min="8" max="8" width="2.28515625" style="12" customWidth="1"/>
    <col min="9" max="9" width="113.7109375" style="6" customWidth="1"/>
    <col min="10" max="16384" width="10.85546875" style="6"/>
  </cols>
  <sheetData>
    <row r="1" spans="2:9" x14ac:dyDescent="0.25">
      <c r="B1" s="14"/>
      <c r="C1" s="15"/>
      <c r="D1" s="17"/>
      <c r="E1" s="16"/>
    </row>
    <row r="2" spans="2:9" x14ac:dyDescent="0.25">
      <c r="B2" s="249" t="s">
        <v>762</v>
      </c>
      <c r="C2" s="249"/>
      <c r="D2" s="249"/>
      <c r="E2" s="249"/>
    </row>
    <row r="3" spans="2:9" x14ac:dyDescent="0.25">
      <c r="B3" s="249" t="s">
        <v>763</v>
      </c>
      <c r="C3" s="249"/>
      <c r="D3" s="249"/>
      <c r="E3" s="249"/>
    </row>
    <row r="4" spans="2:9" x14ac:dyDescent="0.25">
      <c r="B4" s="249" t="s">
        <v>415</v>
      </c>
      <c r="C4" s="249"/>
      <c r="D4" s="249"/>
      <c r="E4" s="249"/>
    </row>
    <row r="5" spans="2:9" x14ac:dyDescent="0.25">
      <c r="B5" s="249" t="s">
        <v>875</v>
      </c>
      <c r="C5" s="249"/>
      <c r="D5" s="249"/>
      <c r="E5" s="249"/>
    </row>
    <row r="6" spans="2:9" x14ac:dyDescent="0.25">
      <c r="B6" s="13"/>
      <c r="C6" s="13"/>
      <c r="D6" s="13" t="s">
        <v>414</v>
      </c>
      <c r="E6" s="13">
        <v>17</v>
      </c>
    </row>
    <row r="7" spans="2:9" x14ac:dyDescent="0.25">
      <c r="B7" s="13"/>
      <c r="C7" s="13"/>
      <c r="D7" s="13"/>
      <c r="E7" s="13"/>
    </row>
    <row r="8" spans="2:9" x14ac:dyDescent="0.25">
      <c r="B8" s="4" t="s">
        <v>409</v>
      </c>
      <c r="C8" s="7" t="s">
        <v>410</v>
      </c>
      <c r="D8" s="7" t="s">
        <v>411</v>
      </c>
      <c r="E8" s="8" t="s">
        <v>412</v>
      </c>
    </row>
    <row r="9" spans="2:9" x14ac:dyDescent="0.25">
      <c r="B9" s="1">
        <v>4</v>
      </c>
      <c r="C9" s="1" t="s">
        <v>225</v>
      </c>
      <c r="D9" s="18">
        <v>25</v>
      </c>
      <c r="E9" s="5">
        <f t="shared" ref="E9" si="0">E10+E41+E53+E91+E100+E105+E142</f>
        <v>120798.02</v>
      </c>
      <c r="G9" s="23">
        <f>+'[1]FEBRERO 2020'!$H$371</f>
        <v>120798.02</v>
      </c>
      <c r="H9" s="23">
        <f>+E9-G9</f>
        <v>0</v>
      </c>
      <c r="I9" s="6" t="str">
        <f>"INSERT INTO b_13(codigo_cuenta_b13, saldo_cuenta_b13) VALUES('"&amp;B9&amp;"', "&amp;E9&amp;");"</f>
        <v>INSERT INTO b_13(codigo_cuenta_b13, saldo_cuenta_b13) VALUES('4', 120798.02);</v>
      </c>
    </row>
    <row r="10" spans="2:9" x14ac:dyDescent="0.25">
      <c r="B10" s="1">
        <v>41</v>
      </c>
      <c r="C10" s="1" t="s">
        <v>226</v>
      </c>
      <c r="D10" s="18"/>
      <c r="E10" s="5">
        <f t="shared" ref="E10" si="1">E11+E18+E25+E30+E34</f>
        <v>0</v>
      </c>
      <c r="I10" s="6" t="str">
        <f t="shared" ref="I10:I73" si="2">"INSERT INTO b_13(codigo_cuenta_b13, saldo_cuenta_b13) VALUES('"&amp;B10&amp;"', "&amp;E10&amp;");"</f>
        <v>INSERT INTO b_13(codigo_cuenta_b13, saldo_cuenta_b13) VALUES('41', 0);</v>
      </c>
    </row>
    <row r="11" spans="2:9" x14ac:dyDescent="0.25">
      <c r="B11" s="1">
        <v>4101</v>
      </c>
      <c r="C11" s="1" t="s">
        <v>227</v>
      </c>
      <c r="D11" s="18"/>
      <c r="E11" s="5">
        <f t="shared" ref="E11" si="3">SUM(E12:E17)</f>
        <v>0</v>
      </c>
      <c r="I11" s="6" t="str">
        <f t="shared" si="2"/>
        <v>INSERT INTO b_13(codigo_cuenta_b13, saldo_cuenta_b13) VALUES('4101', 0);</v>
      </c>
    </row>
    <row r="12" spans="2:9" x14ac:dyDescent="0.25">
      <c r="B12" s="2">
        <v>410105</v>
      </c>
      <c r="C12" s="2" t="s">
        <v>60</v>
      </c>
      <c r="D12" s="19"/>
      <c r="E12" s="9">
        <v>0</v>
      </c>
      <c r="I12" s="6" t="str">
        <f t="shared" si="2"/>
        <v>INSERT INTO b_13(codigo_cuenta_b13, saldo_cuenta_b13) VALUES('410105', 0);</v>
      </c>
    </row>
    <row r="13" spans="2:9" x14ac:dyDescent="0.25">
      <c r="B13" s="2">
        <f>+B12+5</f>
        <v>410110</v>
      </c>
      <c r="C13" s="2" t="s">
        <v>61</v>
      </c>
      <c r="D13" s="19"/>
      <c r="E13" s="9">
        <v>0</v>
      </c>
      <c r="I13" s="6" t="str">
        <f t="shared" si="2"/>
        <v>INSERT INTO b_13(codigo_cuenta_b13, saldo_cuenta_b13) VALUES('410110', 0);</v>
      </c>
    </row>
    <row r="14" spans="2:9" x14ac:dyDescent="0.25">
      <c r="B14" s="2">
        <f>+B13+5</f>
        <v>410115</v>
      </c>
      <c r="C14" s="2" t="s">
        <v>62</v>
      </c>
      <c r="D14" s="19"/>
      <c r="E14" s="9">
        <v>0</v>
      </c>
      <c r="I14" s="6" t="str">
        <f t="shared" si="2"/>
        <v>INSERT INTO b_13(codigo_cuenta_b13, saldo_cuenta_b13) VALUES('410115', 0);</v>
      </c>
    </row>
    <row r="15" spans="2:9" x14ac:dyDescent="0.25">
      <c r="B15" s="2">
        <f>+B14+5</f>
        <v>410120</v>
      </c>
      <c r="C15" s="2" t="s">
        <v>63</v>
      </c>
      <c r="D15" s="19"/>
      <c r="E15" s="9">
        <v>0</v>
      </c>
      <c r="I15" s="6" t="str">
        <f t="shared" si="2"/>
        <v>INSERT INTO b_13(codigo_cuenta_b13, saldo_cuenta_b13) VALUES('410120', 0);</v>
      </c>
    </row>
    <row r="16" spans="2:9" x14ac:dyDescent="0.25">
      <c r="B16" s="2">
        <f>+B15+5</f>
        <v>410125</v>
      </c>
      <c r="C16" s="2" t="s">
        <v>64</v>
      </c>
      <c r="D16" s="19"/>
      <c r="E16" s="9">
        <v>0</v>
      </c>
      <c r="I16" s="6" t="str">
        <f t="shared" si="2"/>
        <v>INSERT INTO b_13(codigo_cuenta_b13, saldo_cuenta_b13) VALUES('410125', 0);</v>
      </c>
    </row>
    <row r="17" spans="2:9" x14ac:dyDescent="0.25">
      <c r="B17" s="2">
        <f>+B16+5</f>
        <v>410130</v>
      </c>
      <c r="C17" s="2" t="s">
        <v>65</v>
      </c>
      <c r="D17" s="19"/>
      <c r="E17" s="9">
        <v>0</v>
      </c>
      <c r="I17" s="6" t="str">
        <f t="shared" si="2"/>
        <v>INSERT INTO b_13(codigo_cuenta_b13, saldo_cuenta_b13) VALUES('410130', 0);</v>
      </c>
    </row>
    <row r="18" spans="2:9" x14ac:dyDescent="0.25">
      <c r="B18" s="1">
        <v>4102</v>
      </c>
      <c r="C18" s="1" t="s">
        <v>228</v>
      </c>
      <c r="D18" s="18">
        <v>26</v>
      </c>
      <c r="E18" s="5">
        <f t="shared" ref="E18" si="4">SUM(E19:E24)</f>
        <v>0</v>
      </c>
      <c r="I18" s="6" t="str">
        <f t="shared" si="2"/>
        <v>INSERT INTO b_13(codigo_cuenta_b13, saldo_cuenta_b13) VALUES('4102', 0);</v>
      </c>
    </row>
    <row r="19" spans="2:9" x14ac:dyDescent="0.25">
      <c r="B19" s="2">
        <v>410205</v>
      </c>
      <c r="C19" s="2" t="s">
        <v>60</v>
      </c>
      <c r="D19" s="19"/>
      <c r="E19" s="9">
        <v>0</v>
      </c>
      <c r="I19" s="6" t="str">
        <f t="shared" si="2"/>
        <v>INSERT INTO b_13(codigo_cuenta_b13, saldo_cuenta_b13) VALUES('410205', 0);</v>
      </c>
    </row>
    <row r="20" spans="2:9" x14ac:dyDescent="0.25">
      <c r="B20" s="2">
        <f>+B19+5</f>
        <v>410210</v>
      </c>
      <c r="C20" s="2" t="s">
        <v>61</v>
      </c>
      <c r="D20" s="19"/>
      <c r="E20" s="9">
        <v>0</v>
      </c>
      <c r="I20" s="6" t="str">
        <f t="shared" si="2"/>
        <v>INSERT INTO b_13(codigo_cuenta_b13, saldo_cuenta_b13) VALUES('410210', 0);</v>
      </c>
    </row>
    <row r="21" spans="2:9" x14ac:dyDescent="0.25">
      <c r="B21" s="2">
        <f>+B20+5</f>
        <v>410215</v>
      </c>
      <c r="C21" s="2" t="s">
        <v>62</v>
      </c>
      <c r="D21" s="19"/>
      <c r="E21" s="9">
        <v>0</v>
      </c>
      <c r="I21" s="6" t="str">
        <f t="shared" si="2"/>
        <v>INSERT INTO b_13(codigo_cuenta_b13, saldo_cuenta_b13) VALUES('410215', 0);</v>
      </c>
    </row>
    <row r="22" spans="2:9" x14ac:dyDescent="0.25">
      <c r="B22" s="2">
        <f>+B21+5</f>
        <v>410220</v>
      </c>
      <c r="C22" s="2" t="s">
        <v>63</v>
      </c>
      <c r="D22" s="19"/>
      <c r="E22" s="9">
        <v>0</v>
      </c>
      <c r="I22" s="6" t="str">
        <f t="shared" si="2"/>
        <v>INSERT INTO b_13(codigo_cuenta_b13, saldo_cuenta_b13) VALUES('410220', 0);</v>
      </c>
    </row>
    <row r="23" spans="2:9" x14ac:dyDescent="0.25">
      <c r="B23" s="2">
        <f>+B22+5</f>
        <v>410225</v>
      </c>
      <c r="C23" s="2" t="s">
        <v>64</v>
      </c>
      <c r="D23" s="19"/>
      <c r="E23" s="9">
        <v>0</v>
      </c>
      <c r="I23" s="6" t="str">
        <f t="shared" si="2"/>
        <v>INSERT INTO b_13(codigo_cuenta_b13, saldo_cuenta_b13) VALUES('410225', 0);</v>
      </c>
    </row>
    <row r="24" spans="2:9" x14ac:dyDescent="0.25">
      <c r="B24" s="2">
        <f>+B23+5</f>
        <v>410230</v>
      </c>
      <c r="C24" s="2" t="s">
        <v>65</v>
      </c>
      <c r="D24" s="19"/>
      <c r="E24" s="9">
        <v>0</v>
      </c>
      <c r="I24" s="6" t="str">
        <f t="shared" si="2"/>
        <v>INSERT INTO b_13(codigo_cuenta_b13, saldo_cuenta_b13) VALUES('410230', 0);</v>
      </c>
    </row>
    <row r="25" spans="2:9" x14ac:dyDescent="0.25">
      <c r="B25" s="1">
        <v>4103</v>
      </c>
      <c r="C25" s="1" t="s">
        <v>229</v>
      </c>
      <c r="D25" s="18"/>
      <c r="E25" s="5">
        <f t="shared" ref="E25" si="5">SUM(E26:E29)</f>
        <v>0</v>
      </c>
      <c r="I25" s="6" t="str">
        <f t="shared" si="2"/>
        <v>INSERT INTO b_13(codigo_cuenta_b13, saldo_cuenta_b13) VALUES('4103', 0);</v>
      </c>
    </row>
    <row r="26" spans="2:9" x14ac:dyDescent="0.25">
      <c r="B26" s="2">
        <v>410305</v>
      </c>
      <c r="C26" s="2" t="s">
        <v>230</v>
      </c>
      <c r="D26" s="19"/>
      <c r="E26" s="9">
        <v>0</v>
      </c>
      <c r="I26" s="6" t="str">
        <f t="shared" si="2"/>
        <v>INSERT INTO b_13(codigo_cuenta_b13, saldo_cuenta_b13) VALUES('410305', 0);</v>
      </c>
    </row>
    <row r="27" spans="2:9" x14ac:dyDescent="0.25">
      <c r="B27" s="2">
        <f>+B26+5</f>
        <v>410310</v>
      </c>
      <c r="C27" s="2" t="s">
        <v>231</v>
      </c>
      <c r="D27" s="19"/>
      <c r="E27" s="9">
        <v>0</v>
      </c>
      <c r="I27" s="6" t="str">
        <f t="shared" si="2"/>
        <v>INSERT INTO b_13(codigo_cuenta_b13, saldo_cuenta_b13) VALUES('410310', 0);</v>
      </c>
    </row>
    <row r="28" spans="2:9" x14ac:dyDescent="0.25">
      <c r="B28" s="2">
        <f>+B27+5</f>
        <v>410315</v>
      </c>
      <c r="C28" s="2" t="s">
        <v>232</v>
      </c>
      <c r="D28" s="19"/>
      <c r="E28" s="9">
        <v>0</v>
      </c>
      <c r="I28" s="6" t="str">
        <f t="shared" si="2"/>
        <v>INSERT INTO b_13(codigo_cuenta_b13, saldo_cuenta_b13) VALUES('410315', 0);</v>
      </c>
    </row>
    <row r="29" spans="2:9" x14ac:dyDescent="0.25">
      <c r="B29" s="2">
        <f>+B28+5</f>
        <v>410320</v>
      </c>
      <c r="C29" s="2" t="s">
        <v>233</v>
      </c>
      <c r="D29" s="19"/>
      <c r="E29" s="9">
        <v>0</v>
      </c>
      <c r="I29" s="6" t="str">
        <f t="shared" si="2"/>
        <v>INSERT INTO b_13(codigo_cuenta_b13, saldo_cuenta_b13) VALUES('410320', 0);</v>
      </c>
    </row>
    <row r="30" spans="2:9" x14ac:dyDescent="0.25">
      <c r="B30" s="1">
        <v>4104</v>
      </c>
      <c r="C30" s="1" t="s">
        <v>234</v>
      </c>
      <c r="D30" s="18"/>
      <c r="E30" s="5">
        <f t="shared" ref="E30" si="6">SUM(E31:E33)</f>
        <v>0</v>
      </c>
      <c r="I30" s="6" t="str">
        <f t="shared" si="2"/>
        <v>INSERT INTO b_13(codigo_cuenta_b13, saldo_cuenta_b13) VALUES('4104', 0);</v>
      </c>
    </row>
    <row r="31" spans="2:9" x14ac:dyDescent="0.25">
      <c r="B31" s="2">
        <v>410405</v>
      </c>
      <c r="C31" s="2" t="s">
        <v>235</v>
      </c>
      <c r="D31" s="19"/>
      <c r="E31" s="9">
        <v>0</v>
      </c>
      <c r="I31" s="6" t="str">
        <f t="shared" si="2"/>
        <v>INSERT INTO b_13(codigo_cuenta_b13, saldo_cuenta_b13) VALUES('410405', 0);</v>
      </c>
    </row>
    <row r="32" spans="2:9" x14ac:dyDescent="0.25">
      <c r="B32" s="2">
        <f>+B31+5</f>
        <v>410410</v>
      </c>
      <c r="C32" s="2" t="s">
        <v>236</v>
      </c>
      <c r="D32" s="19"/>
      <c r="E32" s="9">
        <v>0</v>
      </c>
      <c r="I32" s="6" t="str">
        <f t="shared" si="2"/>
        <v>INSERT INTO b_13(codigo_cuenta_b13, saldo_cuenta_b13) VALUES('410410', 0);</v>
      </c>
    </row>
    <row r="33" spans="2:9" x14ac:dyDescent="0.25">
      <c r="B33" s="2">
        <f>+B32+5</f>
        <v>410415</v>
      </c>
      <c r="C33" s="2" t="s">
        <v>237</v>
      </c>
      <c r="D33" s="19"/>
      <c r="E33" s="9">
        <v>0</v>
      </c>
      <c r="I33" s="6" t="str">
        <f t="shared" si="2"/>
        <v>INSERT INTO b_13(codigo_cuenta_b13, saldo_cuenta_b13) VALUES('410415', 0);</v>
      </c>
    </row>
    <row r="34" spans="2:9" x14ac:dyDescent="0.25">
      <c r="B34" s="1">
        <v>4105</v>
      </c>
      <c r="C34" s="1" t="s">
        <v>238</v>
      </c>
      <c r="D34" s="18"/>
      <c r="E34" s="5">
        <f t="shared" ref="E34" si="7">SUM(E35:E40)</f>
        <v>0</v>
      </c>
      <c r="I34" s="6" t="str">
        <f t="shared" si="2"/>
        <v>INSERT INTO b_13(codigo_cuenta_b13, saldo_cuenta_b13) VALUES('4105', 0);</v>
      </c>
    </row>
    <row r="35" spans="2:9" x14ac:dyDescent="0.25">
      <c r="B35" s="2">
        <v>410505</v>
      </c>
      <c r="C35" s="2" t="s">
        <v>138</v>
      </c>
      <c r="D35" s="19"/>
      <c r="E35" s="9">
        <v>0</v>
      </c>
      <c r="I35" s="6" t="str">
        <f t="shared" si="2"/>
        <v>INSERT INTO b_13(codigo_cuenta_b13, saldo_cuenta_b13) VALUES('410505', 0);</v>
      </c>
    </row>
    <row r="36" spans="2:9" x14ac:dyDescent="0.25">
      <c r="B36" s="2">
        <f>+B35+5</f>
        <v>410510</v>
      </c>
      <c r="C36" s="2" t="s">
        <v>139</v>
      </c>
      <c r="D36" s="19"/>
      <c r="E36" s="9">
        <v>0</v>
      </c>
      <c r="I36" s="6" t="str">
        <f t="shared" si="2"/>
        <v>INSERT INTO b_13(codigo_cuenta_b13, saldo_cuenta_b13) VALUES('410510', 0);</v>
      </c>
    </row>
    <row r="37" spans="2:9" x14ac:dyDescent="0.25">
      <c r="B37" s="2">
        <f>+B36+5</f>
        <v>410515</v>
      </c>
      <c r="C37" s="2" t="s">
        <v>140</v>
      </c>
      <c r="D37" s="19"/>
      <c r="E37" s="9">
        <v>0</v>
      </c>
      <c r="I37" s="6" t="str">
        <f t="shared" si="2"/>
        <v>INSERT INTO b_13(codigo_cuenta_b13, saldo_cuenta_b13) VALUES('410515', 0);</v>
      </c>
    </row>
    <row r="38" spans="2:9" x14ac:dyDescent="0.25">
      <c r="B38" s="2">
        <f>+B37+5</f>
        <v>410520</v>
      </c>
      <c r="C38" s="2" t="s">
        <v>141</v>
      </c>
      <c r="D38" s="19"/>
      <c r="E38" s="9">
        <v>0</v>
      </c>
      <c r="I38" s="6" t="str">
        <f t="shared" si="2"/>
        <v>INSERT INTO b_13(codigo_cuenta_b13, saldo_cuenta_b13) VALUES('410520', 0);</v>
      </c>
    </row>
    <row r="39" spans="2:9" x14ac:dyDescent="0.25">
      <c r="B39" s="2">
        <f>+B38+5</f>
        <v>410525</v>
      </c>
      <c r="C39" s="2" t="s">
        <v>143</v>
      </c>
      <c r="D39" s="19"/>
      <c r="E39" s="9">
        <v>0</v>
      </c>
      <c r="I39" s="6" t="str">
        <f t="shared" si="2"/>
        <v>INSERT INTO b_13(codigo_cuenta_b13, saldo_cuenta_b13) VALUES('410525', 0);</v>
      </c>
    </row>
    <row r="40" spans="2:9" x14ac:dyDescent="0.25">
      <c r="B40" s="2">
        <f>+B39+5</f>
        <v>410530</v>
      </c>
      <c r="C40" s="2" t="s">
        <v>144</v>
      </c>
      <c r="D40" s="19"/>
      <c r="E40" s="9">
        <v>0</v>
      </c>
      <c r="I40" s="6" t="str">
        <f t="shared" si="2"/>
        <v>INSERT INTO b_13(codigo_cuenta_b13, saldo_cuenta_b13) VALUES('410530', 0);</v>
      </c>
    </row>
    <row r="41" spans="2:9" x14ac:dyDescent="0.25">
      <c r="B41" s="1">
        <v>43</v>
      </c>
      <c r="C41" s="1" t="s">
        <v>239</v>
      </c>
      <c r="D41" s="18">
        <v>27</v>
      </c>
      <c r="E41" s="5">
        <f t="shared" ref="E41" si="8">E42</f>
        <v>50544.46</v>
      </c>
      <c r="I41" s="6" t="str">
        <f t="shared" si="2"/>
        <v>INSERT INTO b_13(codigo_cuenta_b13, saldo_cuenta_b13) VALUES('43', 50544.46);</v>
      </c>
    </row>
    <row r="42" spans="2:9" x14ac:dyDescent="0.25">
      <c r="B42" s="1">
        <v>4301</v>
      </c>
      <c r="C42" s="1" t="s">
        <v>240</v>
      </c>
      <c r="D42" s="18"/>
      <c r="E42" s="5">
        <f t="shared" ref="E42" si="9">SUM(E43:E52)</f>
        <v>50544.46</v>
      </c>
      <c r="I42" s="6" t="str">
        <f t="shared" si="2"/>
        <v>INSERT INTO b_13(codigo_cuenta_b13, saldo_cuenta_b13) VALUES('4301', 50544.46);</v>
      </c>
    </row>
    <row r="43" spans="2:9" x14ac:dyDescent="0.25">
      <c r="B43" s="2">
        <v>430105</v>
      </c>
      <c r="C43" s="2" t="s">
        <v>241</v>
      </c>
      <c r="D43" s="19"/>
      <c r="E43" s="9">
        <v>39033.199999999997</v>
      </c>
      <c r="I43" s="6" t="str">
        <f t="shared" si="2"/>
        <v>INSERT INTO b_13(codigo_cuenta_b13, saldo_cuenta_b13) VALUES('430105', 39033.2);</v>
      </c>
    </row>
    <row r="44" spans="2:9" x14ac:dyDescent="0.25">
      <c r="B44" s="2">
        <f t="shared" ref="B44:B51" si="10">+B43+5</f>
        <v>430110</v>
      </c>
      <c r="C44" s="2" t="s">
        <v>242</v>
      </c>
      <c r="D44" s="19"/>
      <c r="E44" s="9">
        <v>0</v>
      </c>
      <c r="I44" s="6" t="str">
        <f t="shared" si="2"/>
        <v>INSERT INTO b_13(codigo_cuenta_b13, saldo_cuenta_b13) VALUES('430110', 0);</v>
      </c>
    </row>
    <row r="45" spans="2:9" x14ac:dyDescent="0.25">
      <c r="B45" s="2">
        <f t="shared" si="10"/>
        <v>430115</v>
      </c>
      <c r="C45" s="2" t="s">
        <v>243</v>
      </c>
      <c r="D45" s="19"/>
      <c r="E45" s="9">
        <v>4386.1000000000004</v>
      </c>
      <c r="I45" s="6" t="str">
        <f t="shared" si="2"/>
        <v>INSERT INTO b_13(codigo_cuenta_b13, saldo_cuenta_b13) VALUES('430115', 4386.1);</v>
      </c>
    </row>
    <row r="46" spans="2:9" x14ac:dyDescent="0.25">
      <c r="B46" s="2">
        <f t="shared" si="10"/>
        <v>430120</v>
      </c>
      <c r="C46" s="2" t="s">
        <v>244</v>
      </c>
      <c r="D46" s="19"/>
      <c r="E46" s="9">
        <v>4760.33</v>
      </c>
      <c r="I46" s="6" t="str">
        <f t="shared" si="2"/>
        <v>INSERT INTO b_13(codigo_cuenta_b13, saldo_cuenta_b13) VALUES('430120', 4760.33);</v>
      </c>
    </row>
    <row r="47" spans="2:9" x14ac:dyDescent="0.25">
      <c r="B47" s="2">
        <f t="shared" si="10"/>
        <v>430125</v>
      </c>
      <c r="C47" s="2" t="s">
        <v>245</v>
      </c>
      <c r="D47" s="19"/>
      <c r="E47" s="9">
        <v>2284.08</v>
      </c>
      <c r="I47" s="6" t="str">
        <f t="shared" si="2"/>
        <v>INSERT INTO b_13(codigo_cuenta_b13, saldo_cuenta_b13) VALUES('430125', 2284.08);</v>
      </c>
    </row>
    <row r="48" spans="2:9" x14ac:dyDescent="0.25">
      <c r="B48" s="2">
        <f t="shared" si="10"/>
        <v>430130</v>
      </c>
      <c r="C48" s="2" t="s">
        <v>246</v>
      </c>
      <c r="D48" s="19"/>
      <c r="E48" s="9">
        <v>0</v>
      </c>
      <c r="I48" s="6" t="str">
        <f t="shared" si="2"/>
        <v>INSERT INTO b_13(codigo_cuenta_b13, saldo_cuenta_b13) VALUES('430130', 0);</v>
      </c>
    </row>
    <row r="49" spans="2:9" x14ac:dyDescent="0.25">
      <c r="B49" s="2">
        <f t="shared" si="10"/>
        <v>430135</v>
      </c>
      <c r="C49" s="2" t="s">
        <v>247</v>
      </c>
      <c r="D49" s="19"/>
      <c r="E49" s="9">
        <v>0</v>
      </c>
      <c r="I49" s="6" t="str">
        <f t="shared" si="2"/>
        <v>INSERT INTO b_13(codigo_cuenta_b13, saldo_cuenta_b13) VALUES('430135', 0);</v>
      </c>
    </row>
    <row r="50" spans="2:9" x14ac:dyDescent="0.25">
      <c r="B50" s="2">
        <f t="shared" si="10"/>
        <v>430140</v>
      </c>
      <c r="C50" s="2" t="s">
        <v>248</v>
      </c>
      <c r="D50" s="19"/>
      <c r="E50" s="9">
        <v>0</v>
      </c>
      <c r="I50" s="6" t="str">
        <f t="shared" si="2"/>
        <v>INSERT INTO b_13(codigo_cuenta_b13, saldo_cuenta_b13) VALUES('430140', 0);</v>
      </c>
    </row>
    <row r="51" spans="2:9" x14ac:dyDescent="0.25">
      <c r="B51" s="2">
        <f t="shared" si="10"/>
        <v>430145</v>
      </c>
      <c r="C51" s="2" t="s">
        <v>249</v>
      </c>
      <c r="D51" s="19"/>
      <c r="E51" s="9">
        <v>0</v>
      </c>
      <c r="I51" s="6" t="str">
        <f t="shared" si="2"/>
        <v>INSERT INTO b_13(codigo_cuenta_b13, saldo_cuenta_b13) VALUES('430145', 0);</v>
      </c>
    </row>
    <row r="52" spans="2:9" x14ac:dyDescent="0.25">
      <c r="B52" s="2">
        <v>430190</v>
      </c>
      <c r="C52" s="2" t="s">
        <v>81</v>
      </c>
      <c r="D52" s="19"/>
      <c r="E52" s="9">
        <v>80.75</v>
      </c>
      <c r="I52" s="6" t="str">
        <f t="shared" si="2"/>
        <v>INSERT INTO b_13(codigo_cuenta_b13, saldo_cuenta_b13) VALUES('430190', 80.75);</v>
      </c>
    </row>
    <row r="53" spans="2:9" x14ac:dyDescent="0.25">
      <c r="B53" s="1">
        <v>44</v>
      </c>
      <c r="C53" s="1" t="s">
        <v>250</v>
      </c>
      <c r="D53" s="18">
        <v>28</v>
      </c>
      <c r="E53" s="5">
        <f t="shared" ref="E53" si="11">E54+E62+E67+E73+E79+E84+E87</f>
        <v>21348.98</v>
      </c>
      <c r="I53" s="6" t="str">
        <f t="shared" si="2"/>
        <v>INSERT INTO b_13(codigo_cuenta_b13, saldo_cuenta_b13) VALUES('44', 21348.98);</v>
      </c>
    </row>
    <row r="54" spans="2:9" x14ac:dyDescent="0.25">
      <c r="B54" s="1">
        <v>4401</v>
      </c>
      <c r="C54" s="1" t="s">
        <v>251</v>
      </c>
      <c r="D54" s="18"/>
      <c r="E54" s="5">
        <f t="shared" ref="E54" si="12">SUM(E55:E61)</f>
        <v>6459.47</v>
      </c>
      <c r="I54" s="6" t="str">
        <f t="shared" si="2"/>
        <v>INSERT INTO b_13(codigo_cuenta_b13, saldo_cuenta_b13) VALUES('4401', 6459.47);</v>
      </c>
    </row>
    <row r="55" spans="2:9" x14ac:dyDescent="0.25">
      <c r="B55" s="2">
        <v>440105</v>
      </c>
      <c r="C55" s="2" t="s">
        <v>252</v>
      </c>
      <c r="D55" s="19"/>
      <c r="E55" s="9">
        <v>1625.28</v>
      </c>
      <c r="I55" s="6" t="str">
        <f t="shared" si="2"/>
        <v>INSERT INTO b_13(codigo_cuenta_b13, saldo_cuenta_b13) VALUES('440105', 1625.28);</v>
      </c>
    </row>
    <row r="56" spans="2:9" x14ac:dyDescent="0.25">
      <c r="B56" s="2">
        <f>+B55+5</f>
        <v>440110</v>
      </c>
      <c r="C56" s="2" t="s">
        <v>253</v>
      </c>
      <c r="D56" s="19"/>
      <c r="E56" s="9">
        <v>0</v>
      </c>
      <c r="I56" s="6" t="str">
        <f t="shared" si="2"/>
        <v>INSERT INTO b_13(codigo_cuenta_b13, saldo_cuenta_b13) VALUES('440110', 0);</v>
      </c>
    </row>
    <row r="57" spans="2:9" x14ac:dyDescent="0.25">
      <c r="B57" s="2">
        <f>+B56+5</f>
        <v>440115</v>
      </c>
      <c r="C57" s="2" t="s">
        <v>254</v>
      </c>
      <c r="D57" s="19"/>
      <c r="E57" s="9">
        <v>0</v>
      </c>
      <c r="I57" s="6" t="str">
        <f t="shared" si="2"/>
        <v>INSERT INTO b_13(codigo_cuenta_b13, saldo_cuenta_b13) VALUES('440115', 0);</v>
      </c>
    </row>
    <row r="58" spans="2:9" x14ac:dyDescent="0.25">
      <c r="B58" s="2">
        <f>+B57+5</f>
        <v>440120</v>
      </c>
      <c r="C58" s="2" t="s">
        <v>255</v>
      </c>
      <c r="D58" s="19"/>
      <c r="E58" s="9">
        <v>1.8</v>
      </c>
      <c r="I58" s="6" t="str">
        <f t="shared" si="2"/>
        <v>INSERT INTO b_13(codigo_cuenta_b13, saldo_cuenta_b13) VALUES('440120', 1.8);</v>
      </c>
    </row>
    <row r="59" spans="2:9" x14ac:dyDescent="0.25">
      <c r="B59" s="2">
        <f>+B58+5</f>
        <v>440125</v>
      </c>
      <c r="C59" s="2" t="s">
        <v>256</v>
      </c>
      <c r="D59" s="19"/>
      <c r="E59" s="9">
        <v>4040</v>
      </c>
      <c r="I59" s="6" t="str">
        <f t="shared" si="2"/>
        <v>INSERT INTO b_13(codigo_cuenta_b13, saldo_cuenta_b13) VALUES('440125', 4040);</v>
      </c>
    </row>
    <row r="60" spans="2:9" x14ac:dyDescent="0.25">
      <c r="B60" s="2">
        <f>+B59+5</f>
        <v>440130</v>
      </c>
      <c r="C60" s="2" t="s">
        <v>257</v>
      </c>
      <c r="D60" s="19"/>
      <c r="E60" s="9">
        <v>29.39</v>
      </c>
      <c r="I60" s="6" t="str">
        <f t="shared" si="2"/>
        <v>INSERT INTO b_13(codigo_cuenta_b13, saldo_cuenta_b13) VALUES('440130', 29.39);</v>
      </c>
    </row>
    <row r="61" spans="2:9" x14ac:dyDescent="0.25">
      <c r="B61" s="2">
        <v>440190</v>
      </c>
      <c r="C61" s="2" t="s">
        <v>258</v>
      </c>
      <c r="D61" s="19"/>
      <c r="E61" s="9">
        <v>763</v>
      </c>
      <c r="F61" s="30"/>
      <c r="I61" s="6" t="str">
        <f t="shared" si="2"/>
        <v>INSERT INTO b_13(codigo_cuenta_b13, saldo_cuenta_b13) VALUES('440190', 763);</v>
      </c>
    </row>
    <row r="62" spans="2:9" x14ac:dyDescent="0.25">
      <c r="B62" s="1">
        <v>4402</v>
      </c>
      <c r="C62" s="1" t="s">
        <v>259</v>
      </c>
      <c r="D62" s="18"/>
      <c r="E62" s="5">
        <f t="shared" ref="E62" si="13">SUM(E63:E66)</f>
        <v>420</v>
      </c>
      <c r="I62" s="6" t="str">
        <f t="shared" si="2"/>
        <v>INSERT INTO b_13(codigo_cuenta_b13, saldo_cuenta_b13) VALUES('4402', 420);</v>
      </c>
    </row>
    <row r="63" spans="2:9" x14ac:dyDescent="0.25">
      <c r="B63" s="2">
        <v>440205</v>
      </c>
      <c r="C63" s="2" t="s">
        <v>260</v>
      </c>
      <c r="D63" s="19"/>
      <c r="E63" s="9">
        <v>120</v>
      </c>
      <c r="I63" s="6" t="str">
        <f t="shared" si="2"/>
        <v>INSERT INTO b_13(codigo_cuenta_b13, saldo_cuenta_b13) VALUES('440205', 120);</v>
      </c>
    </row>
    <row r="64" spans="2:9" x14ac:dyDescent="0.25">
      <c r="B64" s="2">
        <f>+B63+5</f>
        <v>440210</v>
      </c>
      <c r="C64" s="2" t="s">
        <v>261</v>
      </c>
      <c r="D64" s="19"/>
      <c r="E64" s="9">
        <v>0</v>
      </c>
      <c r="I64" s="6" t="str">
        <f t="shared" si="2"/>
        <v>INSERT INTO b_13(codigo_cuenta_b13, saldo_cuenta_b13) VALUES('440210', 0);</v>
      </c>
    </row>
    <row r="65" spans="2:9" x14ac:dyDescent="0.25">
      <c r="B65" s="2">
        <f>+B64+5</f>
        <v>440215</v>
      </c>
      <c r="C65" s="2" t="s">
        <v>262</v>
      </c>
      <c r="D65" s="19"/>
      <c r="E65" s="9">
        <v>300</v>
      </c>
      <c r="I65" s="6" t="str">
        <f t="shared" si="2"/>
        <v>INSERT INTO b_13(codigo_cuenta_b13, saldo_cuenta_b13) VALUES('440215', 300);</v>
      </c>
    </row>
    <row r="66" spans="2:9" x14ac:dyDescent="0.25">
      <c r="B66" s="2">
        <f>+B65+5</f>
        <v>440220</v>
      </c>
      <c r="C66" s="2" t="s">
        <v>263</v>
      </c>
      <c r="D66" s="19"/>
      <c r="E66" s="9">
        <v>0</v>
      </c>
      <c r="I66" s="6" t="str">
        <f t="shared" si="2"/>
        <v>INSERT INTO b_13(codigo_cuenta_b13, saldo_cuenta_b13) VALUES('440220', 0);</v>
      </c>
    </row>
    <row r="67" spans="2:9" x14ac:dyDescent="0.25">
      <c r="B67" s="1">
        <v>4403</v>
      </c>
      <c r="C67" s="1" t="s">
        <v>264</v>
      </c>
      <c r="D67" s="18"/>
      <c r="E67" s="5">
        <f t="shared" ref="E67" si="14">SUM(E68:E72)</f>
        <v>522.54999999999995</v>
      </c>
      <c r="I67" s="6" t="str">
        <f t="shared" si="2"/>
        <v>INSERT INTO b_13(codigo_cuenta_b13, saldo_cuenta_b13) VALUES('4403', 522.55);</v>
      </c>
    </row>
    <row r="68" spans="2:9" x14ac:dyDescent="0.25">
      <c r="B68" s="2">
        <v>440305</v>
      </c>
      <c r="C68" s="2" t="s">
        <v>265</v>
      </c>
      <c r="D68" s="19"/>
      <c r="E68" s="9">
        <v>0</v>
      </c>
      <c r="I68" s="6" t="str">
        <f t="shared" si="2"/>
        <v>INSERT INTO b_13(codigo_cuenta_b13, saldo_cuenta_b13) VALUES('440305', 0);</v>
      </c>
    </row>
    <row r="69" spans="2:9" x14ac:dyDescent="0.25">
      <c r="B69" s="2">
        <f>+B68+5</f>
        <v>440310</v>
      </c>
      <c r="C69" s="2" t="s">
        <v>266</v>
      </c>
      <c r="D69" s="19"/>
      <c r="E69" s="9">
        <v>137.55000000000001</v>
      </c>
      <c r="I69" s="6" t="str">
        <f t="shared" si="2"/>
        <v>INSERT INTO b_13(codigo_cuenta_b13, saldo_cuenta_b13) VALUES('440310', 137.55);</v>
      </c>
    </row>
    <row r="70" spans="2:9" x14ac:dyDescent="0.25">
      <c r="B70" s="2">
        <f>+B69+5</f>
        <v>440315</v>
      </c>
      <c r="C70" s="2" t="s">
        <v>267</v>
      </c>
      <c r="D70" s="19"/>
      <c r="E70" s="9">
        <v>385</v>
      </c>
      <c r="I70" s="6" t="str">
        <f t="shared" si="2"/>
        <v>INSERT INTO b_13(codigo_cuenta_b13, saldo_cuenta_b13) VALUES('440315', 385);</v>
      </c>
    </row>
    <row r="71" spans="2:9" x14ac:dyDescent="0.25">
      <c r="B71" s="2">
        <f>+B70+5</f>
        <v>440320</v>
      </c>
      <c r="C71" s="2" t="s">
        <v>268</v>
      </c>
      <c r="D71" s="19"/>
      <c r="E71" s="9">
        <v>0</v>
      </c>
      <c r="I71" s="6" t="str">
        <f t="shared" si="2"/>
        <v>INSERT INTO b_13(codigo_cuenta_b13, saldo_cuenta_b13) VALUES('440320', 0);</v>
      </c>
    </row>
    <row r="72" spans="2:9" x14ac:dyDescent="0.25">
      <c r="B72" s="2">
        <v>440390</v>
      </c>
      <c r="C72" s="2" t="s">
        <v>19</v>
      </c>
      <c r="D72" s="19"/>
      <c r="E72" s="9">
        <v>0</v>
      </c>
      <c r="I72" s="6" t="str">
        <f t="shared" si="2"/>
        <v>INSERT INTO b_13(codigo_cuenta_b13, saldo_cuenta_b13) VALUES('440390', 0);</v>
      </c>
    </row>
    <row r="73" spans="2:9" x14ac:dyDescent="0.25">
      <c r="B73" s="1">
        <v>4404</v>
      </c>
      <c r="C73" s="1" t="s">
        <v>269</v>
      </c>
      <c r="D73" s="18"/>
      <c r="E73" s="5">
        <f t="shared" ref="E73" si="15">SUM(E74:E78)</f>
        <v>543.5</v>
      </c>
      <c r="I73" s="6" t="str">
        <f t="shared" si="2"/>
        <v>INSERT INTO b_13(codigo_cuenta_b13, saldo_cuenta_b13) VALUES('4404', 543.5);</v>
      </c>
    </row>
    <row r="74" spans="2:9" x14ac:dyDescent="0.25">
      <c r="B74" s="2">
        <v>440405</v>
      </c>
      <c r="C74" s="2" t="s">
        <v>270</v>
      </c>
      <c r="D74" s="19"/>
      <c r="E74" s="9">
        <v>543.5</v>
      </c>
      <c r="I74" s="6" t="str">
        <f t="shared" ref="I74:I137" si="16">"INSERT INTO b_13(codigo_cuenta_b13, saldo_cuenta_b13) VALUES('"&amp;B74&amp;"', "&amp;E74&amp;");"</f>
        <v>INSERT INTO b_13(codigo_cuenta_b13, saldo_cuenta_b13) VALUES('440405', 543.5);</v>
      </c>
    </row>
    <row r="75" spans="2:9" x14ac:dyDescent="0.25">
      <c r="B75" s="2">
        <f>+B74+5</f>
        <v>440410</v>
      </c>
      <c r="C75" s="2" t="s">
        <v>271</v>
      </c>
      <c r="D75" s="19"/>
      <c r="E75" s="9">
        <v>0</v>
      </c>
      <c r="I75" s="6" t="str">
        <f t="shared" si="16"/>
        <v>INSERT INTO b_13(codigo_cuenta_b13, saldo_cuenta_b13) VALUES('440410', 0);</v>
      </c>
    </row>
    <row r="76" spans="2:9" x14ac:dyDescent="0.25">
      <c r="B76" s="2">
        <f>+B75+5</f>
        <v>440415</v>
      </c>
      <c r="C76" s="2" t="s">
        <v>272</v>
      </c>
      <c r="D76" s="19"/>
      <c r="E76" s="9">
        <v>0</v>
      </c>
      <c r="I76" s="6" t="str">
        <f t="shared" si="16"/>
        <v>INSERT INTO b_13(codigo_cuenta_b13, saldo_cuenta_b13) VALUES('440415', 0);</v>
      </c>
    </row>
    <row r="77" spans="2:9" x14ac:dyDescent="0.25">
      <c r="B77" s="2">
        <f>+B76+5</f>
        <v>440420</v>
      </c>
      <c r="C77" s="2" t="s">
        <v>273</v>
      </c>
      <c r="D77" s="19"/>
      <c r="E77" s="9">
        <v>0</v>
      </c>
      <c r="I77" s="6" t="str">
        <f t="shared" si="16"/>
        <v>INSERT INTO b_13(codigo_cuenta_b13, saldo_cuenta_b13) VALUES('440420', 0);</v>
      </c>
    </row>
    <row r="78" spans="2:9" x14ac:dyDescent="0.25">
      <c r="B78" s="2">
        <v>440490</v>
      </c>
      <c r="C78" s="2" t="s">
        <v>81</v>
      </c>
      <c r="D78" s="19"/>
      <c r="E78" s="9">
        <v>0</v>
      </c>
      <c r="I78" s="6" t="str">
        <f t="shared" si="16"/>
        <v>INSERT INTO b_13(codigo_cuenta_b13, saldo_cuenta_b13) VALUES('440490', 0);</v>
      </c>
    </row>
    <row r="79" spans="2:9" x14ac:dyDescent="0.25">
      <c r="B79" s="1">
        <v>4405</v>
      </c>
      <c r="C79" s="1" t="s">
        <v>274</v>
      </c>
      <c r="D79" s="18"/>
      <c r="E79" s="5">
        <f t="shared" ref="E79" si="17">SUM(E80:E83)</f>
        <v>11685.9</v>
      </c>
      <c r="I79" s="6" t="str">
        <f t="shared" si="16"/>
        <v>INSERT INTO b_13(codigo_cuenta_b13, saldo_cuenta_b13) VALUES('4405', 11685.9);</v>
      </c>
    </row>
    <row r="80" spans="2:9" x14ac:dyDescent="0.25">
      <c r="B80" s="2">
        <v>440505</v>
      </c>
      <c r="C80" s="2" t="s">
        <v>275</v>
      </c>
      <c r="D80" s="19"/>
      <c r="E80" s="9">
        <v>70</v>
      </c>
      <c r="I80" s="6" t="str">
        <f t="shared" si="16"/>
        <v>INSERT INTO b_13(codigo_cuenta_b13, saldo_cuenta_b13) VALUES('440505', 70);</v>
      </c>
    </row>
    <row r="81" spans="2:9" x14ac:dyDescent="0.25">
      <c r="B81" s="2">
        <f>+B80+5</f>
        <v>440510</v>
      </c>
      <c r="C81" s="2" t="s">
        <v>276</v>
      </c>
      <c r="D81" s="19"/>
      <c r="E81" s="9">
        <v>0</v>
      </c>
      <c r="I81" s="6" t="str">
        <f t="shared" si="16"/>
        <v>INSERT INTO b_13(codigo_cuenta_b13, saldo_cuenta_b13) VALUES('440510', 0);</v>
      </c>
    </row>
    <row r="82" spans="2:9" x14ac:dyDescent="0.25">
      <c r="B82" s="2">
        <f>+B81+5</f>
        <v>440515</v>
      </c>
      <c r="C82" s="2" t="s">
        <v>277</v>
      </c>
      <c r="D82" s="19"/>
      <c r="E82" s="9">
        <v>11615.9</v>
      </c>
      <c r="I82" s="6" t="str">
        <f t="shared" si="16"/>
        <v>INSERT INTO b_13(codigo_cuenta_b13, saldo_cuenta_b13) VALUES('440515', 11615.9);</v>
      </c>
    </row>
    <row r="83" spans="2:9" x14ac:dyDescent="0.25">
      <c r="B83" s="2">
        <f>+B82+5</f>
        <v>440520</v>
      </c>
      <c r="C83" s="2" t="s">
        <v>278</v>
      </c>
      <c r="D83" s="19"/>
      <c r="E83" s="9">
        <v>0</v>
      </c>
      <c r="I83" s="6" t="str">
        <f t="shared" si="16"/>
        <v>INSERT INTO b_13(codigo_cuenta_b13, saldo_cuenta_b13) VALUES('440520', 0);</v>
      </c>
    </row>
    <row r="84" spans="2:9" x14ac:dyDescent="0.25">
      <c r="B84" s="1">
        <v>4406</v>
      </c>
      <c r="C84" s="1" t="s">
        <v>279</v>
      </c>
      <c r="D84" s="18"/>
      <c r="E84" s="5">
        <f t="shared" ref="E84" si="18">SUM(E85:E86)</f>
        <v>631.1099999999999</v>
      </c>
      <c r="I84" s="6" t="str">
        <f t="shared" si="16"/>
        <v>INSERT INTO b_13(codigo_cuenta_b13, saldo_cuenta_b13) VALUES('4406', 631.11);</v>
      </c>
    </row>
    <row r="85" spans="2:9" x14ac:dyDescent="0.25">
      <c r="B85" s="2">
        <v>440605</v>
      </c>
      <c r="C85" s="2" t="s">
        <v>280</v>
      </c>
      <c r="D85" s="19"/>
      <c r="E85" s="9">
        <v>46.8</v>
      </c>
      <c r="I85" s="6" t="str">
        <f t="shared" si="16"/>
        <v>INSERT INTO b_13(codigo_cuenta_b13, saldo_cuenta_b13) VALUES('440605', 46.8);</v>
      </c>
    </row>
    <row r="86" spans="2:9" x14ac:dyDescent="0.25">
      <c r="B86" s="2">
        <f>+B85+5</f>
        <v>440610</v>
      </c>
      <c r="C86" s="2" t="s">
        <v>281</v>
      </c>
      <c r="D86" s="19"/>
      <c r="E86" s="9">
        <v>584.30999999999995</v>
      </c>
      <c r="I86" s="6" t="str">
        <f t="shared" si="16"/>
        <v>INSERT INTO b_13(codigo_cuenta_b13, saldo_cuenta_b13) VALUES('440610', 584.31);</v>
      </c>
    </row>
    <row r="87" spans="2:9" x14ac:dyDescent="0.25">
      <c r="B87" s="1">
        <v>4407</v>
      </c>
      <c r="C87" s="1" t="s">
        <v>282</v>
      </c>
      <c r="D87" s="18"/>
      <c r="E87" s="5">
        <f t="shared" ref="E87" si="19">SUM(E88:E90)</f>
        <v>1086.45</v>
      </c>
      <c r="I87" s="6" t="str">
        <f t="shared" si="16"/>
        <v>INSERT INTO b_13(codigo_cuenta_b13, saldo_cuenta_b13) VALUES('4407', 1086.45);</v>
      </c>
    </row>
    <row r="88" spans="2:9" x14ac:dyDescent="0.25">
      <c r="B88" s="2">
        <v>440705</v>
      </c>
      <c r="C88" s="2" t="s">
        <v>283</v>
      </c>
      <c r="D88" s="19"/>
      <c r="E88" s="9">
        <v>0</v>
      </c>
      <c r="I88" s="6" t="str">
        <f t="shared" si="16"/>
        <v>INSERT INTO b_13(codigo_cuenta_b13, saldo_cuenta_b13) VALUES('440705', 0);</v>
      </c>
    </row>
    <row r="89" spans="2:9" x14ac:dyDescent="0.25">
      <c r="B89" s="2">
        <f>+B88+5</f>
        <v>440710</v>
      </c>
      <c r="C89" s="2" t="s">
        <v>284</v>
      </c>
      <c r="D89" s="19"/>
      <c r="E89" s="9">
        <v>185</v>
      </c>
      <c r="I89" s="6" t="str">
        <f t="shared" si="16"/>
        <v>INSERT INTO b_13(codigo_cuenta_b13, saldo_cuenta_b13) VALUES('440710', 185);</v>
      </c>
    </row>
    <row r="90" spans="2:9" x14ac:dyDescent="0.25">
      <c r="B90" s="2">
        <v>440790</v>
      </c>
      <c r="C90" s="2" t="s">
        <v>81</v>
      </c>
      <c r="D90" s="19"/>
      <c r="E90" s="9">
        <v>901.45</v>
      </c>
      <c r="I90" s="6" t="str">
        <f t="shared" si="16"/>
        <v>INSERT INTO b_13(codigo_cuenta_b13, saldo_cuenta_b13) VALUES('440790', 901.45);</v>
      </c>
    </row>
    <row r="91" spans="2:9" x14ac:dyDescent="0.25">
      <c r="B91" s="1">
        <v>45</v>
      </c>
      <c r="C91" s="1" t="s">
        <v>285</v>
      </c>
      <c r="D91" s="18">
        <v>29</v>
      </c>
      <c r="E91" s="5">
        <f t="shared" ref="E91" si="20">E92+E95+E98+E99</f>
        <v>8297.7200000000012</v>
      </c>
      <c r="I91" s="6" t="str">
        <f t="shared" si="16"/>
        <v>INSERT INTO b_13(codigo_cuenta_b13, saldo_cuenta_b13) VALUES('45', 8297.72);</v>
      </c>
    </row>
    <row r="92" spans="2:9" x14ac:dyDescent="0.25">
      <c r="B92" s="1">
        <v>4501</v>
      </c>
      <c r="C92" s="1" t="s">
        <v>286</v>
      </c>
      <c r="D92" s="18"/>
      <c r="E92" s="5">
        <f t="shared" ref="E92" si="21">SUM(E93:E94)</f>
        <v>0</v>
      </c>
      <c r="I92" s="6" t="str">
        <f t="shared" si="16"/>
        <v>INSERT INTO b_13(codigo_cuenta_b13, saldo_cuenta_b13) VALUES('4501', 0);</v>
      </c>
    </row>
    <row r="93" spans="2:9" x14ac:dyDescent="0.25">
      <c r="B93" s="2">
        <v>450105</v>
      </c>
      <c r="C93" s="2" t="s">
        <v>287</v>
      </c>
      <c r="D93" s="19"/>
      <c r="E93" s="9">
        <v>0</v>
      </c>
      <c r="I93" s="6" t="str">
        <f t="shared" si="16"/>
        <v>INSERT INTO b_13(codigo_cuenta_b13, saldo_cuenta_b13) VALUES('450105', 0);</v>
      </c>
    </row>
    <row r="94" spans="2:9" x14ac:dyDescent="0.25">
      <c r="B94" s="2">
        <f>+B93+5</f>
        <v>450110</v>
      </c>
      <c r="C94" s="2" t="s">
        <v>288</v>
      </c>
      <c r="D94" s="19"/>
      <c r="E94" s="9">
        <v>0</v>
      </c>
      <c r="I94" s="6" t="str">
        <f t="shared" si="16"/>
        <v>INSERT INTO b_13(codigo_cuenta_b13, saldo_cuenta_b13) VALUES('450110', 0);</v>
      </c>
    </row>
    <row r="95" spans="2:9" x14ac:dyDescent="0.25">
      <c r="B95" s="1">
        <v>4502</v>
      </c>
      <c r="C95" s="1" t="s">
        <v>289</v>
      </c>
      <c r="D95" s="18"/>
      <c r="E95" s="5">
        <f t="shared" ref="E95" si="22">SUM(E96:E97)</f>
        <v>4485.22</v>
      </c>
      <c r="I95" s="6" t="str">
        <f t="shared" si="16"/>
        <v>INSERT INTO b_13(codigo_cuenta_b13, saldo_cuenta_b13) VALUES('4502', 4485.22);</v>
      </c>
    </row>
    <row r="96" spans="2:9" x14ac:dyDescent="0.25">
      <c r="B96" s="2">
        <v>450205</v>
      </c>
      <c r="C96" s="2" t="s">
        <v>290</v>
      </c>
      <c r="D96" s="19"/>
      <c r="E96" s="9">
        <v>0</v>
      </c>
      <c r="I96" s="6" t="str">
        <f t="shared" si="16"/>
        <v>INSERT INTO b_13(codigo_cuenta_b13, saldo_cuenta_b13) VALUES('450205', 0);</v>
      </c>
    </row>
    <row r="97" spans="2:9" x14ac:dyDescent="0.25">
      <c r="B97" s="2">
        <v>450210</v>
      </c>
      <c r="C97" s="2" t="s">
        <v>291</v>
      </c>
      <c r="D97" s="19"/>
      <c r="E97" s="9">
        <v>4485.22</v>
      </c>
      <c r="I97" s="6" t="str">
        <f t="shared" si="16"/>
        <v>INSERT INTO b_13(codigo_cuenta_b13, saldo_cuenta_b13) VALUES('450210', 4485.22);</v>
      </c>
    </row>
    <row r="98" spans="2:9" x14ac:dyDescent="0.25">
      <c r="B98" s="1">
        <v>4503</v>
      </c>
      <c r="C98" s="1" t="s">
        <v>292</v>
      </c>
      <c r="D98" s="18"/>
      <c r="E98" s="5">
        <v>0</v>
      </c>
      <c r="I98" s="6" t="str">
        <f t="shared" si="16"/>
        <v>INSERT INTO b_13(codigo_cuenta_b13, saldo_cuenta_b13) VALUES('4503', 0);</v>
      </c>
    </row>
    <row r="99" spans="2:9" x14ac:dyDescent="0.25">
      <c r="B99" s="1">
        <v>4504</v>
      </c>
      <c r="C99" s="1" t="s">
        <v>293</v>
      </c>
      <c r="D99" s="18"/>
      <c r="E99" s="5">
        <v>3812.5</v>
      </c>
      <c r="I99" s="6" t="str">
        <f t="shared" si="16"/>
        <v>INSERT INTO b_13(codigo_cuenta_b13, saldo_cuenta_b13) VALUES('4504', 3812.5);</v>
      </c>
    </row>
    <row r="100" spans="2:9" x14ac:dyDescent="0.25">
      <c r="B100" s="1">
        <v>46</v>
      </c>
      <c r="C100" s="1" t="s">
        <v>294</v>
      </c>
      <c r="D100" s="18">
        <v>30</v>
      </c>
      <c r="E100" s="5">
        <f t="shared" ref="E100" si="23">E101</f>
        <v>29390.42</v>
      </c>
      <c r="I100" s="6" t="str">
        <f t="shared" si="16"/>
        <v>INSERT INTO b_13(codigo_cuenta_b13, saldo_cuenta_b13) VALUES('46', 29390.42);</v>
      </c>
    </row>
    <row r="101" spans="2:9" x14ac:dyDescent="0.25">
      <c r="B101" s="1">
        <v>4601</v>
      </c>
      <c r="C101" s="1" t="s">
        <v>295</v>
      </c>
      <c r="D101" s="18"/>
      <c r="E101" s="5">
        <f t="shared" ref="E101" si="24">SUM(E102:E104)</f>
        <v>29390.42</v>
      </c>
      <c r="I101" s="6" t="str">
        <f t="shared" si="16"/>
        <v>INSERT INTO b_13(codigo_cuenta_b13, saldo_cuenta_b13) VALUES('4601', 29390.42);</v>
      </c>
    </row>
    <row r="102" spans="2:9" x14ac:dyDescent="0.25">
      <c r="B102" s="2">
        <v>460105</v>
      </c>
      <c r="C102" s="2" t="s">
        <v>296</v>
      </c>
      <c r="D102" s="19"/>
      <c r="E102" s="9">
        <v>3855.1200000000003</v>
      </c>
      <c r="I102" s="6" t="str">
        <f t="shared" si="16"/>
        <v>INSERT INTO b_13(codigo_cuenta_b13, saldo_cuenta_b13) VALUES('460105', 3855.12);</v>
      </c>
    </row>
    <row r="103" spans="2:9" x14ac:dyDescent="0.25">
      <c r="B103" s="2">
        <f>+B102+5</f>
        <v>460110</v>
      </c>
      <c r="C103" s="2" t="s">
        <v>297</v>
      </c>
      <c r="D103" s="19"/>
      <c r="E103" s="9">
        <v>25535.3</v>
      </c>
      <c r="I103" s="6" t="str">
        <f t="shared" si="16"/>
        <v>INSERT INTO b_13(codigo_cuenta_b13, saldo_cuenta_b13) VALUES('460110', 25535.3);</v>
      </c>
    </row>
    <row r="104" spans="2:9" x14ac:dyDescent="0.25">
      <c r="B104" s="2">
        <v>460190</v>
      </c>
      <c r="C104" s="2" t="s">
        <v>81</v>
      </c>
      <c r="D104" s="19"/>
      <c r="E104" s="9">
        <v>0</v>
      </c>
      <c r="I104" s="6" t="str">
        <f t="shared" si="16"/>
        <v>INSERT INTO b_13(codigo_cuenta_b13, saldo_cuenta_b13) VALUES('460190', 0);</v>
      </c>
    </row>
    <row r="105" spans="2:9" x14ac:dyDescent="0.25">
      <c r="B105" s="1">
        <v>47</v>
      </c>
      <c r="C105" s="1" t="s">
        <v>298</v>
      </c>
      <c r="D105" s="18">
        <v>31</v>
      </c>
      <c r="E105" s="5">
        <f t="shared" ref="E105" si="25">E106+E113+E116+E118+E123+E129+E132+E139</f>
        <v>9510.68</v>
      </c>
      <c r="I105" s="6" t="str">
        <f t="shared" si="16"/>
        <v>INSERT INTO b_13(codigo_cuenta_b13, saldo_cuenta_b13) VALUES('47', 9510.68);</v>
      </c>
    </row>
    <row r="106" spans="2:9" x14ac:dyDescent="0.25">
      <c r="B106" s="1">
        <v>4701</v>
      </c>
      <c r="C106" s="1" t="s">
        <v>299</v>
      </c>
      <c r="D106" s="18"/>
      <c r="E106" s="5">
        <f t="shared" ref="E106" si="26">SUM(E107:E112)</f>
        <v>8210.34</v>
      </c>
      <c r="I106" s="6" t="str">
        <f t="shared" si="16"/>
        <v>INSERT INTO b_13(codigo_cuenta_b13, saldo_cuenta_b13) VALUES('4701', 8210.34);</v>
      </c>
    </row>
    <row r="107" spans="2:9" x14ac:dyDescent="0.25">
      <c r="B107" s="2">
        <v>470105</v>
      </c>
      <c r="C107" s="2" t="s">
        <v>300</v>
      </c>
      <c r="D107" s="19"/>
      <c r="E107" s="9">
        <v>0</v>
      </c>
      <c r="I107" s="6" t="str">
        <f t="shared" si="16"/>
        <v>INSERT INTO b_13(codigo_cuenta_b13, saldo_cuenta_b13) VALUES('470105', 0);</v>
      </c>
    </row>
    <row r="108" spans="2:9" x14ac:dyDescent="0.25">
      <c r="B108" s="2">
        <f>+B107+5</f>
        <v>470110</v>
      </c>
      <c r="C108" s="2" t="s">
        <v>301</v>
      </c>
      <c r="D108" s="19"/>
      <c r="E108" s="9">
        <v>3317.56</v>
      </c>
      <c r="I108" s="6" t="str">
        <f t="shared" si="16"/>
        <v>INSERT INTO b_13(codigo_cuenta_b13, saldo_cuenta_b13) VALUES('470110', 3317.56);</v>
      </c>
    </row>
    <row r="109" spans="2:9" x14ac:dyDescent="0.25">
      <c r="B109" s="2">
        <f>+B108+5</f>
        <v>470115</v>
      </c>
      <c r="C109" s="2" t="s">
        <v>302</v>
      </c>
      <c r="D109" s="19"/>
      <c r="E109" s="9">
        <v>353.38</v>
      </c>
      <c r="I109" s="6" t="str">
        <f t="shared" si="16"/>
        <v>INSERT INTO b_13(codigo_cuenta_b13, saldo_cuenta_b13) VALUES('470115', 353.38);</v>
      </c>
    </row>
    <row r="110" spans="2:9" x14ac:dyDescent="0.25">
      <c r="B110" s="2">
        <f>+B109+5</f>
        <v>470120</v>
      </c>
      <c r="C110" s="2" t="s">
        <v>303</v>
      </c>
      <c r="D110" s="19"/>
      <c r="E110" s="9">
        <v>640.12</v>
      </c>
      <c r="I110" s="6" t="str">
        <f t="shared" si="16"/>
        <v>INSERT INTO b_13(codigo_cuenta_b13, saldo_cuenta_b13) VALUES('470120', 640.12);</v>
      </c>
    </row>
    <row r="111" spans="2:9" x14ac:dyDescent="0.25">
      <c r="B111" s="2">
        <f>+B110+5</f>
        <v>470125</v>
      </c>
      <c r="C111" s="2" t="s">
        <v>304</v>
      </c>
      <c r="D111" s="19"/>
      <c r="E111" s="9">
        <v>3899.28</v>
      </c>
      <c r="I111" s="6" t="str">
        <f t="shared" si="16"/>
        <v>INSERT INTO b_13(codigo_cuenta_b13, saldo_cuenta_b13) VALUES('470125', 3899.28);</v>
      </c>
    </row>
    <row r="112" spans="2:9" x14ac:dyDescent="0.25">
      <c r="B112" s="2">
        <f>+B111+5</f>
        <v>470130</v>
      </c>
      <c r="C112" s="2" t="s">
        <v>305</v>
      </c>
      <c r="D112" s="19"/>
      <c r="E112" s="9">
        <v>0</v>
      </c>
      <c r="I112" s="6" t="str">
        <f t="shared" si="16"/>
        <v>INSERT INTO b_13(codigo_cuenta_b13, saldo_cuenta_b13) VALUES('470130', 0);</v>
      </c>
    </row>
    <row r="113" spans="2:9" x14ac:dyDescent="0.25">
      <c r="B113" s="1">
        <v>4702</v>
      </c>
      <c r="C113" s="1" t="s">
        <v>306</v>
      </c>
      <c r="D113" s="18"/>
      <c r="E113" s="5">
        <f t="shared" ref="E113" si="27">SUM(E114:E115)</f>
        <v>1300.3399999999999</v>
      </c>
      <c r="I113" s="6" t="str">
        <f t="shared" si="16"/>
        <v>INSERT INTO b_13(codigo_cuenta_b13, saldo_cuenta_b13) VALUES('4702', 1300.34);</v>
      </c>
    </row>
    <row r="114" spans="2:9" x14ac:dyDescent="0.25">
      <c r="B114" s="2">
        <v>470205</v>
      </c>
      <c r="C114" s="2" t="s">
        <v>307</v>
      </c>
      <c r="D114" s="19"/>
      <c r="E114" s="9">
        <v>0</v>
      </c>
      <c r="I114" s="6" t="str">
        <f t="shared" si="16"/>
        <v>INSERT INTO b_13(codigo_cuenta_b13, saldo_cuenta_b13) VALUES('470205', 0);</v>
      </c>
    </row>
    <row r="115" spans="2:9" x14ac:dyDescent="0.25">
      <c r="B115" s="2">
        <f>+B114+5</f>
        <v>470210</v>
      </c>
      <c r="C115" s="2" t="s">
        <v>308</v>
      </c>
      <c r="D115" s="19"/>
      <c r="E115" s="9">
        <v>1300.3399999999999</v>
      </c>
      <c r="I115" s="6" t="str">
        <f t="shared" si="16"/>
        <v>INSERT INTO b_13(codigo_cuenta_b13, saldo_cuenta_b13) VALUES('470210', 1300.34);</v>
      </c>
    </row>
    <row r="116" spans="2:9" x14ac:dyDescent="0.25">
      <c r="B116" s="1">
        <v>4703</v>
      </c>
      <c r="C116" s="1" t="s">
        <v>309</v>
      </c>
      <c r="D116" s="18"/>
      <c r="E116" s="5">
        <f t="shared" ref="E116" si="28">E117</f>
        <v>0</v>
      </c>
      <c r="I116" s="6" t="str">
        <f t="shared" si="16"/>
        <v>INSERT INTO b_13(codigo_cuenta_b13, saldo_cuenta_b13) VALUES('4703', 0);</v>
      </c>
    </row>
    <row r="117" spans="2:9" x14ac:dyDescent="0.25">
      <c r="B117" s="2">
        <v>470390</v>
      </c>
      <c r="C117" s="2" t="s">
        <v>310</v>
      </c>
      <c r="D117" s="19"/>
      <c r="E117" s="9">
        <v>0</v>
      </c>
      <c r="I117" s="6" t="str">
        <f t="shared" si="16"/>
        <v>INSERT INTO b_13(codigo_cuenta_b13, saldo_cuenta_b13) VALUES('470390', 0);</v>
      </c>
    </row>
    <row r="118" spans="2:9" x14ac:dyDescent="0.25">
      <c r="B118" s="1">
        <v>4704</v>
      </c>
      <c r="C118" s="1" t="s">
        <v>311</v>
      </c>
      <c r="D118" s="18"/>
      <c r="E118" s="5">
        <f t="shared" ref="E118" si="29">SUM(E119:E122)</f>
        <v>0</v>
      </c>
      <c r="I118" s="6" t="str">
        <f t="shared" si="16"/>
        <v>INSERT INTO b_13(codigo_cuenta_b13, saldo_cuenta_b13) VALUES('4704', 0);</v>
      </c>
    </row>
    <row r="119" spans="2:9" x14ac:dyDescent="0.25">
      <c r="B119" s="2">
        <v>470405</v>
      </c>
      <c r="C119" s="2" t="s">
        <v>312</v>
      </c>
      <c r="D119" s="19"/>
      <c r="E119" s="9">
        <v>0</v>
      </c>
      <c r="I119" s="6" t="str">
        <f t="shared" si="16"/>
        <v>INSERT INTO b_13(codigo_cuenta_b13, saldo_cuenta_b13) VALUES('470405', 0);</v>
      </c>
    </row>
    <row r="120" spans="2:9" x14ac:dyDescent="0.25">
      <c r="B120" s="2">
        <f>+B119+5</f>
        <v>470410</v>
      </c>
      <c r="C120" s="2" t="s">
        <v>313</v>
      </c>
      <c r="D120" s="19"/>
      <c r="E120" s="9">
        <v>0</v>
      </c>
      <c r="I120" s="6" t="str">
        <f t="shared" si="16"/>
        <v>INSERT INTO b_13(codigo_cuenta_b13, saldo_cuenta_b13) VALUES('470410', 0);</v>
      </c>
    </row>
    <row r="121" spans="2:9" x14ac:dyDescent="0.25">
      <c r="B121" s="2">
        <f>+B120+5</f>
        <v>470415</v>
      </c>
      <c r="C121" s="2" t="s">
        <v>314</v>
      </c>
      <c r="D121" s="19"/>
      <c r="E121" s="9">
        <v>0</v>
      </c>
      <c r="I121" s="6" t="str">
        <f t="shared" si="16"/>
        <v>INSERT INTO b_13(codigo_cuenta_b13, saldo_cuenta_b13) VALUES('470415', 0);</v>
      </c>
    </row>
    <row r="122" spans="2:9" x14ac:dyDescent="0.25">
      <c r="B122" s="2">
        <v>470490</v>
      </c>
      <c r="C122" s="2" t="s">
        <v>310</v>
      </c>
      <c r="D122" s="19"/>
      <c r="E122" s="9">
        <v>0</v>
      </c>
      <c r="I122" s="6" t="str">
        <f t="shared" si="16"/>
        <v>INSERT INTO b_13(codigo_cuenta_b13, saldo_cuenta_b13) VALUES('470490', 0);</v>
      </c>
    </row>
    <row r="123" spans="2:9" x14ac:dyDescent="0.25">
      <c r="B123" s="1">
        <v>4705</v>
      </c>
      <c r="C123" s="1" t="s">
        <v>315</v>
      </c>
      <c r="D123" s="18"/>
      <c r="E123" s="5">
        <f t="shared" ref="E123" si="30">SUM(E124:E128)</f>
        <v>0</v>
      </c>
      <c r="I123" s="6" t="str">
        <f t="shared" si="16"/>
        <v>INSERT INTO b_13(codigo_cuenta_b13, saldo_cuenta_b13) VALUES('4705', 0);</v>
      </c>
    </row>
    <row r="124" spans="2:9" x14ac:dyDescent="0.25">
      <c r="B124" s="2">
        <v>470505</v>
      </c>
      <c r="C124" s="2" t="s">
        <v>316</v>
      </c>
      <c r="D124" s="19"/>
      <c r="E124" s="9">
        <v>0</v>
      </c>
      <c r="I124" s="6" t="str">
        <f t="shared" si="16"/>
        <v>INSERT INTO b_13(codigo_cuenta_b13, saldo_cuenta_b13) VALUES('470505', 0);</v>
      </c>
    </row>
    <row r="125" spans="2:9" x14ac:dyDescent="0.25">
      <c r="B125" s="2">
        <f>+B124+5</f>
        <v>470510</v>
      </c>
      <c r="C125" s="2" t="s">
        <v>317</v>
      </c>
      <c r="D125" s="19"/>
      <c r="E125" s="9">
        <v>0</v>
      </c>
      <c r="I125" s="6" t="str">
        <f t="shared" si="16"/>
        <v>INSERT INTO b_13(codigo_cuenta_b13, saldo_cuenta_b13) VALUES('470510', 0);</v>
      </c>
    </row>
    <row r="126" spans="2:9" x14ac:dyDescent="0.25">
      <c r="B126" s="2">
        <f>+B125+5</f>
        <v>470515</v>
      </c>
      <c r="C126" s="2" t="s">
        <v>318</v>
      </c>
      <c r="D126" s="19"/>
      <c r="E126" s="9">
        <v>0</v>
      </c>
      <c r="I126" s="6" t="str">
        <f t="shared" si="16"/>
        <v>INSERT INTO b_13(codigo_cuenta_b13, saldo_cuenta_b13) VALUES('470515', 0);</v>
      </c>
    </row>
    <row r="127" spans="2:9" x14ac:dyDescent="0.25">
      <c r="B127" s="2">
        <f>+B126+5</f>
        <v>470520</v>
      </c>
      <c r="C127" s="2" t="s">
        <v>319</v>
      </c>
      <c r="D127" s="19"/>
      <c r="E127" s="9">
        <v>0</v>
      </c>
      <c r="I127" s="6" t="str">
        <f t="shared" si="16"/>
        <v>INSERT INTO b_13(codigo_cuenta_b13, saldo_cuenta_b13) VALUES('470520', 0);</v>
      </c>
    </row>
    <row r="128" spans="2:9" x14ac:dyDescent="0.25">
      <c r="B128" s="2">
        <v>470590</v>
      </c>
      <c r="C128" s="2" t="s">
        <v>310</v>
      </c>
      <c r="D128" s="19"/>
      <c r="E128" s="9">
        <v>0</v>
      </c>
      <c r="I128" s="6" t="str">
        <f t="shared" si="16"/>
        <v>INSERT INTO b_13(codigo_cuenta_b13, saldo_cuenta_b13) VALUES('470590', 0);</v>
      </c>
    </row>
    <row r="129" spans="2:9" x14ac:dyDescent="0.25">
      <c r="B129" s="1">
        <v>4706</v>
      </c>
      <c r="C129" s="1" t="s">
        <v>320</v>
      </c>
      <c r="D129" s="18"/>
      <c r="E129" s="5">
        <f t="shared" ref="E129" si="31">SUM(E130:E131)</f>
        <v>0</v>
      </c>
      <c r="I129" s="6" t="str">
        <f t="shared" si="16"/>
        <v>INSERT INTO b_13(codigo_cuenta_b13, saldo_cuenta_b13) VALUES('4706', 0);</v>
      </c>
    </row>
    <row r="130" spans="2:9" x14ac:dyDescent="0.25">
      <c r="B130" s="2">
        <v>470605</v>
      </c>
      <c r="C130" s="2" t="s">
        <v>321</v>
      </c>
      <c r="D130" s="19"/>
      <c r="E130" s="9">
        <v>0</v>
      </c>
      <c r="I130" s="6" t="str">
        <f t="shared" si="16"/>
        <v>INSERT INTO b_13(codigo_cuenta_b13, saldo_cuenta_b13) VALUES('470605', 0);</v>
      </c>
    </row>
    <row r="131" spans="2:9" x14ac:dyDescent="0.25">
      <c r="B131" s="2">
        <v>470610</v>
      </c>
      <c r="C131" s="2" t="s">
        <v>94</v>
      </c>
      <c r="D131" s="19"/>
      <c r="E131" s="9">
        <v>0</v>
      </c>
      <c r="I131" s="6" t="str">
        <f t="shared" si="16"/>
        <v>INSERT INTO b_13(codigo_cuenta_b13, saldo_cuenta_b13) VALUES('470610', 0);</v>
      </c>
    </row>
    <row r="132" spans="2:9" x14ac:dyDescent="0.25">
      <c r="B132" s="1">
        <v>4707</v>
      </c>
      <c r="C132" s="1" t="s">
        <v>322</v>
      </c>
      <c r="D132" s="18"/>
      <c r="E132" s="5">
        <f t="shared" ref="E132" si="32">SUM(E133:E138)</f>
        <v>0</v>
      </c>
      <c r="I132" s="6" t="str">
        <f t="shared" si="16"/>
        <v>INSERT INTO b_13(codigo_cuenta_b13, saldo_cuenta_b13) VALUES('4707', 0);</v>
      </c>
    </row>
    <row r="133" spans="2:9" x14ac:dyDescent="0.25">
      <c r="B133" s="2">
        <v>470705</v>
      </c>
      <c r="C133" s="2" t="s">
        <v>100</v>
      </c>
      <c r="D133" s="19"/>
      <c r="E133" s="9">
        <v>0</v>
      </c>
      <c r="I133" s="6" t="str">
        <f t="shared" si="16"/>
        <v>INSERT INTO b_13(codigo_cuenta_b13, saldo_cuenta_b13) VALUES('470705', 0);</v>
      </c>
    </row>
    <row r="134" spans="2:9" x14ac:dyDescent="0.25">
      <c r="B134" s="2">
        <f>+B133+5</f>
        <v>470710</v>
      </c>
      <c r="C134" s="2" t="s">
        <v>101</v>
      </c>
      <c r="D134" s="19"/>
      <c r="E134" s="9">
        <v>0</v>
      </c>
      <c r="I134" s="6" t="str">
        <f t="shared" si="16"/>
        <v>INSERT INTO b_13(codigo_cuenta_b13, saldo_cuenta_b13) VALUES('470710', 0);</v>
      </c>
    </row>
    <row r="135" spans="2:9" x14ac:dyDescent="0.25">
      <c r="B135" s="2">
        <f>+B134+5</f>
        <v>470715</v>
      </c>
      <c r="C135" s="2" t="s">
        <v>323</v>
      </c>
      <c r="D135" s="19"/>
      <c r="E135" s="9">
        <v>0</v>
      </c>
      <c r="I135" s="6" t="str">
        <f t="shared" si="16"/>
        <v>INSERT INTO b_13(codigo_cuenta_b13, saldo_cuenta_b13) VALUES('470715', 0);</v>
      </c>
    </row>
    <row r="136" spans="2:9" x14ac:dyDescent="0.25">
      <c r="B136" s="2">
        <f>+B135+5</f>
        <v>470720</v>
      </c>
      <c r="C136" s="2" t="s">
        <v>324</v>
      </c>
      <c r="D136" s="19"/>
      <c r="E136" s="9">
        <v>0</v>
      </c>
      <c r="I136" s="6" t="str">
        <f t="shared" si="16"/>
        <v>INSERT INTO b_13(codigo_cuenta_b13, saldo_cuenta_b13) VALUES('470720', 0);</v>
      </c>
    </row>
    <row r="137" spans="2:9" x14ac:dyDescent="0.25">
      <c r="B137" s="2">
        <f>+B136+5</f>
        <v>470725</v>
      </c>
      <c r="C137" s="2" t="s">
        <v>325</v>
      </c>
      <c r="D137" s="19"/>
      <c r="E137" s="9">
        <v>0</v>
      </c>
      <c r="I137" s="6" t="str">
        <f t="shared" si="16"/>
        <v>INSERT INTO b_13(codigo_cuenta_b13, saldo_cuenta_b13) VALUES('470725', 0);</v>
      </c>
    </row>
    <row r="138" spans="2:9" x14ac:dyDescent="0.25">
      <c r="B138" s="2">
        <v>470790</v>
      </c>
      <c r="C138" s="2" t="s">
        <v>81</v>
      </c>
      <c r="D138" s="19"/>
      <c r="E138" s="9">
        <v>0</v>
      </c>
      <c r="I138" s="6" t="str">
        <f t="shared" ref="I138:I201" si="33">"INSERT INTO b_13(codigo_cuenta_b13, saldo_cuenta_b13) VALUES('"&amp;B138&amp;"', "&amp;E138&amp;");"</f>
        <v>INSERT INTO b_13(codigo_cuenta_b13, saldo_cuenta_b13) VALUES('470790', 0);</v>
      </c>
    </row>
    <row r="139" spans="2:9" x14ac:dyDescent="0.25">
      <c r="B139" s="1">
        <v>4708</v>
      </c>
      <c r="C139" s="1" t="s">
        <v>326</v>
      </c>
      <c r="D139" s="18"/>
      <c r="E139" s="5">
        <f t="shared" ref="E139" si="34">SUM(E140:E141)</f>
        <v>0</v>
      </c>
      <c r="I139" s="6" t="str">
        <f t="shared" si="33"/>
        <v>INSERT INTO b_13(codigo_cuenta_b13, saldo_cuenta_b13) VALUES('4708', 0);</v>
      </c>
    </row>
    <row r="140" spans="2:9" x14ac:dyDescent="0.25">
      <c r="B140" s="2">
        <v>470805</v>
      </c>
      <c r="C140" s="2" t="s">
        <v>327</v>
      </c>
      <c r="D140" s="19"/>
      <c r="E140" s="9">
        <v>0</v>
      </c>
      <c r="I140" s="6" t="str">
        <f t="shared" si="33"/>
        <v>INSERT INTO b_13(codigo_cuenta_b13, saldo_cuenta_b13) VALUES('470805', 0);</v>
      </c>
    </row>
    <row r="141" spans="2:9" x14ac:dyDescent="0.25">
      <c r="B141" s="2">
        <v>470890</v>
      </c>
      <c r="C141" s="2" t="s">
        <v>81</v>
      </c>
      <c r="D141" s="19"/>
      <c r="E141" s="9">
        <v>0</v>
      </c>
      <c r="I141" s="6" t="str">
        <f t="shared" si="33"/>
        <v>INSERT INTO b_13(codigo_cuenta_b13, saldo_cuenta_b13) VALUES('470890', 0);</v>
      </c>
    </row>
    <row r="142" spans="2:9" x14ac:dyDescent="0.25">
      <c r="B142" s="1">
        <v>48</v>
      </c>
      <c r="C142" s="1" t="s">
        <v>328</v>
      </c>
      <c r="D142" s="18">
        <v>32</v>
      </c>
      <c r="E142" s="5">
        <f t="shared" ref="E142" si="35">E143+E144</f>
        <v>1705.76</v>
      </c>
      <c r="I142" s="6" t="str">
        <f t="shared" si="33"/>
        <v>INSERT INTO b_13(codigo_cuenta_b13, saldo_cuenta_b13) VALUES('48', 1705.76);</v>
      </c>
    </row>
    <row r="143" spans="2:9" x14ac:dyDescent="0.25">
      <c r="B143" s="1">
        <v>4801</v>
      </c>
      <c r="C143" s="1" t="s">
        <v>329</v>
      </c>
      <c r="D143" s="18"/>
      <c r="E143" s="9">
        <v>0</v>
      </c>
      <c r="I143" s="6" t="str">
        <f t="shared" si="33"/>
        <v>INSERT INTO b_13(codigo_cuenta_b13, saldo_cuenta_b13) VALUES('4801', 0);</v>
      </c>
    </row>
    <row r="144" spans="2:9" x14ac:dyDescent="0.25">
      <c r="B144" s="1">
        <v>4890</v>
      </c>
      <c r="C144" s="1" t="s">
        <v>121</v>
      </c>
      <c r="D144" s="18"/>
      <c r="E144" s="5">
        <f t="shared" ref="E144" si="36">SUM(E145:E146)</f>
        <v>1705.76</v>
      </c>
      <c r="I144" s="6" t="str">
        <f t="shared" si="33"/>
        <v>INSERT INTO b_13(codigo_cuenta_b13, saldo_cuenta_b13) VALUES('4890', 1705.76);</v>
      </c>
    </row>
    <row r="145" spans="2:9" x14ac:dyDescent="0.25">
      <c r="B145" s="2">
        <v>489005</v>
      </c>
      <c r="C145" s="2" t="s">
        <v>330</v>
      </c>
      <c r="D145" s="19"/>
      <c r="E145" s="9">
        <v>0</v>
      </c>
      <c r="I145" s="6" t="str">
        <f t="shared" si="33"/>
        <v>INSERT INTO b_13(codigo_cuenta_b13, saldo_cuenta_b13) VALUES('489005', 0);</v>
      </c>
    </row>
    <row r="146" spans="2:9" x14ac:dyDescent="0.25">
      <c r="B146" s="2">
        <v>489090</v>
      </c>
      <c r="C146" s="2" t="s">
        <v>81</v>
      </c>
      <c r="D146" s="19"/>
      <c r="E146" s="9">
        <v>1705.76</v>
      </c>
      <c r="I146" s="6" t="str">
        <f t="shared" si="33"/>
        <v>INSERT INTO b_13(codigo_cuenta_b13, saldo_cuenta_b13) VALUES('489090', 1705.76);</v>
      </c>
    </row>
    <row r="147" spans="2:9" x14ac:dyDescent="0.25">
      <c r="B147" s="1">
        <v>5</v>
      </c>
      <c r="C147" s="1" t="s">
        <v>331</v>
      </c>
      <c r="D147" s="18">
        <v>33</v>
      </c>
      <c r="E147" s="5">
        <f t="shared" ref="E147" si="37">E148+E161+E193</f>
        <v>855684.99000000011</v>
      </c>
      <c r="G147" s="23">
        <f>-'[1]FEBRERO 2020'!$H$416</f>
        <v>855684.98999999987</v>
      </c>
      <c r="H147" s="23">
        <f>+E147-G147</f>
        <v>0</v>
      </c>
      <c r="I147" s="6" t="str">
        <f t="shared" si="33"/>
        <v>INSERT INTO b_13(codigo_cuenta_b13, saldo_cuenta_b13) VALUES('5', 855684.99);</v>
      </c>
    </row>
    <row r="148" spans="2:9" x14ac:dyDescent="0.25">
      <c r="B148" s="1">
        <v>51</v>
      </c>
      <c r="C148" s="1" t="s">
        <v>332</v>
      </c>
      <c r="D148" s="18"/>
      <c r="E148" s="5">
        <f t="shared" ref="E148" si="38">E149+E156+E160</f>
        <v>855215.99000000011</v>
      </c>
      <c r="I148" s="6" t="str">
        <f t="shared" si="33"/>
        <v>INSERT INTO b_13(codigo_cuenta_b13, saldo_cuenta_b13) VALUES('51', 855215.99);</v>
      </c>
    </row>
    <row r="149" spans="2:9" x14ac:dyDescent="0.25">
      <c r="B149" s="1">
        <v>5101</v>
      </c>
      <c r="C149" s="1" t="s">
        <v>333</v>
      </c>
      <c r="D149" s="18"/>
      <c r="E149" s="5">
        <f t="shared" ref="E149" si="39">SUM(E150:E155)</f>
        <v>339590.82</v>
      </c>
      <c r="I149" s="6" t="str">
        <f t="shared" si="33"/>
        <v>INSERT INTO b_13(codigo_cuenta_b13, saldo_cuenta_b13) VALUES('5101', 339590.82);</v>
      </c>
    </row>
    <row r="150" spans="2:9" x14ac:dyDescent="0.25">
      <c r="B150" s="2">
        <v>510105</v>
      </c>
      <c r="C150" s="2" t="s">
        <v>60</v>
      </c>
      <c r="D150" s="19"/>
      <c r="E150" s="9">
        <v>261072.73</v>
      </c>
      <c r="I150" s="6" t="str">
        <f t="shared" si="33"/>
        <v>INSERT INTO b_13(codigo_cuenta_b13, saldo_cuenta_b13) VALUES('510105', 261072.73);</v>
      </c>
    </row>
    <row r="151" spans="2:9" x14ac:dyDescent="0.25">
      <c r="B151" s="2">
        <f>+B150+5</f>
        <v>510110</v>
      </c>
      <c r="C151" s="2" t="s">
        <v>61</v>
      </c>
      <c r="D151" s="19"/>
      <c r="E151" s="9">
        <v>78518.09</v>
      </c>
      <c r="I151" s="6" t="str">
        <f t="shared" si="33"/>
        <v>INSERT INTO b_13(codigo_cuenta_b13, saldo_cuenta_b13) VALUES('510110', 78518.09);</v>
      </c>
    </row>
    <row r="152" spans="2:9" x14ac:dyDescent="0.25">
      <c r="B152" s="2">
        <f>+B151+5</f>
        <v>510115</v>
      </c>
      <c r="C152" s="2" t="s">
        <v>62</v>
      </c>
      <c r="D152" s="19"/>
      <c r="E152" s="9">
        <v>0</v>
      </c>
      <c r="I152" s="6" t="str">
        <f t="shared" si="33"/>
        <v>INSERT INTO b_13(codigo_cuenta_b13, saldo_cuenta_b13) VALUES('510115', 0);</v>
      </c>
    </row>
    <row r="153" spans="2:9" x14ac:dyDescent="0.25">
      <c r="B153" s="2">
        <f>+B152+5</f>
        <v>510120</v>
      </c>
      <c r="C153" s="2" t="s">
        <v>63</v>
      </c>
      <c r="D153" s="19"/>
      <c r="E153" s="9">
        <v>0</v>
      </c>
      <c r="I153" s="6" t="str">
        <f t="shared" si="33"/>
        <v>INSERT INTO b_13(codigo_cuenta_b13, saldo_cuenta_b13) VALUES('510120', 0);</v>
      </c>
    </row>
    <row r="154" spans="2:9" x14ac:dyDescent="0.25">
      <c r="B154" s="2">
        <f>+B153+5</f>
        <v>510125</v>
      </c>
      <c r="C154" s="2" t="s">
        <v>64</v>
      </c>
      <c r="D154" s="19"/>
      <c r="E154" s="9">
        <v>0</v>
      </c>
      <c r="I154" s="6" t="str">
        <f t="shared" si="33"/>
        <v>INSERT INTO b_13(codigo_cuenta_b13, saldo_cuenta_b13) VALUES('510125', 0);</v>
      </c>
    </row>
    <row r="155" spans="2:9" x14ac:dyDescent="0.25">
      <c r="B155" s="2">
        <f>+B154+5</f>
        <v>510130</v>
      </c>
      <c r="C155" s="2" t="s">
        <v>65</v>
      </c>
      <c r="D155" s="19"/>
      <c r="E155" s="9">
        <v>0</v>
      </c>
      <c r="I155" s="6" t="str">
        <f t="shared" si="33"/>
        <v>INSERT INTO b_13(codigo_cuenta_b13, saldo_cuenta_b13) VALUES('510130', 0);</v>
      </c>
    </row>
    <row r="156" spans="2:9" x14ac:dyDescent="0.25">
      <c r="B156" s="1">
        <v>5102</v>
      </c>
      <c r="C156" s="1" t="s">
        <v>334</v>
      </c>
      <c r="D156" s="18">
        <v>34</v>
      </c>
      <c r="E156" s="5">
        <f t="shared" ref="E156" si="40">SUM(E157:E159)</f>
        <v>465560.52</v>
      </c>
      <c r="I156" s="6" t="str">
        <f t="shared" si="33"/>
        <v>INSERT INTO b_13(codigo_cuenta_b13, saldo_cuenta_b13) VALUES('5102', 465560.52);</v>
      </c>
    </row>
    <row r="157" spans="2:9" x14ac:dyDescent="0.25">
      <c r="B157" s="2">
        <v>510205</v>
      </c>
      <c r="C157" s="2" t="s">
        <v>335</v>
      </c>
      <c r="D157" s="19"/>
      <c r="E157" s="9">
        <v>438590.94</v>
      </c>
      <c r="I157" s="6" t="str">
        <f t="shared" si="33"/>
        <v>INSERT INTO b_13(codigo_cuenta_b13, saldo_cuenta_b13) VALUES('510205', 438590.94);</v>
      </c>
    </row>
    <row r="158" spans="2:9" x14ac:dyDescent="0.25">
      <c r="B158" s="2">
        <f>+B157+5</f>
        <v>510210</v>
      </c>
      <c r="C158" s="2" t="s">
        <v>336</v>
      </c>
      <c r="D158" s="19"/>
      <c r="E158" s="9">
        <v>0</v>
      </c>
      <c r="I158" s="6" t="str">
        <f t="shared" si="33"/>
        <v>INSERT INTO b_13(codigo_cuenta_b13, saldo_cuenta_b13) VALUES('510210', 0);</v>
      </c>
    </row>
    <row r="159" spans="2:9" x14ac:dyDescent="0.25">
      <c r="B159" s="2">
        <f>+B158+5</f>
        <v>510215</v>
      </c>
      <c r="C159" s="2" t="s">
        <v>337</v>
      </c>
      <c r="D159" s="19"/>
      <c r="E159" s="9">
        <v>26969.58</v>
      </c>
      <c r="I159" s="6" t="str">
        <f t="shared" si="33"/>
        <v>INSERT INTO b_13(codigo_cuenta_b13, saldo_cuenta_b13) VALUES('510215', 26969.58);</v>
      </c>
    </row>
    <row r="160" spans="2:9" x14ac:dyDescent="0.25">
      <c r="B160" s="1">
        <v>5190</v>
      </c>
      <c r="C160" s="1" t="s">
        <v>338</v>
      </c>
      <c r="D160" s="18"/>
      <c r="E160" s="10">
        <v>50064.65</v>
      </c>
      <c r="I160" s="6" t="str">
        <f t="shared" si="33"/>
        <v>INSERT INTO b_13(codigo_cuenta_b13, saldo_cuenta_b13) VALUES('5190', 50064.65);</v>
      </c>
    </row>
    <row r="161" spans="2:9" x14ac:dyDescent="0.25">
      <c r="B161" s="1">
        <v>52</v>
      </c>
      <c r="C161" s="1" t="s">
        <v>339</v>
      </c>
      <c r="D161" s="18"/>
      <c r="E161" s="5">
        <f t="shared" ref="E161" si="41">E162+E169+E176+E180+E185+E186</f>
        <v>0</v>
      </c>
      <c r="I161" s="6" t="str">
        <f t="shared" si="33"/>
        <v>INSERT INTO b_13(codigo_cuenta_b13, saldo_cuenta_b13) VALUES('52', 0);</v>
      </c>
    </row>
    <row r="162" spans="2:9" x14ac:dyDescent="0.25">
      <c r="B162" s="1">
        <v>5201</v>
      </c>
      <c r="C162" s="1" t="s">
        <v>340</v>
      </c>
      <c r="D162" s="18"/>
      <c r="E162" s="5">
        <f t="shared" ref="E162" si="42">SUM(E163:E168)</f>
        <v>0</v>
      </c>
      <c r="I162" s="6" t="str">
        <f t="shared" si="33"/>
        <v>INSERT INTO b_13(codigo_cuenta_b13, saldo_cuenta_b13) VALUES('5201', 0);</v>
      </c>
    </row>
    <row r="163" spans="2:9" x14ac:dyDescent="0.25">
      <c r="B163" s="2">
        <v>520105</v>
      </c>
      <c r="C163" s="2" t="s">
        <v>60</v>
      </c>
      <c r="D163" s="19"/>
      <c r="E163" s="9">
        <v>0</v>
      </c>
      <c r="I163" s="6" t="str">
        <f t="shared" si="33"/>
        <v>INSERT INTO b_13(codigo_cuenta_b13, saldo_cuenta_b13) VALUES('520105', 0);</v>
      </c>
    </row>
    <row r="164" spans="2:9" x14ac:dyDescent="0.25">
      <c r="B164" s="2">
        <f>+B163+5</f>
        <v>520110</v>
      </c>
      <c r="C164" s="2" t="s">
        <v>61</v>
      </c>
      <c r="D164" s="19"/>
      <c r="E164" s="9">
        <v>0</v>
      </c>
      <c r="I164" s="6" t="str">
        <f t="shared" si="33"/>
        <v>INSERT INTO b_13(codigo_cuenta_b13, saldo_cuenta_b13) VALUES('520110', 0);</v>
      </c>
    </row>
    <row r="165" spans="2:9" x14ac:dyDescent="0.25">
      <c r="B165" s="2">
        <f>+B164+5</f>
        <v>520115</v>
      </c>
      <c r="C165" s="2" t="s">
        <v>62</v>
      </c>
      <c r="D165" s="19"/>
      <c r="E165" s="9">
        <v>0</v>
      </c>
      <c r="I165" s="6" t="str">
        <f t="shared" si="33"/>
        <v>INSERT INTO b_13(codigo_cuenta_b13, saldo_cuenta_b13) VALUES('520115', 0);</v>
      </c>
    </row>
    <row r="166" spans="2:9" x14ac:dyDescent="0.25">
      <c r="B166" s="2">
        <f>+B165+5</f>
        <v>520120</v>
      </c>
      <c r="C166" s="2" t="s">
        <v>63</v>
      </c>
      <c r="D166" s="19"/>
      <c r="E166" s="9">
        <v>0</v>
      </c>
      <c r="I166" s="6" t="str">
        <f t="shared" si="33"/>
        <v>INSERT INTO b_13(codigo_cuenta_b13, saldo_cuenta_b13) VALUES('520120', 0);</v>
      </c>
    </row>
    <row r="167" spans="2:9" x14ac:dyDescent="0.25">
      <c r="B167" s="2">
        <f>+B166+5</f>
        <v>520125</v>
      </c>
      <c r="C167" s="2" t="s">
        <v>64</v>
      </c>
      <c r="D167" s="19"/>
      <c r="E167" s="9">
        <v>0</v>
      </c>
      <c r="I167" s="6" t="str">
        <f t="shared" si="33"/>
        <v>INSERT INTO b_13(codigo_cuenta_b13, saldo_cuenta_b13) VALUES('520125', 0);</v>
      </c>
    </row>
    <row r="168" spans="2:9" x14ac:dyDescent="0.25">
      <c r="B168" s="2">
        <f>+B167+5</f>
        <v>520130</v>
      </c>
      <c r="C168" s="2" t="s">
        <v>65</v>
      </c>
      <c r="D168" s="19"/>
      <c r="E168" s="9">
        <v>0</v>
      </c>
      <c r="I168" s="6" t="str">
        <f t="shared" si="33"/>
        <v>INSERT INTO b_13(codigo_cuenta_b13, saldo_cuenta_b13) VALUES('520130', 0);</v>
      </c>
    </row>
    <row r="169" spans="2:9" x14ac:dyDescent="0.25">
      <c r="B169" s="1">
        <v>5202</v>
      </c>
      <c r="C169" s="1" t="s">
        <v>341</v>
      </c>
      <c r="D169" s="18"/>
      <c r="E169" s="5">
        <f t="shared" ref="E169" si="43">SUM(E170:E175)</f>
        <v>0</v>
      </c>
      <c r="I169" s="6" t="str">
        <f t="shared" si="33"/>
        <v>INSERT INTO b_13(codigo_cuenta_b13, saldo_cuenta_b13) VALUES('5202', 0);</v>
      </c>
    </row>
    <row r="170" spans="2:9" x14ac:dyDescent="0.25">
      <c r="B170" s="2">
        <v>520205</v>
      </c>
      <c r="C170" s="2" t="s">
        <v>60</v>
      </c>
      <c r="D170" s="19"/>
      <c r="E170" s="9">
        <v>0</v>
      </c>
      <c r="I170" s="6" t="str">
        <f t="shared" si="33"/>
        <v>INSERT INTO b_13(codigo_cuenta_b13, saldo_cuenta_b13) VALUES('520205', 0);</v>
      </c>
    </row>
    <row r="171" spans="2:9" x14ac:dyDescent="0.25">
      <c r="B171" s="2">
        <f>+B170+5</f>
        <v>520210</v>
      </c>
      <c r="C171" s="2" t="s">
        <v>61</v>
      </c>
      <c r="D171" s="19"/>
      <c r="E171" s="9">
        <v>0</v>
      </c>
      <c r="I171" s="6" t="str">
        <f t="shared" si="33"/>
        <v>INSERT INTO b_13(codigo_cuenta_b13, saldo_cuenta_b13) VALUES('520210', 0);</v>
      </c>
    </row>
    <row r="172" spans="2:9" x14ac:dyDescent="0.25">
      <c r="B172" s="2">
        <f>+B171+5</f>
        <v>520215</v>
      </c>
      <c r="C172" s="2" t="s">
        <v>62</v>
      </c>
      <c r="D172" s="19"/>
      <c r="E172" s="9">
        <v>0</v>
      </c>
      <c r="I172" s="6" t="str">
        <f t="shared" si="33"/>
        <v>INSERT INTO b_13(codigo_cuenta_b13, saldo_cuenta_b13) VALUES('520215', 0);</v>
      </c>
    </row>
    <row r="173" spans="2:9" x14ac:dyDescent="0.25">
      <c r="B173" s="2">
        <f>+B172+5</f>
        <v>520220</v>
      </c>
      <c r="C173" s="2" t="s">
        <v>63</v>
      </c>
      <c r="D173" s="19"/>
      <c r="E173" s="9">
        <v>0</v>
      </c>
      <c r="I173" s="6" t="str">
        <f t="shared" si="33"/>
        <v>INSERT INTO b_13(codigo_cuenta_b13, saldo_cuenta_b13) VALUES('520220', 0);</v>
      </c>
    </row>
    <row r="174" spans="2:9" x14ac:dyDescent="0.25">
      <c r="B174" s="2">
        <f>+B173+5</f>
        <v>520225</v>
      </c>
      <c r="C174" s="2" t="s">
        <v>64</v>
      </c>
      <c r="D174" s="19"/>
      <c r="E174" s="9">
        <v>0</v>
      </c>
      <c r="I174" s="6" t="str">
        <f t="shared" si="33"/>
        <v>INSERT INTO b_13(codigo_cuenta_b13, saldo_cuenta_b13) VALUES('520225', 0);</v>
      </c>
    </row>
    <row r="175" spans="2:9" x14ac:dyDescent="0.25">
      <c r="B175" s="2">
        <f>+B174+5</f>
        <v>520230</v>
      </c>
      <c r="C175" s="2" t="s">
        <v>65</v>
      </c>
      <c r="D175" s="19"/>
      <c r="E175" s="9">
        <v>0</v>
      </c>
      <c r="I175" s="6" t="str">
        <f t="shared" si="33"/>
        <v>INSERT INTO b_13(codigo_cuenta_b13, saldo_cuenta_b13) VALUES('520230', 0);</v>
      </c>
    </row>
    <row r="176" spans="2:9" x14ac:dyDescent="0.25">
      <c r="B176" s="1">
        <v>5203</v>
      </c>
      <c r="C176" s="1" t="s">
        <v>342</v>
      </c>
      <c r="D176" s="18"/>
      <c r="E176" s="5">
        <f t="shared" ref="E176" si="44">SUM(E177:E179)</f>
        <v>0</v>
      </c>
      <c r="I176" s="6" t="str">
        <f t="shared" si="33"/>
        <v>INSERT INTO b_13(codigo_cuenta_b13, saldo_cuenta_b13) VALUES('5203', 0);</v>
      </c>
    </row>
    <row r="177" spans="2:9" x14ac:dyDescent="0.25">
      <c r="B177" s="2">
        <v>520305</v>
      </c>
      <c r="C177" s="2" t="s">
        <v>335</v>
      </c>
      <c r="D177" s="19"/>
      <c r="E177" s="9">
        <v>0</v>
      </c>
      <c r="I177" s="6" t="str">
        <f t="shared" si="33"/>
        <v>INSERT INTO b_13(codigo_cuenta_b13, saldo_cuenta_b13) VALUES('520305', 0);</v>
      </c>
    </row>
    <row r="178" spans="2:9" x14ac:dyDescent="0.25">
      <c r="B178" s="2">
        <f>+B177+5</f>
        <v>520310</v>
      </c>
      <c r="C178" s="2" t="s">
        <v>336</v>
      </c>
      <c r="D178" s="19"/>
      <c r="E178" s="9">
        <v>0</v>
      </c>
      <c r="I178" s="6" t="str">
        <f t="shared" si="33"/>
        <v>INSERT INTO b_13(codigo_cuenta_b13, saldo_cuenta_b13) VALUES('520310', 0);</v>
      </c>
    </row>
    <row r="179" spans="2:9" x14ac:dyDescent="0.25">
      <c r="B179" s="2">
        <f>+B178+5</f>
        <v>520315</v>
      </c>
      <c r="C179" s="2" t="s">
        <v>337</v>
      </c>
      <c r="D179" s="19"/>
      <c r="E179" s="9">
        <v>0</v>
      </c>
      <c r="I179" s="6" t="str">
        <f t="shared" si="33"/>
        <v>INSERT INTO b_13(codigo_cuenta_b13, saldo_cuenta_b13) VALUES('520315', 0);</v>
      </c>
    </row>
    <row r="180" spans="2:9" x14ac:dyDescent="0.25">
      <c r="B180" s="1">
        <v>5204</v>
      </c>
      <c r="C180" s="1" t="s">
        <v>343</v>
      </c>
      <c r="D180" s="18"/>
      <c r="E180" s="5">
        <f t="shared" ref="E180" si="45">SUM(E181:E184)</f>
        <v>0</v>
      </c>
      <c r="I180" s="6" t="str">
        <f t="shared" si="33"/>
        <v>INSERT INTO b_13(codigo_cuenta_b13, saldo_cuenta_b13) VALUES('5204', 0);</v>
      </c>
    </row>
    <row r="181" spans="2:9" x14ac:dyDescent="0.25">
      <c r="B181" s="2">
        <v>520405</v>
      </c>
      <c r="C181" s="2" t="s">
        <v>344</v>
      </c>
      <c r="D181" s="19"/>
      <c r="E181" s="9">
        <v>0</v>
      </c>
      <c r="I181" s="6" t="str">
        <f t="shared" si="33"/>
        <v>INSERT INTO b_13(codigo_cuenta_b13, saldo_cuenta_b13) VALUES('520405', 0);</v>
      </c>
    </row>
    <row r="182" spans="2:9" x14ac:dyDescent="0.25">
      <c r="B182" s="2">
        <f>+B181+5</f>
        <v>520410</v>
      </c>
      <c r="C182" s="2" t="s">
        <v>345</v>
      </c>
      <c r="D182" s="19"/>
      <c r="E182" s="9">
        <v>0</v>
      </c>
      <c r="I182" s="6" t="str">
        <f t="shared" si="33"/>
        <v>INSERT INTO b_13(codigo_cuenta_b13, saldo_cuenta_b13) VALUES('520410', 0);</v>
      </c>
    </row>
    <row r="183" spans="2:9" x14ac:dyDescent="0.25">
      <c r="B183" s="2">
        <f>+B182+5</f>
        <v>520415</v>
      </c>
      <c r="C183" s="2" t="s">
        <v>346</v>
      </c>
      <c r="D183" s="19"/>
      <c r="E183" s="9">
        <v>0</v>
      </c>
      <c r="I183" s="6" t="str">
        <f t="shared" si="33"/>
        <v>INSERT INTO b_13(codigo_cuenta_b13, saldo_cuenta_b13) VALUES('520415', 0);</v>
      </c>
    </row>
    <row r="184" spans="2:9" x14ac:dyDescent="0.25">
      <c r="B184" s="2">
        <f>+B183+5</f>
        <v>520420</v>
      </c>
      <c r="C184" s="2" t="s">
        <v>347</v>
      </c>
      <c r="D184" s="19"/>
      <c r="E184" s="9">
        <v>0</v>
      </c>
      <c r="I184" s="6" t="str">
        <f t="shared" si="33"/>
        <v>INSERT INTO b_13(codigo_cuenta_b13, saldo_cuenta_b13) VALUES('520420', 0);</v>
      </c>
    </row>
    <row r="185" spans="2:9" ht="22.5" x14ac:dyDescent="0.25">
      <c r="B185" s="1">
        <v>5205</v>
      </c>
      <c r="C185" s="1" t="s">
        <v>348</v>
      </c>
      <c r="D185" s="18">
        <v>35</v>
      </c>
      <c r="E185" s="5">
        <v>0</v>
      </c>
      <c r="I185" s="6" t="str">
        <f t="shared" si="33"/>
        <v>INSERT INTO b_13(codigo_cuenta_b13, saldo_cuenta_b13) VALUES('5205', 0);</v>
      </c>
    </row>
    <row r="186" spans="2:9" x14ac:dyDescent="0.25">
      <c r="B186" s="1">
        <v>5206</v>
      </c>
      <c r="C186" s="1" t="s">
        <v>349</v>
      </c>
      <c r="D186" s="18"/>
      <c r="E186" s="5">
        <f t="shared" ref="E186" si="46">SUM(E187:E192)</f>
        <v>0</v>
      </c>
      <c r="I186" s="6" t="str">
        <f t="shared" si="33"/>
        <v>INSERT INTO b_13(codigo_cuenta_b13, saldo_cuenta_b13) VALUES('5206', 0);</v>
      </c>
    </row>
    <row r="187" spans="2:9" x14ac:dyDescent="0.25">
      <c r="B187" s="2">
        <v>520605</v>
      </c>
      <c r="C187" s="2" t="s">
        <v>138</v>
      </c>
      <c r="D187" s="19"/>
      <c r="E187" s="9">
        <v>0</v>
      </c>
      <c r="I187" s="6" t="str">
        <f t="shared" si="33"/>
        <v>INSERT INTO b_13(codigo_cuenta_b13, saldo_cuenta_b13) VALUES('520605', 0);</v>
      </c>
    </row>
    <row r="188" spans="2:9" x14ac:dyDescent="0.25">
      <c r="B188" s="2">
        <f>+B187+5</f>
        <v>520610</v>
      </c>
      <c r="C188" s="2" t="s">
        <v>139</v>
      </c>
      <c r="D188" s="19"/>
      <c r="E188" s="9">
        <v>0</v>
      </c>
      <c r="I188" s="6" t="str">
        <f t="shared" si="33"/>
        <v>INSERT INTO b_13(codigo_cuenta_b13, saldo_cuenta_b13) VALUES('520610', 0);</v>
      </c>
    </row>
    <row r="189" spans="2:9" x14ac:dyDescent="0.25">
      <c r="B189" s="2">
        <f>+B188+5</f>
        <v>520615</v>
      </c>
      <c r="C189" s="2" t="s">
        <v>140</v>
      </c>
      <c r="D189" s="19"/>
      <c r="E189" s="9">
        <v>0</v>
      </c>
      <c r="I189" s="6" t="str">
        <f t="shared" si="33"/>
        <v>INSERT INTO b_13(codigo_cuenta_b13, saldo_cuenta_b13) VALUES('520615', 0);</v>
      </c>
    </row>
    <row r="190" spans="2:9" x14ac:dyDescent="0.25">
      <c r="B190" s="2">
        <f>+B189+5</f>
        <v>520620</v>
      </c>
      <c r="C190" s="2" t="s">
        <v>141</v>
      </c>
      <c r="D190" s="19"/>
      <c r="E190" s="9">
        <v>0</v>
      </c>
      <c r="I190" s="6" t="str">
        <f t="shared" si="33"/>
        <v>INSERT INTO b_13(codigo_cuenta_b13, saldo_cuenta_b13) VALUES('520620', 0);</v>
      </c>
    </row>
    <row r="191" spans="2:9" x14ac:dyDescent="0.25">
      <c r="B191" s="2">
        <f>+B190+5</f>
        <v>520625</v>
      </c>
      <c r="C191" s="2" t="s">
        <v>143</v>
      </c>
      <c r="D191" s="19"/>
      <c r="E191" s="9">
        <v>0</v>
      </c>
      <c r="I191" s="6" t="str">
        <f t="shared" si="33"/>
        <v>INSERT INTO b_13(codigo_cuenta_b13, saldo_cuenta_b13) VALUES('520625', 0);</v>
      </c>
    </row>
    <row r="192" spans="2:9" x14ac:dyDescent="0.25">
      <c r="B192" s="2">
        <f>+B191+5</f>
        <v>520630</v>
      </c>
      <c r="C192" s="2" t="s">
        <v>144</v>
      </c>
      <c r="D192" s="19"/>
      <c r="E192" s="9">
        <v>0</v>
      </c>
      <c r="I192" s="6" t="str">
        <f t="shared" si="33"/>
        <v>INSERT INTO b_13(codigo_cuenta_b13, saldo_cuenta_b13) VALUES('520630', 0);</v>
      </c>
    </row>
    <row r="193" spans="2:9" x14ac:dyDescent="0.25">
      <c r="B193" s="1">
        <v>53</v>
      </c>
      <c r="C193" s="1" t="s">
        <v>350</v>
      </c>
      <c r="D193" s="18"/>
      <c r="E193" s="5">
        <f t="shared" ref="E193" si="47">SUM(E194:E197)</f>
        <v>469</v>
      </c>
      <c r="I193" s="6" t="str">
        <f t="shared" si="33"/>
        <v>INSERT INTO b_13(codigo_cuenta_b13, saldo_cuenta_b13) VALUES('53', 469);</v>
      </c>
    </row>
    <row r="194" spans="2:9" x14ac:dyDescent="0.25">
      <c r="B194" s="1">
        <v>5301</v>
      </c>
      <c r="C194" s="1" t="s">
        <v>351</v>
      </c>
      <c r="D194" s="18"/>
      <c r="E194" s="9">
        <v>0</v>
      </c>
      <c r="I194" s="6" t="str">
        <f t="shared" si="33"/>
        <v>INSERT INTO b_13(codigo_cuenta_b13, saldo_cuenta_b13) VALUES('5301', 0);</v>
      </c>
    </row>
    <row r="195" spans="2:9" x14ac:dyDescent="0.25">
      <c r="B195" s="1">
        <v>5302</v>
      </c>
      <c r="C195" s="1" t="s">
        <v>352</v>
      </c>
      <c r="D195" s="18"/>
      <c r="E195" s="9">
        <v>0</v>
      </c>
      <c r="I195" s="6" t="str">
        <f t="shared" si="33"/>
        <v>INSERT INTO b_13(codigo_cuenta_b13, saldo_cuenta_b13) VALUES('5302', 0);</v>
      </c>
    </row>
    <row r="196" spans="2:9" x14ac:dyDescent="0.25">
      <c r="B196" s="1">
        <v>5303</v>
      </c>
      <c r="C196" s="1" t="s">
        <v>353</v>
      </c>
      <c r="D196" s="18"/>
      <c r="E196" s="10">
        <v>0</v>
      </c>
      <c r="I196" s="6" t="str">
        <f t="shared" si="33"/>
        <v>INSERT INTO b_13(codigo_cuenta_b13, saldo_cuenta_b13) VALUES('5303', 0);</v>
      </c>
    </row>
    <row r="197" spans="2:9" x14ac:dyDescent="0.25">
      <c r="B197" s="1">
        <v>5390</v>
      </c>
      <c r="C197" s="1" t="s">
        <v>354</v>
      </c>
      <c r="D197" s="18"/>
      <c r="E197" s="5">
        <f t="shared" ref="E197" si="48">SUM(E198:E199)</f>
        <v>469</v>
      </c>
      <c r="I197" s="6" t="str">
        <f t="shared" si="33"/>
        <v>INSERT INTO b_13(codigo_cuenta_b13, saldo_cuenta_b13) VALUES('5390', 469);</v>
      </c>
    </row>
    <row r="198" spans="2:9" x14ac:dyDescent="0.25">
      <c r="B198" s="2">
        <v>539005</v>
      </c>
      <c r="C198" s="2" t="s">
        <v>355</v>
      </c>
      <c r="D198" s="19"/>
      <c r="E198" s="9">
        <v>0</v>
      </c>
      <c r="I198" s="6" t="str">
        <f t="shared" si="33"/>
        <v>INSERT INTO b_13(codigo_cuenta_b13, saldo_cuenta_b13) VALUES('539005', 0);</v>
      </c>
    </row>
    <row r="199" spans="2:9" x14ac:dyDescent="0.25">
      <c r="B199" s="2">
        <v>539090</v>
      </c>
      <c r="C199" s="2" t="s">
        <v>356</v>
      </c>
      <c r="D199" s="19"/>
      <c r="E199" s="9">
        <v>469</v>
      </c>
      <c r="I199" s="6" t="str">
        <f t="shared" si="33"/>
        <v>INSERT INTO b_13(codigo_cuenta_b13, saldo_cuenta_b13) VALUES('539090', 469);</v>
      </c>
    </row>
    <row r="200" spans="2:9" x14ac:dyDescent="0.25">
      <c r="B200" s="1">
        <v>59</v>
      </c>
      <c r="C200" s="1" t="s">
        <v>357</v>
      </c>
      <c r="D200" s="18"/>
      <c r="E200" s="5">
        <v>0</v>
      </c>
      <c r="I200" s="6" t="str">
        <f t="shared" si="33"/>
        <v>INSERT INTO b_13(codigo_cuenta_b13, saldo_cuenta_b13) VALUES('59', 0);</v>
      </c>
    </row>
    <row r="201" spans="2:9" x14ac:dyDescent="0.25">
      <c r="B201" s="1">
        <v>7</v>
      </c>
      <c r="C201" s="1" t="s">
        <v>358</v>
      </c>
      <c r="D201" s="18">
        <v>36</v>
      </c>
      <c r="E201" s="5">
        <f t="shared" ref="E201" si="49">E202+E235+E228+E241</f>
        <v>0</v>
      </c>
      <c r="I201" s="6" t="str">
        <f t="shared" si="33"/>
        <v>INSERT INTO b_13(codigo_cuenta_b13, saldo_cuenta_b13) VALUES('7', 0);</v>
      </c>
    </row>
    <row r="202" spans="2:9" x14ac:dyDescent="0.25">
      <c r="B202" s="1">
        <v>71</v>
      </c>
      <c r="C202" s="1" t="s">
        <v>359</v>
      </c>
      <c r="D202" s="18"/>
      <c r="E202" s="5">
        <f t="shared" ref="E202" si="50">E203+E208+E213+E218+E223+E227</f>
        <v>0</v>
      </c>
      <c r="I202" s="6" t="str">
        <f t="shared" ref="I202:I265" si="51">"INSERT INTO b_13(codigo_cuenta_b13, saldo_cuenta_b13) VALUES('"&amp;B202&amp;"', "&amp;E202&amp;");"</f>
        <v>INSERT INTO b_13(codigo_cuenta_b13, saldo_cuenta_b13) VALUES('71', 0);</v>
      </c>
    </row>
    <row r="203" spans="2:9" x14ac:dyDescent="0.25">
      <c r="B203" s="1">
        <v>7101</v>
      </c>
      <c r="C203" s="1" t="s">
        <v>360</v>
      </c>
      <c r="D203" s="18"/>
      <c r="E203" s="5">
        <v>0</v>
      </c>
      <c r="I203" s="6" t="str">
        <f t="shared" si="51"/>
        <v>INSERT INTO b_13(codigo_cuenta_b13, saldo_cuenta_b13) VALUES('7101', 0);</v>
      </c>
    </row>
    <row r="204" spans="2:9" x14ac:dyDescent="0.25">
      <c r="B204" s="2">
        <v>710105</v>
      </c>
      <c r="C204" s="2" t="s">
        <v>361</v>
      </c>
      <c r="D204" s="19"/>
      <c r="E204" s="9">
        <v>0</v>
      </c>
      <c r="I204" s="6" t="str">
        <f t="shared" si="51"/>
        <v>INSERT INTO b_13(codigo_cuenta_b13, saldo_cuenta_b13) VALUES('710105', 0);</v>
      </c>
    </row>
    <row r="205" spans="2:9" x14ac:dyDescent="0.25">
      <c r="B205" s="2">
        <f>+B204+5</f>
        <v>710110</v>
      </c>
      <c r="C205" s="2" t="s">
        <v>362</v>
      </c>
      <c r="D205" s="19"/>
      <c r="E205" s="9">
        <v>0</v>
      </c>
      <c r="I205" s="6" t="str">
        <f t="shared" si="51"/>
        <v>INSERT INTO b_13(codigo_cuenta_b13, saldo_cuenta_b13) VALUES('710110', 0);</v>
      </c>
    </row>
    <row r="206" spans="2:9" x14ac:dyDescent="0.25">
      <c r="B206" s="2">
        <f>+B205+5</f>
        <v>710115</v>
      </c>
      <c r="C206" s="2" t="s">
        <v>363</v>
      </c>
      <c r="D206" s="19"/>
      <c r="E206" s="9">
        <v>0</v>
      </c>
      <c r="I206" s="6" t="str">
        <f t="shared" si="51"/>
        <v>INSERT INTO b_13(codigo_cuenta_b13, saldo_cuenta_b13) VALUES('710115', 0);</v>
      </c>
    </row>
    <row r="207" spans="2:9" x14ac:dyDescent="0.25">
      <c r="B207" s="2">
        <v>710190</v>
      </c>
      <c r="C207" s="2" t="s">
        <v>81</v>
      </c>
      <c r="D207" s="19"/>
      <c r="E207" s="9">
        <v>0</v>
      </c>
      <c r="I207" s="6" t="str">
        <f t="shared" si="51"/>
        <v>INSERT INTO b_13(codigo_cuenta_b13, saldo_cuenta_b13) VALUES('710190', 0);</v>
      </c>
    </row>
    <row r="208" spans="2:9" x14ac:dyDescent="0.25">
      <c r="B208" s="1">
        <v>7102</v>
      </c>
      <c r="C208" s="1" t="s">
        <v>364</v>
      </c>
      <c r="D208" s="18"/>
      <c r="E208" s="5">
        <f t="shared" ref="E208" si="52">SUM(E209:E212)</f>
        <v>0</v>
      </c>
      <c r="I208" s="6" t="str">
        <f t="shared" si="51"/>
        <v>INSERT INTO b_13(codigo_cuenta_b13, saldo_cuenta_b13) VALUES('7102', 0);</v>
      </c>
    </row>
    <row r="209" spans="2:9" x14ac:dyDescent="0.25">
      <c r="B209" s="2">
        <v>710205</v>
      </c>
      <c r="C209" s="2" t="s">
        <v>365</v>
      </c>
      <c r="D209" s="19"/>
      <c r="E209" s="9">
        <v>0</v>
      </c>
      <c r="I209" s="6" t="str">
        <f t="shared" si="51"/>
        <v>INSERT INTO b_13(codigo_cuenta_b13, saldo_cuenta_b13) VALUES('710205', 0);</v>
      </c>
    </row>
    <row r="210" spans="2:9" x14ac:dyDescent="0.25">
      <c r="B210" s="2">
        <f>+B209+5</f>
        <v>710210</v>
      </c>
      <c r="C210" s="2" t="s">
        <v>366</v>
      </c>
      <c r="D210" s="19"/>
      <c r="E210" s="9">
        <v>0</v>
      </c>
      <c r="I210" s="6" t="str">
        <f t="shared" si="51"/>
        <v>INSERT INTO b_13(codigo_cuenta_b13, saldo_cuenta_b13) VALUES('710210', 0);</v>
      </c>
    </row>
    <row r="211" spans="2:9" x14ac:dyDescent="0.25">
      <c r="B211" s="2">
        <f>+B210+5</f>
        <v>710215</v>
      </c>
      <c r="C211" s="2" t="s">
        <v>367</v>
      </c>
      <c r="D211" s="19"/>
      <c r="E211" s="9">
        <v>0</v>
      </c>
      <c r="I211" s="6" t="str">
        <f t="shared" si="51"/>
        <v>INSERT INTO b_13(codigo_cuenta_b13, saldo_cuenta_b13) VALUES('710215', 0);</v>
      </c>
    </row>
    <row r="212" spans="2:9" x14ac:dyDescent="0.25">
      <c r="B212" s="2">
        <v>710290</v>
      </c>
      <c r="C212" s="2" t="s">
        <v>81</v>
      </c>
      <c r="D212" s="19"/>
      <c r="E212" s="9">
        <v>0</v>
      </c>
      <c r="I212" s="6" t="str">
        <f t="shared" si="51"/>
        <v>INSERT INTO b_13(codigo_cuenta_b13, saldo_cuenta_b13) VALUES('710290', 0);</v>
      </c>
    </row>
    <row r="213" spans="2:9" x14ac:dyDescent="0.25">
      <c r="B213" s="1">
        <v>7103</v>
      </c>
      <c r="C213" s="1" t="s">
        <v>368</v>
      </c>
      <c r="D213" s="18"/>
      <c r="E213" s="5">
        <f t="shared" ref="E213" si="53">SUM(E214:E217)</f>
        <v>0</v>
      </c>
      <c r="I213" s="6" t="str">
        <f t="shared" si="51"/>
        <v>INSERT INTO b_13(codigo_cuenta_b13, saldo_cuenta_b13) VALUES('7103', 0);</v>
      </c>
    </row>
    <row r="214" spans="2:9" x14ac:dyDescent="0.25">
      <c r="B214" s="2">
        <v>710305</v>
      </c>
      <c r="C214" s="2" t="s">
        <v>138</v>
      </c>
      <c r="D214" s="19"/>
      <c r="E214" s="9">
        <v>0</v>
      </c>
      <c r="I214" s="6" t="str">
        <f t="shared" si="51"/>
        <v>INSERT INTO b_13(codigo_cuenta_b13, saldo_cuenta_b13) VALUES('710305', 0);</v>
      </c>
    </row>
    <row r="215" spans="2:9" x14ac:dyDescent="0.25">
      <c r="B215" s="2">
        <f>+B214+5</f>
        <v>710310</v>
      </c>
      <c r="C215" s="2" t="s">
        <v>139</v>
      </c>
      <c r="D215" s="19"/>
      <c r="E215" s="9">
        <v>0</v>
      </c>
      <c r="I215" s="6" t="str">
        <f t="shared" si="51"/>
        <v>INSERT INTO b_13(codigo_cuenta_b13, saldo_cuenta_b13) VALUES('710310', 0);</v>
      </c>
    </row>
    <row r="216" spans="2:9" x14ac:dyDescent="0.25">
      <c r="B216" s="2">
        <f>+B215+5</f>
        <v>710315</v>
      </c>
      <c r="C216" s="2" t="s">
        <v>369</v>
      </c>
      <c r="D216" s="19"/>
      <c r="E216" s="9">
        <v>0</v>
      </c>
      <c r="I216" s="6" t="str">
        <f t="shared" si="51"/>
        <v>INSERT INTO b_13(codigo_cuenta_b13, saldo_cuenta_b13) VALUES('710315', 0);</v>
      </c>
    </row>
    <row r="217" spans="2:9" x14ac:dyDescent="0.25">
      <c r="B217" s="2">
        <v>710390</v>
      </c>
      <c r="C217" s="2" t="s">
        <v>147</v>
      </c>
      <c r="D217" s="19"/>
      <c r="E217" s="9">
        <v>0</v>
      </c>
      <c r="I217" s="6" t="str">
        <f t="shared" si="51"/>
        <v>INSERT INTO b_13(codigo_cuenta_b13, saldo_cuenta_b13) VALUES('710390', 0);</v>
      </c>
    </row>
    <row r="218" spans="2:9" x14ac:dyDescent="0.25">
      <c r="B218" s="1">
        <v>7104</v>
      </c>
      <c r="C218" s="1" t="s">
        <v>370</v>
      </c>
      <c r="D218" s="18"/>
      <c r="E218" s="5">
        <f t="shared" ref="E218" si="54">SUM(E219:E222)</f>
        <v>0</v>
      </c>
      <c r="I218" s="6" t="str">
        <f t="shared" si="51"/>
        <v>INSERT INTO b_13(codigo_cuenta_b13, saldo_cuenta_b13) VALUES('7104', 0);</v>
      </c>
    </row>
    <row r="219" spans="2:9" x14ac:dyDescent="0.25">
      <c r="B219" s="2">
        <v>710405</v>
      </c>
      <c r="C219" s="2" t="s">
        <v>138</v>
      </c>
      <c r="D219" s="19"/>
      <c r="E219" s="9">
        <v>0</v>
      </c>
      <c r="I219" s="6" t="str">
        <f t="shared" si="51"/>
        <v>INSERT INTO b_13(codigo_cuenta_b13, saldo_cuenta_b13) VALUES('710405', 0);</v>
      </c>
    </row>
    <row r="220" spans="2:9" x14ac:dyDescent="0.25">
      <c r="B220" s="2">
        <f>+B219+5</f>
        <v>710410</v>
      </c>
      <c r="C220" s="2" t="s">
        <v>139</v>
      </c>
      <c r="D220" s="19"/>
      <c r="E220" s="9">
        <v>0</v>
      </c>
      <c r="I220" s="6" t="str">
        <f t="shared" si="51"/>
        <v>INSERT INTO b_13(codigo_cuenta_b13, saldo_cuenta_b13) VALUES('710410', 0);</v>
      </c>
    </row>
    <row r="221" spans="2:9" x14ac:dyDescent="0.25">
      <c r="B221" s="2">
        <f>+B220+5</f>
        <v>710415</v>
      </c>
      <c r="C221" s="2" t="s">
        <v>369</v>
      </c>
      <c r="D221" s="19"/>
      <c r="E221" s="9">
        <v>0</v>
      </c>
      <c r="I221" s="6" t="str">
        <f t="shared" si="51"/>
        <v>INSERT INTO b_13(codigo_cuenta_b13, saldo_cuenta_b13) VALUES('710415', 0);</v>
      </c>
    </row>
    <row r="222" spans="2:9" x14ac:dyDescent="0.25">
      <c r="B222" s="2">
        <v>710490</v>
      </c>
      <c r="C222" s="2" t="s">
        <v>147</v>
      </c>
      <c r="D222" s="19"/>
      <c r="E222" s="9">
        <v>0</v>
      </c>
      <c r="I222" s="6" t="str">
        <f t="shared" si="51"/>
        <v>INSERT INTO b_13(codigo_cuenta_b13, saldo_cuenta_b13) VALUES('710490', 0);</v>
      </c>
    </row>
    <row r="223" spans="2:9" x14ac:dyDescent="0.25">
      <c r="B223" s="1">
        <v>7105</v>
      </c>
      <c r="C223" s="1" t="s">
        <v>371</v>
      </c>
      <c r="D223" s="18"/>
      <c r="E223" s="5">
        <f t="shared" ref="E223" si="55">SUM(E224:E226)</f>
        <v>0</v>
      </c>
      <c r="I223" s="6" t="str">
        <f t="shared" si="51"/>
        <v>INSERT INTO b_13(codigo_cuenta_b13, saldo_cuenta_b13) VALUES('7105', 0);</v>
      </c>
    </row>
    <row r="224" spans="2:9" x14ac:dyDescent="0.25">
      <c r="B224" s="2">
        <v>710505</v>
      </c>
      <c r="C224" s="2" t="s">
        <v>372</v>
      </c>
      <c r="D224" s="19"/>
      <c r="E224" s="9"/>
      <c r="I224" s="6" t="str">
        <f t="shared" si="51"/>
        <v>INSERT INTO b_13(codigo_cuenta_b13, saldo_cuenta_b13) VALUES('710505', );</v>
      </c>
    </row>
    <row r="225" spans="2:9" x14ac:dyDescent="0.25">
      <c r="B225" s="2">
        <f>+B224+5</f>
        <v>710510</v>
      </c>
      <c r="C225" s="2" t="s">
        <v>367</v>
      </c>
      <c r="D225" s="19"/>
      <c r="E225" s="9">
        <v>0</v>
      </c>
      <c r="I225" s="6" t="str">
        <f t="shared" si="51"/>
        <v>INSERT INTO b_13(codigo_cuenta_b13, saldo_cuenta_b13) VALUES('710510', 0);</v>
      </c>
    </row>
    <row r="226" spans="2:9" x14ac:dyDescent="0.25">
      <c r="B226" s="2">
        <v>710590</v>
      </c>
      <c r="C226" s="2" t="s">
        <v>81</v>
      </c>
      <c r="D226" s="19"/>
      <c r="E226" s="9">
        <v>0</v>
      </c>
      <c r="I226" s="6" t="str">
        <f t="shared" si="51"/>
        <v>INSERT INTO b_13(codigo_cuenta_b13, saldo_cuenta_b13) VALUES('710590', 0);</v>
      </c>
    </row>
    <row r="227" spans="2:9" x14ac:dyDescent="0.25">
      <c r="B227" s="1">
        <v>7190</v>
      </c>
      <c r="C227" s="1" t="s">
        <v>373</v>
      </c>
      <c r="D227" s="18"/>
      <c r="E227" s="5"/>
      <c r="I227" s="6" t="str">
        <f t="shared" si="51"/>
        <v>INSERT INTO b_13(codigo_cuenta_b13, saldo_cuenta_b13) VALUES('7190', );</v>
      </c>
    </row>
    <row r="228" spans="2:9" x14ac:dyDescent="0.25">
      <c r="B228" s="1">
        <v>72</v>
      </c>
      <c r="C228" s="1" t="s">
        <v>374</v>
      </c>
      <c r="D228" s="18"/>
      <c r="E228" s="5">
        <f t="shared" ref="E228" si="56">SUM(E229:E234)</f>
        <v>0</v>
      </c>
      <c r="I228" s="6" t="str">
        <f t="shared" si="51"/>
        <v>INSERT INTO b_13(codigo_cuenta_b13, saldo_cuenta_b13) VALUES('72', 0);</v>
      </c>
    </row>
    <row r="229" spans="2:9" x14ac:dyDescent="0.25">
      <c r="B229" s="1">
        <v>7201</v>
      </c>
      <c r="C229" s="2" t="s">
        <v>375</v>
      </c>
      <c r="D229" s="19"/>
      <c r="E229" s="9">
        <v>0</v>
      </c>
      <c r="I229" s="6" t="str">
        <f t="shared" si="51"/>
        <v>INSERT INTO b_13(codigo_cuenta_b13, saldo_cuenta_b13) VALUES('7201', 0);</v>
      </c>
    </row>
    <row r="230" spans="2:9" x14ac:dyDescent="0.25">
      <c r="B230" s="1">
        <v>7202</v>
      </c>
      <c r="C230" s="2" t="s">
        <v>364</v>
      </c>
      <c r="D230" s="19"/>
      <c r="E230" s="9">
        <v>0</v>
      </c>
      <c r="I230" s="6" t="str">
        <f t="shared" si="51"/>
        <v>INSERT INTO b_13(codigo_cuenta_b13, saldo_cuenta_b13) VALUES('7202', 0);</v>
      </c>
    </row>
    <row r="231" spans="2:9" x14ac:dyDescent="0.25">
      <c r="B231" s="1">
        <v>7203</v>
      </c>
      <c r="C231" s="2" t="s">
        <v>368</v>
      </c>
      <c r="D231" s="19"/>
      <c r="E231" s="9">
        <v>0</v>
      </c>
      <c r="I231" s="6" t="str">
        <f t="shared" si="51"/>
        <v>INSERT INTO b_13(codigo_cuenta_b13, saldo_cuenta_b13) VALUES('7203', 0);</v>
      </c>
    </row>
    <row r="232" spans="2:9" x14ac:dyDescent="0.25">
      <c r="B232" s="1">
        <v>7204</v>
      </c>
      <c r="C232" s="2" t="s">
        <v>370</v>
      </c>
      <c r="D232" s="19"/>
      <c r="E232" s="9">
        <v>0</v>
      </c>
      <c r="I232" s="6" t="str">
        <f t="shared" si="51"/>
        <v>INSERT INTO b_13(codigo_cuenta_b13, saldo_cuenta_b13) VALUES('7204', 0);</v>
      </c>
    </row>
    <row r="233" spans="2:9" x14ac:dyDescent="0.25">
      <c r="B233" s="1">
        <v>7205</v>
      </c>
      <c r="C233" s="2" t="s">
        <v>371</v>
      </c>
      <c r="D233" s="19"/>
      <c r="E233" s="9">
        <v>0</v>
      </c>
      <c r="I233" s="6" t="str">
        <f t="shared" si="51"/>
        <v>INSERT INTO b_13(codigo_cuenta_b13, saldo_cuenta_b13) VALUES('7205', 0);</v>
      </c>
    </row>
    <row r="234" spans="2:9" x14ac:dyDescent="0.25">
      <c r="B234" s="1">
        <v>7290</v>
      </c>
      <c r="C234" s="2" t="s">
        <v>376</v>
      </c>
      <c r="D234" s="19"/>
      <c r="E234" s="9">
        <v>0</v>
      </c>
      <c r="I234" s="6" t="str">
        <f t="shared" si="51"/>
        <v>INSERT INTO b_13(codigo_cuenta_b13, saldo_cuenta_b13) VALUES('7290', 0);</v>
      </c>
    </row>
    <row r="235" spans="2:9" x14ac:dyDescent="0.25">
      <c r="B235" s="1">
        <v>73</v>
      </c>
      <c r="C235" s="1" t="s">
        <v>377</v>
      </c>
      <c r="D235" s="18"/>
      <c r="E235" s="5">
        <f t="shared" ref="E235" si="57">SUM(E236:E240)</f>
        <v>0</v>
      </c>
      <c r="I235" s="6" t="str">
        <f t="shared" si="51"/>
        <v>INSERT INTO b_13(codigo_cuenta_b13, saldo_cuenta_b13) VALUES('73', 0);</v>
      </c>
    </row>
    <row r="236" spans="2:9" x14ac:dyDescent="0.25">
      <c r="B236" s="1">
        <v>7301</v>
      </c>
      <c r="C236" s="2" t="s">
        <v>378</v>
      </c>
      <c r="D236" s="19"/>
      <c r="E236" s="9">
        <v>0</v>
      </c>
      <c r="I236" s="6" t="str">
        <f t="shared" si="51"/>
        <v>INSERT INTO b_13(codigo_cuenta_b13, saldo_cuenta_b13) VALUES('7301', 0);</v>
      </c>
    </row>
    <row r="237" spans="2:9" x14ac:dyDescent="0.25">
      <c r="B237" s="1">
        <v>7302</v>
      </c>
      <c r="C237" s="2" t="s">
        <v>379</v>
      </c>
      <c r="D237" s="19"/>
      <c r="E237" s="9">
        <v>0</v>
      </c>
      <c r="I237" s="6" t="str">
        <f t="shared" si="51"/>
        <v>INSERT INTO b_13(codigo_cuenta_b13, saldo_cuenta_b13) VALUES('7302', 0);</v>
      </c>
    </row>
    <row r="238" spans="2:9" x14ac:dyDescent="0.25">
      <c r="B238" s="1">
        <v>7303</v>
      </c>
      <c r="C238" s="2" t="s">
        <v>380</v>
      </c>
      <c r="D238" s="19"/>
      <c r="E238" s="9">
        <v>0</v>
      </c>
      <c r="I238" s="6" t="str">
        <f t="shared" si="51"/>
        <v>INSERT INTO b_13(codigo_cuenta_b13, saldo_cuenta_b13) VALUES('7303', 0);</v>
      </c>
    </row>
    <row r="239" spans="2:9" x14ac:dyDescent="0.25">
      <c r="B239" s="1">
        <v>7304</v>
      </c>
      <c r="C239" s="2" t="s">
        <v>381</v>
      </c>
      <c r="D239" s="19"/>
      <c r="E239" s="9">
        <v>0</v>
      </c>
      <c r="I239" s="6" t="str">
        <f t="shared" si="51"/>
        <v>INSERT INTO b_13(codigo_cuenta_b13, saldo_cuenta_b13) VALUES('7304', 0);</v>
      </c>
    </row>
    <row r="240" spans="2:9" x14ac:dyDescent="0.25">
      <c r="B240" s="1">
        <v>7390</v>
      </c>
      <c r="C240" s="2" t="s">
        <v>382</v>
      </c>
      <c r="D240" s="19"/>
      <c r="E240" s="9">
        <v>0</v>
      </c>
      <c r="I240" s="6" t="str">
        <f t="shared" si="51"/>
        <v>INSERT INTO b_13(codigo_cuenta_b13, saldo_cuenta_b13) VALUES('7390', 0);</v>
      </c>
    </row>
    <row r="241" spans="2:9" x14ac:dyDescent="0.25">
      <c r="B241" s="1">
        <v>74</v>
      </c>
      <c r="C241" s="1" t="s">
        <v>383</v>
      </c>
      <c r="D241" s="18"/>
      <c r="E241" s="5">
        <f t="shared" ref="E241" si="58">E242+E248+E267+E273+E280</f>
        <v>0</v>
      </c>
      <c r="I241" s="6" t="str">
        <f t="shared" si="51"/>
        <v>INSERT INTO b_13(codigo_cuenta_b13, saldo_cuenta_b13) VALUES('74', 0);</v>
      </c>
    </row>
    <row r="242" spans="2:9" x14ac:dyDescent="0.25">
      <c r="B242" s="1">
        <v>7401</v>
      </c>
      <c r="C242" s="1" t="s">
        <v>384</v>
      </c>
      <c r="D242" s="18"/>
      <c r="E242" s="5">
        <f t="shared" ref="E242" si="59">SUM(E243:E247)</f>
        <v>0</v>
      </c>
      <c r="I242" s="6" t="str">
        <f t="shared" si="51"/>
        <v>INSERT INTO b_13(codigo_cuenta_b13, saldo_cuenta_b13) VALUES('7401', 0);</v>
      </c>
    </row>
    <row r="243" spans="2:9" x14ac:dyDescent="0.25">
      <c r="B243" s="2">
        <v>740105</v>
      </c>
      <c r="C243" s="2" t="s">
        <v>385</v>
      </c>
      <c r="D243" s="18">
        <v>37</v>
      </c>
      <c r="E243" s="9">
        <v>0</v>
      </c>
      <c r="I243" s="6" t="str">
        <f t="shared" si="51"/>
        <v>INSERT INTO b_13(codigo_cuenta_b13, saldo_cuenta_b13) VALUES('740105', 0);</v>
      </c>
    </row>
    <row r="244" spans="2:9" x14ac:dyDescent="0.25">
      <c r="B244" s="2">
        <f>+B243+5</f>
        <v>740110</v>
      </c>
      <c r="C244" s="2" t="s">
        <v>386</v>
      </c>
      <c r="D244" s="19"/>
      <c r="E244" s="9">
        <v>0</v>
      </c>
      <c r="I244" s="6" t="str">
        <f t="shared" si="51"/>
        <v>INSERT INTO b_13(codigo_cuenta_b13, saldo_cuenta_b13) VALUES('740110', 0);</v>
      </c>
    </row>
    <row r="245" spans="2:9" x14ac:dyDescent="0.25">
      <c r="B245" s="2">
        <f>+B244+5</f>
        <v>740115</v>
      </c>
      <c r="C245" s="2" t="s">
        <v>387</v>
      </c>
      <c r="D245" s="19"/>
      <c r="E245" s="9">
        <v>0</v>
      </c>
      <c r="I245" s="6" t="str">
        <f t="shared" si="51"/>
        <v>INSERT INTO b_13(codigo_cuenta_b13, saldo_cuenta_b13) VALUES('740115', 0);</v>
      </c>
    </row>
    <row r="246" spans="2:9" x14ac:dyDescent="0.25">
      <c r="B246" s="2">
        <f>+B245+5</f>
        <v>740120</v>
      </c>
      <c r="C246" s="2" t="s">
        <v>388</v>
      </c>
      <c r="D246" s="19"/>
      <c r="E246" s="9">
        <v>0</v>
      </c>
      <c r="I246" s="6" t="str">
        <f t="shared" si="51"/>
        <v>INSERT INTO b_13(codigo_cuenta_b13, saldo_cuenta_b13) VALUES('740120', 0);</v>
      </c>
    </row>
    <row r="247" spans="2:9" x14ac:dyDescent="0.25">
      <c r="B247" s="2">
        <f>+B246+5</f>
        <v>740125</v>
      </c>
      <c r="C247" s="2" t="s">
        <v>389</v>
      </c>
      <c r="D247" s="19"/>
      <c r="E247" s="9">
        <v>0</v>
      </c>
      <c r="I247" s="6" t="str">
        <f t="shared" si="51"/>
        <v>INSERT INTO b_13(codigo_cuenta_b13, saldo_cuenta_b13) VALUES('740125', 0);</v>
      </c>
    </row>
    <row r="248" spans="2:9" x14ac:dyDescent="0.25">
      <c r="B248" s="1">
        <v>7402</v>
      </c>
      <c r="C248" s="1" t="s">
        <v>390</v>
      </c>
      <c r="D248" s="18"/>
      <c r="E248" s="5">
        <f t="shared" ref="E248" si="60">SUM(E249:E266)</f>
        <v>0</v>
      </c>
      <c r="I248" s="6" t="str">
        <f t="shared" si="51"/>
        <v>INSERT INTO b_13(codigo_cuenta_b13, saldo_cuenta_b13) VALUES('7402', 0);</v>
      </c>
    </row>
    <row r="249" spans="2:9" x14ac:dyDescent="0.25">
      <c r="B249" s="2">
        <v>740205</v>
      </c>
      <c r="C249" s="2" t="s">
        <v>60</v>
      </c>
      <c r="D249" s="19"/>
      <c r="E249" s="9">
        <v>0</v>
      </c>
      <c r="I249" s="6" t="str">
        <f t="shared" si="51"/>
        <v>INSERT INTO b_13(codigo_cuenta_b13, saldo_cuenta_b13) VALUES('740205', 0);</v>
      </c>
    </row>
    <row r="250" spans="2:9" x14ac:dyDescent="0.25">
      <c r="B250" s="2">
        <f t="shared" ref="B250:B266" si="61">+B249+3</f>
        <v>740208</v>
      </c>
      <c r="C250" s="2" t="s">
        <v>61</v>
      </c>
      <c r="D250" s="19"/>
      <c r="E250" s="9">
        <v>0</v>
      </c>
      <c r="I250" s="6" t="str">
        <f t="shared" si="51"/>
        <v>INSERT INTO b_13(codigo_cuenta_b13, saldo_cuenta_b13) VALUES('740208', 0);</v>
      </c>
    </row>
    <row r="251" spans="2:9" x14ac:dyDescent="0.25">
      <c r="B251" s="2">
        <f t="shared" si="61"/>
        <v>740211</v>
      </c>
      <c r="C251" s="2" t="s">
        <v>62</v>
      </c>
      <c r="D251" s="19"/>
      <c r="E251" s="9">
        <v>0</v>
      </c>
      <c r="I251" s="6" t="str">
        <f t="shared" si="51"/>
        <v>INSERT INTO b_13(codigo_cuenta_b13, saldo_cuenta_b13) VALUES('740211', 0);</v>
      </c>
    </row>
    <row r="252" spans="2:9" x14ac:dyDescent="0.25">
      <c r="B252" s="2">
        <f t="shared" si="61"/>
        <v>740214</v>
      </c>
      <c r="C252" s="2" t="s">
        <v>63</v>
      </c>
      <c r="D252" s="19"/>
      <c r="E252" s="9">
        <v>0</v>
      </c>
      <c r="I252" s="6" t="str">
        <f t="shared" si="51"/>
        <v>INSERT INTO b_13(codigo_cuenta_b13, saldo_cuenta_b13) VALUES('740214', 0);</v>
      </c>
    </row>
    <row r="253" spans="2:9" x14ac:dyDescent="0.25">
      <c r="B253" s="2">
        <f t="shared" si="61"/>
        <v>740217</v>
      </c>
      <c r="C253" s="2" t="s">
        <v>64</v>
      </c>
      <c r="D253" s="19"/>
      <c r="E253" s="9">
        <v>0</v>
      </c>
      <c r="I253" s="6" t="str">
        <f t="shared" si="51"/>
        <v>INSERT INTO b_13(codigo_cuenta_b13, saldo_cuenta_b13) VALUES('740217', 0);</v>
      </c>
    </row>
    <row r="254" spans="2:9" x14ac:dyDescent="0.25">
      <c r="B254" s="2">
        <f t="shared" si="61"/>
        <v>740220</v>
      </c>
      <c r="C254" s="2" t="s">
        <v>65</v>
      </c>
      <c r="D254" s="19"/>
      <c r="E254" s="9">
        <v>0</v>
      </c>
      <c r="I254" s="6" t="str">
        <f t="shared" si="51"/>
        <v>INSERT INTO b_13(codigo_cuenta_b13, saldo_cuenta_b13) VALUES('740220', 0);</v>
      </c>
    </row>
    <row r="255" spans="2:9" x14ac:dyDescent="0.25">
      <c r="B255" s="2">
        <f t="shared" si="61"/>
        <v>740223</v>
      </c>
      <c r="C255" s="2" t="s">
        <v>391</v>
      </c>
      <c r="D255" s="19"/>
      <c r="E255" s="9">
        <v>0</v>
      </c>
      <c r="I255" s="6" t="str">
        <f t="shared" si="51"/>
        <v>INSERT INTO b_13(codigo_cuenta_b13, saldo_cuenta_b13) VALUES('740223', 0);</v>
      </c>
    </row>
    <row r="256" spans="2:9" x14ac:dyDescent="0.25">
      <c r="B256" s="2">
        <f t="shared" si="61"/>
        <v>740226</v>
      </c>
      <c r="C256" s="2" t="s">
        <v>392</v>
      </c>
      <c r="D256" s="19"/>
      <c r="E256" s="9">
        <v>0</v>
      </c>
      <c r="I256" s="6" t="str">
        <f t="shared" si="51"/>
        <v>INSERT INTO b_13(codigo_cuenta_b13, saldo_cuenta_b13) VALUES('740226', 0);</v>
      </c>
    </row>
    <row r="257" spans="2:9" x14ac:dyDescent="0.25">
      <c r="B257" s="2">
        <f t="shared" si="61"/>
        <v>740229</v>
      </c>
      <c r="C257" s="2" t="s">
        <v>393</v>
      </c>
      <c r="D257" s="19"/>
      <c r="E257" s="9">
        <v>0</v>
      </c>
      <c r="I257" s="6" t="str">
        <f t="shared" si="51"/>
        <v>INSERT INTO b_13(codigo_cuenta_b13, saldo_cuenta_b13) VALUES('740229', 0);</v>
      </c>
    </row>
    <row r="258" spans="2:9" x14ac:dyDescent="0.25">
      <c r="B258" s="2">
        <f t="shared" si="61"/>
        <v>740232</v>
      </c>
      <c r="C258" s="2" t="s">
        <v>394</v>
      </c>
      <c r="D258" s="19"/>
      <c r="E258" s="9">
        <v>0</v>
      </c>
      <c r="I258" s="6" t="str">
        <f t="shared" si="51"/>
        <v>INSERT INTO b_13(codigo_cuenta_b13, saldo_cuenta_b13) VALUES('740232', 0);</v>
      </c>
    </row>
    <row r="259" spans="2:9" x14ac:dyDescent="0.25">
      <c r="B259" s="2">
        <f t="shared" si="61"/>
        <v>740235</v>
      </c>
      <c r="C259" s="2" t="s">
        <v>395</v>
      </c>
      <c r="D259" s="19"/>
      <c r="E259" s="9">
        <v>0</v>
      </c>
      <c r="I259" s="6" t="str">
        <f t="shared" si="51"/>
        <v>INSERT INTO b_13(codigo_cuenta_b13, saldo_cuenta_b13) VALUES('740235', 0);</v>
      </c>
    </row>
    <row r="260" spans="2:9" x14ac:dyDescent="0.25">
      <c r="B260" s="2">
        <f t="shared" si="61"/>
        <v>740238</v>
      </c>
      <c r="C260" s="2" t="s">
        <v>396</v>
      </c>
      <c r="D260" s="19"/>
      <c r="E260" s="9">
        <v>0</v>
      </c>
      <c r="I260" s="6" t="str">
        <f t="shared" si="51"/>
        <v>INSERT INTO b_13(codigo_cuenta_b13, saldo_cuenta_b13) VALUES('740238', 0);</v>
      </c>
    </row>
    <row r="261" spans="2:9" x14ac:dyDescent="0.25">
      <c r="B261" s="2">
        <f t="shared" si="61"/>
        <v>740241</v>
      </c>
      <c r="C261" s="2" t="s">
        <v>397</v>
      </c>
      <c r="D261" s="19"/>
      <c r="E261" s="9">
        <v>0</v>
      </c>
      <c r="I261" s="6" t="str">
        <f t="shared" si="51"/>
        <v>INSERT INTO b_13(codigo_cuenta_b13, saldo_cuenta_b13) VALUES('740241', 0);</v>
      </c>
    </row>
    <row r="262" spans="2:9" x14ac:dyDescent="0.25">
      <c r="B262" s="2">
        <f t="shared" si="61"/>
        <v>740244</v>
      </c>
      <c r="C262" s="2" t="s">
        <v>398</v>
      </c>
      <c r="D262" s="19"/>
      <c r="E262" s="9">
        <v>0</v>
      </c>
      <c r="I262" s="6" t="str">
        <f t="shared" si="51"/>
        <v>INSERT INTO b_13(codigo_cuenta_b13, saldo_cuenta_b13) VALUES('740244', 0);</v>
      </c>
    </row>
    <row r="263" spans="2:9" x14ac:dyDescent="0.25">
      <c r="B263" s="2">
        <f t="shared" si="61"/>
        <v>740247</v>
      </c>
      <c r="C263" s="2" t="s">
        <v>399</v>
      </c>
      <c r="D263" s="19"/>
      <c r="E263" s="9">
        <v>0</v>
      </c>
      <c r="I263" s="6" t="str">
        <f t="shared" si="51"/>
        <v>INSERT INTO b_13(codigo_cuenta_b13, saldo_cuenta_b13) VALUES('740247', 0);</v>
      </c>
    </row>
    <row r="264" spans="2:9" x14ac:dyDescent="0.25">
      <c r="B264" s="2">
        <f t="shared" si="61"/>
        <v>740250</v>
      </c>
      <c r="C264" s="2" t="s">
        <v>400</v>
      </c>
      <c r="D264" s="19"/>
      <c r="E264" s="9">
        <v>0</v>
      </c>
      <c r="I264" s="6" t="str">
        <f t="shared" si="51"/>
        <v>INSERT INTO b_13(codigo_cuenta_b13, saldo_cuenta_b13) VALUES('740250', 0);</v>
      </c>
    </row>
    <row r="265" spans="2:9" x14ac:dyDescent="0.25">
      <c r="B265" s="2">
        <f t="shared" si="61"/>
        <v>740253</v>
      </c>
      <c r="C265" s="2" t="s">
        <v>401</v>
      </c>
      <c r="D265" s="19"/>
      <c r="E265" s="9">
        <v>0</v>
      </c>
      <c r="I265" s="6" t="str">
        <f t="shared" si="51"/>
        <v>INSERT INTO b_13(codigo_cuenta_b13, saldo_cuenta_b13) VALUES('740253', 0);</v>
      </c>
    </row>
    <row r="266" spans="2:9" x14ac:dyDescent="0.25">
      <c r="B266" s="2">
        <f t="shared" si="61"/>
        <v>740256</v>
      </c>
      <c r="C266" s="2" t="s">
        <v>402</v>
      </c>
      <c r="D266" s="19"/>
      <c r="E266" s="9">
        <v>0</v>
      </c>
      <c r="I266" s="6" t="str">
        <f t="shared" ref="I266:I280" si="62">"INSERT INTO b_13(codigo_cuenta_b13, saldo_cuenta_b13) VALUES('"&amp;B266&amp;"', "&amp;E266&amp;");"</f>
        <v>INSERT INTO b_13(codigo_cuenta_b13, saldo_cuenta_b13) VALUES('740256', 0);</v>
      </c>
    </row>
    <row r="267" spans="2:9" x14ac:dyDescent="0.25">
      <c r="B267" s="1">
        <v>7403</v>
      </c>
      <c r="C267" s="1" t="s">
        <v>380</v>
      </c>
      <c r="D267" s="18"/>
      <c r="E267" s="5">
        <f t="shared" ref="E267" si="63">SUM(E268:E272)</f>
        <v>0</v>
      </c>
      <c r="I267" s="6" t="str">
        <f t="shared" si="62"/>
        <v>INSERT INTO b_13(codigo_cuenta_b13, saldo_cuenta_b13) VALUES('7403', 0);</v>
      </c>
    </row>
    <row r="268" spans="2:9" x14ac:dyDescent="0.25">
      <c r="B268" s="2">
        <v>740305</v>
      </c>
      <c r="C268" s="2" t="s">
        <v>138</v>
      </c>
      <c r="D268" s="19"/>
      <c r="E268" s="9">
        <v>0</v>
      </c>
      <c r="I268" s="6" t="str">
        <f t="shared" si="62"/>
        <v>INSERT INTO b_13(codigo_cuenta_b13, saldo_cuenta_b13) VALUES('740305', 0);</v>
      </c>
    </row>
    <row r="269" spans="2:9" x14ac:dyDescent="0.25">
      <c r="B269" s="2">
        <f>+B268+5</f>
        <v>740310</v>
      </c>
      <c r="C269" s="2" t="s">
        <v>139</v>
      </c>
      <c r="D269" s="19"/>
      <c r="E269" s="9">
        <v>0</v>
      </c>
      <c r="I269" s="6" t="str">
        <f t="shared" si="62"/>
        <v>INSERT INTO b_13(codigo_cuenta_b13, saldo_cuenta_b13) VALUES('740310', 0);</v>
      </c>
    </row>
    <row r="270" spans="2:9" x14ac:dyDescent="0.25">
      <c r="B270" s="2">
        <f>+B269+5</f>
        <v>740315</v>
      </c>
      <c r="C270" s="2" t="s">
        <v>369</v>
      </c>
      <c r="D270" s="19"/>
      <c r="E270" s="9">
        <v>0</v>
      </c>
      <c r="I270" s="6" t="str">
        <f t="shared" si="62"/>
        <v>INSERT INTO b_13(codigo_cuenta_b13, saldo_cuenta_b13) VALUES('740315', 0);</v>
      </c>
    </row>
    <row r="271" spans="2:9" x14ac:dyDescent="0.25">
      <c r="B271" s="2">
        <f>+B270+5</f>
        <v>740320</v>
      </c>
      <c r="C271" s="2" t="s">
        <v>321</v>
      </c>
      <c r="D271" s="19"/>
      <c r="E271" s="9">
        <v>0</v>
      </c>
      <c r="I271" s="6" t="str">
        <f t="shared" si="62"/>
        <v>INSERT INTO b_13(codigo_cuenta_b13, saldo_cuenta_b13) VALUES('740320', 0);</v>
      </c>
    </row>
    <row r="272" spans="2:9" x14ac:dyDescent="0.25">
      <c r="B272" s="2">
        <v>740390</v>
      </c>
      <c r="C272" s="2" t="s">
        <v>147</v>
      </c>
      <c r="D272" s="19"/>
      <c r="E272" s="9">
        <v>0</v>
      </c>
      <c r="I272" s="6" t="str">
        <f t="shared" si="62"/>
        <v>INSERT INTO b_13(codigo_cuenta_b13, saldo_cuenta_b13) VALUES('740390', 0);</v>
      </c>
    </row>
    <row r="273" spans="2:9" x14ac:dyDescent="0.25">
      <c r="B273" s="1">
        <v>7404</v>
      </c>
      <c r="C273" s="1" t="s">
        <v>381</v>
      </c>
      <c r="D273" s="18"/>
      <c r="E273" s="5">
        <f t="shared" ref="E273" si="64">SUM(E274:E279)</f>
        <v>0</v>
      </c>
      <c r="I273" s="6" t="str">
        <f t="shared" si="62"/>
        <v>INSERT INTO b_13(codigo_cuenta_b13, saldo_cuenta_b13) VALUES('7404', 0);</v>
      </c>
    </row>
    <row r="274" spans="2:9" x14ac:dyDescent="0.25">
      <c r="B274" s="2">
        <v>740405</v>
      </c>
      <c r="C274" s="2" t="s">
        <v>403</v>
      </c>
      <c r="D274" s="19"/>
      <c r="E274" s="9">
        <v>0</v>
      </c>
      <c r="I274" s="6" t="str">
        <f t="shared" si="62"/>
        <v>INSERT INTO b_13(codigo_cuenta_b13, saldo_cuenta_b13) VALUES('740405', 0);</v>
      </c>
    </row>
    <row r="275" spans="2:9" x14ac:dyDescent="0.25">
      <c r="B275" s="2">
        <v>740410</v>
      </c>
      <c r="C275" s="2" t="s">
        <v>404</v>
      </c>
      <c r="D275" s="19"/>
      <c r="E275" s="9">
        <v>0</v>
      </c>
      <c r="I275" s="6" t="str">
        <f t="shared" si="62"/>
        <v>INSERT INTO b_13(codigo_cuenta_b13, saldo_cuenta_b13) VALUES('740410', 0);</v>
      </c>
    </row>
    <row r="276" spans="2:9" x14ac:dyDescent="0.25">
      <c r="B276" s="2">
        <v>740415</v>
      </c>
      <c r="C276" s="2" t="s">
        <v>405</v>
      </c>
      <c r="D276" s="19"/>
      <c r="E276" s="9">
        <v>0</v>
      </c>
      <c r="I276" s="6" t="str">
        <f t="shared" si="62"/>
        <v>INSERT INTO b_13(codigo_cuenta_b13, saldo_cuenta_b13) VALUES('740415', 0);</v>
      </c>
    </row>
    <row r="277" spans="2:9" x14ac:dyDescent="0.25">
      <c r="B277" s="2">
        <v>740420</v>
      </c>
      <c r="C277" s="2" t="s">
        <v>406</v>
      </c>
      <c r="D277" s="19"/>
      <c r="E277" s="9">
        <v>0</v>
      </c>
      <c r="I277" s="6" t="str">
        <f t="shared" si="62"/>
        <v>INSERT INTO b_13(codigo_cuenta_b13, saldo_cuenta_b13) VALUES('740420', 0);</v>
      </c>
    </row>
    <row r="278" spans="2:9" x14ac:dyDescent="0.25">
      <c r="B278" s="2">
        <v>740425</v>
      </c>
      <c r="C278" s="2" t="s">
        <v>407</v>
      </c>
      <c r="D278" s="19"/>
      <c r="E278" s="9">
        <v>0</v>
      </c>
      <c r="I278" s="6" t="str">
        <f t="shared" si="62"/>
        <v>INSERT INTO b_13(codigo_cuenta_b13, saldo_cuenta_b13) VALUES('740425', 0);</v>
      </c>
    </row>
    <row r="279" spans="2:9" x14ac:dyDescent="0.25">
      <c r="B279" s="2">
        <v>740430</v>
      </c>
      <c r="C279" s="2" t="s">
        <v>408</v>
      </c>
      <c r="D279" s="19"/>
      <c r="E279" s="9">
        <v>0</v>
      </c>
      <c r="I279" s="6" t="str">
        <f t="shared" si="62"/>
        <v>INSERT INTO b_13(codigo_cuenta_b13, saldo_cuenta_b13) VALUES('740430', 0);</v>
      </c>
    </row>
    <row r="280" spans="2:9" x14ac:dyDescent="0.25">
      <c r="B280" s="1">
        <v>7490</v>
      </c>
      <c r="C280" s="1" t="s">
        <v>382</v>
      </c>
      <c r="D280" s="18"/>
      <c r="E280" s="5">
        <v>0</v>
      </c>
      <c r="I280" s="6" t="str">
        <f t="shared" si="62"/>
        <v>INSERT INTO b_13(codigo_cuenta_b13, saldo_cuenta_b13) VALUES('7490', 0);</v>
      </c>
    </row>
    <row r="281" spans="2:9" x14ac:dyDescent="0.25">
      <c r="E281" s="12"/>
    </row>
    <row r="282" spans="2:9" x14ac:dyDescent="0.25">
      <c r="E282" s="12"/>
    </row>
    <row r="283" spans="2:9" x14ac:dyDescent="0.25">
      <c r="E283" s="12"/>
    </row>
    <row r="284" spans="2:9" x14ac:dyDescent="0.25">
      <c r="E284" s="12"/>
    </row>
    <row r="285" spans="2:9" x14ac:dyDescent="0.25">
      <c r="B285" s="250" t="s">
        <v>716</v>
      </c>
      <c r="C285" s="250"/>
      <c r="D285" s="248" t="s">
        <v>416</v>
      </c>
      <c r="E285" s="248"/>
    </row>
    <row r="286" spans="2:9" ht="15" customHeight="1" x14ac:dyDescent="0.25">
      <c r="B286" s="251" t="s">
        <v>717</v>
      </c>
      <c r="C286" s="251"/>
      <c r="D286" s="248" t="s">
        <v>417</v>
      </c>
      <c r="E286" s="248"/>
    </row>
    <row r="287" spans="2:9" x14ac:dyDescent="0.25">
      <c r="E287" s="12"/>
    </row>
    <row r="288" spans="2:9" x14ac:dyDescent="0.25">
      <c r="E288" s="12"/>
    </row>
    <row r="289" spans="5:5" x14ac:dyDescent="0.25">
      <c r="E289" s="12"/>
    </row>
    <row r="290" spans="5:5" x14ac:dyDescent="0.25">
      <c r="E290" s="12"/>
    </row>
    <row r="291" spans="5:5" x14ac:dyDescent="0.25">
      <c r="E291" s="12"/>
    </row>
    <row r="292" spans="5:5" x14ac:dyDescent="0.25">
      <c r="E292" s="12"/>
    </row>
    <row r="293" spans="5:5" x14ac:dyDescent="0.25">
      <c r="E293" s="12"/>
    </row>
    <row r="294" spans="5:5" x14ac:dyDescent="0.25">
      <c r="E294" s="12"/>
    </row>
    <row r="295" spans="5:5" x14ac:dyDescent="0.25">
      <c r="E295" s="12"/>
    </row>
    <row r="296" spans="5:5" x14ac:dyDescent="0.25">
      <c r="E296" s="12"/>
    </row>
    <row r="297" spans="5:5" x14ac:dyDescent="0.25">
      <c r="E297" s="12"/>
    </row>
    <row r="298" spans="5:5" x14ac:dyDescent="0.25">
      <c r="E298" s="12"/>
    </row>
    <row r="299" spans="5:5" x14ac:dyDescent="0.25">
      <c r="E299" s="12"/>
    </row>
    <row r="300" spans="5:5" x14ac:dyDescent="0.25">
      <c r="E300" s="12"/>
    </row>
    <row r="301" spans="5:5" x14ac:dyDescent="0.25">
      <c r="E301" s="12"/>
    </row>
    <row r="302" spans="5:5" x14ac:dyDescent="0.25">
      <c r="E302" s="12"/>
    </row>
    <row r="303" spans="5:5" x14ac:dyDescent="0.25">
      <c r="E303" s="12"/>
    </row>
    <row r="304" spans="5:5" x14ac:dyDescent="0.25">
      <c r="E304" s="12"/>
    </row>
    <row r="305" spans="5:5" x14ac:dyDescent="0.25">
      <c r="E305" s="12"/>
    </row>
    <row r="306" spans="5:5" x14ac:dyDescent="0.25">
      <c r="E306" s="12"/>
    </row>
    <row r="307" spans="5:5" x14ac:dyDescent="0.25">
      <c r="E307" s="12"/>
    </row>
    <row r="308" spans="5:5" x14ac:dyDescent="0.25">
      <c r="E308" s="12"/>
    </row>
    <row r="309" spans="5:5" x14ac:dyDescent="0.25">
      <c r="E309" s="12"/>
    </row>
    <row r="310" spans="5:5" x14ac:dyDescent="0.25">
      <c r="E310" s="12"/>
    </row>
    <row r="311" spans="5:5" x14ac:dyDescent="0.25">
      <c r="E311" s="12"/>
    </row>
    <row r="312" spans="5:5" x14ac:dyDescent="0.25">
      <c r="E312" s="12"/>
    </row>
    <row r="313" spans="5:5" x14ac:dyDescent="0.25">
      <c r="E313" s="12"/>
    </row>
    <row r="314" spans="5:5" x14ac:dyDescent="0.25">
      <c r="E314" s="12"/>
    </row>
    <row r="315" spans="5:5" x14ac:dyDescent="0.25">
      <c r="E315" s="12"/>
    </row>
    <row r="316" spans="5:5" x14ac:dyDescent="0.25">
      <c r="E316" s="12"/>
    </row>
    <row r="317" spans="5:5" x14ac:dyDescent="0.25">
      <c r="E317" s="12"/>
    </row>
    <row r="318" spans="5:5" x14ac:dyDescent="0.25">
      <c r="E318" s="12"/>
    </row>
    <row r="319" spans="5:5" x14ac:dyDescent="0.25">
      <c r="E319" s="12"/>
    </row>
    <row r="320" spans="5:5" x14ac:dyDescent="0.25">
      <c r="E320" s="12"/>
    </row>
    <row r="321" spans="5:5" x14ac:dyDescent="0.25">
      <c r="E321" s="12"/>
    </row>
    <row r="322" spans="5:5" x14ac:dyDescent="0.25">
      <c r="E322" s="12"/>
    </row>
    <row r="323" spans="5:5" x14ac:dyDescent="0.25">
      <c r="E323" s="12"/>
    </row>
    <row r="324" spans="5:5" x14ac:dyDescent="0.25">
      <c r="E324" s="12"/>
    </row>
    <row r="325" spans="5:5" x14ac:dyDescent="0.25">
      <c r="E325" s="12"/>
    </row>
    <row r="326" spans="5:5" x14ac:dyDescent="0.25">
      <c r="E326" s="12"/>
    </row>
    <row r="327" spans="5:5" x14ac:dyDescent="0.25">
      <c r="E327" s="12"/>
    </row>
    <row r="328" spans="5:5" x14ac:dyDescent="0.25">
      <c r="E328" s="12"/>
    </row>
    <row r="329" spans="5:5" x14ac:dyDescent="0.25">
      <c r="E329" s="12"/>
    </row>
    <row r="330" spans="5:5" x14ac:dyDescent="0.25">
      <c r="E330" s="12"/>
    </row>
    <row r="331" spans="5:5" x14ac:dyDescent="0.25">
      <c r="E331" s="12"/>
    </row>
    <row r="332" spans="5:5" x14ac:dyDescent="0.25">
      <c r="E332" s="12"/>
    </row>
    <row r="333" spans="5:5" x14ac:dyDescent="0.25">
      <c r="E333" s="12"/>
    </row>
    <row r="334" spans="5:5" x14ac:dyDescent="0.25">
      <c r="E334" s="12"/>
    </row>
    <row r="335" spans="5:5" x14ac:dyDescent="0.25">
      <c r="E335" s="12"/>
    </row>
    <row r="336" spans="5:5" x14ac:dyDescent="0.25">
      <c r="E336" s="12"/>
    </row>
    <row r="337" spans="5:5" x14ac:dyDescent="0.25">
      <c r="E337" s="12"/>
    </row>
    <row r="338" spans="5:5" x14ac:dyDescent="0.25">
      <c r="E338" s="12"/>
    </row>
    <row r="339" spans="5:5" x14ac:dyDescent="0.25">
      <c r="E339" s="12"/>
    </row>
    <row r="340" spans="5:5" x14ac:dyDescent="0.25">
      <c r="E340" s="12"/>
    </row>
    <row r="341" spans="5:5" x14ac:dyDescent="0.25">
      <c r="E341" s="12"/>
    </row>
    <row r="342" spans="5:5" x14ac:dyDescent="0.25">
      <c r="E342" s="12"/>
    </row>
    <row r="343" spans="5:5" x14ac:dyDescent="0.25">
      <c r="E343" s="12"/>
    </row>
    <row r="344" spans="5:5" x14ac:dyDescent="0.25">
      <c r="E344" s="12"/>
    </row>
    <row r="345" spans="5:5" x14ac:dyDescent="0.25">
      <c r="E345" s="12"/>
    </row>
    <row r="346" spans="5:5" x14ac:dyDescent="0.25">
      <c r="E346" s="12"/>
    </row>
    <row r="347" spans="5:5" x14ac:dyDescent="0.25">
      <c r="E347" s="12"/>
    </row>
    <row r="348" spans="5:5" x14ac:dyDescent="0.25">
      <c r="E348" s="12"/>
    </row>
    <row r="349" spans="5:5" x14ac:dyDescent="0.25">
      <c r="E349" s="12"/>
    </row>
    <row r="350" spans="5:5" x14ac:dyDescent="0.25">
      <c r="E350" s="12"/>
    </row>
    <row r="351" spans="5:5" x14ac:dyDescent="0.25">
      <c r="E351" s="12"/>
    </row>
    <row r="352" spans="5:5" x14ac:dyDescent="0.25">
      <c r="E352" s="12"/>
    </row>
    <row r="353" spans="5:5" x14ac:dyDescent="0.25">
      <c r="E353" s="12"/>
    </row>
    <row r="354" spans="5:5" x14ac:dyDescent="0.25">
      <c r="E354" s="12"/>
    </row>
    <row r="355" spans="5:5" x14ac:dyDescent="0.25">
      <c r="E355" s="12"/>
    </row>
    <row r="356" spans="5:5" x14ac:dyDescent="0.25">
      <c r="E356" s="12"/>
    </row>
    <row r="357" spans="5:5" x14ac:dyDescent="0.25">
      <c r="E357" s="12"/>
    </row>
    <row r="358" spans="5:5" x14ac:dyDescent="0.25">
      <c r="E358" s="12"/>
    </row>
    <row r="359" spans="5:5" x14ac:dyDescent="0.25">
      <c r="E359" s="12"/>
    </row>
    <row r="360" spans="5:5" x14ac:dyDescent="0.25">
      <c r="E360" s="12"/>
    </row>
    <row r="361" spans="5:5" x14ac:dyDescent="0.25">
      <c r="E361" s="12"/>
    </row>
    <row r="362" spans="5:5" x14ac:dyDescent="0.25">
      <c r="E362" s="12"/>
    </row>
    <row r="363" spans="5:5" x14ac:dyDescent="0.25">
      <c r="E363" s="12"/>
    </row>
    <row r="364" spans="5:5" x14ac:dyDescent="0.25">
      <c r="E364" s="12"/>
    </row>
    <row r="365" spans="5:5" x14ac:dyDescent="0.25">
      <c r="E365" s="12"/>
    </row>
    <row r="366" spans="5:5" x14ac:dyDescent="0.25">
      <c r="E366" s="12"/>
    </row>
    <row r="367" spans="5:5" x14ac:dyDescent="0.25">
      <c r="E367" s="12"/>
    </row>
    <row r="368" spans="5:5" x14ac:dyDescent="0.25">
      <c r="E368" s="12"/>
    </row>
    <row r="369" spans="5:5" x14ac:dyDescent="0.25">
      <c r="E369" s="12"/>
    </row>
    <row r="370" spans="5:5" x14ac:dyDescent="0.25">
      <c r="E370" s="12"/>
    </row>
    <row r="371" spans="5:5" x14ac:dyDescent="0.25">
      <c r="E371" s="12"/>
    </row>
    <row r="372" spans="5:5" x14ac:dyDescent="0.25">
      <c r="E372" s="12"/>
    </row>
    <row r="373" spans="5:5" x14ac:dyDescent="0.25">
      <c r="E373" s="12"/>
    </row>
    <row r="374" spans="5:5" x14ac:dyDescent="0.25">
      <c r="E374" s="12"/>
    </row>
    <row r="375" spans="5:5" x14ac:dyDescent="0.25">
      <c r="E375" s="12"/>
    </row>
    <row r="376" spans="5:5" x14ac:dyDescent="0.25">
      <c r="E376" s="12"/>
    </row>
    <row r="377" spans="5:5" x14ac:dyDescent="0.25">
      <c r="E377" s="12"/>
    </row>
    <row r="378" spans="5:5" x14ac:dyDescent="0.25">
      <c r="E378" s="12"/>
    </row>
    <row r="379" spans="5:5" x14ac:dyDescent="0.25">
      <c r="E379" s="12"/>
    </row>
    <row r="380" spans="5:5" x14ac:dyDescent="0.25">
      <c r="E380" s="12"/>
    </row>
    <row r="381" spans="5:5" x14ac:dyDescent="0.25">
      <c r="E381" s="12"/>
    </row>
    <row r="382" spans="5:5" x14ac:dyDescent="0.25">
      <c r="E382" s="12"/>
    </row>
    <row r="383" spans="5:5" x14ac:dyDescent="0.25">
      <c r="E383" s="12"/>
    </row>
    <row r="384" spans="5:5" x14ac:dyDescent="0.25">
      <c r="E384" s="12"/>
    </row>
    <row r="385" spans="5:5" x14ac:dyDescent="0.25">
      <c r="E385" s="12"/>
    </row>
    <row r="386" spans="5:5" x14ac:dyDescent="0.25">
      <c r="E386" s="12"/>
    </row>
    <row r="387" spans="5:5" x14ac:dyDescent="0.25">
      <c r="E387" s="12"/>
    </row>
    <row r="388" spans="5:5" x14ac:dyDescent="0.25">
      <c r="E388" s="12"/>
    </row>
    <row r="389" spans="5:5" x14ac:dyDescent="0.25">
      <c r="E389" s="12"/>
    </row>
    <row r="390" spans="5:5" x14ac:dyDescent="0.25">
      <c r="E390" s="12"/>
    </row>
    <row r="391" spans="5:5" x14ac:dyDescent="0.25">
      <c r="E391" s="12"/>
    </row>
    <row r="392" spans="5:5" x14ac:dyDescent="0.25">
      <c r="E392" s="12"/>
    </row>
    <row r="393" spans="5:5" x14ac:dyDescent="0.25">
      <c r="E393" s="12"/>
    </row>
    <row r="394" spans="5:5" x14ac:dyDescent="0.25">
      <c r="E394" s="12"/>
    </row>
    <row r="395" spans="5:5" x14ac:dyDescent="0.25">
      <c r="E395" s="12"/>
    </row>
    <row r="396" spans="5:5" x14ac:dyDescent="0.25">
      <c r="E396" s="12"/>
    </row>
    <row r="397" spans="5:5" x14ac:dyDescent="0.25">
      <c r="E397" s="12"/>
    </row>
    <row r="398" spans="5:5" x14ac:dyDescent="0.25">
      <c r="E398" s="12"/>
    </row>
    <row r="399" spans="5:5" x14ac:dyDescent="0.25">
      <c r="E399" s="12"/>
    </row>
    <row r="400" spans="5:5" x14ac:dyDescent="0.25">
      <c r="E400" s="12"/>
    </row>
    <row r="401" spans="5:5" x14ac:dyDescent="0.25">
      <c r="E401" s="12"/>
    </row>
    <row r="402" spans="5:5" x14ac:dyDescent="0.25">
      <c r="E402" s="12"/>
    </row>
    <row r="403" spans="5:5" x14ac:dyDescent="0.25">
      <c r="E403" s="12"/>
    </row>
    <row r="404" spans="5:5" x14ac:dyDescent="0.25">
      <c r="E404" s="12"/>
    </row>
    <row r="405" spans="5:5" x14ac:dyDescent="0.25">
      <c r="E405" s="12"/>
    </row>
    <row r="406" spans="5:5" x14ac:dyDescent="0.25">
      <c r="E406" s="12"/>
    </row>
    <row r="407" spans="5:5" x14ac:dyDescent="0.25">
      <c r="E407" s="12"/>
    </row>
    <row r="408" spans="5:5" x14ac:dyDescent="0.25">
      <c r="E408" s="12"/>
    </row>
    <row r="409" spans="5:5" x14ac:dyDescent="0.25">
      <c r="E409" s="12"/>
    </row>
    <row r="410" spans="5:5" x14ac:dyDescent="0.25">
      <c r="E410" s="12"/>
    </row>
    <row r="411" spans="5:5" x14ac:dyDescent="0.25">
      <c r="E411" s="12"/>
    </row>
    <row r="412" spans="5:5" x14ac:dyDescent="0.25">
      <c r="E412" s="12"/>
    </row>
    <row r="413" spans="5:5" x14ac:dyDescent="0.25">
      <c r="E413" s="12"/>
    </row>
    <row r="414" spans="5:5" x14ac:dyDescent="0.25">
      <c r="E414" s="12"/>
    </row>
    <row r="415" spans="5:5" x14ac:dyDescent="0.25">
      <c r="E415" s="12"/>
    </row>
    <row r="416" spans="5:5" x14ac:dyDescent="0.25">
      <c r="E416" s="12"/>
    </row>
    <row r="417" spans="5:5" x14ac:dyDescent="0.25">
      <c r="E417" s="12"/>
    </row>
    <row r="418" spans="5:5" x14ac:dyDescent="0.25">
      <c r="E418" s="12"/>
    </row>
    <row r="419" spans="5:5" x14ac:dyDescent="0.25">
      <c r="E419" s="12"/>
    </row>
    <row r="420" spans="5:5" x14ac:dyDescent="0.25">
      <c r="E420" s="12"/>
    </row>
    <row r="421" spans="5:5" x14ac:dyDescent="0.25">
      <c r="E421" s="12"/>
    </row>
    <row r="422" spans="5:5" x14ac:dyDescent="0.25">
      <c r="E422" s="12"/>
    </row>
    <row r="423" spans="5:5" x14ac:dyDescent="0.25">
      <c r="E423" s="12"/>
    </row>
    <row r="424" spans="5:5" x14ac:dyDescent="0.25">
      <c r="E424" s="12"/>
    </row>
    <row r="425" spans="5:5" x14ac:dyDescent="0.25">
      <c r="E425" s="12"/>
    </row>
    <row r="426" spans="5:5" x14ac:dyDescent="0.25">
      <c r="E426" s="12"/>
    </row>
    <row r="427" spans="5:5" x14ac:dyDescent="0.25">
      <c r="E427" s="12"/>
    </row>
    <row r="428" spans="5:5" x14ac:dyDescent="0.25">
      <c r="E428" s="12"/>
    </row>
    <row r="429" spans="5:5" x14ac:dyDescent="0.25">
      <c r="E429" s="12"/>
    </row>
    <row r="430" spans="5:5" x14ac:dyDescent="0.25">
      <c r="E430" s="12"/>
    </row>
    <row r="431" spans="5:5" x14ac:dyDescent="0.25">
      <c r="E431" s="12"/>
    </row>
    <row r="432" spans="5:5" x14ac:dyDescent="0.25">
      <c r="E432" s="12"/>
    </row>
    <row r="433" spans="5:5" x14ac:dyDescent="0.25">
      <c r="E433" s="12"/>
    </row>
    <row r="434" spans="5:5" x14ac:dyDescent="0.25">
      <c r="E434" s="12"/>
    </row>
    <row r="435" spans="5:5" x14ac:dyDescent="0.25">
      <c r="E435" s="12"/>
    </row>
    <row r="436" spans="5:5" x14ac:dyDescent="0.25">
      <c r="E436" s="12"/>
    </row>
    <row r="437" spans="5:5" x14ac:dyDescent="0.25">
      <c r="E437" s="12"/>
    </row>
    <row r="438" spans="5:5" x14ac:dyDescent="0.25">
      <c r="E438" s="12"/>
    </row>
    <row r="439" spans="5:5" x14ac:dyDescent="0.25">
      <c r="E439" s="12"/>
    </row>
    <row r="440" spans="5:5" x14ac:dyDescent="0.25">
      <c r="E440" s="12"/>
    </row>
    <row r="441" spans="5:5" x14ac:dyDescent="0.25">
      <c r="E441" s="12"/>
    </row>
    <row r="442" spans="5:5" x14ac:dyDescent="0.25">
      <c r="E442" s="12"/>
    </row>
    <row r="443" spans="5:5" x14ac:dyDescent="0.25">
      <c r="E443" s="12"/>
    </row>
    <row r="444" spans="5:5" x14ac:dyDescent="0.25">
      <c r="E444" s="12"/>
    </row>
    <row r="445" spans="5:5" x14ac:dyDescent="0.25">
      <c r="E445" s="12"/>
    </row>
    <row r="446" spans="5:5" x14ac:dyDescent="0.25">
      <c r="E446" s="12"/>
    </row>
    <row r="447" spans="5:5" x14ac:dyDescent="0.25">
      <c r="E447" s="12"/>
    </row>
    <row r="448" spans="5:5" x14ac:dyDescent="0.25">
      <c r="E448" s="12"/>
    </row>
    <row r="449" spans="5:5" x14ac:dyDescent="0.25">
      <c r="E449" s="12"/>
    </row>
    <row r="450" spans="5:5" x14ac:dyDescent="0.25">
      <c r="E450" s="12"/>
    </row>
    <row r="451" spans="5:5" x14ac:dyDescent="0.25">
      <c r="E451" s="12"/>
    </row>
    <row r="452" spans="5:5" x14ac:dyDescent="0.25">
      <c r="E452" s="12"/>
    </row>
    <row r="453" spans="5:5" x14ac:dyDescent="0.25">
      <c r="E453" s="12"/>
    </row>
    <row r="454" spans="5:5" x14ac:dyDescent="0.25">
      <c r="E454" s="12"/>
    </row>
    <row r="455" spans="5:5" x14ac:dyDescent="0.25">
      <c r="E455" s="12"/>
    </row>
    <row r="456" spans="5:5" x14ac:dyDescent="0.25">
      <c r="E456" s="12"/>
    </row>
    <row r="457" spans="5:5" x14ac:dyDescent="0.25">
      <c r="E457" s="12"/>
    </row>
    <row r="458" spans="5:5" x14ac:dyDescent="0.25">
      <c r="E458" s="12"/>
    </row>
    <row r="459" spans="5:5" x14ac:dyDescent="0.25">
      <c r="E459" s="12"/>
    </row>
    <row r="460" spans="5:5" x14ac:dyDescent="0.25">
      <c r="E460" s="12"/>
    </row>
    <row r="461" spans="5:5" x14ac:dyDescent="0.25">
      <c r="E461" s="12"/>
    </row>
    <row r="462" spans="5:5" x14ac:dyDescent="0.25">
      <c r="E462" s="12"/>
    </row>
    <row r="463" spans="5:5" x14ac:dyDescent="0.25">
      <c r="E463" s="12"/>
    </row>
    <row r="464" spans="5:5" x14ac:dyDescent="0.25">
      <c r="E464" s="12"/>
    </row>
    <row r="465" spans="5:5" x14ac:dyDescent="0.25">
      <c r="E465" s="12"/>
    </row>
    <row r="466" spans="5:5" x14ac:dyDescent="0.25">
      <c r="E466" s="12"/>
    </row>
    <row r="467" spans="5:5" x14ac:dyDescent="0.25">
      <c r="E467" s="12"/>
    </row>
    <row r="468" spans="5:5" x14ac:dyDescent="0.25">
      <c r="E468" s="12"/>
    </row>
    <row r="469" spans="5:5" x14ac:dyDescent="0.25">
      <c r="E469" s="12"/>
    </row>
    <row r="470" spans="5:5" x14ac:dyDescent="0.25">
      <c r="E470" s="12"/>
    </row>
    <row r="471" spans="5:5" x14ac:dyDescent="0.25">
      <c r="E471" s="12"/>
    </row>
    <row r="472" spans="5:5" x14ac:dyDescent="0.25">
      <c r="E472" s="12"/>
    </row>
    <row r="473" spans="5:5" x14ac:dyDescent="0.25">
      <c r="E473" s="12"/>
    </row>
    <row r="474" spans="5:5" x14ac:dyDescent="0.25">
      <c r="E474" s="12"/>
    </row>
    <row r="475" spans="5:5" x14ac:dyDescent="0.25">
      <c r="E475" s="12"/>
    </row>
    <row r="476" spans="5:5" x14ac:dyDescent="0.25">
      <c r="E476" s="12"/>
    </row>
    <row r="477" spans="5:5" x14ac:dyDescent="0.25">
      <c r="E477" s="12"/>
    </row>
    <row r="478" spans="5:5" x14ac:dyDescent="0.25">
      <c r="E478" s="12"/>
    </row>
    <row r="479" spans="5:5" x14ac:dyDescent="0.25">
      <c r="E479" s="12"/>
    </row>
    <row r="480" spans="5:5" x14ac:dyDescent="0.25">
      <c r="E480" s="12"/>
    </row>
    <row r="481" spans="5:5" x14ac:dyDescent="0.25">
      <c r="E481" s="12"/>
    </row>
    <row r="482" spans="5:5" x14ac:dyDescent="0.25">
      <c r="E482" s="12"/>
    </row>
    <row r="483" spans="5:5" x14ac:dyDescent="0.25">
      <c r="E483" s="12"/>
    </row>
    <row r="484" spans="5:5" x14ac:dyDescent="0.25">
      <c r="E484" s="12"/>
    </row>
    <row r="485" spans="5:5" x14ac:dyDescent="0.25">
      <c r="E485" s="12"/>
    </row>
    <row r="486" spans="5:5" x14ac:dyDescent="0.25">
      <c r="E486" s="12"/>
    </row>
    <row r="487" spans="5:5" x14ac:dyDescent="0.25">
      <c r="E487" s="12"/>
    </row>
    <row r="488" spans="5:5" x14ac:dyDescent="0.25">
      <c r="E488" s="12"/>
    </row>
    <row r="489" spans="5:5" x14ac:dyDescent="0.25">
      <c r="E489" s="12"/>
    </row>
    <row r="490" spans="5:5" x14ac:dyDescent="0.25">
      <c r="E490" s="12"/>
    </row>
    <row r="491" spans="5:5" x14ac:dyDescent="0.25">
      <c r="E491" s="12"/>
    </row>
    <row r="492" spans="5:5" x14ac:dyDescent="0.25">
      <c r="E492" s="12"/>
    </row>
    <row r="493" spans="5:5" x14ac:dyDescent="0.25">
      <c r="E493" s="12"/>
    </row>
    <row r="494" spans="5:5" x14ac:dyDescent="0.25">
      <c r="E494" s="12"/>
    </row>
    <row r="495" spans="5:5" x14ac:dyDescent="0.25">
      <c r="E495" s="12"/>
    </row>
    <row r="496" spans="5:5" x14ac:dyDescent="0.25">
      <c r="E496" s="12"/>
    </row>
    <row r="497" spans="5:5" x14ac:dyDescent="0.25">
      <c r="E497" s="12"/>
    </row>
    <row r="498" spans="5:5" x14ac:dyDescent="0.25">
      <c r="E498" s="12"/>
    </row>
    <row r="499" spans="5:5" x14ac:dyDescent="0.25">
      <c r="E499" s="12"/>
    </row>
    <row r="500" spans="5:5" x14ac:dyDescent="0.25">
      <c r="E500" s="12"/>
    </row>
    <row r="501" spans="5:5" x14ac:dyDescent="0.25">
      <c r="E501" s="12"/>
    </row>
    <row r="502" spans="5:5" x14ac:dyDescent="0.25">
      <c r="E502" s="12"/>
    </row>
    <row r="503" spans="5:5" x14ac:dyDescent="0.25">
      <c r="E503" s="12"/>
    </row>
    <row r="504" spans="5:5" x14ac:dyDescent="0.25">
      <c r="E504" s="12"/>
    </row>
    <row r="505" spans="5:5" x14ac:dyDescent="0.25">
      <c r="E505" s="12"/>
    </row>
    <row r="506" spans="5:5" x14ac:dyDescent="0.25">
      <c r="E506" s="12"/>
    </row>
    <row r="507" spans="5:5" x14ac:dyDescent="0.25">
      <c r="E507" s="12"/>
    </row>
    <row r="508" spans="5:5" x14ac:dyDescent="0.25">
      <c r="E508" s="12"/>
    </row>
    <row r="509" spans="5:5" x14ac:dyDescent="0.25">
      <c r="E509" s="12"/>
    </row>
    <row r="510" spans="5:5" x14ac:dyDescent="0.25">
      <c r="E510" s="12"/>
    </row>
    <row r="511" spans="5:5" x14ac:dyDescent="0.25">
      <c r="E511" s="12"/>
    </row>
    <row r="512" spans="5:5" x14ac:dyDescent="0.25">
      <c r="E512" s="12"/>
    </row>
    <row r="513" spans="5:5" x14ac:dyDescent="0.25">
      <c r="E513" s="12"/>
    </row>
    <row r="514" spans="5:5" x14ac:dyDescent="0.25">
      <c r="E514" s="12"/>
    </row>
    <row r="515" spans="5:5" x14ac:dyDescent="0.25">
      <c r="E515" s="12"/>
    </row>
    <row r="516" spans="5:5" x14ac:dyDescent="0.25">
      <c r="E516" s="12"/>
    </row>
    <row r="517" spans="5:5" x14ac:dyDescent="0.25">
      <c r="E517" s="12"/>
    </row>
    <row r="518" spans="5:5" x14ac:dyDescent="0.25">
      <c r="E518" s="12"/>
    </row>
    <row r="519" spans="5:5" x14ac:dyDescent="0.25">
      <c r="E519" s="12"/>
    </row>
    <row r="520" spans="5:5" x14ac:dyDescent="0.25">
      <c r="E520" s="12"/>
    </row>
    <row r="521" spans="5:5" x14ac:dyDescent="0.25">
      <c r="E521" s="12"/>
    </row>
    <row r="522" spans="5:5" x14ac:dyDescent="0.25">
      <c r="E522" s="12"/>
    </row>
    <row r="523" spans="5:5" x14ac:dyDescent="0.25">
      <c r="E523" s="12"/>
    </row>
    <row r="524" spans="5:5" x14ac:dyDescent="0.25">
      <c r="E524" s="12"/>
    </row>
    <row r="525" spans="5:5" x14ac:dyDescent="0.25">
      <c r="E525" s="12"/>
    </row>
    <row r="526" spans="5:5" x14ac:dyDescent="0.25">
      <c r="E526" s="12"/>
    </row>
    <row r="527" spans="5:5" x14ac:dyDescent="0.25">
      <c r="E527" s="12"/>
    </row>
    <row r="528" spans="5:5" x14ac:dyDescent="0.25">
      <c r="E528" s="12"/>
    </row>
    <row r="529" spans="5:5" x14ac:dyDescent="0.25">
      <c r="E529" s="12"/>
    </row>
    <row r="530" spans="5:5" x14ac:dyDescent="0.25">
      <c r="E530" s="12"/>
    </row>
    <row r="531" spans="5:5" x14ac:dyDescent="0.25">
      <c r="E531" s="12"/>
    </row>
    <row r="532" spans="5:5" x14ac:dyDescent="0.25">
      <c r="E532" s="12"/>
    </row>
    <row r="533" spans="5:5" x14ac:dyDescent="0.25">
      <c r="E533" s="12"/>
    </row>
    <row r="534" spans="5:5" x14ac:dyDescent="0.25">
      <c r="E534" s="12"/>
    </row>
    <row r="535" spans="5:5" x14ac:dyDescent="0.25">
      <c r="E535" s="12"/>
    </row>
    <row r="536" spans="5:5" x14ac:dyDescent="0.25">
      <c r="E536" s="12"/>
    </row>
    <row r="537" spans="5:5" x14ac:dyDescent="0.25">
      <c r="E537" s="12"/>
    </row>
    <row r="538" spans="5:5" x14ac:dyDescent="0.25">
      <c r="E538" s="12"/>
    </row>
    <row r="539" spans="5:5" x14ac:dyDescent="0.25">
      <c r="E539" s="12"/>
    </row>
    <row r="540" spans="5:5" x14ac:dyDescent="0.25">
      <c r="E540" s="12"/>
    </row>
    <row r="541" spans="5:5" x14ac:dyDescent="0.25">
      <c r="E541" s="12"/>
    </row>
    <row r="542" spans="5:5" x14ac:dyDescent="0.25">
      <c r="E542" s="12"/>
    </row>
    <row r="543" spans="5:5" x14ac:dyDescent="0.25">
      <c r="E543" s="12"/>
    </row>
    <row r="544" spans="5:5" x14ac:dyDescent="0.25">
      <c r="E544" s="12"/>
    </row>
    <row r="545" spans="5:5" x14ac:dyDescent="0.25">
      <c r="E545" s="12"/>
    </row>
    <row r="546" spans="5:5" x14ac:dyDescent="0.25">
      <c r="E546" s="12"/>
    </row>
    <row r="547" spans="5:5" x14ac:dyDescent="0.25">
      <c r="E547" s="12"/>
    </row>
    <row r="548" spans="5:5" x14ac:dyDescent="0.25">
      <c r="E548" s="12"/>
    </row>
    <row r="549" spans="5:5" x14ac:dyDescent="0.25">
      <c r="E549" s="12"/>
    </row>
    <row r="550" spans="5:5" x14ac:dyDescent="0.25">
      <c r="E550" s="12"/>
    </row>
    <row r="551" spans="5:5" x14ac:dyDescent="0.25">
      <c r="E551" s="12"/>
    </row>
    <row r="552" spans="5:5" x14ac:dyDescent="0.25">
      <c r="E552" s="12"/>
    </row>
    <row r="553" spans="5:5" x14ac:dyDescent="0.25">
      <c r="E553" s="12"/>
    </row>
    <row r="554" spans="5:5" x14ac:dyDescent="0.25">
      <c r="E554" s="12"/>
    </row>
    <row r="555" spans="5:5" x14ac:dyDescent="0.25">
      <c r="E555" s="12"/>
    </row>
    <row r="556" spans="5:5" x14ac:dyDescent="0.25">
      <c r="E556" s="12"/>
    </row>
    <row r="557" spans="5:5" x14ac:dyDescent="0.25">
      <c r="E557" s="12"/>
    </row>
    <row r="558" spans="5:5" x14ac:dyDescent="0.25">
      <c r="E558" s="12"/>
    </row>
    <row r="559" spans="5:5" x14ac:dyDescent="0.25">
      <c r="E559" s="12"/>
    </row>
    <row r="560" spans="5:5" x14ac:dyDescent="0.25">
      <c r="E560" s="12"/>
    </row>
    <row r="561" spans="5:5" x14ac:dyDescent="0.25">
      <c r="E561" s="12"/>
    </row>
    <row r="562" spans="5:5" x14ac:dyDescent="0.25">
      <c r="E562" s="12"/>
    </row>
    <row r="563" spans="5:5" x14ac:dyDescent="0.25">
      <c r="E563" s="12"/>
    </row>
    <row r="564" spans="5:5" x14ac:dyDescent="0.25">
      <c r="E564" s="12"/>
    </row>
    <row r="565" spans="5:5" x14ac:dyDescent="0.25">
      <c r="E565" s="12"/>
    </row>
    <row r="566" spans="5:5" x14ac:dyDescent="0.25">
      <c r="E566" s="12"/>
    </row>
    <row r="567" spans="5:5" x14ac:dyDescent="0.25">
      <c r="E567" s="12"/>
    </row>
    <row r="568" spans="5:5" x14ac:dyDescent="0.25">
      <c r="E568" s="12"/>
    </row>
    <row r="569" spans="5:5" x14ac:dyDescent="0.25">
      <c r="E569" s="12"/>
    </row>
    <row r="570" spans="5:5" x14ac:dyDescent="0.25">
      <c r="E570" s="12"/>
    </row>
    <row r="571" spans="5:5" x14ac:dyDescent="0.25">
      <c r="E571" s="12"/>
    </row>
    <row r="572" spans="5:5" x14ac:dyDescent="0.25">
      <c r="E572" s="12"/>
    </row>
    <row r="573" spans="5:5" x14ac:dyDescent="0.25">
      <c r="E573" s="12"/>
    </row>
    <row r="574" spans="5:5" x14ac:dyDescent="0.25">
      <c r="E574" s="12"/>
    </row>
    <row r="575" spans="5:5" x14ac:dyDescent="0.25">
      <c r="E575" s="12"/>
    </row>
    <row r="576" spans="5:5" x14ac:dyDescent="0.25">
      <c r="E576" s="12"/>
    </row>
    <row r="577" spans="5:5" x14ac:dyDescent="0.25">
      <c r="E577" s="12"/>
    </row>
    <row r="578" spans="5:5" x14ac:dyDescent="0.25">
      <c r="E578" s="12"/>
    </row>
    <row r="579" spans="5:5" x14ac:dyDescent="0.25">
      <c r="E579" s="12"/>
    </row>
    <row r="580" spans="5:5" x14ac:dyDescent="0.25">
      <c r="E580" s="12"/>
    </row>
    <row r="581" spans="5:5" x14ac:dyDescent="0.25">
      <c r="E581" s="12"/>
    </row>
    <row r="582" spans="5:5" x14ac:dyDescent="0.25">
      <c r="E582" s="12"/>
    </row>
    <row r="583" spans="5:5" x14ac:dyDescent="0.25">
      <c r="E583" s="12"/>
    </row>
    <row r="584" spans="5:5" x14ac:dyDescent="0.25">
      <c r="E584" s="12"/>
    </row>
    <row r="585" spans="5:5" x14ac:dyDescent="0.25">
      <c r="E585" s="12"/>
    </row>
    <row r="586" spans="5:5" x14ac:dyDescent="0.25">
      <c r="E586" s="12"/>
    </row>
    <row r="587" spans="5:5" x14ac:dyDescent="0.25">
      <c r="E587" s="12"/>
    </row>
    <row r="588" spans="5:5" x14ac:dyDescent="0.25">
      <c r="E588" s="12"/>
    </row>
    <row r="589" spans="5:5" x14ac:dyDescent="0.25">
      <c r="E589" s="12"/>
    </row>
    <row r="590" spans="5:5" x14ac:dyDescent="0.25">
      <c r="E590" s="12"/>
    </row>
    <row r="591" spans="5:5" x14ac:dyDescent="0.25">
      <c r="E591" s="12"/>
    </row>
    <row r="592" spans="5:5" x14ac:dyDescent="0.25">
      <c r="E592" s="12"/>
    </row>
    <row r="593" spans="5:5" x14ac:dyDescent="0.25">
      <c r="E593" s="12"/>
    </row>
    <row r="594" spans="5:5" x14ac:dyDescent="0.25">
      <c r="E594" s="12"/>
    </row>
    <row r="595" spans="5:5" x14ac:dyDescent="0.25">
      <c r="E595" s="12"/>
    </row>
    <row r="596" spans="5:5" x14ac:dyDescent="0.25">
      <c r="E596" s="12"/>
    </row>
    <row r="597" spans="5:5" x14ac:dyDescent="0.25">
      <c r="E597" s="12"/>
    </row>
    <row r="598" spans="5:5" x14ac:dyDescent="0.25">
      <c r="E598" s="12"/>
    </row>
    <row r="599" spans="5:5" x14ac:dyDescent="0.25">
      <c r="E599" s="12"/>
    </row>
    <row r="600" spans="5:5" x14ac:dyDescent="0.25">
      <c r="E600" s="12"/>
    </row>
    <row r="601" spans="5:5" x14ac:dyDescent="0.25">
      <c r="E601" s="12"/>
    </row>
    <row r="602" spans="5:5" x14ac:dyDescent="0.25">
      <c r="E602" s="12"/>
    </row>
    <row r="603" spans="5:5" x14ac:dyDescent="0.25">
      <c r="E603" s="12"/>
    </row>
    <row r="604" spans="5:5" x14ac:dyDescent="0.25">
      <c r="E604" s="12"/>
    </row>
    <row r="605" spans="5:5" x14ac:dyDescent="0.25">
      <c r="E605" s="12"/>
    </row>
    <row r="606" spans="5:5" x14ac:dyDescent="0.25">
      <c r="E606" s="12"/>
    </row>
    <row r="607" spans="5:5" x14ac:dyDescent="0.25">
      <c r="E607" s="12"/>
    </row>
    <row r="608" spans="5:5" x14ac:dyDescent="0.25">
      <c r="E608" s="12"/>
    </row>
    <row r="609" spans="5:5" x14ac:dyDescent="0.25">
      <c r="E609" s="12"/>
    </row>
    <row r="610" spans="5:5" x14ac:dyDescent="0.25">
      <c r="E610" s="12"/>
    </row>
    <row r="611" spans="5:5" x14ac:dyDescent="0.25">
      <c r="E611" s="12"/>
    </row>
    <row r="612" spans="5:5" x14ac:dyDescent="0.25">
      <c r="E612" s="12"/>
    </row>
    <row r="613" spans="5:5" x14ac:dyDescent="0.25">
      <c r="E613" s="12"/>
    </row>
    <row r="614" spans="5:5" x14ac:dyDescent="0.25">
      <c r="E614" s="12"/>
    </row>
    <row r="615" spans="5:5" x14ac:dyDescent="0.25">
      <c r="E615" s="12"/>
    </row>
    <row r="616" spans="5:5" x14ac:dyDescent="0.25">
      <c r="E616" s="12"/>
    </row>
    <row r="617" spans="5:5" x14ac:dyDescent="0.25">
      <c r="E617" s="12"/>
    </row>
    <row r="618" spans="5:5" x14ac:dyDescent="0.25">
      <c r="E618" s="12"/>
    </row>
    <row r="619" spans="5:5" x14ac:dyDescent="0.25">
      <c r="E619" s="12"/>
    </row>
    <row r="620" spans="5:5" x14ac:dyDescent="0.25">
      <c r="E620" s="12"/>
    </row>
    <row r="621" spans="5:5" x14ac:dyDescent="0.25">
      <c r="E621" s="12"/>
    </row>
    <row r="622" spans="5:5" x14ac:dyDescent="0.25">
      <c r="E622" s="12"/>
    </row>
    <row r="623" spans="5:5" x14ac:dyDescent="0.25">
      <c r="E623" s="12"/>
    </row>
    <row r="624" spans="5:5" x14ac:dyDescent="0.25">
      <c r="E624" s="12"/>
    </row>
    <row r="625" spans="5:5" x14ac:dyDescent="0.25">
      <c r="E625" s="12"/>
    </row>
    <row r="626" spans="5:5" x14ac:dyDescent="0.25">
      <c r="E626" s="12"/>
    </row>
    <row r="627" spans="5:5" x14ac:dyDescent="0.25">
      <c r="E627" s="12"/>
    </row>
    <row r="628" spans="5:5" x14ac:dyDescent="0.25">
      <c r="E628" s="12"/>
    </row>
    <row r="629" spans="5:5" x14ac:dyDescent="0.25">
      <c r="E629" s="12"/>
    </row>
    <row r="630" spans="5:5" x14ac:dyDescent="0.25">
      <c r="E630" s="12"/>
    </row>
    <row r="631" spans="5:5" x14ac:dyDescent="0.25">
      <c r="E631" s="12"/>
    </row>
    <row r="632" spans="5:5" x14ac:dyDescent="0.25">
      <c r="E632" s="12"/>
    </row>
    <row r="633" spans="5:5" x14ac:dyDescent="0.25">
      <c r="E633" s="12"/>
    </row>
    <row r="634" spans="5:5" x14ac:dyDescent="0.25">
      <c r="E634" s="12"/>
    </row>
    <row r="635" spans="5:5" x14ac:dyDescent="0.25">
      <c r="E635" s="12"/>
    </row>
    <row r="636" spans="5:5" x14ac:dyDescent="0.25">
      <c r="E636" s="12"/>
    </row>
    <row r="637" spans="5:5" x14ac:dyDescent="0.25">
      <c r="E637" s="12"/>
    </row>
    <row r="638" spans="5:5" x14ac:dyDescent="0.25">
      <c r="E638" s="12"/>
    </row>
    <row r="639" spans="5:5" x14ac:dyDescent="0.25">
      <c r="E639" s="12"/>
    </row>
    <row r="640" spans="5:5" x14ac:dyDescent="0.25">
      <c r="E640" s="12"/>
    </row>
    <row r="641" spans="5:5" x14ac:dyDescent="0.25">
      <c r="E641" s="12"/>
    </row>
    <row r="642" spans="5:5" x14ac:dyDescent="0.25">
      <c r="E642" s="12"/>
    </row>
    <row r="643" spans="5:5" x14ac:dyDescent="0.25">
      <c r="E643" s="12"/>
    </row>
    <row r="644" spans="5:5" x14ac:dyDescent="0.25">
      <c r="E644" s="12"/>
    </row>
    <row r="645" spans="5:5" x14ac:dyDescent="0.25">
      <c r="E645" s="12"/>
    </row>
    <row r="646" spans="5:5" x14ac:dyDescent="0.25">
      <c r="E646" s="12"/>
    </row>
    <row r="647" spans="5:5" x14ac:dyDescent="0.25">
      <c r="E647" s="12"/>
    </row>
    <row r="648" spans="5:5" x14ac:dyDescent="0.25">
      <c r="E648" s="12"/>
    </row>
    <row r="649" spans="5:5" x14ac:dyDescent="0.25">
      <c r="E649" s="12"/>
    </row>
    <row r="650" spans="5:5" x14ac:dyDescent="0.25">
      <c r="E650" s="12"/>
    </row>
    <row r="651" spans="5:5" x14ac:dyDescent="0.25">
      <c r="E651" s="12"/>
    </row>
    <row r="652" spans="5:5" x14ac:dyDescent="0.25">
      <c r="E652" s="12"/>
    </row>
    <row r="653" spans="5:5" x14ac:dyDescent="0.25">
      <c r="E653" s="12"/>
    </row>
    <row r="654" spans="5:5" x14ac:dyDescent="0.25">
      <c r="E654" s="12"/>
    </row>
    <row r="655" spans="5:5" x14ac:dyDescent="0.25">
      <c r="E655" s="12"/>
    </row>
    <row r="656" spans="5:5" x14ac:dyDescent="0.25">
      <c r="E656" s="12"/>
    </row>
    <row r="657" spans="5:5" x14ac:dyDescent="0.25">
      <c r="E657" s="12"/>
    </row>
    <row r="658" spans="5:5" x14ac:dyDescent="0.25">
      <c r="E658" s="12"/>
    </row>
    <row r="659" spans="5:5" x14ac:dyDescent="0.25">
      <c r="E659" s="12"/>
    </row>
    <row r="660" spans="5:5" x14ac:dyDescent="0.25">
      <c r="E660" s="12"/>
    </row>
    <row r="661" spans="5:5" x14ac:dyDescent="0.25">
      <c r="E661" s="12"/>
    </row>
    <row r="662" spans="5:5" x14ac:dyDescent="0.25">
      <c r="E662" s="12"/>
    </row>
    <row r="663" spans="5:5" x14ac:dyDescent="0.25">
      <c r="E663" s="12"/>
    </row>
    <row r="664" spans="5:5" x14ac:dyDescent="0.25">
      <c r="E664" s="12"/>
    </row>
    <row r="665" spans="5:5" x14ac:dyDescent="0.25">
      <c r="E665" s="12"/>
    </row>
    <row r="666" spans="5:5" x14ac:dyDescent="0.25">
      <c r="E666" s="12"/>
    </row>
    <row r="667" spans="5:5" x14ac:dyDescent="0.25">
      <c r="E667" s="12"/>
    </row>
    <row r="668" spans="5:5" x14ac:dyDescent="0.25">
      <c r="E668" s="12"/>
    </row>
    <row r="669" spans="5:5" x14ac:dyDescent="0.25">
      <c r="E669" s="12"/>
    </row>
    <row r="670" spans="5:5" x14ac:dyDescent="0.25">
      <c r="E670" s="12"/>
    </row>
    <row r="671" spans="5:5" x14ac:dyDescent="0.25">
      <c r="E671" s="12"/>
    </row>
    <row r="672" spans="5:5" x14ac:dyDescent="0.25">
      <c r="E672" s="12"/>
    </row>
    <row r="673" spans="5:5" x14ac:dyDescent="0.25">
      <c r="E673" s="12"/>
    </row>
    <row r="674" spans="5:5" x14ac:dyDescent="0.25">
      <c r="E674" s="12"/>
    </row>
    <row r="675" spans="5:5" x14ac:dyDescent="0.25">
      <c r="E675" s="12"/>
    </row>
    <row r="676" spans="5:5" x14ac:dyDescent="0.25">
      <c r="E676" s="12"/>
    </row>
    <row r="677" spans="5:5" x14ac:dyDescent="0.25">
      <c r="E677" s="12"/>
    </row>
    <row r="678" spans="5:5" x14ac:dyDescent="0.25">
      <c r="E678" s="12"/>
    </row>
    <row r="679" spans="5:5" x14ac:dyDescent="0.25">
      <c r="E679" s="12"/>
    </row>
    <row r="680" spans="5:5" x14ac:dyDescent="0.25">
      <c r="E680" s="12"/>
    </row>
    <row r="681" spans="5:5" x14ac:dyDescent="0.25">
      <c r="E681" s="12"/>
    </row>
    <row r="682" spans="5:5" x14ac:dyDescent="0.25">
      <c r="E682" s="12"/>
    </row>
    <row r="683" spans="5:5" x14ac:dyDescent="0.25">
      <c r="E683" s="12"/>
    </row>
    <row r="684" spans="5:5" x14ac:dyDescent="0.25">
      <c r="E684" s="12"/>
    </row>
    <row r="685" spans="5:5" x14ac:dyDescent="0.25">
      <c r="E685" s="12"/>
    </row>
    <row r="686" spans="5:5" x14ac:dyDescent="0.25">
      <c r="E686" s="12"/>
    </row>
    <row r="687" spans="5:5" x14ac:dyDescent="0.25">
      <c r="E687" s="12"/>
    </row>
    <row r="688" spans="5:5" x14ac:dyDescent="0.25">
      <c r="E688" s="12"/>
    </row>
    <row r="689" spans="5:5" x14ac:dyDescent="0.25">
      <c r="E689" s="12"/>
    </row>
    <row r="690" spans="5:5" x14ac:dyDescent="0.25">
      <c r="E690" s="12"/>
    </row>
    <row r="691" spans="5:5" x14ac:dyDescent="0.25">
      <c r="E691" s="12"/>
    </row>
    <row r="692" spans="5:5" x14ac:dyDescent="0.25">
      <c r="E692" s="12"/>
    </row>
    <row r="693" spans="5:5" x14ac:dyDescent="0.25">
      <c r="E693" s="12"/>
    </row>
    <row r="694" spans="5:5" x14ac:dyDescent="0.25">
      <c r="E694" s="12"/>
    </row>
    <row r="695" spans="5:5" x14ac:dyDescent="0.25">
      <c r="E695" s="12"/>
    </row>
    <row r="696" spans="5:5" x14ac:dyDescent="0.25">
      <c r="E696" s="12"/>
    </row>
    <row r="697" spans="5:5" x14ac:dyDescent="0.25">
      <c r="E697" s="12"/>
    </row>
    <row r="698" spans="5:5" x14ac:dyDescent="0.25">
      <c r="E698" s="12"/>
    </row>
    <row r="699" spans="5:5" x14ac:dyDescent="0.25">
      <c r="E699" s="12"/>
    </row>
    <row r="700" spans="5:5" x14ac:dyDescent="0.25">
      <c r="E700" s="12"/>
    </row>
    <row r="701" spans="5:5" x14ac:dyDescent="0.25">
      <c r="E701" s="12"/>
    </row>
    <row r="702" spans="5:5" x14ac:dyDescent="0.25">
      <c r="E702" s="12"/>
    </row>
    <row r="703" spans="5:5" x14ac:dyDescent="0.25">
      <c r="E703" s="12"/>
    </row>
    <row r="704" spans="5:5" x14ac:dyDescent="0.25">
      <c r="E704" s="12"/>
    </row>
    <row r="705" spans="5:5" x14ac:dyDescent="0.25">
      <c r="E705" s="12"/>
    </row>
    <row r="706" spans="5:5" x14ac:dyDescent="0.25">
      <c r="E706" s="12"/>
    </row>
  </sheetData>
  <protectedRanges>
    <protectedRange sqref="E55:E61 E63:E66 E68:E72 E19:E24 E26:E29 E31:E33 E35:E40 E43:E52" name="GASTOS 2"/>
    <protectedRange sqref="E150:E155 E194:E196 E157:E160 E198:E199 E163:E168 E170:E175 E177:E179 E181:E185 E187:E192" name="INGRESOS"/>
    <protectedRange sqref="E140:E141 E117 E55:E61 E63:E66 E68:E72 E74:E78 E80:E83 E85:E86 E88:E90 E130:E131 E93:E94 E96:E99 E102:E104 E114:E115 E119:E122 E12:E17 E145:E146 E133:E138 E124:E128 E143 E107:E112" name="GASTOS"/>
    <protectedRange sqref="E224:E227 E274:E280 E204:E207 E268:E272 E209:E212 E214:E217 E219:E222 E229:E234 E236:E240 E243:E247 E249:E266" name="CUENTA DE ORDEN"/>
  </protectedRanges>
  <mergeCells count="8">
    <mergeCell ref="D286:E286"/>
    <mergeCell ref="B2:E2"/>
    <mergeCell ref="B3:E3"/>
    <mergeCell ref="B4:E4"/>
    <mergeCell ref="B5:E5"/>
    <mergeCell ref="D285:E285"/>
    <mergeCell ref="B285:C285"/>
    <mergeCell ref="B286:C286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&amp;R&amp;"Arial,Negrita"&amp;12&amp;P</oddFooter>
  </headerFooter>
  <ignoredErrors>
    <ignoredError sqref="E95 E156 E180 E27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MOVIMIENTOS FEB-2020</vt:lpstr>
      <vt:lpstr>ESTADO DE SITUACIÓN FINANCIERA</vt:lpstr>
      <vt:lpstr>ESTADO DE RESULTADO INTEGRAL</vt:lpstr>
      <vt:lpstr>'ESTADO DE RESULTADO INTEGRAL'!Área_de_impresión</vt:lpstr>
      <vt:lpstr>'ESTADO DE SITUACIÓN FINANCIERA'!Área_de_impresión</vt:lpstr>
      <vt:lpstr>'ESTADO DE RESULTADO INTEGRAL'!Títulos_a_imprimir</vt:lpstr>
      <vt:lpstr>'ESTADO DE SITUACIÓN FINANCIERA'!Títulos_a_imprimir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BOLAÑOS</dc:creator>
  <cp:lastModifiedBy>Maycol</cp:lastModifiedBy>
  <cp:lastPrinted>2020-03-10T16:43:15Z</cp:lastPrinted>
  <dcterms:created xsi:type="dcterms:W3CDTF">2018-03-08T03:44:19Z</dcterms:created>
  <dcterms:modified xsi:type="dcterms:W3CDTF">2020-03-10T17:24:26Z</dcterms:modified>
</cp:coreProperties>
</file>