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t_Capremci\Rpt_Bal\BALANCES 2020\BALANCE_B17_31012020\"/>
    </mc:Choice>
  </mc:AlternateContent>
  <xr:revisionPtr revIDLastSave="0" documentId="8_{0D79E7C3-57C2-4C0C-B9C3-3F26056C4436}" xr6:coauthVersionLast="45" xr6:coauthVersionMax="45" xr10:uidLastSave="{00000000-0000-0000-0000-000000000000}"/>
  <bookViews>
    <workbookView xWindow="-120" yWindow="480" windowWidth="24240" windowHeight="13140" tabRatio="752" activeTab="1" xr2:uid="{00000000-000D-0000-FFFF-FFFF00000000}"/>
  </bookViews>
  <sheets>
    <sheet name="MOVIMIENTOS DIC-2019" sheetId="3" r:id="rId1"/>
    <sheet name="ESTADO DE SITUACIÓN FINANCIERA" sheetId="1" r:id="rId2"/>
    <sheet name="ESTADO DE RESULTADO INTEGRAL" sheetId="2" r:id="rId3"/>
  </sheets>
  <externalReferences>
    <externalReference r:id="rId4"/>
    <externalReference r:id="rId5"/>
  </externalReferences>
  <definedNames>
    <definedName name="_xlnm._FilterDatabase" localSheetId="1" hidden="1">'ESTADO DE SITUACIÓN FINANCIERA'!$B$8:$E$8</definedName>
    <definedName name="_xlnm.Print_Area" localSheetId="2">'ESTADO DE RESULTADO INTEGRAL'!$B$2:$E$286</definedName>
    <definedName name="_xlnm.Print_Area" localSheetId="1">'ESTADO DE SITUACIÓN FINANCIERA'!$B$2:$E$278</definedName>
    <definedName name="_xlnm.Print_Titles" localSheetId="2">'ESTADO DE RESULTADO INTEGRAL'!$2:$8</definedName>
    <definedName name="_xlnm.Print_Titles" localSheetId="1">'ESTADO DE SITUACIÓN FINANCIERA'!$2:$8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4" i="2"/>
  <c r="J205" i="2"/>
  <c r="J206" i="2"/>
  <c r="J207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9" i="2"/>
  <c r="K12" i="1"/>
  <c r="K15" i="1"/>
  <c r="K18" i="1"/>
  <c r="K21" i="1"/>
  <c r="K28" i="1"/>
  <c r="K30" i="1"/>
  <c r="K34" i="1"/>
  <c r="K36" i="1"/>
  <c r="K42" i="1"/>
  <c r="K46" i="1"/>
  <c r="K49" i="1"/>
  <c r="K52" i="1"/>
  <c r="K58" i="1"/>
  <c r="K60" i="1"/>
  <c r="K73" i="1"/>
  <c r="K76" i="1"/>
  <c r="K79" i="1"/>
  <c r="K86" i="1"/>
  <c r="K90" i="1"/>
  <c r="K92" i="1"/>
  <c r="K94" i="1"/>
  <c r="K101" i="1"/>
  <c r="K104" i="1"/>
  <c r="K107" i="1"/>
  <c r="K109" i="1"/>
  <c r="K113" i="1"/>
  <c r="K116" i="1"/>
  <c r="K121" i="1"/>
  <c r="K123" i="1"/>
  <c r="K124" i="1"/>
  <c r="K127" i="1"/>
  <c r="K131" i="1"/>
  <c r="K135" i="1"/>
  <c r="K137" i="1"/>
  <c r="K142" i="1"/>
  <c r="K143" i="1"/>
  <c r="K144" i="1"/>
  <c r="K149" i="1"/>
  <c r="K151" i="1"/>
  <c r="K155" i="1"/>
  <c r="K158" i="1"/>
  <c r="K162" i="1"/>
  <c r="K163" i="1"/>
  <c r="K165" i="1"/>
  <c r="K167" i="1"/>
  <c r="K168" i="1"/>
  <c r="K170" i="1"/>
  <c r="K176" i="1"/>
  <c r="K178" i="1"/>
  <c r="K179" i="1"/>
  <c r="K181" i="1"/>
  <c r="K182" i="1"/>
  <c r="K186" i="1"/>
  <c r="K188" i="1"/>
  <c r="K189" i="1"/>
  <c r="K191" i="1"/>
  <c r="K194" i="1"/>
  <c r="K195" i="1"/>
  <c r="K198" i="1"/>
  <c r="K202" i="1"/>
  <c r="K207" i="1"/>
  <c r="K208" i="1"/>
  <c r="K209" i="1"/>
  <c r="K211" i="1"/>
  <c r="K213" i="1"/>
  <c r="K214" i="1"/>
  <c r="K215" i="1"/>
  <c r="K217" i="1"/>
  <c r="K219" i="1"/>
  <c r="K220" i="1"/>
  <c r="K222" i="1"/>
  <c r="K228" i="1"/>
  <c r="K230" i="1"/>
  <c r="K233" i="1"/>
  <c r="K235" i="1"/>
  <c r="K242" i="1"/>
  <c r="K245" i="1"/>
  <c r="K247" i="1"/>
  <c r="K248" i="1"/>
  <c r="K249" i="1"/>
  <c r="K251" i="1"/>
  <c r="K255" i="1"/>
  <c r="K256" i="1"/>
  <c r="K259" i="1"/>
  <c r="K261" i="1"/>
  <c r="K262" i="1"/>
  <c r="K264" i="1"/>
  <c r="K265" i="1"/>
  <c r="K267" i="1"/>
  <c r="E99" i="2" l="1"/>
  <c r="E55" i="2"/>
  <c r="G183" i="1" l="1"/>
  <c r="J490" i="3"/>
  <c r="J428" i="3"/>
  <c r="J491" i="3" s="1"/>
  <c r="J329" i="3"/>
  <c r="J2" i="3"/>
  <c r="G9" i="1" s="1"/>
  <c r="E253" i="1"/>
  <c r="K253" i="1" s="1"/>
  <c r="J492" i="3" l="1"/>
  <c r="G269" i="1" s="1"/>
  <c r="G9" i="2"/>
  <c r="G147" i="2"/>
  <c r="E136" i="1" l="1"/>
  <c r="K136" i="1" s="1"/>
  <c r="E11" i="1" l="1"/>
  <c r="K11" i="1" s="1"/>
  <c r="E273" i="2" l="1"/>
  <c r="B269" i="2"/>
  <c r="B270" i="2" s="1"/>
  <c r="B271" i="2" s="1"/>
  <c r="E267" i="2"/>
  <c r="B250" i="2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E248" i="2"/>
  <c r="B244" i="2"/>
  <c r="B245" i="2" s="1"/>
  <c r="B246" i="2" s="1"/>
  <c r="B247" i="2" s="1"/>
  <c r="E242" i="2"/>
  <c r="E235" i="2"/>
  <c r="E228" i="2"/>
  <c r="J228" i="2" s="1"/>
  <c r="B225" i="2"/>
  <c r="E223" i="2"/>
  <c r="B220" i="2"/>
  <c r="B221" i="2" s="1"/>
  <c r="E218" i="2"/>
  <c r="B215" i="2"/>
  <c r="B216" i="2" s="1"/>
  <c r="E213" i="2"/>
  <c r="B210" i="2"/>
  <c r="B211" i="2" s="1"/>
  <c r="E208" i="2"/>
  <c r="J208" i="2" s="1"/>
  <c r="B205" i="2"/>
  <c r="B206" i="2" s="1"/>
  <c r="E203" i="2"/>
  <c r="J203" i="2" s="1"/>
  <c r="E197" i="2"/>
  <c r="E193" i="2" s="1"/>
  <c r="B188" i="2"/>
  <c r="B189" i="2" s="1"/>
  <c r="B190" i="2" s="1"/>
  <c r="B191" i="2" s="1"/>
  <c r="B192" i="2" s="1"/>
  <c r="E186" i="2"/>
  <c r="B182" i="2"/>
  <c r="B183" i="2" s="1"/>
  <c r="B184" i="2" s="1"/>
  <c r="E180" i="2"/>
  <c r="B178" i="2"/>
  <c r="B179" i="2" s="1"/>
  <c r="E176" i="2"/>
  <c r="B171" i="2"/>
  <c r="B172" i="2" s="1"/>
  <c r="B173" i="2" s="1"/>
  <c r="B174" i="2" s="1"/>
  <c r="B175" i="2" s="1"/>
  <c r="E169" i="2"/>
  <c r="B164" i="2"/>
  <c r="B165" i="2" s="1"/>
  <c r="B166" i="2" s="1"/>
  <c r="B167" i="2" s="1"/>
  <c r="B168" i="2" s="1"/>
  <c r="E162" i="2"/>
  <c r="B158" i="2"/>
  <c r="B159" i="2" s="1"/>
  <c r="E156" i="2"/>
  <c r="B151" i="2"/>
  <c r="B152" i="2" s="1"/>
  <c r="B153" i="2" s="1"/>
  <c r="B154" i="2" s="1"/>
  <c r="B155" i="2" s="1"/>
  <c r="E149" i="2"/>
  <c r="E144" i="2"/>
  <c r="E142" i="2" s="1"/>
  <c r="E139" i="2"/>
  <c r="B134" i="2"/>
  <c r="B135" i="2" s="1"/>
  <c r="B136" i="2" s="1"/>
  <c r="B137" i="2" s="1"/>
  <c r="E132" i="2"/>
  <c r="E129" i="2"/>
  <c r="B125" i="2"/>
  <c r="B126" i="2" s="1"/>
  <c r="B127" i="2" s="1"/>
  <c r="E123" i="2"/>
  <c r="B120" i="2"/>
  <c r="B121" i="2" s="1"/>
  <c r="E118" i="2"/>
  <c r="E116" i="2"/>
  <c r="B115" i="2"/>
  <c r="E113" i="2"/>
  <c r="B108" i="2"/>
  <c r="B109" i="2" s="1"/>
  <c r="B110" i="2" s="1"/>
  <c r="B111" i="2" s="1"/>
  <c r="B112" i="2" s="1"/>
  <c r="E106" i="2"/>
  <c r="B103" i="2"/>
  <c r="E101" i="2"/>
  <c r="E100" i="2" s="1"/>
  <c r="E95" i="2"/>
  <c r="B94" i="2"/>
  <c r="E92" i="2"/>
  <c r="B89" i="2"/>
  <c r="E87" i="2"/>
  <c r="B86" i="2"/>
  <c r="E84" i="2"/>
  <c r="B81" i="2"/>
  <c r="B82" i="2" s="1"/>
  <c r="B83" i="2" s="1"/>
  <c r="E79" i="2"/>
  <c r="B75" i="2"/>
  <c r="B76" i="2" s="1"/>
  <c r="B77" i="2" s="1"/>
  <c r="E73" i="2"/>
  <c r="B69" i="2"/>
  <c r="B70" i="2" s="1"/>
  <c r="B71" i="2" s="1"/>
  <c r="E67" i="2"/>
  <c r="B64" i="2"/>
  <c r="B65" i="2" s="1"/>
  <c r="B66" i="2" s="1"/>
  <c r="E62" i="2"/>
  <c r="B56" i="2"/>
  <c r="B57" i="2" s="1"/>
  <c r="B58" i="2" s="1"/>
  <c r="B59" i="2" s="1"/>
  <c r="B60" i="2" s="1"/>
  <c r="E54" i="2"/>
  <c r="B44" i="2"/>
  <c r="B45" i="2" s="1"/>
  <c r="B46" i="2" s="1"/>
  <c r="B47" i="2" s="1"/>
  <c r="B48" i="2" s="1"/>
  <c r="B49" i="2" s="1"/>
  <c r="B50" i="2" s="1"/>
  <c r="B51" i="2" s="1"/>
  <c r="E42" i="2"/>
  <c r="E41" i="2" s="1"/>
  <c r="B36" i="2"/>
  <c r="B37" i="2" s="1"/>
  <c r="B38" i="2" s="1"/>
  <c r="B39" i="2" s="1"/>
  <c r="B40" i="2" s="1"/>
  <c r="E34" i="2"/>
  <c r="B32" i="2"/>
  <c r="B33" i="2" s="1"/>
  <c r="E30" i="2"/>
  <c r="B27" i="2"/>
  <c r="B28" i="2" s="1"/>
  <c r="B29" i="2" s="1"/>
  <c r="E25" i="2"/>
  <c r="B20" i="2"/>
  <c r="B21" i="2" s="1"/>
  <c r="B22" i="2" s="1"/>
  <c r="B23" i="2" s="1"/>
  <c r="B24" i="2" s="1"/>
  <c r="E18" i="2"/>
  <c r="B13" i="2"/>
  <c r="B14" i="2" s="1"/>
  <c r="B15" i="2" s="1"/>
  <c r="B16" i="2" s="1"/>
  <c r="B17" i="2" s="1"/>
  <c r="E11" i="2"/>
  <c r="B268" i="1"/>
  <c r="E263" i="1"/>
  <c r="K263" i="1" s="1"/>
  <c r="E260" i="1"/>
  <c r="K260" i="1" s="1"/>
  <c r="E258" i="1"/>
  <c r="K258" i="1" s="1"/>
  <c r="E254" i="1"/>
  <c r="K254" i="1" s="1"/>
  <c r="B252" i="1"/>
  <c r="K252" i="1" s="1"/>
  <c r="E250" i="1"/>
  <c r="K250" i="1" s="1"/>
  <c r="B246" i="1"/>
  <c r="K246" i="1" s="1"/>
  <c r="E244" i="1"/>
  <c r="K244" i="1" s="1"/>
  <c r="B236" i="1"/>
  <c r="E234" i="1"/>
  <c r="K234" i="1" s="1"/>
  <c r="B231" i="1"/>
  <c r="E229" i="1"/>
  <c r="K229" i="1" s="1"/>
  <c r="B223" i="1"/>
  <c r="E221" i="1"/>
  <c r="K221" i="1" s="1"/>
  <c r="B218" i="1"/>
  <c r="K218" i="1" s="1"/>
  <c r="E216" i="1"/>
  <c r="K216" i="1" s="1"/>
  <c r="B212" i="1"/>
  <c r="K212" i="1" s="1"/>
  <c r="E210" i="1"/>
  <c r="K210" i="1" s="1"/>
  <c r="E206" i="1"/>
  <c r="K206" i="1" s="1"/>
  <c r="B203" i="1"/>
  <c r="E201" i="1"/>
  <c r="K201" i="1" s="1"/>
  <c r="B199" i="1"/>
  <c r="E197" i="1"/>
  <c r="K197" i="1" s="1"/>
  <c r="B192" i="1"/>
  <c r="E190" i="1"/>
  <c r="K190" i="1" s="1"/>
  <c r="B187" i="1"/>
  <c r="K187" i="1" s="1"/>
  <c r="E185" i="1"/>
  <c r="K185" i="1" s="1"/>
  <c r="E180" i="1"/>
  <c r="K180" i="1" s="1"/>
  <c r="E177" i="1"/>
  <c r="K177" i="1" s="1"/>
  <c r="B171" i="1"/>
  <c r="E169" i="1"/>
  <c r="K169" i="1" s="1"/>
  <c r="B166" i="1"/>
  <c r="K166" i="1" s="1"/>
  <c r="E164" i="1"/>
  <c r="K164" i="1" s="1"/>
  <c r="B159" i="1"/>
  <c r="E157" i="1"/>
  <c r="K157" i="1" s="1"/>
  <c r="B152" i="1"/>
  <c r="E150" i="1"/>
  <c r="K150" i="1" s="1"/>
  <c r="B145" i="1"/>
  <c r="B138" i="1"/>
  <c r="B132" i="1"/>
  <c r="E130" i="1"/>
  <c r="K130" i="1" s="1"/>
  <c r="B128" i="1"/>
  <c r="E126" i="1"/>
  <c r="K126" i="1" s="1"/>
  <c r="B122" i="1"/>
  <c r="K122" i="1" s="1"/>
  <c r="E120" i="1"/>
  <c r="K120" i="1" s="1"/>
  <c r="B117" i="1"/>
  <c r="E115" i="1"/>
  <c r="K115" i="1" s="1"/>
  <c r="B110" i="1"/>
  <c r="E108" i="1"/>
  <c r="K108" i="1" s="1"/>
  <c r="B105" i="1"/>
  <c r="E103" i="1"/>
  <c r="K103" i="1" s="1"/>
  <c r="B102" i="1"/>
  <c r="K102" i="1" s="1"/>
  <c r="E100" i="1"/>
  <c r="K100" i="1" s="1"/>
  <c r="B95" i="1"/>
  <c r="E93" i="1"/>
  <c r="K93" i="1" s="1"/>
  <c r="B91" i="1"/>
  <c r="K91" i="1" s="1"/>
  <c r="E89" i="1"/>
  <c r="K89" i="1" s="1"/>
  <c r="B87" i="1"/>
  <c r="E85" i="1"/>
  <c r="K85" i="1" s="1"/>
  <c r="B80" i="1"/>
  <c r="E78" i="1"/>
  <c r="K78" i="1" s="1"/>
  <c r="B74" i="1"/>
  <c r="E72" i="1"/>
  <c r="B61" i="1"/>
  <c r="B53" i="1"/>
  <c r="E51" i="1"/>
  <c r="K51" i="1" s="1"/>
  <c r="B50" i="1"/>
  <c r="K50" i="1" s="1"/>
  <c r="E48" i="1"/>
  <c r="K48" i="1" s="1"/>
  <c r="B47" i="1"/>
  <c r="K47" i="1" s="1"/>
  <c r="E45" i="1"/>
  <c r="K45" i="1" s="1"/>
  <c r="B43" i="1"/>
  <c r="E41" i="1"/>
  <c r="K41" i="1" s="1"/>
  <c r="B37" i="1"/>
  <c r="E35" i="1"/>
  <c r="K35" i="1" s="1"/>
  <c r="B31" i="1"/>
  <c r="E29" i="1"/>
  <c r="K29" i="1" s="1"/>
  <c r="B22" i="1"/>
  <c r="E20" i="1"/>
  <c r="K20" i="1" s="1"/>
  <c r="B16" i="1"/>
  <c r="E14" i="1"/>
  <c r="K14" i="1" s="1"/>
  <c r="B13" i="1"/>
  <c r="K13" i="1" s="1"/>
  <c r="B106" i="1" l="1"/>
  <c r="K106" i="1" s="1"/>
  <c r="K105" i="1"/>
  <c r="B160" i="1"/>
  <c r="K159" i="1"/>
  <c r="B111" i="1"/>
  <c r="K110" i="1"/>
  <c r="B133" i="1"/>
  <c r="K132" i="1"/>
  <c r="B193" i="1"/>
  <c r="K193" i="1" s="1"/>
  <c r="K192" i="1"/>
  <c r="B269" i="1"/>
  <c r="K268" i="1"/>
  <c r="B17" i="1"/>
  <c r="K17" i="1" s="1"/>
  <c r="K16" i="1"/>
  <c r="B44" i="1"/>
  <c r="K44" i="1" s="1"/>
  <c r="K43" i="1"/>
  <c r="E59" i="1"/>
  <c r="K59" i="1" s="1"/>
  <c r="K72" i="1"/>
  <c r="B139" i="1"/>
  <c r="K138" i="1"/>
  <c r="B62" i="1"/>
  <c r="K61" i="1"/>
  <c r="B75" i="1"/>
  <c r="K75" i="1" s="1"/>
  <c r="K74" i="1"/>
  <c r="B23" i="1"/>
  <c r="K22" i="1"/>
  <c r="B224" i="1"/>
  <c r="K223" i="1"/>
  <c r="B88" i="1"/>
  <c r="K88" i="1" s="1"/>
  <c r="K87" i="1"/>
  <c r="B129" i="1"/>
  <c r="K129" i="1" s="1"/>
  <c r="K128" i="1"/>
  <c r="B118" i="1"/>
  <c r="K117" i="1"/>
  <c r="B172" i="1"/>
  <c r="K171" i="1"/>
  <c r="B81" i="1"/>
  <c r="K80" i="1"/>
  <c r="B153" i="1"/>
  <c r="K152" i="1"/>
  <c r="B204" i="1"/>
  <c r="K204" i="1" s="1"/>
  <c r="K203" i="1"/>
  <c r="B96" i="1"/>
  <c r="K95" i="1"/>
  <c r="B146" i="1"/>
  <c r="K145" i="1"/>
  <c r="B200" i="1"/>
  <c r="K200" i="1" s="1"/>
  <c r="K199" i="1"/>
  <c r="B32" i="1"/>
  <c r="K31" i="1"/>
  <c r="B232" i="1"/>
  <c r="K232" i="1" s="1"/>
  <c r="K231" i="1"/>
  <c r="B38" i="1"/>
  <c r="K37" i="1"/>
  <c r="B54" i="1"/>
  <c r="K53" i="1"/>
  <c r="B237" i="1"/>
  <c r="K236" i="1"/>
  <c r="E10" i="2"/>
  <c r="E91" i="2"/>
  <c r="E105" i="2"/>
  <c r="E161" i="2"/>
  <c r="E202" i="2"/>
  <c r="J202" i="2" s="1"/>
  <c r="E241" i="2"/>
  <c r="E53" i="2"/>
  <c r="E148" i="2"/>
  <c r="E10" i="1"/>
  <c r="K10" i="1" s="1"/>
  <c r="E114" i="1"/>
  <c r="K114" i="1" s="1"/>
  <c r="E184" i="1"/>
  <c r="K184" i="1" s="1"/>
  <c r="E19" i="1"/>
  <c r="K19" i="1" s="1"/>
  <c r="E196" i="1"/>
  <c r="K196" i="1" s="1"/>
  <c r="E243" i="1"/>
  <c r="K243" i="1" s="1"/>
  <c r="E205" i="1"/>
  <c r="K205" i="1" s="1"/>
  <c r="E125" i="1"/>
  <c r="K125" i="1" s="1"/>
  <c r="E156" i="1"/>
  <c r="K156" i="1" s="1"/>
  <c r="E77" i="1"/>
  <c r="K77" i="1" s="1"/>
  <c r="B134" i="1" l="1"/>
  <c r="K134" i="1" s="1"/>
  <c r="K133" i="1"/>
  <c r="B238" i="1"/>
  <c r="K237" i="1"/>
  <c r="B119" i="1"/>
  <c r="K119" i="1" s="1"/>
  <c r="K118" i="1"/>
  <c r="B63" i="1"/>
  <c r="K62" i="1"/>
  <c r="B112" i="1"/>
  <c r="K112" i="1" s="1"/>
  <c r="K111" i="1"/>
  <c r="B147" i="1"/>
  <c r="K146" i="1"/>
  <c r="B82" i="1"/>
  <c r="K81" i="1"/>
  <c r="B97" i="1"/>
  <c r="K96" i="1"/>
  <c r="B173" i="1"/>
  <c r="K172" i="1"/>
  <c r="B225" i="1"/>
  <c r="K224" i="1"/>
  <c r="B140" i="1"/>
  <c r="K139" i="1"/>
  <c r="B270" i="1"/>
  <c r="K270" i="1" s="1"/>
  <c r="B161" i="1"/>
  <c r="K161" i="1" s="1"/>
  <c r="K160" i="1"/>
  <c r="B33" i="1"/>
  <c r="K33" i="1" s="1"/>
  <c r="K32" i="1"/>
  <c r="B24" i="1"/>
  <c r="K23" i="1"/>
  <c r="B55" i="1"/>
  <c r="K54" i="1"/>
  <c r="B154" i="1"/>
  <c r="K154" i="1" s="1"/>
  <c r="K153" i="1"/>
  <c r="B39" i="1"/>
  <c r="K38" i="1"/>
  <c r="E147" i="2"/>
  <c r="H147" i="2" s="1"/>
  <c r="E201" i="2"/>
  <c r="J201" i="2" s="1"/>
  <c r="E9" i="2"/>
  <c r="H9" i="2" s="1"/>
  <c r="E9" i="1"/>
  <c r="E183" i="1"/>
  <c r="H9" i="1" l="1"/>
  <c r="K9" i="1"/>
  <c r="B56" i="1"/>
  <c r="K55" i="1"/>
  <c r="B98" i="1"/>
  <c r="K97" i="1"/>
  <c r="B64" i="1"/>
  <c r="K63" i="1"/>
  <c r="B174" i="1"/>
  <c r="K173" i="1"/>
  <c r="B25" i="1"/>
  <c r="K24" i="1"/>
  <c r="B141" i="1"/>
  <c r="K141" i="1" s="1"/>
  <c r="K140" i="1"/>
  <c r="B83" i="1"/>
  <c r="K82" i="1"/>
  <c r="B40" i="1"/>
  <c r="K40" i="1" s="1"/>
  <c r="K39" i="1"/>
  <c r="B226" i="1"/>
  <c r="K225" i="1"/>
  <c r="B148" i="1"/>
  <c r="K148" i="1" s="1"/>
  <c r="K147" i="1"/>
  <c r="B239" i="1"/>
  <c r="K238" i="1"/>
  <c r="H183" i="1"/>
  <c r="K183" i="1"/>
  <c r="E269" i="1"/>
  <c r="B175" i="1" l="1"/>
  <c r="K175" i="1" s="1"/>
  <c r="K174" i="1"/>
  <c r="B240" i="1"/>
  <c r="K239" i="1"/>
  <c r="B84" i="1"/>
  <c r="K84" i="1" s="1"/>
  <c r="K83" i="1"/>
  <c r="B65" i="1"/>
  <c r="K64" i="1"/>
  <c r="B99" i="1"/>
  <c r="K99" i="1" s="1"/>
  <c r="K98" i="1"/>
  <c r="H269" i="1"/>
  <c r="K269" i="1"/>
  <c r="B227" i="1"/>
  <c r="K227" i="1" s="1"/>
  <c r="K226" i="1"/>
  <c r="B26" i="1"/>
  <c r="K25" i="1"/>
  <c r="B57" i="1"/>
  <c r="K57" i="1" s="1"/>
  <c r="K56" i="1"/>
  <c r="E266" i="1"/>
  <c r="B27" i="1" l="1"/>
  <c r="K27" i="1" s="1"/>
  <c r="K26" i="1"/>
  <c r="B66" i="1"/>
  <c r="K65" i="1"/>
  <c r="B241" i="1"/>
  <c r="K241" i="1" s="1"/>
  <c r="K240" i="1"/>
  <c r="E257" i="1"/>
  <c r="K266" i="1"/>
  <c r="B67" i="1" l="1"/>
  <c r="K66" i="1"/>
  <c r="E271" i="1"/>
  <c r="E272" i="1" s="1"/>
  <c r="K257" i="1"/>
  <c r="B68" i="1" l="1"/>
  <c r="K67" i="1"/>
  <c r="B69" i="1" l="1"/>
  <c r="K68" i="1"/>
  <c r="B70" i="1" l="1"/>
  <c r="K69" i="1"/>
  <c r="B71" i="1" l="1"/>
  <c r="K71" i="1" s="1"/>
  <c r="K70" i="1"/>
</calcChain>
</file>

<file path=xl/sharedStrings.xml><?xml version="1.0" encoding="utf-8"?>
<sst xmlns="http://schemas.openxmlformats.org/spreadsheetml/2006/main" count="1636" uniqueCount="1470">
  <si>
    <t>ACTIVOS</t>
  </si>
  <si>
    <t>FONDOS DISPONIBLES</t>
  </si>
  <si>
    <t>CAJA</t>
  </si>
  <si>
    <t>Efectivo</t>
  </si>
  <si>
    <t>Caja chica</t>
  </si>
  <si>
    <t>BANCOS Y OTRAS INSTITUCIONES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</si>
  <si>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</si>
  <si>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</si>
  <si>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</si>
  <si>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</si>
  <si>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NO PRIVATIVAS</t>
  </si>
  <si>
    <t>INVERSIONES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</si>
  <si>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</si>
  <si>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</si>
  <si>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</si>
  <si>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</si>
  <si>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</si>
  <si>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</si>
  <si>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</si>
  <si>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</si>
  <si>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 xml:space="preserve">INVERSIONES RENTA FIJA SECTOR NO FINANCIERO PRIVADO </t>
  </si>
  <si>
    <t>Obligaciones emitidas por instituciones no financieras</t>
  </si>
  <si>
    <t>Papel comercial emitido por instituciones no financieras</t>
  </si>
  <si>
    <t>Reportos bursátiles</t>
  </si>
  <si>
    <t>INVERSIONES RENTA FIJA SECTOR FINANCIERO PÚBLICO</t>
  </si>
  <si>
    <t>Obligaciones emitidas por instituciones financieras públicas</t>
  </si>
  <si>
    <t>Papel comercial emitido por instituciones financieras públicas</t>
  </si>
  <si>
    <t xml:space="preserve">INVERSIONES RENTA FIJA SECTOR NO FINANCIERO PÚBLICO </t>
  </si>
  <si>
    <t>Obligaciones emitidas por instituciones no financieras públicas</t>
  </si>
  <si>
    <t>Papel comercial emitido por instituciones no financieras públicas</t>
  </si>
  <si>
    <t>INVERSIONES RENTA VARIABLE SECTOR FINANCIERO PRIVADO</t>
  </si>
  <si>
    <t>Acciones</t>
  </si>
  <si>
    <t>INVERSIONES RENTA VARIABLE SECTOR NO FINANCIERO PRIVADO</t>
  </si>
  <si>
    <t xml:space="preserve">(PROVISIONES PARA INVERSIONES NO PRIVATIVAS) 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</si>
  <si>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</si>
  <si>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</si>
  <si>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</si>
  <si>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</si>
  <si>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</si>
  <si>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</si>
  <si>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</si>
  <si>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</si>
  <si>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</si>
  <si>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</si>
  <si>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</si>
  <si>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</si>
  <si>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</si>
  <si>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</si>
  <si>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</si>
  <si>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</si>
  <si>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</si>
  <si>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</si>
  <si>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</si>
  <si>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</si>
  <si>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(PROVISIONES PARA INVERSIONES PRIVATIVAS)</t>
  </si>
  <si>
    <t xml:space="preserve">(Quirografarios) </t>
  </si>
  <si>
    <t xml:space="preserve">(Prendarios) </t>
  </si>
  <si>
    <t xml:space="preserve">(Hipotecarios) </t>
  </si>
  <si>
    <t>CUENTAS POR COBRAR</t>
  </si>
  <si>
    <t>RENDIMIENTOS POR COBRAR INVERSIONES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</si>
  <si>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</si>
  <si>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</si>
  <si>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</si>
  <si>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</si>
  <si>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</si>
  <si>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</si>
  <si>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</si>
  <si>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</si>
  <si>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</si>
  <si>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</si>
  <si>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</si>
  <si>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</si>
  <si>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</si>
  <si>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</si>
  <si>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NO PRIVATIVAS VENCIDAS</t>
  </si>
  <si>
    <t>PLANILLAS EMITIDAS</t>
  </si>
  <si>
    <t xml:space="preserve">Aportes 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</si>
  <si>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</si>
  <si>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</si>
  <si>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</si>
  <si>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</si>
  <si>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</si>
  <si>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</si>
  <si>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</si>
  <si>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</si>
  <si>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</si>
  <si>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</si>
  <si>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 xml:space="preserve">INVERSIÓN EN PROYECTOS INMOBILIARIOS </t>
  </si>
  <si>
    <r>
      <t>PROYECTOS INMOBILIARIOS</t>
    </r>
    <r>
      <rPr>
        <sz val="8"/>
        <rFont val="Arial"/>
        <family val="2"/>
      </rPr>
      <t xml:space="preserve"> </t>
    </r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</si>
  <si>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</si>
  <si>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</si>
  <si>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</si>
  <si>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</si>
  <si>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</si>
  <si>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</si>
  <si>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 xml:space="preserve">Inmuebles para arrendar 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</si>
  <si>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</si>
  <si>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</si>
  <si>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</si>
  <si>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</si>
  <si>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</si>
  <si>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</si>
  <si>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y remodelaciones en curso</t>
  </si>
  <si>
    <t>BIENES MUEBLES</t>
  </si>
  <si>
    <t>Muebles y enseres</t>
  </si>
  <si>
    <t>Equipo de oficina</t>
  </si>
  <si>
    <t>Equipo de computación</t>
  </si>
  <si>
    <t>Vehículos</t>
  </si>
  <si>
    <t>(DEPRECIACIÓN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</si>
  <si>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</si>
  <si>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</si>
  <si>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</si>
  <si>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</si>
  <si>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</si>
  <si>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</si>
  <si>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</si>
  <si>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</si>
  <si>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</si>
  <si>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</si>
  <si>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</si>
  <si>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</si>
  <si>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</si>
  <si>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</si>
  <si>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</si>
  <si>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</si>
  <si>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</si>
  <si>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</si>
  <si>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</si>
  <si>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</si>
  <si>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</si>
  <si>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</si>
  <si>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</si>
  <si>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</si>
  <si>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</si>
  <si>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</si>
  <si>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</si>
  <si>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</si>
  <si>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</si>
  <si>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</si>
  <si>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</si>
  <si>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 xml:space="preserve">Proyectos inmobiliarios  </t>
  </si>
  <si>
    <t>Proyectos terminados</t>
  </si>
  <si>
    <t>Propiedad y equipo</t>
  </si>
  <si>
    <t>Fideicomisos de administración</t>
  </si>
  <si>
    <t>Fideicomisos en garantía</t>
  </si>
  <si>
    <t xml:space="preserve">OTROS 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</si>
  <si>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</si>
  <si>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</si>
  <si>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</si>
  <si>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</si>
  <si>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</si>
  <si>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</si>
  <si>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</si>
  <si>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</si>
  <si>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</si>
  <si>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</si>
  <si>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</si>
  <si>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</si>
  <si>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 xml:space="preserve">Aporte adicional personal </t>
  </si>
  <si>
    <t>Aportes retiro voluntario con relación laboral</t>
  </si>
  <si>
    <t>Aportes retiro voluntario sin relación laboral</t>
  </si>
  <si>
    <t>BENEFICIO DEFINIDO</t>
  </si>
  <si>
    <t xml:space="preserve">CUENTAS POR PAGAR </t>
  </si>
  <si>
    <t>PRESTACIONES LIQUIDADAS POR PAGAR</t>
  </si>
  <si>
    <t>Cesantía</t>
  </si>
  <si>
    <t>Jubilación</t>
  </si>
  <si>
    <t>Otras prestaciones</t>
  </si>
  <si>
    <t>PLANILLAS EMITIDAS POR PAGAR</t>
  </si>
  <si>
    <t>Aportes</t>
  </si>
  <si>
    <t>CONTRIBUCIONES</t>
  </si>
  <si>
    <t>Superintendencia de Bancos y Seguros</t>
  </si>
  <si>
    <t>IMPUESTOS Y TASAS</t>
  </si>
  <si>
    <t>Impuestos municipales</t>
  </si>
  <si>
    <t>Retenciones IVA</t>
  </si>
  <si>
    <t>TASA DE ADMINISTRACIÓN BIESS</t>
  </si>
  <si>
    <t>OTRAS CUENTAS POR PAGAR</t>
  </si>
  <si>
    <t>Intereses por pagar</t>
  </si>
  <si>
    <t xml:space="preserve">Proveedores </t>
  </si>
  <si>
    <t>Honorarios por pagar</t>
  </si>
  <si>
    <t>Servicios básicos por pagar</t>
  </si>
  <si>
    <t>Dietas</t>
  </si>
  <si>
    <t>Cheques girados no cobrados</t>
  </si>
  <si>
    <t>Otras cuentas por pagar</t>
  </si>
  <si>
    <t>OBLIGACIONES FINANCIERAS</t>
  </si>
  <si>
    <t>SOBREGIROS BANCARIOS</t>
  </si>
  <si>
    <t>OBLIGACIONES CON BANCOS Y OTRAS INSTITUCIONES FINANCIERAS LOCALES</t>
  </si>
  <si>
    <t>OBLIGACIONES CON BANCOS Y OTRAS INSTITUCIONES FINANCIERAS DEL EXTERIOR</t>
  </si>
  <si>
    <t>OTRAS OBLIGACIONES</t>
  </si>
  <si>
    <t>OBLIGACIONES PATRONALES</t>
  </si>
  <si>
    <t>REMUNERACIONES POR PAGAR</t>
  </si>
  <si>
    <t>BENEFICIOS SOCIALES</t>
  </si>
  <si>
    <t>APORTES Y RETENCIONES IESS</t>
  </si>
  <si>
    <t>FONDO DE RESERVA</t>
  </si>
  <si>
    <t>RETENCIONES EN LA FUENTE</t>
  </si>
  <si>
    <t>RETENCIONES JUDICIALES</t>
  </si>
  <si>
    <t>GASTOS DE REPRESENTACIÓN</t>
  </si>
  <si>
    <t>OTRAS RETENCIONES Y DESCUENTOS</t>
  </si>
  <si>
    <t>OTROS PASIVOS</t>
  </si>
  <si>
    <t xml:space="preserve">INGRESOS RECIBIDOS POR ANTICIPADO 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</si>
  <si>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</si>
  <si>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</si>
  <si>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</si>
  <si>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</si>
  <si>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</si>
  <si>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</si>
  <si>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</si>
  <si>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</si>
  <si>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</si>
  <si>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</si>
  <si>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</si>
  <si>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</si>
  <si>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</si>
  <si>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 xml:space="preserve">SUPERÁVIT POR VALUACIONES </t>
  </si>
  <si>
    <t>SUPERÁVIT POR VALUACIÓN DE PROPIEDADES</t>
  </si>
  <si>
    <t>SUPERÁVIT POR VALUACIÓN DE INVERSIONES EN ACCIONES</t>
  </si>
  <si>
    <t>OTROS APORTES RESTRINGIDOS</t>
  </si>
  <si>
    <t xml:space="preserve">CESANTÍA </t>
  </si>
  <si>
    <t>RESULTADOS</t>
  </si>
  <si>
    <t>EXCEDENTES ACUMULADOS</t>
  </si>
  <si>
    <t>(PÉRDIDAS ACUMULADAS)</t>
  </si>
  <si>
    <t>EXCEDENTES DEL EJERCICIO</t>
  </si>
  <si>
    <t>(PÉRDIDAS DEL EJERCICIO)</t>
  </si>
  <si>
    <t>2 + 3</t>
  </si>
  <si>
    <t>PASIVO + PATRIMONIO</t>
  </si>
  <si>
    <t>DIFERENCIA</t>
  </si>
  <si>
    <t>GASTOS</t>
  </si>
  <si>
    <t>PÉRDIDA EN VENTA O VALUACIÓN DE ACTIVOS</t>
  </si>
  <si>
    <t>PÉRDIDA EN VENTA DE INVERSIONES NO PRIVATIVAS</t>
  </si>
  <si>
    <t>PÉRDIDA EN VALUACIÓN DE INVERSIONES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</si>
  <si>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</si>
  <si>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</si>
  <si>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</si>
  <si>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</si>
  <si>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</si>
  <si>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 xml:space="preserve">PÉRDIDA POR DISPOSICIÓN O VALUACIÓN DE PROYECTOS 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</si>
  <si>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</si>
  <si>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</si>
  <si>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</si>
  <si>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</si>
  <si>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</si>
  <si>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</si>
  <si>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</si>
  <si>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</si>
  <si>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</si>
  <si>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</si>
  <si>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</si>
  <si>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</si>
  <si>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</si>
  <si>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</si>
  <si>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</si>
  <si>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</si>
  <si>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</si>
  <si>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</si>
  <si>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</si>
  <si>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</si>
  <si>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</si>
  <si>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</si>
  <si>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</si>
  <si>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</si>
  <si>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</si>
  <si>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</si>
  <si>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</si>
  <si>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</si>
  <si>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</si>
  <si>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</si>
  <si>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</si>
  <si>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</si>
  <si>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</si>
  <si>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</si>
  <si>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</si>
  <si>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</si>
  <si>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</si>
  <si>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de equipos informáticos</t>
  </si>
  <si>
    <t>Arrendamientos y licencias de uso de paquetes informáticos</t>
  </si>
  <si>
    <t>HONORARIOS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</si>
  <si>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</si>
  <si>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</si>
  <si>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</si>
  <si>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</si>
  <si>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</si>
  <si>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</si>
  <si>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</si>
  <si>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</si>
  <si>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</si>
  <si>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</si>
  <si>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 Y OPERATIVOS</t>
  </si>
  <si>
    <t>TÍTULOS Y VALORES</t>
  </si>
  <si>
    <t>Comisión en compra o venta de inversiones</t>
  </si>
  <si>
    <t xml:space="preserve">Prima en compra de inversiones </t>
  </si>
  <si>
    <t>COSTOS FINANCIEROS</t>
  </si>
  <si>
    <t>Intereses en préstamos</t>
  </si>
  <si>
    <t>Gastos bancarios</t>
  </si>
  <si>
    <t>COSTOS POR SERVICIOS FIDUCIARIOS</t>
  </si>
  <si>
    <t>GASTOS POR TASA DE ADMINISTRACIÓN PAGADA AL BIESS</t>
  </si>
  <si>
    <t>GASTOS NO OPERATIVOS</t>
  </si>
  <si>
    <t>IMPUESTOS, TASAS Y CONTRIBUCIONES</t>
  </si>
  <si>
    <t>Impuestos y tasas</t>
  </si>
  <si>
    <t xml:space="preserve">Contribución a la Superintendencia de Bancos y Seguros 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</si>
  <si>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</si>
  <si>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</si>
  <si>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</si>
  <si>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</si>
  <si>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</si>
  <si>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</si>
  <si>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</si>
  <si>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</si>
  <si>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</si>
  <si>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</si>
  <si>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</si>
  <si>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INVERSIONES NO PRIVATIVAS</t>
  </si>
  <si>
    <t>Provisión general</t>
  </si>
  <si>
    <t>PROVISIONES INVERSIONES PRIVATIVAS</t>
  </si>
  <si>
    <t>Por préstamos quirografarios</t>
  </si>
  <si>
    <t>Por préstamos prendarios</t>
  </si>
  <si>
    <t>Por préstamos hipotecarios</t>
  </si>
  <si>
    <t>PROVISIONES CUENTAS POR COBRAR</t>
  </si>
  <si>
    <t>Rendimientos inversiones no privativas</t>
  </si>
  <si>
    <t xml:space="preserve">Intereses inversiones privativas </t>
  </si>
  <si>
    <t>Inversiones no privativas vencidas</t>
  </si>
  <si>
    <t>Otras cuentas por cobrar</t>
  </si>
  <si>
    <t>PROVISIONES PARA PROYECTOS INMOBILIARIOS</t>
  </si>
  <si>
    <t>Proyectos inmobiliarios</t>
  </si>
  <si>
    <t>PROVISIONES BIENES ADJUDICADOS POR PAGO Y RECIBIDOS EN DACIÓN</t>
  </si>
  <si>
    <t>Mobiliario, maquinaria y equipo</t>
  </si>
  <si>
    <t>Unidades de transporte</t>
  </si>
  <si>
    <t>Títulos valores</t>
  </si>
  <si>
    <t>PROVISIONES PARA OTROS ACTIVOS</t>
  </si>
  <si>
    <t xml:space="preserve">Derechos fiduciarios </t>
  </si>
  <si>
    <t>OTROS GASTOS Y PÉRDIDAS</t>
  </si>
  <si>
    <t>SEGUROS</t>
  </si>
  <si>
    <t>Gasto custodia de valores</t>
  </si>
  <si>
    <t>INGRESOS</t>
  </si>
  <si>
    <t>INTERESES Y RENDIMIENTOS GANADOS</t>
  </si>
  <si>
    <t>POR INVERSIONES NO PRIVATIVAS</t>
  </si>
  <si>
    <t>POR INVERSIONES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</si>
  <si>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</si>
  <si>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</si>
  <si>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</si>
  <si>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</si>
  <si>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</si>
  <si>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NO PRIVATIVAS</t>
  </si>
  <si>
    <t>GANANCIA EN VALUACIÓN DE INVERSIONES NO PRIVATIVAS</t>
  </si>
  <si>
    <t>GANANCIA EN VENTA DE INVERSIONES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</si>
  <si>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</si>
  <si>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</si>
  <si>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</si>
  <si>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</si>
  <si>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</si>
  <si>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PARA LA VENTA</t>
  </si>
  <si>
    <t>GANANCIA POR AJUSTES O VALUACIÓN DE DERECHOS FIDUCIARIOS</t>
  </si>
  <si>
    <t>OTROS INGRESOS</t>
  </si>
  <si>
    <t xml:space="preserve">ARRIENDOS </t>
  </si>
  <si>
    <t>RECUPERACION DE ACTIVOS FINANCIEROS CASTIGADOS</t>
  </si>
  <si>
    <r>
      <t>COMISIONES POR SERVICIOS</t>
    </r>
    <r>
      <rPr>
        <sz val="8"/>
        <rFont val="Arial"/>
        <family val="2"/>
      </rPr>
      <t xml:space="preserve"> </t>
    </r>
  </si>
  <si>
    <t>INGRESOS VARIOS</t>
  </si>
  <si>
    <t>Reversión de provisiones</t>
  </si>
  <si>
    <t>Otros ingresos</t>
  </si>
  <si>
    <t>PÉRDIDAS Y GANANCIAS</t>
  </si>
  <si>
    <t xml:space="preserve">CUENTAS DE ORDEN </t>
  </si>
  <si>
    <t>CUENTAS DE ORDEN DEUDORAS PROPIAS DEL FONDO</t>
  </si>
  <si>
    <t>ACTIVOS EN CUSTODIA DE TERCEROS</t>
  </si>
  <si>
    <t xml:space="preserve">Pagarés </t>
  </si>
  <si>
    <t>Prendas</t>
  </si>
  <si>
    <t xml:space="preserve">Hipoteca </t>
  </si>
  <si>
    <t>ACTIVOS ENTREGADOS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</si>
  <si>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</si>
  <si>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</si>
  <si>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</si>
  <si>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</si>
  <si>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</si>
  <si>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</si>
  <si>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</si>
  <si>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</si>
  <si>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r>
      <t>OTRAS CUENTAS DE ORDEN DEUDORAS</t>
    </r>
    <r>
      <rPr>
        <sz val="8"/>
        <rFont val="Arial"/>
        <family val="2"/>
      </rPr>
      <t xml:space="preserve"> </t>
    </r>
  </si>
  <si>
    <t>DEUDORAS POR  CONTRA PROPIAS DEL FONDO</t>
  </si>
  <si>
    <t>VALORES EN CUSTODIA DE TERCEROS</t>
  </si>
  <si>
    <t>OTRAS CUENTAS DE ORDEN DEUDORAS</t>
  </si>
  <si>
    <t>ACREEDORAS POR  CONTRA PROPIAS DEL FONDO</t>
  </si>
  <si>
    <t>VALORES Y BIENES RECIBIDOS DE TERCEROS</t>
  </si>
  <si>
    <t xml:space="preserve"> PROVISIONES CONSTITUÍDAS</t>
  </si>
  <si>
    <t>DEFICIENCIA DE PROVISIONES</t>
  </si>
  <si>
    <t>CUENTAS INDIVIDUALES POR SEPARACIÓN VOLUNTARIA</t>
  </si>
  <si>
    <t>OTRAS CUENTAS DE ORDEN ACREEDORAS</t>
  </si>
  <si>
    <t>CUENTAS DE ORDEN ACREEDORAS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</si>
  <si>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</si>
  <si>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</si>
  <si>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</si>
  <si>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</si>
  <si>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</si>
  <si>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</si>
  <si>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CONSTITUIDAS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</si>
  <si>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</si>
  <si>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</si>
  <si>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</si>
  <si>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</si>
  <si>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</si>
  <si>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</si>
  <si>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</si>
  <si>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</si>
  <si>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</si>
  <si>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</si>
  <si>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</si>
  <si>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</si>
  <si>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</si>
  <si>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</si>
  <si>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</si>
  <si>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</si>
  <si>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</si>
  <si>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</si>
  <si>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CÓDIGO</t>
  </si>
  <si>
    <t>CUENTA</t>
  </si>
  <si>
    <t>NOTAS</t>
  </si>
  <si>
    <t>SALDO</t>
  </si>
  <si>
    <t>ESTADO DE SITUACIÓN FINANCIERA</t>
  </si>
  <si>
    <t>CÓDIGO:</t>
  </si>
  <si>
    <t>ESTADO DE RESULTADO INTEGRAL</t>
  </si>
  <si>
    <t>LCDO. BYRON BOLAÑOS</t>
  </si>
  <si>
    <t>CONTADOR</t>
  </si>
  <si>
    <t>1-1-01-05-01-01-00</t>
  </si>
  <si>
    <t>1-1-01-10-02-00-00</t>
  </si>
  <si>
    <t>1-1-02-05-01-00-00</t>
  </si>
  <si>
    <t>1-1-02-05-02-00-00</t>
  </si>
  <si>
    <t>1-1-02-05-04-00-00</t>
  </si>
  <si>
    <t>1-2-01-05-04-00-00</t>
  </si>
  <si>
    <t>1-2-01-05-05-00-00</t>
  </si>
  <si>
    <t>1-2-01-05-06-00-00</t>
  </si>
  <si>
    <t>1-2-01-05-08-00-00</t>
  </si>
  <si>
    <t>1-2-01-05-12-00-00</t>
  </si>
  <si>
    <t>1-2-01-05-19-00-00</t>
  </si>
  <si>
    <t>1-3-01-00-01-00-00</t>
  </si>
  <si>
    <t>1-3-01-00-02-00-00</t>
  </si>
  <si>
    <t>1-3-01-00-03-00-00</t>
  </si>
  <si>
    <t>1-3-03-00-01-00-00</t>
  </si>
  <si>
    <t>1-3-04-00-01-00-00</t>
  </si>
  <si>
    <t>1-3-04-00-02-00-00</t>
  </si>
  <si>
    <t>1-3-04-00-03-00-00</t>
  </si>
  <si>
    <t>1-3-04-00-04-00-00</t>
  </si>
  <si>
    <t>1-3-09-00-01-00-00</t>
  </si>
  <si>
    <t>1-3-99-05-00-00-00</t>
  </si>
  <si>
    <t>1-4-01-05-04-00-00</t>
  </si>
  <si>
    <t>1-4-01-05-06-00-00</t>
  </si>
  <si>
    <t>1-4-01-05-08-00-00</t>
  </si>
  <si>
    <t>1-4-01-05-09-00-00</t>
  </si>
  <si>
    <t>1-4-01-05-26-00-00</t>
  </si>
  <si>
    <t>1-4-03-10-01-00-00</t>
  </si>
  <si>
    <t>1-4-03-10-27-00-00</t>
  </si>
  <si>
    <t>1-4-03-10-28-00-00</t>
  </si>
  <si>
    <t>1-4-03-10-36-00-00</t>
  </si>
  <si>
    <t>1-4-03-10-38-00-00</t>
  </si>
  <si>
    <t>1-4-03-10-40-00-00</t>
  </si>
  <si>
    <t>1-4-03-90-01-00-00</t>
  </si>
  <si>
    <t>1-4-05-05-01-00-00</t>
  </si>
  <si>
    <t>1-4-05-05-03-00-00</t>
  </si>
  <si>
    <t>1-4-05-05-04-00-00</t>
  </si>
  <si>
    <t>1-4-05-05-05-00-00</t>
  </si>
  <si>
    <t>1-4-05-05-08-00-00</t>
  </si>
  <si>
    <t>1-4-05-05-09-00-00</t>
  </si>
  <si>
    <t>1-4-05-05-10-00-00</t>
  </si>
  <si>
    <t>1-4-05-05-11-00-00</t>
  </si>
  <si>
    <t>1-4-05-05-18-00-00</t>
  </si>
  <si>
    <t>1-4-05-05-19-00-00</t>
  </si>
  <si>
    <t>1-4-05-05-21-00-00</t>
  </si>
  <si>
    <t>1-4-05-05-22-00-00</t>
  </si>
  <si>
    <t>1-4-05-05-31-00-00</t>
  </si>
  <si>
    <t>1-4-05-05-34-00-00</t>
  </si>
  <si>
    <t>1-4-05-05-42-00-00</t>
  </si>
  <si>
    <t>1-4-05-05-45-00-00</t>
  </si>
  <si>
    <t>1-4-05-05-50-00-00</t>
  </si>
  <si>
    <t>1-4-05-05-51-00-00</t>
  </si>
  <si>
    <t>1-4-05-05-53-00-00</t>
  </si>
  <si>
    <t>1-4-05-05-54-00-00</t>
  </si>
  <si>
    <t>1-4-05-05-56-00-00</t>
  </si>
  <si>
    <t>1-4-05-05-65-00-00</t>
  </si>
  <si>
    <t>1-4-05-05-67-00-00</t>
  </si>
  <si>
    <t>1-4-05-05-74-00-00</t>
  </si>
  <si>
    <t>1-4-05-05-80-00-00</t>
  </si>
  <si>
    <t>1-4-05-05-82-00-00</t>
  </si>
  <si>
    <t>1-4-05-05-83-00-00</t>
  </si>
  <si>
    <t>1-4-05-05-92-00-00</t>
  </si>
  <si>
    <t>1-4-05-05-96-00-00</t>
  </si>
  <si>
    <t>1-4-05-10-01-01-00</t>
  </si>
  <si>
    <t>1-4-05-10-01-04-00</t>
  </si>
  <si>
    <t>1-4-05-10-01-05-00</t>
  </si>
  <si>
    <t>1-4-05-10-01-08-00</t>
  </si>
  <si>
    <t>1-4-05-10-01-09-00</t>
  </si>
  <si>
    <t>1-4-05-10-01-10-00</t>
  </si>
  <si>
    <t>1-4-05-10-01-11-00</t>
  </si>
  <si>
    <t>1-4-05-10-01-18-00</t>
  </si>
  <si>
    <t>1-4-05-10-01-21-00</t>
  </si>
  <si>
    <t>1-4-05-10-01-27-00</t>
  </si>
  <si>
    <t>1-4-05-10-01-50-00</t>
  </si>
  <si>
    <t>1-4-05-10-01-56-00</t>
  </si>
  <si>
    <t>1-4-05-10-01-80-00</t>
  </si>
  <si>
    <t>1-4-05-10-01-96-00</t>
  </si>
  <si>
    <t>1-4-05-10-01-97-00</t>
  </si>
  <si>
    <t>1-4-05-10-02-04-00</t>
  </si>
  <si>
    <t>1-4-05-10-02-05-00</t>
  </si>
  <si>
    <t>1-4-05-10-02-08-00</t>
  </si>
  <si>
    <t>1-4-05-10-02-09-00</t>
  </si>
  <si>
    <t>1-4-05-10-02-11-00</t>
  </si>
  <si>
    <t>1-4-05-10-02-18-00</t>
  </si>
  <si>
    <t>1-4-05-10-02-21-00</t>
  </si>
  <si>
    <t>1-4-05-10-02-24-00</t>
  </si>
  <si>
    <t>1-4-05-10-02-27-00</t>
  </si>
  <si>
    <t>1-4-05-10-02-31-00</t>
  </si>
  <si>
    <t>1-4-05-10-02-42-00</t>
  </si>
  <si>
    <t>1-4-05-10-02-43-00</t>
  </si>
  <si>
    <t>1-4-05-10-02-45-00</t>
  </si>
  <si>
    <t>1-4-05-10-02-58-00</t>
  </si>
  <si>
    <t>1-4-05-10-03-01-00</t>
  </si>
  <si>
    <t>1-4-05-10-03-03-00</t>
  </si>
  <si>
    <t>1-4-05-10-03-04-00</t>
  </si>
  <si>
    <t>1-4-05-10-03-05-00</t>
  </si>
  <si>
    <t>1-4-05-10-03-08-00</t>
  </si>
  <si>
    <t>1-4-05-10-03-09-00</t>
  </si>
  <si>
    <t>1-4-05-10-03-10-00</t>
  </si>
  <si>
    <t>1-4-05-10-03-11-00</t>
  </si>
  <si>
    <t>1-4-05-10-03-18-00</t>
  </si>
  <si>
    <t>1-4-05-10-03-21-00</t>
  </si>
  <si>
    <t>1-4-05-10-03-24-00</t>
  </si>
  <si>
    <t>1-4-05-10-03-27-00</t>
  </si>
  <si>
    <t>1-4-05-10-03-31-00</t>
  </si>
  <si>
    <t>1-4-05-10-03-42-00</t>
  </si>
  <si>
    <t>1-4-05-10-03-45-00</t>
  </si>
  <si>
    <t>1-4-05-10-03-50-00</t>
  </si>
  <si>
    <t>1-4-05-10-03-52-00</t>
  </si>
  <si>
    <t>1-4-05-10-03-54-00</t>
  </si>
  <si>
    <t>1-4-05-10-03-56-00</t>
  </si>
  <si>
    <t>1-4-05-10-03-67-00</t>
  </si>
  <si>
    <t>1-4-05-10-03-82-00</t>
  </si>
  <si>
    <t>1-4-05-10-03-83-00</t>
  </si>
  <si>
    <t>1-4-05-10-03-84-00</t>
  </si>
  <si>
    <t>1-4-05-10-03-92-00</t>
  </si>
  <si>
    <t>1-4-05-10-03-96-00</t>
  </si>
  <si>
    <t>1-4-05-10-04-01-00</t>
  </si>
  <si>
    <t>1-4-05-10-04-03-00</t>
  </si>
  <si>
    <t>1-4-05-10-04-04-00</t>
  </si>
  <si>
    <t>1-4-05-10-04-10-00</t>
  </si>
  <si>
    <t>1-4-05-10-04-11-00</t>
  </si>
  <si>
    <t>1-4-05-10-05-04-00</t>
  </si>
  <si>
    <t>1-4-05-10-05-08-00</t>
  </si>
  <si>
    <t>1-4-05-10-05-11-00</t>
  </si>
  <si>
    <t>1-4-05-10-05-18-00</t>
  </si>
  <si>
    <t>1-4-05-10-05-21-00</t>
  </si>
  <si>
    <t>1-4-05-10-05-54-00</t>
  </si>
  <si>
    <t>1-4-05-10-05-84-00</t>
  </si>
  <si>
    <t>1-4-90-90-01-00-00</t>
  </si>
  <si>
    <t>1-4-90-90-08-00-00</t>
  </si>
  <si>
    <t>1-4-90-90-09-00-00</t>
  </si>
  <si>
    <t>1-4-90-90-11-00-00</t>
  </si>
  <si>
    <t>1-4-90-90-16-00-00</t>
  </si>
  <si>
    <t>1-4-90-90-18-00-00</t>
  </si>
  <si>
    <t>1-4-90-90-25-00-00</t>
  </si>
  <si>
    <t>1-5-01-20-01-01-00</t>
  </si>
  <si>
    <t>1-5-01-20-01-02-00</t>
  </si>
  <si>
    <t>1-5-01-20-01-03-00</t>
  </si>
  <si>
    <t>1-5-01-20-01-04-00</t>
  </si>
  <si>
    <t>1-5-01-20-01-05-00</t>
  </si>
  <si>
    <t>1-5-01-20-01-06-00</t>
  </si>
  <si>
    <t>1-5-01-20-01-07-00</t>
  </si>
  <si>
    <t>1-5-01-20-01-08-00</t>
  </si>
  <si>
    <t>1-5-01-20-01-09-00</t>
  </si>
  <si>
    <t>1-5-01-20-01-10-00</t>
  </si>
  <si>
    <t>1-5-01-20-01-11-00</t>
  </si>
  <si>
    <t>1-5-01-20-01-12-00</t>
  </si>
  <si>
    <t>1-5-01-20-01-13-00</t>
  </si>
  <si>
    <t>1-5-01-20-01-14-00</t>
  </si>
  <si>
    <t>1-5-01-20-01-15-00</t>
  </si>
  <si>
    <t>1-5-01-20-01-16-00</t>
  </si>
  <si>
    <t>1-5-01-20-03-01-00</t>
  </si>
  <si>
    <t>1-5-01-20-04-01-00</t>
  </si>
  <si>
    <t>1-5-02-05-00-04-00</t>
  </si>
  <si>
    <t>1-5-02-05-00-06-00</t>
  </si>
  <si>
    <t>1-5-02-05-00-19-00</t>
  </si>
  <si>
    <t>1-5-02-05-37-00-00</t>
  </si>
  <si>
    <t>1-5-02-05-42-00-00</t>
  </si>
  <si>
    <t>1-6-01-10-00-00-00</t>
  </si>
  <si>
    <t>1-6-02-05-00-00-00</t>
  </si>
  <si>
    <t>1-6-02-10-00-00-00</t>
  </si>
  <si>
    <t>1-6-02-15-00-00-00</t>
  </si>
  <si>
    <t>1-6-02-90-03-00-00</t>
  </si>
  <si>
    <t>1-6-99-05-00-00-00</t>
  </si>
  <si>
    <t>1-6-99-10-00-00-00</t>
  </si>
  <si>
    <t>1-6-99-15-00-00-00</t>
  </si>
  <si>
    <t>1-6-99-20-00-00-00</t>
  </si>
  <si>
    <t>1-6-99-90-01-00-00</t>
  </si>
  <si>
    <t>1-6-99-90-03-00-00</t>
  </si>
  <si>
    <t>1-6-99-90-04-00-00</t>
  </si>
  <si>
    <t>1-9-02-05-01-00-00</t>
  </si>
  <si>
    <t>1-9-02-05-03-00-00</t>
  </si>
  <si>
    <t>1-9-02-90-01-00-00</t>
  </si>
  <si>
    <t>2-1-01-05-50-00-00</t>
  </si>
  <si>
    <t>2-1-01-05-55-00-00</t>
  </si>
  <si>
    <t>2-1-01-05-60-00-00</t>
  </si>
  <si>
    <t>2-1-01-05-65-00-00</t>
  </si>
  <si>
    <t>2-1-01-05-70-00-00</t>
  </si>
  <si>
    <t>2-1-01-05-75-00-00</t>
  </si>
  <si>
    <t>2-1-01-10-50-00-00</t>
  </si>
  <si>
    <t>2-1-01-10-55-00-00</t>
  </si>
  <si>
    <t>2-1-01-10-60-00-00</t>
  </si>
  <si>
    <t>2-1-01-10-65-00-00</t>
  </si>
  <si>
    <t>2-1-01-10-70-00-00</t>
  </si>
  <si>
    <t>2-3-01-05-01-01-01</t>
  </si>
  <si>
    <t>2-3-01-05-01-01-02</t>
  </si>
  <si>
    <t>2-3-01-05-01-01-03</t>
  </si>
  <si>
    <t>2-3-01-05-01-01-04</t>
  </si>
  <si>
    <t>2-3-01-05-01-01-05</t>
  </si>
  <si>
    <t>2-3-01-05-01-02-01</t>
  </si>
  <si>
    <t>2-3-01-05-01-02-02</t>
  </si>
  <si>
    <t>2-3-01-05-01-02-03</t>
  </si>
  <si>
    <t>2-3-01-05-01-02-04</t>
  </si>
  <si>
    <t>2-3-01-05-01-02-05</t>
  </si>
  <si>
    <t>2-3-01-15-01-01-00</t>
  </si>
  <si>
    <t>2-3-01-15-01-10-00</t>
  </si>
  <si>
    <t>2-3-01-15-02-01-00</t>
  </si>
  <si>
    <t>2-3-01-15-02-02-00</t>
  </si>
  <si>
    <t>2-3-01-15-02-03-00</t>
  </si>
  <si>
    <t>2-3-01-15-02-05-00</t>
  </si>
  <si>
    <t>2-3-01-15-02-06-00</t>
  </si>
  <si>
    <t>2-3-01-15-02-07-00</t>
  </si>
  <si>
    <t>2-3-01-15-02-14-00</t>
  </si>
  <si>
    <t>2-3-01-15-02-15-00</t>
  </si>
  <si>
    <t>2-3-01-15-02-16-00</t>
  </si>
  <si>
    <t>2-3-01-15-02-18-00</t>
  </si>
  <si>
    <t>2-3-01-15-02-20-00</t>
  </si>
  <si>
    <t>2-3-01-15-02-24-00</t>
  </si>
  <si>
    <t>2-3-01-15-02-25-00</t>
  </si>
  <si>
    <t>2-3-02-10-04-00-00</t>
  </si>
  <si>
    <t>2-3-02-10-05-00-00</t>
  </si>
  <si>
    <t>2-3-02-10-07-00-00</t>
  </si>
  <si>
    <t>2-3-02-10-10-00-00</t>
  </si>
  <si>
    <t>2-3-02-10-11-00-00</t>
  </si>
  <si>
    <t>2-3-02-10-12-00-00</t>
  </si>
  <si>
    <t>2-3-02-10-16-00-00</t>
  </si>
  <si>
    <t>2-3-02-10-18-00-00</t>
  </si>
  <si>
    <t>2-3-02-10-21-00-00</t>
  </si>
  <si>
    <t>2-3-02-10-22-00-00</t>
  </si>
  <si>
    <t>2-3-02-10-24-00-00</t>
  </si>
  <si>
    <t>2-3-02-10-26-00-00</t>
  </si>
  <si>
    <t>2-3-02-10-27-00-00</t>
  </si>
  <si>
    <t>2-3-02-10-28-00-00</t>
  </si>
  <si>
    <t>2-3-02-10-31-00-00</t>
  </si>
  <si>
    <t>2-3-02-10-34-00-00</t>
  </si>
  <si>
    <t>2-3-02-10-35-00-00</t>
  </si>
  <si>
    <t>2-3-04-10-04-01-00</t>
  </si>
  <si>
    <t>2-3-05-00-00-00-00</t>
  </si>
  <si>
    <t>2-3-90-10-02-00-00</t>
  </si>
  <si>
    <t>2-3-90-10-03-00-00</t>
  </si>
  <si>
    <t>2-3-90-10-05-00-00</t>
  </si>
  <si>
    <t>2-3-90-25-01-00-00</t>
  </si>
  <si>
    <t>2-3-90-25-03-00-00</t>
  </si>
  <si>
    <t>2-3-90-90-02-00-00</t>
  </si>
  <si>
    <t>2-3-90-90-09-00-00</t>
  </si>
  <si>
    <t>2-5-02-00-01-00-00</t>
  </si>
  <si>
    <t>2-5-02-00-02-00-00</t>
  </si>
  <si>
    <t>2-5-03-00-01-00-00</t>
  </si>
  <si>
    <t>2-5-03-00-02-00-00</t>
  </si>
  <si>
    <t>2-5-03-00-06-00-00</t>
  </si>
  <si>
    <t>2-5-04-00-01-00-00</t>
  </si>
  <si>
    <t>2-5-90-00-02-00-00</t>
  </si>
  <si>
    <t>2-5-90-00-04-00-00</t>
  </si>
  <si>
    <t>2-9-03-10-00-00-00</t>
  </si>
  <si>
    <t>2-9-04-00-01-00-00</t>
  </si>
  <si>
    <t>2-9-04-00-03-00-00</t>
  </si>
  <si>
    <t>2-9-90-90-01-01-00</t>
  </si>
  <si>
    <t>2-9-90-90-01-02-00</t>
  </si>
  <si>
    <t>2-9-90-90-01-04-00</t>
  </si>
  <si>
    <t>2-9-90-90-01-05-00</t>
  </si>
  <si>
    <t>4-3-01-05-00-00-00</t>
  </si>
  <si>
    <t>4-3-01-15-01-00-00</t>
  </si>
  <si>
    <t>4-3-01-15-02-00-00</t>
  </si>
  <si>
    <t>4-3-01-20-00-00-00</t>
  </si>
  <si>
    <t>4-3-01-25-00-00-00</t>
  </si>
  <si>
    <t>4-4-01-05-01-00-00</t>
  </si>
  <si>
    <t>4-4-01-05-02-00-00</t>
  </si>
  <si>
    <t>4-4-01-05-03-00-00</t>
  </si>
  <si>
    <t>4-4-01-25-00-00-00</t>
  </si>
  <si>
    <t>4-4-01-90-04-00-00</t>
  </si>
  <si>
    <t>4-4-01-90-08-00-00</t>
  </si>
  <si>
    <t>4-4-03-10-00-00-00</t>
  </si>
  <si>
    <t>4-4-04-05-00-00-00</t>
  </si>
  <si>
    <t>4-4-05-15-00-00-00</t>
  </si>
  <si>
    <t>4-4-06-10-01-00-00</t>
  </si>
  <si>
    <t>4-4-07-90-01-00-00</t>
  </si>
  <si>
    <t>4-5-02-10-01-00-00</t>
  </si>
  <si>
    <t>4-5-02-10-05-00-00</t>
  </si>
  <si>
    <t>4-5-04-00-00-00-00</t>
  </si>
  <si>
    <t>4-6-01-05-00-00-00</t>
  </si>
  <si>
    <t>4-6-01-05-01-00-00</t>
  </si>
  <si>
    <t>4-6-01-05-02-00-00</t>
  </si>
  <si>
    <t>4-6-01-05-03-00-00</t>
  </si>
  <si>
    <t>4-7-01-10-00-00-00</t>
  </si>
  <si>
    <t>4-7-01-15-00-00-00</t>
  </si>
  <si>
    <t>4-7-01-20-00-00-00</t>
  </si>
  <si>
    <t>4-7-01-25-01-00-00</t>
  </si>
  <si>
    <t>4-7-02-10-01-00-00</t>
  </si>
  <si>
    <t>5-1-01-05-01-00-00</t>
  </si>
  <si>
    <t>5-1-01-05-02-00-00</t>
  </si>
  <si>
    <t>5-1-01-05-04-00-00</t>
  </si>
  <si>
    <t>5-1-01-05-07-00-00</t>
  </si>
  <si>
    <t>5-1-01-05-10-00-00</t>
  </si>
  <si>
    <t>5-1-01-05-11-00-00</t>
  </si>
  <si>
    <t>5-1-01-05-13-00-00</t>
  </si>
  <si>
    <t>5-1-01-05-25-00-00</t>
  </si>
  <si>
    <t>5-1-01-05-31-00-00</t>
  </si>
  <si>
    <t>5-1-02-05-60-00-00</t>
  </si>
  <si>
    <t>5-1-02-05-61-00-00</t>
  </si>
  <si>
    <t>5-1-02-05-62-00-00</t>
  </si>
  <si>
    <t>5-1-02-05-63-00-00</t>
  </si>
  <si>
    <t>5-1-02-05-64-00-00</t>
  </si>
  <si>
    <t>5-1-02-05-65-00-00</t>
  </si>
  <si>
    <t>5-1-02-05-66-00-00</t>
  </si>
  <si>
    <t>5-1-02-05-67-00-00</t>
  </si>
  <si>
    <t>5-1-02-05-68-00-00</t>
  </si>
  <si>
    <t>5-1-02-05-69-00-00</t>
  </si>
  <si>
    <t>5-1-02-15-01-00-00</t>
  </si>
  <si>
    <t>5-1-02-15-02-00-00</t>
  </si>
  <si>
    <t>5-3-90-90-06-00-00</t>
  </si>
  <si>
    <t>7-1-01-15-00-00-00</t>
  </si>
  <si>
    <t>7-1-01-90-01-00-00</t>
  </si>
  <si>
    <t>7-1-01-90-02-00-00</t>
  </si>
  <si>
    <t>7-1-01-90-03-00-00</t>
  </si>
  <si>
    <t>7-1-01-90-04-00-00</t>
  </si>
  <si>
    <t>7-2-01-00-00-00-00</t>
  </si>
  <si>
    <t xml:space="preserve">                        ING. STEPHANY ZURITA</t>
  </si>
  <si>
    <t xml:space="preserve">                        REPRESENTANTE LEGAL</t>
  </si>
  <si>
    <t xml:space="preserve">                         ING. STEPHANY ZURITA</t>
  </si>
  <si>
    <t xml:space="preserve">                         REPRESENTANTE LEGAL</t>
  </si>
  <si>
    <t>1-3-12-00-01-00-00</t>
  </si>
  <si>
    <t>1-4-05-10-02-01-00</t>
  </si>
  <si>
    <t>1-4-05-10-02-10-00</t>
  </si>
  <si>
    <t>1-4-05-10-04-02-00</t>
  </si>
  <si>
    <t>1-4-05-10-05-01-00</t>
  </si>
  <si>
    <t>1-4-05-10-05-10-00</t>
  </si>
  <si>
    <t>1-4-05-10-06-10-00</t>
  </si>
  <si>
    <t>5-1-01-05-32-00-00</t>
  </si>
  <si>
    <t>5-1-01-05-34-00-00</t>
  </si>
  <si>
    <t>1-3-04-00-05-00-00</t>
  </si>
  <si>
    <t>1-4-05-05-49-00-00</t>
  </si>
  <si>
    <t>1-4-05-05-76-00-00</t>
  </si>
  <si>
    <t>1-4-05-05-84-00-00</t>
  </si>
  <si>
    <t>1-4-05-05-90-00-00</t>
  </si>
  <si>
    <t>1-4-05-10-01-03-00</t>
  </si>
  <si>
    <t>1-4-05-10-01-42-00</t>
  </si>
  <si>
    <t>1-4-05-10-01-49-00</t>
  </si>
  <si>
    <t>1-4-05-10-01-52-00</t>
  </si>
  <si>
    <t>1-4-05-10-01-84-00</t>
  </si>
  <si>
    <t>1-4-05-10-02-03-00</t>
  </si>
  <si>
    <t>1-4-05-10-02-49-00</t>
  </si>
  <si>
    <t>1-4-05-10-02-84-00</t>
  </si>
  <si>
    <t>1-4-05-10-03-49-00</t>
  </si>
  <si>
    <t>1-4-05-10-04-05-00</t>
  </si>
  <si>
    <t>1-4-05-10-04-08-00</t>
  </si>
  <si>
    <t>1-4-05-10-04-09-00</t>
  </si>
  <si>
    <t>1-4-05-10-05-05-00</t>
  </si>
  <si>
    <t>1-4-05-10-05-09-00</t>
  </si>
  <si>
    <t>1-4-05-10-06-04-00</t>
  </si>
  <si>
    <t>1-4-05-10-06-11-00</t>
  </si>
  <si>
    <t>1-4-05-10-06-21-00</t>
  </si>
  <si>
    <t>2-5-90-00-06-00-00</t>
  </si>
  <si>
    <t>1-4-05-05-99-00-00</t>
  </si>
  <si>
    <t>1-4-05-10-01-76-00</t>
  </si>
  <si>
    <t>1-4-05-10-03-65-00</t>
  </si>
  <si>
    <t>1-4-05-10-06-67-00</t>
  </si>
  <si>
    <t>7-1-02-05-00-00-00</t>
  </si>
  <si>
    <t>7-2-02-00-00-00-00</t>
  </si>
  <si>
    <t>1-2-01-05-20-00-00</t>
  </si>
  <si>
    <t>1-4-01-05-27-00-00</t>
  </si>
  <si>
    <t>5-1-01-05-27-00-00</t>
  </si>
  <si>
    <t>1-4-03-10-35-00-00</t>
  </si>
  <si>
    <t>1-4-03-10-42-00-00</t>
  </si>
  <si>
    <t>2-3-01-15-02-21-00</t>
  </si>
  <si>
    <t>2-3-04-10-02-01-00</t>
  </si>
  <si>
    <t>1-3-99-15-00-00-00</t>
  </si>
  <si>
    <t>FONDO COMPLEMENTARIO PREVISIONAL CERRADO DE CESANTÍA</t>
  </si>
  <si>
    <t>DE SERVIDORES Y TRABAJADORES PÚBLICOS DE FUERZAS ARMADAS-CAPREMCI</t>
  </si>
  <si>
    <t>1-4-05-10-03-22-00</t>
  </si>
  <si>
    <t>1-4-01-05-14-00-00</t>
  </si>
  <si>
    <t>1-4-05-05-24-00-00</t>
  </si>
  <si>
    <t>1-4-05-10-01-24-00</t>
  </si>
  <si>
    <t>1-4-05-10-01-43-00</t>
  </si>
  <si>
    <t>1-4-05-10-01-72-00</t>
  </si>
  <si>
    <t>1-4-05-10-03-43-00</t>
  </si>
  <si>
    <t>1-4-05-05-97-00-00</t>
  </si>
  <si>
    <t>1-4-05-10-01-45-00</t>
  </si>
  <si>
    <t>1-4-05-10-02-22-00</t>
  </si>
  <si>
    <t>1-4-05-10-06-18-00</t>
  </si>
  <si>
    <t>1-1-01-10-01-00-00</t>
  </si>
  <si>
    <t>1-2-01-05-02-00-00</t>
  </si>
  <si>
    <t>1-4-01-05-01-00-00</t>
  </si>
  <si>
    <t>1-4-05-05-58-00-00</t>
  </si>
  <si>
    <t>1-4-05-05-86-00-00</t>
  </si>
  <si>
    <t>1-4-05-10-01-22-00</t>
  </si>
  <si>
    <t>1-4-05-10-01-58-00</t>
  </si>
  <si>
    <t>1-4-05-10-01-86-00</t>
  </si>
  <si>
    <t>4-4-01-30-00-00-00</t>
  </si>
  <si>
    <t>4-4-01-90-10-00-00</t>
  </si>
  <si>
    <t>4-8-90-90-03-00-00</t>
  </si>
  <si>
    <t>4-8-90-90-04-00-00</t>
  </si>
  <si>
    <t>4-8-90-90-10-00-00</t>
  </si>
  <si>
    <t>5-1-01-05-03-00-00</t>
  </si>
  <si>
    <t>5-1-01-05-35-00-00</t>
  </si>
  <si>
    <t>1-1-01-05-01-02-00</t>
  </si>
  <si>
    <t>1-2-01-05-21-00-00</t>
  </si>
  <si>
    <t>1-2-01-05-23-00-00</t>
  </si>
  <si>
    <t>1-4-01-05-29-00-00</t>
  </si>
  <si>
    <t>1-4-01-05-32-00-00</t>
  </si>
  <si>
    <t>1-4-05-05-81-00-00</t>
  </si>
  <si>
    <t>1-4-05-05-93-00-00</t>
  </si>
  <si>
    <t>1-4-05-10-01-19-00</t>
  </si>
  <si>
    <t>1-4-05-10-01-34-00</t>
  </si>
  <si>
    <t>1-4-05-10-01-61-00</t>
  </si>
  <si>
    <t>1-4-05-10-01-67-00</t>
  </si>
  <si>
    <t>1-4-05-10-01-90-00</t>
  </si>
  <si>
    <t>1-4-05-10-01-99-00</t>
  </si>
  <si>
    <t>1-4-05-10-02-19-00</t>
  </si>
  <si>
    <t>1-4-05-10-02-50-00</t>
  </si>
  <si>
    <t>1-4-05-10-02-99-00</t>
  </si>
  <si>
    <t>1-4-05-10-03-19-00</t>
  </si>
  <si>
    <t>1-4-05-10-03-37-00</t>
  </si>
  <si>
    <t>1-4-05-10-03-99-00</t>
  </si>
  <si>
    <t>1-4-05-10-05-19-00</t>
  </si>
  <si>
    <t>2-3-01-15-01-08-00</t>
  </si>
  <si>
    <t>2-5-01-00-01-00-00</t>
  </si>
  <si>
    <t>4-3-01-40-00-00-00</t>
  </si>
  <si>
    <t>4-4-01-90-02-00-00</t>
  </si>
  <si>
    <t>4-4-01-90-11-00-00</t>
  </si>
  <si>
    <t>4-4-02-05-00-00-00</t>
  </si>
  <si>
    <t>4-4-03-15-00-00-00</t>
  </si>
  <si>
    <t>4-4-06-05-01-00-00</t>
  </si>
  <si>
    <t>4-4-07-10-00-00-00</t>
  </si>
  <si>
    <t>4-6-01-05-04-00-00</t>
  </si>
  <si>
    <t>5-1-01-05-33-00-00</t>
  </si>
  <si>
    <t>5-1-01-05-36-00-00</t>
  </si>
  <si>
    <t>1-4-03-10-44-00-00</t>
  </si>
  <si>
    <t>1-4-05-10-03-90-00</t>
  </si>
  <si>
    <t>4-3-01-10-01-00-00</t>
  </si>
  <si>
    <t>4-3-01-10-02-00-00</t>
  </si>
  <si>
    <t>4-3-01-90-01-00-00</t>
  </si>
  <si>
    <t>4-3-01-90-02-00-00</t>
  </si>
  <si>
    <t>4-4-01-90-16-00-00</t>
  </si>
  <si>
    <t>4-4-01-90-17-00-00</t>
  </si>
  <si>
    <t>4-4-02-15-00-00-00</t>
  </si>
  <si>
    <t>4-6-01-10-00-00-00</t>
  </si>
  <si>
    <t>4-8-90-90-02-00-00</t>
  </si>
  <si>
    <t>5-2-05-00-01-00-00</t>
  </si>
  <si>
    <t>1-4-03-10-45-00-00</t>
  </si>
  <si>
    <t>1-4-05-10-01-81-00</t>
  </si>
  <si>
    <t>4-4-01-20-00-00-00</t>
  </si>
  <si>
    <t>DE SERVIDORES Y TRABAJADORES PÚBLICOS DE FUERZAS ARMADASCAPREMCI</t>
  </si>
  <si>
    <t>1-4-05-05-43-00-00</t>
  </si>
  <si>
    <t>1-4-05-05-61-00-00</t>
  </si>
  <si>
    <t>4-3-01-90-04-00-00</t>
  </si>
  <si>
    <t>4-4-05-10-00-00-00</t>
  </si>
  <si>
    <t>4-4-06-10-00-00-00</t>
  </si>
  <si>
    <t>1-4-03-10-11-00-00</t>
  </si>
  <si>
    <t>1-4-03-10-26-00-00</t>
  </si>
  <si>
    <t>2-3-90-90-04-00-00</t>
  </si>
  <si>
    <t>2-3-90-90-08-00-00</t>
  </si>
  <si>
    <t>1-9-02-05-04-01-00</t>
  </si>
  <si>
    <t>1-9-02-05-04-02-00</t>
  </si>
  <si>
    <t>4-4-05-05-00-00-00</t>
  </si>
  <si>
    <t>1-2-01-05-09-00-00</t>
  </si>
  <si>
    <t>1-4-01-05-30-00-00</t>
  </si>
  <si>
    <t>1-4-05-05-27-00-00</t>
  </si>
  <si>
    <t>1-4-05-05-37-00-00</t>
  </si>
  <si>
    <t>1-4-05-05-48-00-00</t>
  </si>
  <si>
    <t>1-4-05-05-79-00-00</t>
  </si>
  <si>
    <t>1-4-05-10-01-37-00</t>
  </si>
  <si>
    <t>1-4-05-10-01-48-00</t>
  </si>
  <si>
    <t>1-4-05-10-01-53-00</t>
  </si>
  <si>
    <t>1-4-05-10-01-65-00</t>
  </si>
  <si>
    <t>1-4-05-10-01-79-00</t>
  </si>
  <si>
    <t>1-4-05-10-01-83-00</t>
  </si>
  <si>
    <t>1-4-05-10-02-34-00</t>
  </si>
  <si>
    <t>1-4-05-10-02-80-00</t>
  </si>
  <si>
    <t>1-4-05-10-03-79-00</t>
  </si>
  <si>
    <t>4-4-01-90-06-00-00</t>
  </si>
  <si>
    <t>1-4-03-10-41-00-00</t>
  </si>
  <si>
    <t>1-4-05-05-72-00-00</t>
  </si>
  <si>
    <t>1-4-05-05-94-00-00</t>
  </si>
  <si>
    <t>1-4-05-05-95-00-00</t>
  </si>
  <si>
    <t>1-4-05-10-01-31-00</t>
  </si>
  <si>
    <t>1-4-05-10-01-82-00</t>
  </si>
  <si>
    <t>1-4-05-10-01-92-00</t>
  </si>
  <si>
    <t>1-4-05-10-01-94-00</t>
  </si>
  <si>
    <t>1-4-05-10-02-79-00</t>
  </si>
  <si>
    <t>4-4-03-15-02-00-00</t>
  </si>
  <si>
    <t>1-4-03-10-48-00-00</t>
  </si>
  <si>
    <t>1-4-03-10-49-00-00</t>
  </si>
  <si>
    <t>1-4-05-10-01-93-00</t>
  </si>
  <si>
    <t>1-4-05-10-01-95-00</t>
  </si>
  <si>
    <t>1-4-05-10-02-82-00</t>
  </si>
  <si>
    <t>1-4-05-10-02-90-00</t>
  </si>
  <si>
    <t>4-4-03-15-01-00-00</t>
  </si>
  <si>
    <t>1-2-02-15-01-00-00</t>
  </si>
  <si>
    <t>1-2-02-15-02-00-00</t>
  </si>
  <si>
    <t>1-2-02-15-03-00-00</t>
  </si>
  <si>
    <t>1-4-01-10-31-00-00</t>
  </si>
  <si>
    <t>1-4-01-10-32-00-00</t>
  </si>
  <si>
    <t>1-4-01-10-33-00-00</t>
  </si>
  <si>
    <t>1-4-03-10-50-00-00</t>
  </si>
  <si>
    <t>1-4-03-10-51-00-00</t>
  </si>
  <si>
    <t>1-4-03-10-52-00-00</t>
  </si>
  <si>
    <t>2-3-90-90-05-00-00</t>
  </si>
  <si>
    <t>4-5-02-10-02-00-00</t>
  </si>
  <si>
    <t>5-1-01-10-31-00-00</t>
  </si>
  <si>
    <t>5-1-01-10-32-00-00</t>
  </si>
  <si>
    <t>5-1-01-10-33-00-00</t>
  </si>
  <si>
    <t>Cuenta</t>
  </si>
  <si>
    <t>Descripción</t>
  </si>
  <si>
    <t>Saldo inicial</t>
  </si>
  <si>
    <t>Débito</t>
  </si>
  <si>
    <t>Crédito</t>
  </si>
  <si>
    <t>Cambio neto</t>
  </si>
  <si>
    <t>Saldo final</t>
  </si>
  <si>
    <t>Gastos Administrativos</t>
  </si>
  <si>
    <t>Movilizacion</t>
  </si>
  <si>
    <t>Secretaria de Gerencia</t>
  </si>
  <si>
    <t>Fondo Caja Chica Guayaquil</t>
  </si>
  <si>
    <t>Banco General Rumiñahui</t>
  </si>
  <si>
    <t>Banco Pichincha</t>
  </si>
  <si>
    <t>Banco Internacional</t>
  </si>
  <si>
    <t>1-2-01-05-01-00-00</t>
  </si>
  <si>
    <t>Inv. Bco. Guayaquil</t>
  </si>
  <si>
    <t>Inv. Coop. Cooprogreso</t>
  </si>
  <si>
    <t>Inv. Bco. Ruminahui</t>
  </si>
  <si>
    <t>Inv. Bco. Internacional</t>
  </si>
  <si>
    <t>Inv. Bco. Pichincha</t>
  </si>
  <si>
    <t>1-2-01-05-07-00-00</t>
  </si>
  <si>
    <t>Inv. Bco. Solidario</t>
  </si>
  <si>
    <t>Inv. Bco. Diners Club del Ecuador S.A.</t>
  </si>
  <si>
    <t>Inv. Bco. Machala</t>
  </si>
  <si>
    <t>Inv. Bco. de Loja S.A.</t>
  </si>
  <si>
    <t>1-2-01-05-15-00-00</t>
  </si>
  <si>
    <t>Inv. Bco. Pacífico</t>
  </si>
  <si>
    <t>1-2-01-05-17-00-00</t>
  </si>
  <si>
    <t>Inv. Bco. del  Austro</t>
  </si>
  <si>
    <t>Inv. Bco. Produbanco Grupo Promerica</t>
  </si>
  <si>
    <t>Inv. Bco. Bolivariano</t>
  </si>
  <si>
    <t>Inv. Mutualista Pichincha</t>
  </si>
  <si>
    <t>1-2-01-05-22-00-00</t>
  </si>
  <si>
    <t>Inv. Coop. Tulcán Ltda.</t>
  </si>
  <si>
    <t>Inv. Coop. Ahorro y Crédito JEP</t>
  </si>
  <si>
    <t>Papel Comercial Envases del Litoral</t>
  </si>
  <si>
    <t>Papel Comercial Plásticos del Litoral</t>
  </si>
  <si>
    <t>Papel Comercial Promariscos</t>
  </si>
  <si>
    <t>1-2-02-15-04-00-00</t>
  </si>
  <si>
    <t>Papel Comercial Sumesa S.A.</t>
  </si>
  <si>
    <t>1-2-02-15-05-00-00</t>
  </si>
  <si>
    <t>Papel Comercial Interoc S.A.</t>
  </si>
  <si>
    <t>Crédito Ordinario</t>
  </si>
  <si>
    <t>Crédito Emergente</t>
  </si>
  <si>
    <t>Crédito 2x1</t>
  </si>
  <si>
    <t>1-3-02-00-01-00-00</t>
  </si>
  <si>
    <t>Renovacion Credito Ordinario</t>
  </si>
  <si>
    <t>1-3-02-00-02-00-00</t>
  </si>
  <si>
    <t>Renovacion Credito Emergente</t>
  </si>
  <si>
    <t>Acuerdos de Pago</t>
  </si>
  <si>
    <t>1-3-03-00-02-00-00</t>
  </si>
  <si>
    <t>Refinanciamientos</t>
  </si>
  <si>
    <t>Crédito 2X1</t>
  </si>
  <si>
    <t>Crédito Hipotecario</t>
  </si>
  <si>
    <t>(Quirografarios)</t>
  </si>
  <si>
    <t>(Hipotecarios)</t>
  </si>
  <si>
    <t>Por Cobrar Coop. Cooprogreso</t>
  </si>
  <si>
    <t>Por Cobrar Banco Diners Club del Ecuador S.A.</t>
  </si>
  <si>
    <t>Por Cobrar Banco Internacional</t>
  </si>
  <si>
    <t>Por Cobrar Banco Pichincha</t>
  </si>
  <si>
    <t>Por Cobrar Banco Ruminahui</t>
  </si>
  <si>
    <t>1-4-01-05-12-00-00</t>
  </si>
  <si>
    <t>Por Cobrar Banco Solidario</t>
  </si>
  <si>
    <t>Por Cobrar Banco de Loja</t>
  </si>
  <si>
    <t>1-4-01-05-21-00-00</t>
  </si>
  <si>
    <t>Por Cobrar Banco de Guayaquil</t>
  </si>
  <si>
    <t>1-4-01-05-22-00-00</t>
  </si>
  <si>
    <t>Por Cobrar Banco Pacífico</t>
  </si>
  <si>
    <t>1-4-01-05-25-00-00</t>
  </si>
  <si>
    <t>Por Cobrar Banco del Austro</t>
  </si>
  <si>
    <t>Por Cobrar Produbanco Grupo Promerica</t>
  </si>
  <si>
    <t>Por Cobrar Bco. Bolivariano</t>
  </si>
  <si>
    <t>Por Cobrar Mutualista Pichincha</t>
  </si>
  <si>
    <t>Por Cobrar Banco de Machala</t>
  </si>
  <si>
    <t>1-4-01-05-31-00-00</t>
  </si>
  <si>
    <t>Por Cobrar Coop. Tulcán Ltda.</t>
  </si>
  <si>
    <t>Por Cobrar Coop. Ahorro y Crédito JEP</t>
  </si>
  <si>
    <t>Por Cobrar Envases del Litoral</t>
  </si>
  <si>
    <t>Por Cobrar Plásticos del Litoral</t>
  </si>
  <si>
    <t>Por Cobrar Promariscos</t>
  </si>
  <si>
    <t>1-4-01-10-34-00-00</t>
  </si>
  <si>
    <t>Por Cobrar Sumesa S.A.</t>
  </si>
  <si>
    <t>1-4-01-10-35-00-00</t>
  </si>
  <si>
    <t>Por Cobrar Interoc S.A.</t>
  </si>
  <si>
    <t>Cuadrado Mauricio</t>
  </si>
  <si>
    <t>1-4-03-10-05-00-00</t>
  </si>
  <si>
    <t>Narvaez Carlos</t>
  </si>
  <si>
    <t>Hernandez Marcelo</t>
  </si>
  <si>
    <t>1-4-03-10-19-00-00</t>
  </si>
  <si>
    <t>Jarrin Rita</t>
  </si>
  <si>
    <t>Rondal Andres</t>
  </si>
  <si>
    <t>Macias Marjorie</t>
  </si>
  <si>
    <t>Escobar Rodrigo</t>
  </si>
  <si>
    <t>1-4-03-10-33-00-00</t>
  </si>
  <si>
    <t>Borja Verónica</t>
  </si>
  <si>
    <t>Rosabal Manuel</t>
  </si>
  <si>
    <t>Bolaños Palma Byron Stalin</t>
  </si>
  <si>
    <t>Alarcón Patricia</t>
  </si>
  <si>
    <t>Saud Jenny</t>
  </si>
  <si>
    <t>Mendoza Merly</t>
  </si>
  <si>
    <t>Flores Flores Maycol Vinicio</t>
  </si>
  <si>
    <t>1-4-03-10-43-00-00</t>
  </si>
  <si>
    <t>Navarrete Diana</t>
  </si>
  <si>
    <t>Manzano Pilar</t>
  </si>
  <si>
    <t>Delgado Rivera Nancy Monserrat</t>
  </si>
  <si>
    <t>1-4-03-10-46-00-00</t>
  </si>
  <si>
    <t>Cruz Mangui Elena</t>
  </si>
  <si>
    <t>1-4-03-10-47-00-00</t>
  </si>
  <si>
    <t>Rubio Tigasi Estalin</t>
  </si>
  <si>
    <t>Cobos Flores Evelyn</t>
  </si>
  <si>
    <t>Torresano María Belén</t>
  </si>
  <si>
    <t>Ramirez Raquel</t>
  </si>
  <si>
    <t>Raúl Bonilla</t>
  </si>
  <si>
    <t>Carrillo Sofia</t>
  </si>
  <si>
    <t>Por Cobrar Vasconez Sigrid/Hernadez Marcelo</t>
  </si>
  <si>
    <t>Aportes EJERCITO</t>
  </si>
  <si>
    <t>Aportes DIRMOV</t>
  </si>
  <si>
    <t>Aportes Hospital de Especialidades No.1</t>
  </si>
  <si>
    <t>Aportes IGM</t>
  </si>
  <si>
    <t>Aportes MIDENA</t>
  </si>
  <si>
    <t>Aportes FAE</t>
  </si>
  <si>
    <t>Aportes ARMADA</t>
  </si>
  <si>
    <t>Aportes INOCAR</t>
  </si>
  <si>
    <t>Aportes ASTINAVE</t>
  </si>
  <si>
    <t>Aportes COMACO</t>
  </si>
  <si>
    <t>Aportes C.E.E</t>
  </si>
  <si>
    <t>Aportes DIAF</t>
  </si>
  <si>
    <t>Aportes ESMIL</t>
  </si>
  <si>
    <t>Aportes BI EL ORO MACHALA</t>
  </si>
  <si>
    <t>Aportes BI 13 PICHINCHA</t>
  </si>
  <si>
    <t>Aportes HB I EL ORO</t>
  </si>
  <si>
    <t>Aportes IPGH</t>
  </si>
  <si>
    <t>Aportes H III TARQUI</t>
  </si>
  <si>
    <t>Aportes CASQUI</t>
  </si>
  <si>
    <t>Aportes GFE 25 ESMERALDAS</t>
  </si>
  <si>
    <t>Aportes I DE SHYRIS</t>
  </si>
  <si>
    <t>Aportes BI 21 MACARA</t>
  </si>
  <si>
    <t>Aportes BI 3 PORTETE</t>
  </si>
  <si>
    <t>Aportes HD IV AMAZONAS</t>
  </si>
  <si>
    <t>1-4-05-05-52-00-00</t>
  </si>
  <si>
    <t>Aportes BOES 54 CAPT.CALLES</t>
  </si>
  <si>
    <t>Aportes GCB 6 GRAL.DAVALOS</t>
  </si>
  <si>
    <t>Aportes 17 BS PASTAZA</t>
  </si>
  <si>
    <t>Aportes CAL 7 LOJA</t>
  </si>
  <si>
    <t>Aportes CEPEIGE - IPGH</t>
  </si>
  <si>
    <t>Aportes HB 7 LOJA</t>
  </si>
  <si>
    <t>Aportes 7 BI LOJA</t>
  </si>
  <si>
    <t>Aportes BI 19 CARCHI</t>
  </si>
  <si>
    <t>Aportes 5 BI GUAYAS</t>
  </si>
  <si>
    <t>Aportes CASUIL</t>
  </si>
  <si>
    <t>Aportes FM GUALAQUIZA</t>
  </si>
  <si>
    <t>Aportes 15 BAE PAQUISHA</t>
  </si>
  <si>
    <t>Aportes 25 BAL REINO DE QUITO</t>
  </si>
  <si>
    <t>Aportes INAE</t>
  </si>
  <si>
    <t>Aportes ESMENA</t>
  </si>
  <si>
    <t>Aportes GCM 12 TNTE HUGO ORTIZ</t>
  </si>
  <si>
    <t>Aportes BFE 9 PATRIA</t>
  </si>
  <si>
    <t>Aportes III DE TARQUI</t>
  </si>
  <si>
    <t>Aportes BI MOT 39 MAYOR GALO MOLINA</t>
  </si>
  <si>
    <t>Aportes BI 20 CAPITAN DIAZ</t>
  </si>
  <si>
    <t>Aportes GA 7 Cabo Minacho</t>
  </si>
  <si>
    <t>Aportes BI MOT 14 MARAÑON</t>
  </si>
  <si>
    <t>Aportes HB 11 GALAPAGOS</t>
  </si>
  <si>
    <t>Aportes ITSA</t>
  </si>
  <si>
    <t>Aportes ISSFA</t>
  </si>
  <si>
    <t>Aportes SERV.PROTECCION PRESIDENCIAL</t>
  </si>
  <si>
    <t>Ordinario EJERCITO</t>
  </si>
  <si>
    <t>Ordinario DIRMOV</t>
  </si>
  <si>
    <t>Ordinario Hosp. de Especilidades No.1</t>
  </si>
  <si>
    <t>Ordinario IGM</t>
  </si>
  <si>
    <t>Ordinario MIDENA</t>
  </si>
  <si>
    <t>Ordinario FAE</t>
  </si>
  <si>
    <t>Ordinario ARMADA</t>
  </si>
  <si>
    <t>Ordinario INOCAR</t>
  </si>
  <si>
    <t>Ordinario ASTINAVE</t>
  </si>
  <si>
    <t>Ordinario Comaco</t>
  </si>
  <si>
    <t>Ordinario CEE</t>
  </si>
  <si>
    <t>Ordinario DIAF</t>
  </si>
  <si>
    <t>Ordinario Esmil</t>
  </si>
  <si>
    <t>Ordinario BI el ORO Machala</t>
  </si>
  <si>
    <t>Ordinario BI 13 Pichincha</t>
  </si>
  <si>
    <t>Ordinario HBI el Oro</t>
  </si>
  <si>
    <t>Ordinario IPIGH</t>
  </si>
  <si>
    <t>Ordinario H III Tarqui</t>
  </si>
  <si>
    <t>Ordinario Casqui</t>
  </si>
  <si>
    <t>Ordinario GCE 25 Esmeraldas</t>
  </si>
  <si>
    <t>Ordianrio I de Shyris</t>
  </si>
  <si>
    <t>Ordinario Bi 21 Macara</t>
  </si>
  <si>
    <t>Ordinario Macara</t>
  </si>
  <si>
    <t>Ordinario Boes 54 CAp. Calles</t>
  </si>
  <si>
    <t>Ordinario  GCB 6 GRAL DAvalos</t>
  </si>
  <si>
    <t>Ordinario  V Cal 7 Loja</t>
  </si>
  <si>
    <t>Ordinario  Cepeige IPGH</t>
  </si>
  <si>
    <t>Ordinario HB 7 Loja</t>
  </si>
  <si>
    <t>Ordinario  7 BI loja</t>
  </si>
  <si>
    <t>Ordinario Bi 19 Carchi</t>
  </si>
  <si>
    <t>Ordinario 5 bi guayas</t>
  </si>
  <si>
    <t>Ordinario FM Gualaquiza</t>
  </si>
  <si>
    <t>Ordinario 15 BAe PAquisha</t>
  </si>
  <si>
    <t>Ordinario 25 Bal Reino de Quito</t>
  </si>
  <si>
    <t>Ordinario Inae</t>
  </si>
  <si>
    <t>Ordinario Esmena</t>
  </si>
  <si>
    <t>Ordinario GCM 12 Tnte Hugo Ortiz</t>
  </si>
  <si>
    <t>Ordinario BFE 9 PAtria</t>
  </si>
  <si>
    <t>Ordinario III de TArqui</t>
  </si>
  <si>
    <t>Ordinario BI Mot 39 MAyor  GAlo</t>
  </si>
  <si>
    <t>Ordinario BI 20 CApitan Diaz</t>
  </si>
  <si>
    <t>Ordinario GA 7 Cabo Minacho</t>
  </si>
  <si>
    <t>Ordinario BI Mot 14 Marañon</t>
  </si>
  <si>
    <t>Ordinario HB 11 Galapagos</t>
  </si>
  <si>
    <t>Ordinario ITSA</t>
  </si>
  <si>
    <t>Ordianrio ISSFA</t>
  </si>
  <si>
    <t>Ordinario Servicio de Proteccion Presidencial</t>
  </si>
  <si>
    <t>Emergente Ejercito</t>
  </si>
  <si>
    <t>Emergente DIRMOV</t>
  </si>
  <si>
    <t>Emergente HOSP ESPECIALIDADES 1</t>
  </si>
  <si>
    <t>Emergente IGM</t>
  </si>
  <si>
    <t>Emergente MIDENA</t>
  </si>
  <si>
    <t>Emergente FAE</t>
  </si>
  <si>
    <t>Emergente ARMADA</t>
  </si>
  <si>
    <t>Emergente INOCAR</t>
  </si>
  <si>
    <t>Emergente ASTINAVE</t>
  </si>
  <si>
    <t>Emergente COMACO</t>
  </si>
  <si>
    <t>Emergente C.E.E</t>
  </si>
  <si>
    <t>Emergente DIAF</t>
  </si>
  <si>
    <t>Emergente ESMIL</t>
  </si>
  <si>
    <t>Emergente BI EL ORO MACHALA</t>
  </si>
  <si>
    <t>Emergente BI 13 PICHINCHA</t>
  </si>
  <si>
    <t>Emergente HB EL ORO</t>
  </si>
  <si>
    <t>Emergente H III TARQUI</t>
  </si>
  <si>
    <t>Emergente CASQUI</t>
  </si>
  <si>
    <t>Emergente GFE 25 ESMERALDAS</t>
  </si>
  <si>
    <t>Emergente BI 21 MACARA</t>
  </si>
  <si>
    <t>Emergente BI 3 PORTETE</t>
  </si>
  <si>
    <t>1-4-05-10-02-52-00</t>
  </si>
  <si>
    <t>Emergente BOES 54 CAPT CALLES</t>
  </si>
  <si>
    <t>Emergente CEPEIGE - IPGH</t>
  </si>
  <si>
    <t>1-4-05-10-02-61-00</t>
  </si>
  <si>
    <t>Emergente HB 7 LOJA</t>
  </si>
  <si>
    <t>Emergente 15 BAE PAQUISHA</t>
  </si>
  <si>
    <t>Emergente 25 BAL REINO DE QUITO</t>
  </si>
  <si>
    <t>Emergente ESMENA</t>
  </si>
  <si>
    <t>Emergente BFE 9 PATRIA</t>
  </si>
  <si>
    <t>Emergente BI MOT 39 MAYOR GALO MOLINA</t>
  </si>
  <si>
    <t>Emergente SERVICIO D PROTECCION PRESIDENCIAL</t>
  </si>
  <si>
    <t>2X1 EJERCITO</t>
  </si>
  <si>
    <t>2X1 DIRMOV</t>
  </si>
  <si>
    <t>2X1 HOSPITAL DE ESPECIALIDADES 1</t>
  </si>
  <si>
    <t>2X1 IGM</t>
  </si>
  <si>
    <t>2X1 MIDENA</t>
  </si>
  <si>
    <t>2X1 FAE</t>
  </si>
  <si>
    <t>2X1 ARMADA</t>
  </si>
  <si>
    <t>2X1 INOCAR</t>
  </si>
  <si>
    <t>2X1 ASTINAVE</t>
  </si>
  <si>
    <t>2X1 COMACO</t>
  </si>
  <si>
    <t>2X1 C.E.E</t>
  </si>
  <si>
    <t>2X1 DIAF</t>
  </si>
  <si>
    <t>2X1 ESMIL</t>
  </si>
  <si>
    <t>2X1 BI EL ORO MACHALA</t>
  </si>
  <si>
    <t>2X1 BI 13 PICHINCHA</t>
  </si>
  <si>
    <t>2X1 IPGH</t>
  </si>
  <si>
    <t>2X1 H III TARQUI</t>
  </si>
  <si>
    <t>2X1 CASQUI</t>
  </si>
  <si>
    <t>2X1 GFE 25 ESMERALDAS</t>
  </si>
  <si>
    <t>2X1 BI 21 MACARA</t>
  </si>
  <si>
    <t>2X1 BI 3 PORTETE</t>
  </si>
  <si>
    <t>2X1 BOES 54 CAPT CALLES</t>
  </si>
  <si>
    <t>2X1 17 BS PASTAZA</t>
  </si>
  <si>
    <t>2X1 CAL 7 LOJA</t>
  </si>
  <si>
    <t>2X1 7 BI LOJA</t>
  </si>
  <si>
    <t>2X1 BI 19 CARCHI</t>
  </si>
  <si>
    <t>2X1 15 BAE PAQUISHA</t>
  </si>
  <si>
    <t>2X1 ESMENA</t>
  </si>
  <si>
    <t>2x1 GCM 12 tnte hugo ortiz</t>
  </si>
  <si>
    <t>2x1 BFE 9 Patria</t>
  </si>
  <si>
    <t>2x1 Bi Mot 39 MAyor Galo Molina</t>
  </si>
  <si>
    <t>2x1 BI 20 CApitan Diaz</t>
  </si>
  <si>
    <t>2x1 ITSA</t>
  </si>
  <si>
    <t>2x1 Servicio de Proteccion Prsidencia</t>
  </si>
  <si>
    <t>Hipotecario Ejercito</t>
  </si>
  <si>
    <t>Hipotecario Armada</t>
  </si>
  <si>
    <t>Hipotecario Midena</t>
  </si>
  <si>
    <t>Hipotecario Hospital de Espec. No. 1</t>
  </si>
  <si>
    <t>Hipotecario CEE</t>
  </si>
  <si>
    <t>Hipotecario FAE</t>
  </si>
  <si>
    <t>Hipotecario DIRMOV</t>
  </si>
  <si>
    <t>Hipotecario IGM</t>
  </si>
  <si>
    <t>Hipotecario COMACO</t>
  </si>
  <si>
    <t>A.Pago Ejercito</t>
  </si>
  <si>
    <t>A.Pago  Hosp. de Especialidades No.1</t>
  </si>
  <si>
    <t>A.Pago IGM</t>
  </si>
  <si>
    <t>A.Pago Midena</t>
  </si>
  <si>
    <t>A.Pago FAE</t>
  </si>
  <si>
    <t>A.Pago Armada</t>
  </si>
  <si>
    <t>A.Pago Inocar</t>
  </si>
  <si>
    <t>A. Pago Astinave</t>
  </si>
  <si>
    <t>A. Pago Comaco</t>
  </si>
  <si>
    <t>A. Pago CEE</t>
  </si>
  <si>
    <t>A. Pago 17 BS Pastaza</t>
  </si>
  <si>
    <t>A. Pago BFE 9 patria</t>
  </si>
  <si>
    <t>Refinanciacion  Hosp. de Especialidades No.1</t>
  </si>
  <si>
    <t>Refinanciacion Armada</t>
  </si>
  <si>
    <t>Refinanciacion Inocar</t>
  </si>
  <si>
    <t>Refinanciacion  Astinave</t>
  </si>
  <si>
    <t>Refinanciacion  CEE</t>
  </si>
  <si>
    <t>Refinanciacion  BI 19 Carchi</t>
  </si>
  <si>
    <t>Anticipo a Proveedores</t>
  </si>
  <si>
    <t>Seg. Incen. por Cobrar C.Hipotecarios</t>
  </si>
  <si>
    <t>Seg. Desgra. por Cobrar C. Quirografarios</t>
  </si>
  <si>
    <t>Garantias</t>
  </si>
  <si>
    <t>Cuentas por Cobrar Afiliados</t>
  </si>
  <si>
    <t>Arq. Villota Vinicio</t>
  </si>
  <si>
    <t>POR COBRAR PROP.VIVIENDAS ENTREGA ESCRITURAS</t>
  </si>
  <si>
    <t>1-5-00-00-00-00-00</t>
  </si>
  <si>
    <t>INVERSIONES EN PROYECTOS INMOBILIARIOS</t>
  </si>
  <si>
    <t>Certificado DAC Construccion</t>
  </si>
  <si>
    <t>Cancelacion ZUAE (2 pisos Aire)</t>
  </si>
  <si>
    <t>Aprobacion Planos Arquitectonicos</t>
  </si>
  <si>
    <t>Tramites Bomberos</t>
  </si>
  <si>
    <t>Elab. Planos Arquitectonicos</t>
  </si>
  <si>
    <t>IVA Proyectos Edificio Capremci</t>
  </si>
  <si>
    <t>Costos Financieros Construccion Edificio</t>
  </si>
  <si>
    <t>Tasa de scaneo Planos</t>
  </si>
  <si>
    <t>Promocion y Publicidad</t>
  </si>
  <si>
    <t>Avalúos</t>
  </si>
  <si>
    <t>Planos Edificio Capremci</t>
  </si>
  <si>
    <t>Tasas Municipio</t>
  </si>
  <si>
    <t>Declaratoria Propiedad Horizontal</t>
  </si>
  <si>
    <t>Rediseño Electrico Proy.Edf.Capremci</t>
  </si>
  <si>
    <t>ACTUALIZACION PRECIOS PROY.EDIFICIO CAPREMCI</t>
  </si>
  <si>
    <t>PERITAJE PROYEC. EDIF. CAPREMCI</t>
  </si>
  <si>
    <t>Estudio Factibilidad Ante Proyecto Quito</t>
  </si>
  <si>
    <t>Estudio Factibilidad Ante Proyecto Guayaquil</t>
  </si>
  <si>
    <t>Casa 4 Calderón</t>
  </si>
  <si>
    <t>Casa 6 Calderón</t>
  </si>
  <si>
    <t>Casa 19 Calderón</t>
  </si>
  <si>
    <t>1-5-02-05-07-00-00</t>
  </si>
  <si>
    <t>Casa 7 Tipo A</t>
  </si>
  <si>
    <t>Dto. 15 Tipo C</t>
  </si>
  <si>
    <t>Dto. 20 Tipo D</t>
  </si>
  <si>
    <t>Muebles y Enseres</t>
  </si>
  <si>
    <t>Equipo de Oficina</t>
  </si>
  <si>
    <t>Equipos de Computación</t>
  </si>
  <si>
    <t>Software del Negocio</t>
  </si>
  <si>
    <t>(Muebles y Enseres)</t>
  </si>
  <si>
    <t>(Equipo de Oficina)</t>
  </si>
  <si>
    <t>(Equipo de Computación)</t>
  </si>
  <si>
    <t>Amortización Acum.Redes</t>
  </si>
  <si>
    <t>Amortización Acum.Software</t>
  </si>
  <si>
    <t>Amortización Acum.Licencias</t>
  </si>
  <si>
    <t>Licencias</t>
  </si>
  <si>
    <t>Redes de Comunicación</t>
  </si>
  <si>
    <t>Software</t>
  </si>
  <si>
    <t>Inv de Suministros y Materiales Oficina</t>
  </si>
  <si>
    <t>Aporte Personal</t>
  </si>
  <si>
    <t>Interés Aporte Personal</t>
  </si>
  <si>
    <t>Excedente Aporte Personal</t>
  </si>
  <si>
    <t>Superávit Aporte Pesonal</t>
  </si>
  <si>
    <t>Retroactivo Personal</t>
  </si>
  <si>
    <t>Aporte Adicional por Incremento Cesantía</t>
  </si>
  <si>
    <t>Interés Aporte Patronal</t>
  </si>
  <si>
    <t>Excedente Aporte Patronal</t>
  </si>
  <si>
    <t>Superávit Aporte Patronal</t>
  </si>
  <si>
    <t>Retroactivo Patronal</t>
  </si>
  <si>
    <t>Aporte Personal por Desembolsar</t>
  </si>
  <si>
    <t>Interés Personal por Desembolsar</t>
  </si>
  <si>
    <t>Retroactivo Pesonal por Desembolsar</t>
  </si>
  <si>
    <t>Exedente Personal por Desembolsar</t>
  </si>
  <si>
    <t>Superavit Personal por Desembolsar</t>
  </si>
  <si>
    <t>Aporte Patronal por Desembolsar</t>
  </si>
  <si>
    <t>Interés Aporte Patronal por Desembolsar</t>
  </si>
  <si>
    <t>Exedente Patronal por Desembolsar</t>
  </si>
  <si>
    <t>Retroactivo Patronal por Desembolsar</t>
  </si>
  <si>
    <t>Superávit Patronal por Desembolsar</t>
  </si>
  <si>
    <t>Prestaciones por Pagar Desafiliados</t>
  </si>
  <si>
    <t>Liquid. Rubros Patronales por Pagar</t>
  </si>
  <si>
    <t>Cesantías por pagar</t>
  </si>
  <si>
    <t>Fondo Devol. Aportes Anticipados</t>
  </si>
  <si>
    <t>Fondo Devol. Aportes Anticipados Garantes</t>
  </si>
  <si>
    <t>Fondo Seguro de Vida Anticipado</t>
  </si>
  <si>
    <t>Reserva de Contingencia Mortuoria</t>
  </si>
  <si>
    <t>Fondo Cesantía Anticipada</t>
  </si>
  <si>
    <t>Fondo Cesantía Anticipada Garantes</t>
  </si>
  <si>
    <t>2-3-01-15-02-11-00</t>
  </si>
  <si>
    <t>Prestaciones por pagar Fallecidos</t>
  </si>
  <si>
    <t>Cuenta por Pagar Superavit Años Anteriores</t>
  </si>
  <si>
    <t>Fondo Cesantía Retenida</t>
  </si>
  <si>
    <t>Valores por Liquidar Afiliados</t>
  </si>
  <si>
    <t>2-3-01-15-02-17-00</t>
  </si>
  <si>
    <t>Cta. Transitoria Fallecidos</t>
  </si>
  <si>
    <t>Por Pagar Indebidos</t>
  </si>
  <si>
    <t>Retención Tribunal Menores</t>
  </si>
  <si>
    <t>Cta Transitoria Cesantias</t>
  </si>
  <si>
    <t>Reserva Cuenta Individual</t>
  </si>
  <si>
    <t>Reserva Superavit 2011</t>
  </si>
  <si>
    <t>2-3-01-90-01-00-00</t>
  </si>
  <si>
    <t>Valores a Liquidar empleados</t>
  </si>
  <si>
    <t>HG 1</t>
  </si>
  <si>
    <t>IGM</t>
  </si>
  <si>
    <t>FAE</t>
  </si>
  <si>
    <t>Serdra</t>
  </si>
  <si>
    <t>Comaco</t>
  </si>
  <si>
    <t>CEE</t>
  </si>
  <si>
    <t>Licesm</t>
  </si>
  <si>
    <t>Comil 10 Abdon CAlderon</t>
  </si>
  <si>
    <t>HB 7 Loja</t>
  </si>
  <si>
    <t>Comil Eloy Alfaro</t>
  </si>
  <si>
    <t>SUIMBA</t>
  </si>
  <si>
    <t>DIRNEA</t>
  </si>
  <si>
    <t>7 BI LOJA</t>
  </si>
  <si>
    <t>Macara</t>
  </si>
  <si>
    <t>CEPEIGUE IPGH</t>
  </si>
  <si>
    <t>Gualaquiza</t>
  </si>
  <si>
    <t>2-3-04-10-01-01-00</t>
  </si>
  <si>
    <t>Retenciones IVA 30%</t>
  </si>
  <si>
    <t>2-3-04-10-01-02-00</t>
  </si>
  <si>
    <t>Retenciones IVA 70%</t>
  </si>
  <si>
    <t>2-3-04-10-01-03-00</t>
  </si>
  <si>
    <t>Retenciones IVA 100%</t>
  </si>
  <si>
    <t>Retenciones en la Fuente 1%</t>
  </si>
  <si>
    <t>2-3-04-10-02-02-00</t>
  </si>
  <si>
    <t>Retenciones en la Fuente 2%</t>
  </si>
  <si>
    <t>2-3-04-10-02-03-00</t>
  </si>
  <si>
    <t>Retenciones en la Fuente 8%</t>
  </si>
  <si>
    <t>2-3-04-10-02-04-00</t>
  </si>
  <si>
    <t>Retenciones en la Fuente 10%</t>
  </si>
  <si>
    <t>2-3-04-10-02-08-00</t>
  </si>
  <si>
    <t>Retenciones IVA 20%</t>
  </si>
  <si>
    <t>SRI por Pagar</t>
  </si>
  <si>
    <t>Tasa de Administracion BIESS</t>
  </si>
  <si>
    <t>Avaluos Cred Hipotecarios Arq Arroyo Alberto</t>
  </si>
  <si>
    <t>Valores por Liquidar Proveedores</t>
  </si>
  <si>
    <t>Anticipo Trámites Notariales (Inmobiliaria)</t>
  </si>
  <si>
    <t>Asambleas Generales</t>
  </si>
  <si>
    <t>Consejo de Fiscalizacion</t>
  </si>
  <si>
    <t>2-3-90-90-01-00-00</t>
  </si>
  <si>
    <t>Beneficios por Pagar Ex-Afiliados</t>
  </si>
  <si>
    <t>Beneficios por pagar Afiliados</t>
  </si>
  <si>
    <t>Préstamos Ordinario por pagar</t>
  </si>
  <si>
    <t>Préstamos Emergentes por pagar</t>
  </si>
  <si>
    <t>2-3-90-90-07-00-00</t>
  </si>
  <si>
    <t>Credito Hipotecarios por Pagar</t>
  </si>
  <si>
    <t>Cta. Trans en Concesion Creditos</t>
  </si>
  <si>
    <t>Tramites Legales Cred. Hipotecario</t>
  </si>
  <si>
    <t>Nóminas por Pagar</t>
  </si>
  <si>
    <t>Décimo Tercer Sueldo</t>
  </si>
  <si>
    <t>Décimo Cuarto Sueldo</t>
  </si>
  <si>
    <t>Préstamos Quirografarios IESS por pagar</t>
  </si>
  <si>
    <t>Préstamos Hipotecarios IESS por pagar</t>
  </si>
  <si>
    <t>2-5-03-00-05-00-00</t>
  </si>
  <si>
    <t>Aporte IESS</t>
  </si>
  <si>
    <t>Aportes al IESS por pagar</t>
  </si>
  <si>
    <t>Fondos de Reserva por pagar</t>
  </si>
  <si>
    <t>Multas por Pagar</t>
  </si>
  <si>
    <t>Valores por Liquidar Empleados</t>
  </si>
  <si>
    <t>ASOCAP</t>
  </si>
  <si>
    <t>Prov.Jubilacion Patronal</t>
  </si>
  <si>
    <t>Prov.Despido Intempestivo</t>
  </si>
  <si>
    <t>Dep. sin Concepto Banco Rumiñahui</t>
  </si>
  <si>
    <t>Dep. sin Concepto Banco Pichincha</t>
  </si>
  <si>
    <t>Dep. sin Concepto Banco Internacional</t>
  </si>
  <si>
    <t>Dep. sin Concepto años anteriores</t>
  </si>
  <si>
    <t>3-4-01-00-05-00-00</t>
  </si>
  <si>
    <t>Excedente Acumulados</t>
  </si>
  <si>
    <t>Horas Extras</t>
  </si>
  <si>
    <t>Vacaciones</t>
  </si>
  <si>
    <t>Bono eficiencia administrativa</t>
  </si>
  <si>
    <t>Seguridad y Salud en el Trabajo</t>
  </si>
  <si>
    <t>4-3-01-90-03-00-00</t>
  </si>
  <si>
    <t>Clima Laboral</t>
  </si>
  <si>
    <t>Capacitación de Personal</t>
  </si>
  <si>
    <t>Agua</t>
  </si>
  <si>
    <t>Luz</t>
  </si>
  <si>
    <t>Teléfono</t>
  </si>
  <si>
    <t>Refrigerio y Gastos Protocolarios</t>
  </si>
  <si>
    <t>Promoción y publicidad</t>
  </si>
  <si>
    <t>Atenciones sociales</t>
  </si>
  <si>
    <t>Suministros de cafetería</t>
  </si>
  <si>
    <t>Movilización</t>
  </si>
  <si>
    <t>Envío Documentos</t>
  </si>
  <si>
    <t>Mensajería</t>
  </si>
  <si>
    <t>Materiales Aseo y Limpieza</t>
  </si>
  <si>
    <t>Pasaje en el interior</t>
  </si>
  <si>
    <t>Instalaciones y mantenimiento de edificios y ofici</t>
  </si>
  <si>
    <t>Mantenimiento, reparación Equipos de Computación</t>
  </si>
  <si>
    <t>Mantenimiento, reparación Equipos de oficina</t>
  </si>
  <si>
    <t>Consultoría, asesoría e investigación especializad</t>
  </si>
  <si>
    <t>Servicio de auditoria externa</t>
  </si>
  <si>
    <t>Material de imprenta, fotografía, reproducción y p</t>
  </si>
  <si>
    <t>Material de computación</t>
  </si>
  <si>
    <t>4-4-07-05-00-00-00</t>
  </si>
  <si>
    <t>Servicios de internet</t>
  </si>
  <si>
    <t>Comisiones Bancarias Bcos.Nacionales</t>
  </si>
  <si>
    <t>Comisión Casa de Valores</t>
  </si>
  <si>
    <t>Gastos de Buró de Crédito</t>
  </si>
  <si>
    <t>4-5-02-10-06-00-00</t>
  </si>
  <si>
    <t>Comisión Banco Central del Ecuador</t>
  </si>
  <si>
    <t>Gasto por Tasa de Administracion pagada al BIESS</t>
  </si>
  <si>
    <t>IVA Pagado Servicios Profesionales</t>
  </si>
  <si>
    <t>IVA Pagado Prestación de Servicios</t>
  </si>
  <si>
    <t>IVA Pagado Compra de Bienes</t>
  </si>
  <si>
    <t>Gastos legales y judiciales</t>
  </si>
  <si>
    <t>Contribución a la Superintendencia de Bancos y Seg</t>
  </si>
  <si>
    <t>Depreciación Edificios</t>
  </si>
  <si>
    <t>Depreciación Muebles y Enseres</t>
  </si>
  <si>
    <t>Depreciación Equipo de Oficina</t>
  </si>
  <si>
    <t>Depreciación Equipo de Computación</t>
  </si>
  <si>
    <t>Amortizaciones</t>
  </si>
  <si>
    <t>Gastos Asambleas Generales</t>
  </si>
  <si>
    <t>Dietas Asambleas Generales</t>
  </si>
  <si>
    <t>Dietas Comisiones Asambleas</t>
  </si>
  <si>
    <t>Otros Gastos Comisiones Asambleas</t>
  </si>
  <si>
    <t>Int. Banco Internacional</t>
  </si>
  <si>
    <t>Int. Banco Pacífico</t>
  </si>
  <si>
    <t>Int. Coop. Cooprogreso</t>
  </si>
  <si>
    <t>Int. Banco Solidario</t>
  </si>
  <si>
    <t>Int. Banco Rumiñahui</t>
  </si>
  <si>
    <t>Int. Banco Pichincha</t>
  </si>
  <si>
    <t>Int. Banco de Loja</t>
  </si>
  <si>
    <t>Int. Banco del Austro</t>
  </si>
  <si>
    <t>Int. Produbanco Grupo Promerica</t>
  </si>
  <si>
    <t>Int. Banco Bolivariano</t>
  </si>
  <si>
    <t>Int. Banco Diners Club del Ecuador S.A.</t>
  </si>
  <si>
    <t>Int. Banco de Guayaquil</t>
  </si>
  <si>
    <t>Int. Mutualista Pichincha</t>
  </si>
  <si>
    <t>Int. Banco de Machala</t>
  </si>
  <si>
    <t>Int. Coop. Tulcán Ltda.</t>
  </si>
  <si>
    <t>Int. Coop. Ahorro y Crédito JEP</t>
  </si>
  <si>
    <t>Int. Envases del Litoral</t>
  </si>
  <si>
    <t>Int. Plásticos del Litoral</t>
  </si>
  <si>
    <t>Int. Promariscos</t>
  </si>
  <si>
    <t>5-1-01-10-34-00-00</t>
  </si>
  <si>
    <t>Int. Sumesa S.A.</t>
  </si>
  <si>
    <t>5-1-01-10-35-00-00</t>
  </si>
  <si>
    <t>Int. Interoc S.A.</t>
  </si>
  <si>
    <t>Interes Crédito Ordinario</t>
  </si>
  <si>
    <t>Interes Mora Crédito Ordinario</t>
  </si>
  <si>
    <t>Interes Crédito Emergente</t>
  </si>
  <si>
    <t>Interes Mora Emergente</t>
  </si>
  <si>
    <t>Interes Crédito 2x1</t>
  </si>
  <si>
    <t>Interes Mora Préstamo 2x1</t>
  </si>
  <si>
    <t>Interses Acuerdos de Pago</t>
  </si>
  <si>
    <t>Interes Mora Acuerdos de Pago</t>
  </si>
  <si>
    <t>Interes Refinanciamientos</t>
  </si>
  <si>
    <t>Interes Mora Refinanciamientos</t>
  </si>
  <si>
    <t>Intereses Crédito Hipotecario</t>
  </si>
  <si>
    <t>Interes Mora Crédito Hipotecario</t>
  </si>
  <si>
    <t>5-1-90-02-00-00-00</t>
  </si>
  <si>
    <t>Interés Banco Rumiñahui</t>
  </si>
  <si>
    <t>5-1-90-04-00-00-00</t>
  </si>
  <si>
    <t>Interés Banco Internacional</t>
  </si>
  <si>
    <t>INGRESO PROYECTO CAPREMCI I</t>
  </si>
  <si>
    <t>Otros Ingresos</t>
  </si>
  <si>
    <t>Hipoteca</t>
  </si>
  <si>
    <t>Recepción de Activos Fijos</t>
  </si>
  <si>
    <t>Bienes recibidos en custodia</t>
  </si>
  <si>
    <t>Recepción de documentos en garantia</t>
  </si>
  <si>
    <t>Departamentos Dación de Pago</t>
  </si>
  <si>
    <t>Titulos Valores</t>
  </si>
  <si>
    <t>ACTIVOS ENTREGADOS EN GARANTIA</t>
  </si>
  <si>
    <t>AL 31 DE ENERO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</si>
</sst>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\ _$_-;\-* #,##0.00\ _$_-;_-* &quot;-&quot;??\ _$_-;_-@_-"/>
    <numFmt numFmtId="165" formatCode="_(&quot;$&quot;\ * #,##0.00_);_(&quot;$&quot;\ * \(#,##0.0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43" fontId="2" fillId="2" borderId="1" xfId="1" applyFont="1" applyFill="1" applyBorder="1" applyAlignment="1">
      <alignment horizontal="center" vertical="center" wrapText="1"/>
    </xf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43" fontId="5" fillId="2" borderId="0" xfId="1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3" fontId="2" fillId="2" borderId="0" xfId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43" fontId="5" fillId="2" borderId="0" xfId="0" applyNumberFormat="1" applyFont="1" applyFill="1"/>
    <xf numFmtId="43" fontId="6" fillId="3" borderId="0" xfId="1" applyFont="1" applyFill="1"/>
    <xf numFmtId="164" fontId="6" fillId="3" borderId="0" xfId="0" applyNumberFormat="1" applyFont="1" applyFill="1"/>
    <xf numFmtId="43" fontId="2" fillId="2" borderId="0" xfId="1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43" fontId="0" fillId="2" borderId="0" xfId="0" applyNumberFormat="1" applyFill="1"/>
    <xf numFmtId="43" fontId="0" fillId="2" borderId="0" xfId="1" applyFont="1" applyFill="1"/>
    <xf numFmtId="164" fontId="5" fillId="2" borderId="0" xfId="0" applyNumberFormat="1" applyFont="1" applyFill="1"/>
    <xf numFmtId="43" fontId="0" fillId="2" borderId="1" xfId="1" applyFont="1" applyFill="1" applyBorder="1"/>
    <xf numFmtId="4" fontId="5" fillId="2" borderId="0" xfId="0" applyNumberFormat="1" applyFont="1" applyFill="1"/>
    <xf numFmtId="0" fontId="0" fillId="2" borderId="3" xfId="0" applyFill="1" applyBorder="1"/>
    <xf numFmtId="0" fontId="0" fillId="2" borderId="4" xfId="0" applyFill="1" applyBorder="1"/>
    <xf numFmtId="43" fontId="0" fillId="2" borderId="4" xfId="1" applyFont="1" applyFill="1" applyBorder="1"/>
    <xf numFmtId="43" fontId="0" fillId="2" borderId="5" xfId="1" applyFont="1" applyFill="1" applyBorder="1"/>
    <xf numFmtId="0" fontId="0" fillId="2" borderId="6" xfId="0" applyFill="1" applyBorder="1"/>
    <xf numFmtId="43" fontId="0" fillId="2" borderId="7" xfId="1" applyFont="1" applyFill="1" applyBorder="1"/>
    <xf numFmtId="0" fontId="0" fillId="2" borderId="8" xfId="0" applyFill="1" applyBorder="1"/>
    <xf numFmtId="0" fontId="0" fillId="2" borderId="9" xfId="0" applyFill="1" applyBorder="1"/>
    <xf numFmtId="43" fontId="0" fillId="2" borderId="9" xfId="1" applyFont="1" applyFill="1" applyBorder="1"/>
    <xf numFmtId="43" fontId="0" fillId="2" borderId="10" xfId="1" applyFont="1" applyFill="1" applyBorder="1"/>
    <xf numFmtId="0" fontId="0" fillId="4" borderId="3" xfId="0" applyFill="1" applyBorder="1"/>
    <xf numFmtId="0" fontId="0" fillId="4" borderId="4" xfId="0" applyFill="1" applyBorder="1"/>
    <xf numFmtId="43" fontId="0" fillId="4" borderId="4" xfId="1" applyFont="1" applyFill="1" applyBorder="1"/>
    <xf numFmtId="43" fontId="0" fillId="4" borderId="5" xfId="1" applyFont="1" applyFill="1" applyBorder="1"/>
    <xf numFmtId="0" fontId="0" fillId="4" borderId="6" xfId="0" applyFill="1" applyBorder="1"/>
    <xf numFmtId="0" fontId="0" fillId="4" borderId="1" xfId="0" applyFill="1" applyBorder="1"/>
    <xf numFmtId="43" fontId="0" fillId="4" borderId="1" xfId="1" applyFont="1" applyFill="1" applyBorder="1"/>
    <xf numFmtId="43" fontId="0" fillId="4" borderId="7" xfId="1" applyFont="1" applyFill="1" applyBorder="1"/>
    <xf numFmtId="0" fontId="0" fillId="4" borderId="8" xfId="0" applyFill="1" applyBorder="1"/>
    <xf numFmtId="0" fontId="0" fillId="4" borderId="9" xfId="0" applyFill="1" applyBorder="1"/>
    <xf numFmtId="43" fontId="0" fillId="4" borderId="9" xfId="1" applyFont="1" applyFill="1" applyBorder="1"/>
    <xf numFmtId="43" fontId="0" fillId="4" borderId="10" xfId="1" applyFont="1" applyFill="1" applyBorder="1"/>
    <xf numFmtId="0" fontId="0" fillId="5" borderId="3" xfId="0" applyFill="1" applyBorder="1"/>
    <xf numFmtId="0" fontId="0" fillId="5" borderId="4" xfId="0" applyFill="1" applyBorder="1"/>
    <xf numFmtId="43" fontId="0" fillId="5" borderId="4" xfId="1" applyFont="1" applyFill="1" applyBorder="1"/>
    <xf numFmtId="43" fontId="0" fillId="5" borderId="5" xfId="1" applyFont="1" applyFill="1" applyBorder="1"/>
    <xf numFmtId="0" fontId="0" fillId="5" borderId="6" xfId="0" applyFill="1" applyBorder="1"/>
    <xf numFmtId="0" fontId="0" fillId="5" borderId="1" xfId="0" applyFill="1" applyBorder="1"/>
    <xf numFmtId="43" fontId="0" fillId="5" borderId="1" xfId="1" applyFont="1" applyFill="1" applyBorder="1"/>
    <xf numFmtId="43" fontId="0" fillId="5" borderId="7" xfId="1" applyFont="1" applyFill="1" applyBorder="1"/>
    <xf numFmtId="0" fontId="0" fillId="5" borderId="8" xfId="0" applyFill="1" applyBorder="1"/>
    <xf numFmtId="0" fontId="0" fillId="5" borderId="9" xfId="0" applyFill="1" applyBorder="1"/>
    <xf numFmtId="43" fontId="0" fillId="5" borderId="9" xfId="1" applyFont="1" applyFill="1" applyBorder="1"/>
    <xf numFmtId="43" fontId="0" fillId="5" borderId="10" xfId="1" applyFont="1" applyFill="1" applyBorder="1"/>
    <xf numFmtId="0" fontId="0" fillId="6" borderId="3" xfId="0" applyFill="1" applyBorder="1"/>
    <xf numFmtId="0" fontId="0" fillId="6" borderId="4" xfId="0" applyFill="1" applyBorder="1"/>
    <xf numFmtId="43" fontId="0" fillId="6" borderId="4" xfId="1" applyFont="1" applyFill="1" applyBorder="1"/>
    <xf numFmtId="43" fontId="0" fillId="6" borderId="5" xfId="1" applyFont="1" applyFill="1" applyBorder="1"/>
    <xf numFmtId="0" fontId="0" fillId="6" borderId="6" xfId="0" applyFill="1" applyBorder="1"/>
    <xf numFmtId="0" fontId="0" fillId="6" borderId="1" xfId="0" applyFill="1" applyBorder="1"/>
    <xf numFmtId="43" fontId="0" fillId="6" borderId="1" xfId="1" applyFont="1" applyFill="1" applyBorder="1"/>
    <xf numFmtId="43" fontId="0" fillId="6" borderId="7" xfId="1" applyFont="1" applyFill="1" applyBorder="1"/>
    <xf numFmtId="0" fontId="0" fillId="6" borderId="8" xfId="0" applyFill="1" applyBorder="1"/>
    <xf numFmtId="0" fontId="0" fillId="6" borderId="9" xfId="0" applyFill="1" applyBorder="1"/>
    <xf numFmtId="43" fontId="0" fillId="6" borderId="9" xfId="1" applyFont="1" applyFill="1" applyBorder="1"/>
    <xf numFmtId="43" fontId="0" fillId="6" borderId="10" xfId="1" applyFont="1" applyFill="1" applyBorder="1"/>
    <xf numFmtId="0" fontId="0" fillId="7" borderId="3" xfId="0" applyFill="1" applyBorder="1"/>
    <xf numFmtId="0" fontId="0" fillId="7" borderId="4" xfId="0" applyFill="1" applyBorder="1"/>
    <xf numFmtId="43" fontId="0" fillId="7" borderId="4" xfId="1" applyFont="1" applyFill="1" applyBorder="1"/>
    <xf numFmtId="43" fontId="0" fillId="7" borderId="5" xfId="1" applyFont="1" applyFill="1" applyBorder="1"/>
    <xf numFmtId="0" fontId="0" fillId="7" borderId="6" xfId="0" applyFill="1" applyBorder="1"/>
    <xf numFmtId="0" fontId="0" fillId="7" borderId="1" xfId="0" applyFill="1" applyBorder="1"/>
    <xf numFmtId="43" fontId="0" fillId="7" borderId="1" xfId="1" applyFont="1" applyFill="1" applyBorder="1"/>
    <xf numFmtId="43" fontId="0" fillId="7" borderId="7" xfId="1" applyFont="1" applyFill="1" applyBorder="1"/>
    <xf numFmtId="0" fontId="0" fillId="7" borderId="8" xfId="0" applyFill="1" applyBorder="1"/>
    <xf numFmtId="0" fontId="0" fillId="7" borderId="9" xfId="0" applyFill="1" applyBorder="1"/>
    <xf numFmtId="43" fontId="0" fillId="7" borderId="9" xfId="1" applyFont="1" applyFill="1" applyBorder="1"/>
    <xf numFmtId="43" fontId="0" fillId="7" borderId="10" xfId="1" applyFont="1" applyFill="1" applyBorder="1"/>
    <xf numFmtId="0" fontId="0" fillId="8" borderId="3" xfId="0" applyFill="1" applyBorder="1"/>
    <xf numFmtId="0" fontId="0" fillId="8" borderId="4" xfId="0" applyFill="1" applyBorder="1"/>
    <xf numFmtId="43" fontId="0" fillId="8" borderId="4" xfId="1" applyFont="1" applyFill="1" applyBorder="1"/>
    <xf numFmtId="43" fontId="0" fillId="8" borderId="5" xfId="1" applyFont="1" applyFill="1" applyBorder="1"/>
    <xf numFmtId="0" fontId="0" fillId="8" borderId="6" xfId="0" applyFill="1" applyBorder="1"/>
    <xf numFmtId="0" fontId="0" fillId="8" borderId="1" xfId="0" applyFill="1" applyBorder="1"/>
    <xf numFmtId="43" fontId="0" fillId="8" borderId="1" xfId="1" applyFont="1" applyFill="1" applyBorder="1"/>
    <xf numFmtId="43" fontId="0" fillId="8" borderId="7" xfId="1" applyFont="1" applyFill="1" applyBorder="1"/>
    <xf numFmtId="0" fontId="0" fillId="8" borderId="8" xfId="0" applyFill="1" applyBorder="1"/>
    <xf numFmtId="0" fontId="0" fillId="8" borderId="9" xfId="0" applyFill="1" applyBorder="1"/>
    <xf numFmtId="43" fontId="0" fillId="8" borderId="9" xfId="1" applyFont="1" applyFill="1" applyBorder="1"/>
    <xf numFmtId="43" fontId="0" fillId="8" borderId="10" xfId="1" applyFont="1" applyFill="1" applyBorder="1"/>
    <xf numFmtId="0" fontId="0" fillId="8" borderId="11" xfId="0" applyFill="1" applyBorder="1"/>
    <xf numFmtId="43" fontId="0" fillId="8" borderId="11" xfId="1" applyFont="1" applyFill="1" applyBorder="1"/>
    <xf numFmtId="0" fontId="0" fillId="2" borderId="12" xfId="0" applyFill="1" applyBorder="1"/>
    <xf numFmtId="0" fontId="0" fillId="2" borderId="13" xfId="0" applyFill="1" applyBorder="1"/>
    <xf numFmtId="43" fontId="0" fillId="2" borderId="13" xfId="1" applyFont="1" applyFill="1" applyBorder="1"/>
    <xf numFmtId="43" fontId="0" fillId="2" borderId="14" xfId="1" applyFont="1" applyFill="1" applyBorder="1"/>
    <xf numFmtId="0" fontId="0" fillId="2" borderId="11" xfId="0" applyFill="1" applyBorder="1"/>
    <xf numFmtId="43" fontId="0" fillId="2" borderId="11" xfId="1" applyFont="1" applyFill="1" applyBorder="1"/>
    <xf numFmtId="43" fontId="2" fillId="2" borderId="1" xfId="1" applyNumberFormat="1" applyFont="1" applyFill="1" applyBorder="1" applyAlignment="1">
      <alignment horizontal="center" vertical="center" wrapText="1"/>
    </xf>
    <xf numFmtId="0" fontId="0" fillId="8" borderId="15" xfId="0" applyFill="1" applyBorder="1"/>
    <xf numFmtId="43" fontId="0" fillId="8" borderId="16" xfId="1" applyFont="1" applyFill="1" applyBorder="1"/>
    <xf numFmtId="0" fontId="0" fillId="9" borderId="12" xfId="0" applyFill="1" applyBorder="1"/>
    <xf numFmtId="0" fontId="0" fillId="9" borderId="13" xfId="0" applyFill="1" applyBorder="1"/>
    <xf numFmtId="43" fontId="0" fillId="9" borderId="13" xfId="1" applyFont="1" applyFill="1" applyBorder="1"/>
    <xf numFmtId="43" fontId="0" fillId="9" borderId="14" xfId="1" applyFont="1" applyFill="1" applyBorder="1"/>
    <xf numFmtId="0" fontId="0" fillId="3" borderId="12" xfId="0" applyFill="1" applyBorder="1"/>
    <xf numFmtId="0" fontId="0" fillId="3" borderId="13" xfId="0" applyFill="1" applyBorder="1"/>
    <xf numFmtId="43" fontId="0" fillId="3" borderId="13" xfId="1" applyFont="1" applyFill="1" applyBorder="1"/>
    <xf numFmtId="43" fontId="0" fillId="3" borderId="14" xfId="1" applyFont="1" applyFill="1" applyBorder="1"/>
    <xf numFmtId="0" fontId="0" fillId="5" borderId="12" xfId="0" applyFill="1" applyBorder="1"/>
    <xf numFmtId="0" fontId="0" fillId="5" borderId="13" xfId="0" applyFill="1" applyBorder="1"/>
    <xf numFmtId="43" fontId="0" fillId="5" borderId="13" xfId="1" applyFont="1" applyFill="1" applyBorder="1"/>
    <xf numFmtId="43" fontId="0" fillId="5" borderId="14" xfId="1" applyFont="1" applyFill="1" applyBorder="1"/>
    <xf numFmtId="0" fontId="0" fillId="7" borderId="12" xfId="0" applyFill="1" applyBorder="1"/>
    <xf numFmtId="0" fontId="0" fillId="7" borderId="13" xfId="0" applyFill="1" applyBorder="1"/>
    <xf numFmtId="43" fontId="0" fillId="7" borderId="13" xfId="1" applyFont="1" applyFill="1" applyBorder="1"/>
    <xf numFmtId="43" fontId="0" fillId="7" borderId="14" xfId="1" applyFont="1" applyFill="1" applyBorder="1"/>
    <xf numFmtId="0" fontId="0" fillId="3" borderId="3" xfId="0" applyFill="1" applyBorder="1"/>
    <xf numFmtId="0" fontId="0" fillId="3" borderId="4" xfId="0" applyFill="1" applyBorder="1"/>
    <xf numFmtId="43" fontId="0" fillId="3" borderId="4" xfId="1" applyFont="1" applyFill="1" applyBorder="1"/>
    <xf numFmtId="43" fontId="0" fillId="3" borderId="5" xfId="1" applyFont="1" applyFill="1" applyBorder="1"/>
    <xf numFmtId="0" fontId="0" fillId="3" borderId="8" xfId="0" applyFill="1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10" xfId="1" applyFont="1" applyFill="1" applyBorder="1"/>
    <xf numFmtId="0" fontId="0" fillId="4" borderId="15" xfId="0" applyFill="1" applyBorder="1"/>
    <xf numFmtId="0" fontId="0" fillId="4" borderId="11" xfId="0" applyFill="1" applyBorder="1"/>
    <xf numFmtId="43" fontId="0" fillId="4" borderId="11" xfId="1" applyFont="1" applyFill="1" applyBorder="1"/>
    <xf numFmtId="43" fontId="0" fillId="4" borderId="16" xfId="1" applyFont="1" applyFill="1" applyBorder="1"/>
    <xf numFmtId="0" fontId="0" fillId="10" borderId="3" xfId="0" applyFill="1" applyBorder="1"/>
    <xf numFmtId="0" fontId="0" fillId="10" borderId="4" xfId="0" applyFill="1" applyBorder="1"/>
    <xf numFmtId="43" fontId="0" fillId="10" borderId="4" xfId="1" applyFont="1" applyFill="1" applyBorder="1"/>
    <xf numFmtId="43" fontId="0" fillId="10" borderId="5" xfId="1" applyFont="1" applyFill="1" applyBorder="1"/>
    <xf numFmtId="0" fontId="0" fillId="10" borderId="8" xfId="0" applyFill="1" applyBorder="1"/>
    <xf numFmtId="0" fontId="0" fillId="10" borderId="9" xfId="0" applyFill="1" applyBorder="1"/>
    <xf numFmtId="43" fontId="0" fillId="10" borderId="9" xfId="1" applyFont="1" applyFill="1" applyBorder="1"/>
    <xf numFmtId="43" fontId="0" fillId="10" borderId="10" xfId="1" applyFont="1" applyFill="1" applyBorder="1"/>
    <xf numFmtId="0" fontId="0" fillId="10" borderId="12" xfId="0" applyFill="1" applyBorder="1"/>
    <xf numFmtId="0" fontId="0" fillId="10" borderId="13" xfId="0" applyFill="1" applyBorder="1"/>
    <xf numFmtId="43" fontId="0" fillId="10" borderId="13" xfId="1" applyFont="1" applyFill="1" applyBorder="1"/>
    <xf numFmtId="43" fontId="0" fillId="10" borderId="14" xfId="1" applyFont="1" applyFill="1" applyBorder="1"/>
    <xf numFmtId="0" fontId="0" fillId="10" borderId="6" xfId="0" applyFill="1" applyBorder="1"/>
    <xf numFmtId="0" fontId="0" fillId="10" borderId="1" xfId="0" applyFill="1" applyBorder="1"/>
    <xf numFmtId="43" fontId="0" fillId="10" borderId="1" xfId="1" applyFont="1" applyFill="1" applyBorder="1"/>
    <xf numFmtId="43" fontId="0" fillId="10" borderId="7" xfId="1" applyFont="1" applyFill="1" applyBorder="1"/>
    <xf numFmtId="0" fontId="8" fillId="2" borderId="2" xfId="0" applyFont="1" applyFill="1" applyBorder="1" applyAlignment="1">
      <alignment horizontal="center"/>
    </xf>
    <xf numFmtId="43" fontId="8" fillId="2" borderId="2" xfId="1" applyFont="1" applyFill="1" applyBorder="1" applyAlignment="1">
      <alignment horizontal="center"/>
    </xf>
    <xf numFmtId="0" fontId="0" fillId="3" borderId="6" xfId="0" applyFill="1" applyBorder="1"/>
    <xf numFmtId="0" fontId="0" fillId="3" borderId="1" xfId="0" applyFill="1" applyBorder="1"/>
    <xf numFmtId="43" fontId="0" fillId="3" borderId="1" xfId="1" applyFont="1" applyFill="1" applyBorder="1"/>
    <xf numFmtId="43" fontId="0" fillId="3" borderId="7" xfId="1" applyFont="1" applyFill="1" applyBorder="1"/>
    <xf numFmtId="0" fontId="0" fillId="7" borderId="17" xfId="0" applyFill="1" applyBorder="1"/>
    <xf numFmtId="0" fontId="0" fillId="7" borderId="2" xfId="0" applyFill="1" applyBorder="1"/>
    <xf numFmtId="43" fontId="0" fillId="7" borderId="2" xfId="1" applyFont="1" applyFill="1" applyBorder="1"/>
    <xf numFmtId="43" fontId="0" fillId="7" borderId="18" xfId="1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43" fontId="7" fillId="3" borderId="13" xfId="1" applyFont="1" applyFill="1" applyBorder="1"/>
    <xf numFmtId="43" fontId="7" fillId="3" borderId="14" xfId="1" applyFont="1" applyFill="1" applyBorder="1"/>
    <xf numFmtId="0" fontId="0" fillId="11" borderId="3" xfId="0" applyFill="1" applyBorder="1"/>
    <xf numFmtId="0" fontId="0" fillId="11" borderId="4" xfId="0" applyFill="1" applyBorder="1"/>
    <xf numFmtId="43" fontId="0" fillId="11" borderId="4" xfId="1" applyFont="1" applyFill="1" applyBorder="1"/>
    <xf numFmtId="43" fontId="0" fillId="11" borderId="5" xfId="1" applyFont="1" applyFill="1" applyBorder="1"/>
    <xf numFmtId="0" fontId="0" fillId="11" borderId="6" xfId="0" applyFill="1" applyBorder="1"/>
    <xf numFmtId="0" fontId="0" fillId="11" borderId="1" xfId="0" applyFill="1" applyBorder="1"/>
    <xf numFmtId="43" fontId="0" fillId="11" borderId="1" xfId="1" applyFont="1" applyFill="1" applyBorder="1"/>
    <xf numFmtId="43" fontId="0" fillId="11" borderId="7" xfId="1" applyFont="1" applyFill="1" applyBorder="1"/>
    <xf numFmtId="0" fontId="0" fillId="11" borderId="8" xfId="0" applyFill="1" applyBorder="1"/>
    <xf numFmtId="0" fontId="0" fillId="11" borderId="9" xfId="0" applyFill="1" applyBorder="1"/>
    <xf numFmtId="43" fontId="0" fillId="11" borderId="9" xfId="1" applyFont="1" applyFill="1" applyBorder="1"/>
    <xf numFmtId="43" fontId="0" fillId="11" borderId="10" xfId="1" applyFont="1" applyFill="1" applyBorder="1"/>
    <xf numFmtId="0" fontId="0" fillId="12" borderId="3" xfId="0" applyFill="1" applyBorder="1"/>
    <xf numFmtId="0" fontId="0" fillId="12" borderId="4" xfId="0" applyFill="1" applyBorder="1"/>
    <xf numFmtId="43" fontId="0" fillId="12" borderId="4" xfId="1" applyFont="1" applyFill="1" applyBorder="1"/>
    <xf numFmtId="43" fontId="0" fillId="12" borderId="5" xfId="1" applyFont="1" applyFill="1" applyBorder="1"/>
    <xf numFmtId="0" fontId="0" fillId="12" borderId="6" xfId="0" applyFill="1" applyBorder="1"/>
    <xf numFmtId="0" fontId="0" fillId="12" borderId="1" xfId="0" applyFill="1" applyBorder="1"/>
    <xf numFmtId="43" fontId="0" fillId="12" borderId="1" xfId="1" applyFont="1" applyFill="1" applyBorder="1"/>
    <xf numFmtId="43" fontId="0" fillId="12" borderId="7" xfId="1" applyFont="1" applyFill="1" applyBorder="1"/>
    <xf numFmtId="0" fontId="0" fillId="12" borderId="8" xfId="0" applyFill="1" applyBorder="1"/>
    <xf numFmtId="0" fontId="0" fillId="12" borderId="9" xfId="0" applyFill="1" applyBorder="1"/>
    <xf numFmtId="43" fontId="0" fillId="12" borderId="9" xfId="1" applyFont="1" applyFill="1" applyBorder="1"/>
    <xf numFmtId="43" fontId="0" fillId="12" borderId="10" xfId="1" applyFont="1" applyFill="1" applyBorder="1"/>
    <xf numFmtId="0" fontId="0" fillId="5" borderId="17" xfId="0" applyFill="1" applyBorder="1"/>
    <xf numFmtId="0" fontId="0" fillId="5" borderId="2" xfId="0" applyFill="1" applyBorder="1"/>
    <xf numFmtId="43" fontId="0" fillId="5" borderId="2" xfId="1" applyFont="1" applyFill="1" applyBorder="1"/>
    <xf numFmtId="43" fontId="0" fillId="5" borderId="18" xfId="1" applyFont="1" applyFill="1" applyBorder="1"/>
    <xf numFmtId="0" fontId="0" fillId="3" borderId="11" xfId="0" applyFill="1" applyBorder="1"/>
    <xf numFmtId="43" fontId="0" fillId="3" borderId="11" xfId="1" applyFont="1" applyFill="1" applyBorder="1"/>
    <xf numFmtId="0" fontId="0" fillId="3" borderId="2" xfId="0" applyFill="1" applyBorder="1"/>
    <xf numFmtId="43" fontId="0" fillId="3" borderId="2" xfId="1" applyFont="1" applyFill="1" applyBorder="1"/>
    <xf numFmtId="0" fontId="0" fillId="13" borderId="12" xfId="0" applyFill="1" applyBorder="1"/>
    <xf numFmtId="0" fontId="0" fillId="13" borderId="13" xfId="0" applyFill="1" applyBorder="1"/>
    <xf numFmtId="43" fontId="0" fillId="13" borderId="13" xfId="1" applyFont="1" applyFill="1" applyBorder="1"/>
    <xf numFmtId="43" fontId="0" fillId="13" borderId="14" xfId="1" applyFont="1" applyFill="1" applyBorder="1"/>
    <xf numFmtId="0" fontId="0" fillId="8" borderId="12" xfId="0" applyFill="1" applyBorder="1"/>
    <xf numFmtId="0" fontId="0" fillId="8" borderId="13" xfId="0" applyFill="1" applyBorder="1"/>
    <xf numFmtId="43" fontId="0" fillId="8" borderId="13" xfId="1" applyFont="1" applyFill="1" applyBorder="1"/>
    <xf numFmtId="43" fontId="0" fillId="8" borderId="14" xfId="1" applyFont="1" applyFill="1" applyBorder="1"/>
    <xf numFmtId="43" fontId="2" fillId="2" borderId="0" xfId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 wrapText="1"/>
    </xf>
  </cellXfs>
  <cellStyles count="3">
    <cellStyle name="Millares" xfId="1" builtinId="3"/>
    <cellStyle name="Millares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yron/Documents/BALANCE%20DE%20COMPROBACION%20DIC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ontador/AppData/Local/Microsoft/Windows/INetCache/Content.Outlook/1I270JPU/MOV%20ENER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MIENTOS DIC-2019"/>
    </sheetNames>
    <sheetDataSet>
      <sheetData sheetId="0" refreshError="1">
        <row r="421">
          <cell r="H421">
            <v>-5660.56</v>
          </cell>
        </row>
        <row r="422">
          <cell r="H422">
            <v>-15139.9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 ENERO 2020"/>
    </sheetNames>
    <sheetDataSet>
      <sheetData sheetId="0">
        <row r="377">
          <cell r="F377">
            <v>30.2</v>
          </cell>
        </row>
        <row r="378">
          <cell r="F378">
            <v>387.35</v>
          </cell>
        </row>
        <row r="379">
          <cell r="F379">
            <v>422.99</v>
          </cell>
        </row>
        <row r="396">
          <cell r="F396">
            <v>1906.25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34"/>
  <sheetViews>
    <sheetView zoomScale="85" zoomScaleNormal="85" workbookViewId="0">
      <selection activeCell="J2" sqref="J2"/>
    </sheetView>
  </sheetViews>
  <sheetFormatPr baseColWidth="10" defaultColWidth="11.42578125" defaultRowHeight="15" x14ac:dyDescent="0.25"/>
  <cols>
    <col min="1" max="1" width="11.42578125" style="26"/>
    <col min="2" max="2" width="17.42578125" style="26" bestFit="1" customWidth="1"/>
    <col min="3" max="3" width="47.7109375" style="26" bestFit="1" customWidth="1"/>
    <col min="4" max="4" width="14.7109375" style="29" bestFit="1" customWidth="1"/>
    <col min="5" max="6" width="14" style="29" bestFit="1" customWidth="1"/>
    <col min="7" max="7" width="13.5703125" style="29" bestFit="1" customWidth="1"/>
    <col min="8" max="8" width="14.7109375" style="29" bestFit="1" customWidth="1"/>
    <col min="9" max="9" width="11.42578125" style="26"/>
    <col min="10" max="10" width="14" style="26" bestFit="1" customWidth="1"/>
    <col min="11" max="16384" width="11.42578125" style="26"/>
  </cols>
  <sheetData>
    <row r="1" spans="2:10" ht="15.75" thickBot="1" x14ac:dyDescent="0.3">
      <c r="B1" s="158" t="s">
        <v>909</v>
      </c>
      <c r="C1" s="158" t="s">
        <v>910</v>
      </c>
      <c r="D1" s="159" t="s">
        <v>911</v>
      </c>
      <c r="E1" s="159" t="s">
        <v>912</v>
      </c>
      <c r="F1" s="159" t="s">
        <v>913</v>
      </c>
      <c r="G1" s="159" t="s">
        <v>914</v>
      </c>
      <c r="H1" s="159" t="s">
        <v>915</v>
      </c>
    </row>
    <row r="2" spans="2:10" x14ac:dyDescent="0.25">
      <c r="B2" s="130" t="s">
        <v>418</v>
      </c>
      <c r="C2" s="131" t="s">
        <v>916</v>
      </c>
      <c r="D2" s="132">
        <v>400</v>
      </c>
      <c r="E2" s="132">
        <v>38094.949999999997</v>
      </c>
      <c r="F2" s="132">
        <v>37920</v>
      </c>
      <c r="G2" s="132">
        <v>174.95</v>
      </c>
      <c r="H2" s="133">
        <v>574.95000000000005</v>
      </c>
      <c r="J2" s="28">
        <f>+SUM(H2:H328)</f>
        <v>72785789.160000011</v>
      </c>
    </row>
    <row r="3" spans="2:10" x14ac:dyDescent="0.25">
      <c r="B3" s="160" t="s">
        <v>802</v>
      </c>
      <c r="C3" s="161" t="s">
        <v>917</v>
      </c>
      <c r="D3" s="162">
        <v>0</v>
      </c>
      <c r="E3" s="162">
        <v>1040</v>
      </c>
      <c r="F3" s="162">
        <v>200</v>
      </c>
      <c r="G3" s="162">
        <v>840</v>
      </c>
      <c r="H3" s="163">
        <v>840</v>
      </c>
    </row>
    <row r="4" spans="2:10" x14ac:dyDescent="0.25">
      <c r="B4" s="160" t="s">
        <v>787</v>
      </c>
      <c r="C4" s="161" t="s">
        <v>918</v>
      </c>
      <c r="D4" s="162">
        <v>0</v>
      </c>
      <c r="E4" s="162">
        <v>394</v>
      </c>
      <c r="F4" s="162">
        <v>394</v>
      </c>
      <c r="G4" s="162">
        <v>0</v>
      </c>
      <c r="H4" s="163">
        <v>0</v>
      </c>
    </row>
    <row r="5" spans="2:10" ht="15.75" thickBot="1" x14ac:dyDescent="0.3">
      <c r="B5" s="134" t="s">
        <v>419</v>
      </c>
      <c r="C5" s="135" t="s">
        <v>919</v>
      </c>
      <c r="D5" s="136">
        <v>0</v>
      </c>
      <c r="E5" s="136">
        <v>394</v>
      </c>
      <c r="F5" s="136">
        <v>394</v>
      </c>
      <c r="G5" s="136">
        <v>0</v>
      </c>
      <c r="H5" s="137">
        <v>0</v>
      </c>
    </row>
    <row r="6" spans="2:10" x14ac:dyDescent="0.25">
      <c r="B6" s="67" t="s">
        <v>420</v>
      </c>
      <c r="C6" s="68" t="s">
        <v>920</v>
      </c>
      <c r="D6" s="69">
        <v>2402631.7200000002</v>
      </c>
      <c r="E6" s="69">
        <v>72295046.849999994</v>
      </c>
      <c r="F6" s="69">
        <v>72689654.260000005</v>
      </c>
      <c r="G6" s="69">
        <v>-394607.41</v>
      </c>
      <c r="H6" s="70">
        <v>2008024.31</v>
      </c>
    </row>
    <row r="7" spans="2:10" x14ac:dyDescent="0.25">
      <c r="B7" s="71" t="s">
        <v>421</v>
      </c>
      <c r="C7" s="72" t="s">
        <v>921</v>
      </c>
      <c r="D7" s="73">
        <v>102262.24</v>
      </c>
      <c r="E7" s="73">
        <v>8688663.8100000005</v>
      </c>
      <c r="F7" s="73">
        <v>8328394.5099999998</v>
      </c>
      <c r="G7" s="73">
        <v>360269.3</v>
      </c>
      <c r="H7" s="74">
        <v>462531.54</v>
      </c>
    </row>
    <row r="8" spans="2:10" ht="15.75" thickBot="1" x14ac:dyDescent="0.3">
      <c r="B8" s="75" t="s">
        <v>422</v>
      </c>
      <c r="C8" s="76" t="s">
        <v>922</v>
      </c>
      <c r="D8" s="77">
        <v>5810.85</v>
      </c>
      <c r="E8" s="77">
        <v>9748370.3599999994</v>
      </c>
      <c r="F8" s="77">
        <v>6117656.0499999998</v>
      </c>
      <c r="G8" s="77">
        <v>3630714.31</v>
      </c>
      <c r="H8" s="78">
        <v>3636525.16</v>
      </c>
    </row>
    <row r="9" spans="2:10" x14ac:dyDescent="0.25">
      <c r="B9" s="55" t="s">
        <v>923</v>
      </c>
      <c r="C9" s="56" t="s">
        <v>924</v>
      </c>
      <c r="D9" s="57">
        <v>4333333.33</v>
      </c>
      <c r="E9" s="57">
        <v>0</v>
      </c>
      <c r="F9" s="57">
        <v>4333333.33</v>
      </c>
      <c r="G9" s="57">
        <v>-4333333.33</v>
      </c>
      <c r="H9" s="58">
        <v>0</v>
      </c>
    </row>
    <row r="10" spans="2:10" x14ac:dyDescent="0.25">
      <c r="B10" s="59" t="s">
        <v>788</v>
      </c>
      <c r="C10" s="60" t="s">
        <v>925</v>
      </c>
      <c r="D10" s="61">
        <v>0</v>
      </c>
      <c r="E10" s="61">
        <v>389573.78</v>
      </c>
      <c r="F10" s="61">
        <v>389573.78</v>
      </c>
      <c r="G10" s="61">
        <v>0</v>
      </c>
      <c r="H10" s="62">
        <v>0</v>
      </c>
    </row>
    <row r="11" spans="2:10" x14ac:dyDescent="0.25">
      <c r="B11" s="59" t="s">
        <v>423</v>
      </c>
      <c r="C11" s="60" t="s">
        <v>926</v>
      </c>
      <c r="D11" s="61">
        <v>1119092.27</v>
      </c>
      <c r="E11" s="61">
        <v>1283026.79</v>
      </c>
      <c r="F11" s="61">
        <v>2318763.89</v>
      </c>
      <c r="G11" s="61">
        <v>-1035737.1</v>
      </c>
      <c r="H11" s="62">
        <v>83355.17</v>
      </c>
    </row>
    <row r="12" spans="2:10" x14ac:dyDescent="0.25">
      <c r="B12" s="59" t="s">
        <v>424</v>
      </c>
      <c r="C12" s="60" t="s">
        <v>927</v>
      </c>
      <c r="D12" s="61">
        <v>5113600</v>
      </c>
      <c r="E12" s="61">
        <v>9211191.4900000002</v>
      </c>
      <c r="F12" s="61">
        <v>9819078.9000000004</v>
      </c>
      <c r="G12" s="61">
        <v>-607887.41</v>
      </c>
      <c r="H12" s="62">
        <v>4505712.59</v>
      </c>
    </row>
    <row r="13" spans="2:10" x14ac:dyDescent="0.25">
      <c r="B13" s="59" t="s">
        <v>425</v>
      </c>
      <c r="C13" s="60" t="s">
        <v>928</v>
      </c>
      <c r="D13" s="61">
        <v>789409.41</v>
      </c>
      <c r="E13" s="61">
        <v>4590612.47</v>
      </c>
      <c r="F13" s="61">
        <v>2422776.08</v>
      </c>
      <c r="G13" s="61">
        <v>2167836.39</v>
      </c>
      <c r="H13" s="62">
        <v>2957245.8</v>
      </c>
    </row>
    <row r="14" spans="2:10" x14ac:dyDescent="0.25">
      <c r="B14" s="59" t="s">
        <v>929</v>
      </c>
      <c r="C14" s="60" t="s">
        <v>930</v>
      </c>
      <c r="D14" s="61">
        <v>696400</v>
      </c>
      <c r="E14" s="61">
        <v>452660</v>
      </c>
      <c r="F14" s="61">
        <v>1149060</v>
      </c>
      <c r="G14" s="61">
        <v>-696400</v>
      </c>
      <c r="H14" s="62">
        <v>0</v>
      </c>
    </row>
    <row r="15" spans="2:10" x14ac:dyDescent="0.25">
      <c r="B15" s="59" t="s">
        <v>426</v>
      </c>
      <c r="C15" s="60" t="s">
        <v>931</v>
      </c>
      <c r="D15" s="61">
        <v>3707925.31</v>
      </c>
      <c r="E15" s="61">
        <v>12536234.09</v>
      </c>
      <c r="F15" s="61">
        <v>11630427.59</v>
      </c>
      <c r="G15" s="61">
        <v>905806.5</v>
      </c>
      <c r="H15" s="62">
        <v>4613731.8099999996</v>
      </c>
    </row>
    <row r="16" spans="2:10" x14ac:dyDescent="0.25">
      <c r="B16" s="59" t="s">
        <v>862</v>
      </c>
      <c r="C16" s="60" t="s">
        <v>932</v>
      </c>
      <c r="D16" s="61">
        <v>1100000</v>
      </c>
      <c r="E16" s="61">
        <v>2016001.88</v>
      </c>
      <c r="F16" s="61">
        <v>1100000</v>
      </c>
      <c r="G16" s="61">
        <v>916001.88</v>
      </c>
      <c r="H16" s="62">
        <v>2016001.88</v>
      </c>
    </row>
    <row r="17" spans="2:8" x14ac:dyDescent="0.25">
      <c r="B17" s="59" t="s">
        <v>427</v>
      </c>
      <c r="C17" s="60" t="s">
        <v>933</v>
      </c>
      <c r="D17" s="61">
        <v>1000000</v>
      </c>
      <c r="E17" s="61">
        <v>839540</v>
      </c>
      <c r="F17" s="61">
        <v>1839540</v>
      </c>
      <c r="G17" s="61">
        <v>-1000000</v>
      </c>
      <c r="H17" s="62">
        <v>0</v>
      </c>
    </row>
    <row r="18" spans="2:8" x14ac:dyDescent="0.25">
      <c r="B18" s="59" t="s">
        <v>934</v>
      </c>
      <c r="C18" s="60" t="s">
        <v>935</v>
      </c>
      <c r="D18" s="61">
        <v>381484.11</v>
      </c>
      <c r="E18" s="61">
        <v>0</v>
      </c>
      <c r="F18" s="61">
        <v>381484.11</v>
      </c>
      <c r="G18" s="61">
        <v>-381484.11</v>
      </c>
      <c r="H18" s="62">
        <v>0</v>
      </c>
    </row>
    <row r="19" spans="2:8" x14ac:dyDescent="0.25">
      <c r="B19" s="59" t="s">
        <v>936</v>
      </c>
      <c r="C19" s="60" t="s">
        <v>937</v>
      </c>
      <c r="D19" s="61">
        <v>582988.52</v>
      </c>
      <c r="E19" s="61">
        <v>0</v>
      </c>
      <c r="F19" s="61">
        <v>582988.52</v>
      </c>
      <c r="G19" s="61">
        <v>-582988.52</v>
      </c>
      <c r="H19" s="62">
        <v>0</v>
      </c>
    </row>
    <row r="20" spans="2:8" x14ac:dyDescent="0.25">
      <c r="B20" s="59" t="s">
        <v>428</v>
      </c>
      <c r="C20" s="60" t="s">
        <v>938</v>
      </c>
      <c r="D20" s="61">
        <v>7257925.3099999996</v>
      </c>
      <c r="E20" s="61">
        <v>12543578.869999999</v>
      </c>
      <c r="F20" s="61">
        <v>16475786.93</v>
      </c>
      <c r="G20" s="61">
        <v>-3932208.06</v>
      </c>
      <c r="H20" s="62">
        <v>3325717.25</v>
      </c>
    </row>
    <row r="21" spans="2:8" x14ac:dyDescent="0.25">
      <c r="B21" s="59" t="s">
        <v>766</v>
      </c>
      <c r="C21" s="60" t="s">
        <v>939</v>
      </c>
      <c r="D21" s="61">
        <v>4400000</v>
      </c>
      <c r="E21" s="61">
        <v>7091985.29</v>
      </c>
      <c r="F21" s="61">
        <v>8931943.0500000007</v>
      </c>
      <c r="G21" s="61">
        <v>-1839957.76</v>
      </c>
      <c r="H21" s="62">
        <v>2560042.2400000002</v>
      </c>
    </row>
    <row r="22" spans="2:8" x14ac:dyDescent="0.25">
      <c r="B22" s="59" t="s">
        <v>803</v>
      </c>
      <c r="C22" s="60" t="s">
        <v>940</v>
      </c>
      <c r="D22" s="61">
        <v>0</v>
      </c>
      <c r="E22" s="61">
        <v>936438.9</v>
      </c>
      <c r="F22" s="61">
        <v>418590.29</v>
      </c>
      <c r="G22" s="61">
        <v>517848.61</v>
      </c>
      <c r="H22" s="62">
        <v>517848.61</v>
      </c>
    </row>
    <row r="23" spans="2:8" x14ac:dyDescent="0.25">
      <c r="B23" s="59" t="s">
        <v>941</v>
      </c>
      <c r="C23" s="60" t="s">
        <v>942</v>
      </c>
      <c r="D23" s="61">
        <v>0</v>
      </c>
      <c r="E23" s="61">
        <v>150000</v>
      </c>
      <c r="F23" s="61">
        <v>150000</v>
      </c>
      <c r="G23" s="61">
        <v>0</v>
      </c>
      <c r="H23" s="62">
        <v>0</v>
      </c>
    </row>
    <row r="24" spans="2:8" x14ac:dyDescent="0.25">
      <c r="B24" s="59" t="s">
        <v>804</v>
      </c>
      <c r="C24" s="60" t="s">
        <v>943</v>
      </c>
      <c r="D24" s="61">
        <v>0</v>
      </c>
      <c r="E24" s="61">
        <v>4908975.75</v>
      </c>
      <c r="F24" s="61">
        <v>2774687.9</v>
      </c>
      <c r="G24" s="61">
        <v>2134287.85</v>
      </c>
      <c r="H24" s="62">
        <v>2134287.85</v>
      </c>
    </row>
    <row r="25" spans="2:8" x14ac:dyDescent="0.25">
      <c r="B25" s="59" t="s">
        <v>895</v>
      </c>
      <c r="C25" s="60" t="s">
        <v>944</v>
      </c>
      <c r="D25" s="61">
        <v>0</v>
      </c>
      <c r="E25" s="61">
        <v>486766.05</v>
      </c>
      <c r="F25" s="61">
        <v>0</v>
      </c>
      <c r="G25" s="61">
        <v>486766.05</v>
      </c>
      <c r="H25" s="62">
        <v>486766.05</v>
      </c>
    </row>
    <row r="26" spans="2:8" x14ac:dyDescent="0.25">
      <c r="B26" s="59" t="s">
        <v>896</v>
      </c>
      <c r="C26" s="60" t="s">
        <v>945</v>
      </c>
      <c r="D26" s="61">
        <v>0</v>
      </c>
      <c r="E26" s="61">
        <v>850205.86</v>
      </c>
      <c r="F26" s="61">
        <v>0</v>
      </c>
      <c r="G26" s="61">
        <v>850205.86</v>
      </c>
      <c r="H26" s="62">
        <v>850205.86</v>
      </c>
    </row>
    <row r="27" spans="2:8" x14ac:dyDescent="0.25">
      <c r="B27" s="59" t="s">
        <v>897</v>
      </c>
      <c r="C27" s="60" t="s">
        <v>946</v>
      </c>
      <c r="D27" s="61">
        <v>0</v>
      </c>
      <c r="E27" s="61">
        <v>1322424.68</v>
      </c>
      <c r="F27" s="61">
        <v>20820.04</v>
      </c>
      <c r="G27" s="61">
        <v>1301604.6399999999</v>
      </c>
      <c r="H27" s="62">
        <v>1301604.6399999999</v>
      </c>
    </row>
    <row r="28" spans="2:8" x14ac:dyDescent="0.25">
      <c r="B28" s="59" t="s">
        <v>947</v>
      </c>
      <c r="C28" s="60" t="s">
        <v>948</v>
      </c>
      <c r="D28" s="61">
        <v>0</v>
      </c>
      <c r="E28" s="61">
        <v>1500308.71</v>
      </c>
      <c r="F28" s="61">
        <v>0</v>
      </c>
      <c r="G28" s="61">
        <v>1500308.71</v>
      </c>
      <c r="H28" s="62">
        <v>1500308.71</v>
      </c>
    </row>
    <row r="29" spans="2:8" ht="15.75" thickBot="1" x14ac:dyDescent="0.3">
      <c r="B29" s="63" t="s">
        <v>949</v>
      </c>
      <c r="C29" s="64" t="s">
        <v>950</v>
      </c>
      <c r="D29" s="65">
        <v>0</v>
      </c>
      <c r="E29" s="65">
        <v>1631516.44</v>
      </c>
      <c r="F29" s="65">
        <v>0</v>
      </c>
      <c r="G29" s="65">
        <v>1631516.44</v>
      </c>
      <c r="H29" s="66">
        <v>1631516.44</v>
      </c>
    </row>
    <row r="30" spans="2:8" x14ac:dyDescent="0.25">
      <c r="B30" s="79" t="s">
        <v>429</v>
      </c>
      <c r="C30" s="80" t="s">
        <v>951</v>
      </c>
      <c r="D30" s="81">
        <v>24503028.920000002</v>
      </c>
      <c r="E30" s="81">
        <v>30706360.68</v>
      </c>
      <c r="F30" s="81">
        <v>30267097.390000001</v>
      </c>
      <c r="G30" s="81">
        <v>439263.29</v>
      </c>
      <c r="H30" s="82">
        <v>24942292.210000001</v>
      </c>
    </row>
    <row r="31" spans="2:8" x14ac:dyDescent="0.25">
      <c r="B31" s="83" t="s">
        <v>430</v>
      </c>
      <c r="C31" s="84" t="s">
        <v>952</v>
      </c>
      <c r="D31" s="85">
        <v>751689.73</v>
      </c>
      <c r="E31" s="85">
        <v>1346217.65</v>
      </c>
      <c r="F31" s="85">
        <v>1437793.28</v>
      </c>
      <c r="G31" s="85">
        <v>-91575.63</v>
      </c>
      <c r="H31" s="86">
        <v>660114.1</v>
      </c>
    </row>
    <row r="32" spans="2:8" x14ac:dyDescent="0.25">
      <c r="B32" s="83" t="s">
        <v>431</v>
      </c>
      <c r="C32" s="84" t="s">
        <v>953</v>
      </c>
      <c r="D32" s="85">
        <v>5944955.3899999997</v>
      </c>
      <c r="E32" s="85">
        <v>10266901.460000001</v>
      </c>
      <c r="F32" s="85">
        <v>13664474.85</v>
      </c>
      <c r="G32" s="85">
        <v>-3397573.39</v>
      </c>
      <c r="H32" s="86">
        <v>2547382</v>
      </c>
    </row>
    <row r="33" spans="2:8" x14ac:dyDescent="0.25">
      <c r="B33" s="83" t="s">
        <v>954</v>
      </c>
      <c r="C33" s="84" t="s">
        <v>955</v>
      </c>
      <c r="D33" s="85">
        <v>0</v>
      </c>
      <c r="E33" s="85">
        <v>15332429.42</v>
      </c>
      <c r="F33" s="85">
        <v>15332429.42</v>
      </c>
      <c r="G33" s="85">
        <v>0</v>
      </c>
      <c r="H33" s="86">
        <v>0</v>
      </c>
    </row>
    <row r="34" spans="2:8" x14ac:dyDescent="0.25">
      <c r="B34" s="83" t="s">
        <v>956</v>
      </c>
      <c r="C34" s="84" t="s">
        <v>957</v>
      </c>
      <c r="D34" s="85">
        <v>0</v>
      </c>
      <c r="E34" s="85">
        <v>111005.64</v>
      </c>
      <c r="F34" s="85">
        <v>111005.64</v>
      </c>
      <c r="G34" s="85">
        <v>0</v>
      </c>
      <c r="H34" s="86">
        <v>0</v>
      </c>
    </row>
    <row r="35" spans="2:8" x14ac:dyDescent="0.25">
      <c r="B35" s="83" t="s">
        <v>432</v>
      </c>
      <c r="C35" s="84" t="s">
        <v>958</v>
      </c>
      <c r="D35" s="85">
        <v>258111.85</v>
      </c>
      <c r="E35" s="85">
        <v>4666185.67</v>
      </c>
      <c r="F35" s="85">
        <v>4577366.7300000004</v>
      </c>
      <c r="G35" s="85">
        <v>88818.94</v>
      </c>
      <c r="H35" s="86">
        <v>346930.79</v>
      </c>
    </row>
    <row r="36" spans="2:8" x14ac:dyDescent="0.25">
      <c r="B36" s="83" t="s">
        <v>959</v>
      </c>
      <c r="C36" s="84" t="s">
        <v>960</v>
      </c>
      <c r="D36" s="85">
        <v>55786.58</v>
      </c>
      <c r="E36" s="85">
        <v>347586.63</v>
      </c>
      <c r="F36" s="85">
        <v>403373.21</v>
      </c>
      <c r="G36" s="85">
        <v>-55786.58</v>
      </c>
      <c r="H36" s="86">
        <v>0</v>
      </c>
    </row>
    <row r="37" spans="2:8" x14ac:dyDescent="0.25">
      <c r="B37" s="83" t="s">
        <v>433</v>
      </c>
      <c r="C37" s="84" t="s">
        <v>951</v>
      </c>
      <c r="D37" s="85">
        <v>375302.85</v>
      </c>
      <c r="E37" s="85">
        <v>7071560.7800000003</v>
      </c>
      <c r="F37" s="85">
        <v>6836622.9699999997</v>
      </c>
      <c r="G37" s="85">
        <v>234937.81</v>
      </c>
      <c r="H37" s="86">
        <v>610240.66</v>
      </c>
    </row>
    <row r="38" spans="2:8" x14ac:dyDescent="0.25">
      <c r="B38" s="83" t="s">
        <v>434</v>
      </c>
      <c r="C38" s="84" t="s">
        <v>952</v>
      </c>
      <c r="D38" s="85">
        <v>21659.68</v>
      </c>
      <c r="E38" s="85">
        <v>337305.88</v>
      </c>
      <c r="F38" s="85">
        <v>333560.8</v>
      </c>
      <c r="G38" s="85">
        <v>3745.08</v>
      </c>
      <c r="H38" s="86">
        <v>25404.76</v>
      </c>
    </row>
    <row r="39" spans="2:8" x14ac:dyDescent="0.25">
      <c r="B39" s="83" t="s">
        <v>435</v>
      </c>
      <c r="C39" s="84" t="s">
        <v>961</v>
      </c>
      <c r="D39" s="85">
        <v>857073.67</v>
      </c>
      <c r="E39" s="85">
        <v>9871116.0099999998</v>
      </c>
      <c r="F39" s="85">
        <v>9997602.5099999998</v>
      </c>
      <c r="G39" s="85">
        <v>-126486.5</v>
      </c>
      <c r="H39" s="86">
        <v>730587.17</v>
      </c>
    </row>
    <row r="40" spans="2:8" x14ac:dyDescent="0.25">
      <c r="B40" s="83" t="s">
        <v>436</v>
      </c>
      <c r="C40" s="84" t="s">
        <v>958</v>
      </c>
      <c r="D40" s="85">
        <v>465399.96</v>
      </c>
      <c r="E40" s="85">
        <v>4192079.67</v>
      </c>
      <c r="F40" s="85">
        <v>4523269.25</v>
      </c>
      <c r="G40" s="85">
        <v>-331189.58</v>
      </c>
      <c r="H40" s="86">
        <v>134210.38</v>
      </c>
    </row>
    <row r="41" spans="2:8" x14ac:dyDescent="0.25">
      <c r="B41" s="83" t="s">
        <v>737</v>
      </c>
      <c r="C41" s="84" t="s">
        <v>960</v>
      </c>
      <c r="D41" s="85">
        <v>30914.959999999999</v>
      </c>
      <c r="E41" s="85">
        <v>344951.98</v>
      </c>
      <c r="F41" s="85">
        <v>347247.18</v>
      </c>
      <c r="G41" s="85">
        <v>-2295.1999999999998</v>
      </c>
      <c r="H41" s="86">
        <v>28619.759999999998</v>
      </c>
    </row>
    <row r="42" spans="2:8" x14ac:dyDescent="0.25">
      <c r="B42" s="83" t="s">
        <v>437</v>
      </c>
      <c r="C42" s="84" t="s">
        <v>962</v>
      </c>
      <c r="D42" s="85">
        <v>2064639.71</v>
      </c>
      <c r="E42" s="85">
        <v>1480795.87</v>
      </c>
      <c r="F42" s="85">
        <v>1573587.63</v>
      </c>
      <c r="G42" s="85">
        <v>-92791.76</v>
      </c>
      <c r="H42" s="86">
        <v>1971847.95</v>
      </c>
    </row>
    <row r="43" spans="2:8" ht="15.75" thickBot="1" x14ac:dyDescent="0.3">
      <c r="B43" s="164" t="s">
        <v>728</v>
      </c>
      <c r="C43" s="165" t="s">
        <v>962</v>
      </c>
      <c r="D43" s="166">
        <v>70692</v>
      </c>
      <c r="E43" s="166">
        <v>960466.98</v>
      </c>
      <c r="F43" s="166">
        <v>988867.28</v>
      </c>
      <c r="G43" s="166">
        <v>-28400.3</v>
      </c>
      <c r="H43" s="167">
        <v>42291.7</v>
      </c>
    </row>
    <row r="44" spans="2:8" x14ac:dyDescent="0.25">
      <c r="B44" s="79" t="s">
        <v>438</v>
      </c>
      <c r="C44" s="80" t="s">
        <v>963</v>
      </c>
      <c r="D44" s="81">
        <v>-558149.93999999994</v>
      </c>
      <c r="E44" s="81">
        <v>68294.28</v>
      </c>
      <c r="F44" s="81">
        <v>0</v>
      </c>
      <c r="G44" s="81">
        <v>68294.28</v>
      </c>
      <c r="H44" s="82">
        <v>-489855.66</v>
      </c>
    </row>
    <row r="45" spans="2:8" ht="15.75" thickBot="1" x14ac:dyDescent="0.3">
      <c r="B45" s="87" t="s">
        <v>773</v>
      </c>
      <c r="C45" s="88" t="s">
        <v>964</v>
      </c>
      <c r="D45" s="89">
        <v>-27067.56</v>
      </c>
      <c r="E45" s="89">
        <v>1796.23</v>
      </c>
      <c r="F45" s="89">
        <v>21505.33</v>
      </c>
      <c r="G45" s="89">
        <v>-19709.099999999999</v>
      </c>
      <c r="H45" s="90">
        <v>-46776.66</v>
      </c>
    </row>
    <row r="46" spans="2:8" x14ac:dyDescent="0.25">
      <c r="B46" s="55" t="s">
        <v>789</v>
      </c>
      <c r="C46" s="56" t="s">
        <v>965</v>
      </c>
      <c r="D46" s="57">
        <v>0</v>
      </c>
      <c r="E46" s="57">
        <v>13783.13</v>
      </c>
      <c r="F46" s="57">
        <v>13783.13</v>
      </c>
      <c r="G46" s="57">
        <v>0</v>
      </c>
      <c r="H46" s="58">
        <v>0</v>
      </c>
    </row>
    <row r="47" spans="2:8" x14ac:dyDescent="0.25">
      <c r="B47" s="59" t="s">
        <v>439</v>
      </c>
      <c r="C47" s="60" t="s">
        <v>966</v>
      </c>
      <c r="D47" s="61">
        <v>59608.19</v>
      </c>
      <c r="E47" s="61">
        <v>428796.11</v>
      </c>
      <c r="F47" s="61">
        <v>368233.53</v>
      </c>
      <c r="G47" s="61">
        <v>60562.58</v>
      </c>
      <c r="H47" s="62">
        <v>120170.77</v>
      </c>
    </row>
    <row r="48" spans="2:8" x14ac:dyDescent="0.25">
      <c r="B48" s="59" t="s">
        <v>440</v>
      </c>
      <c r="C48" s="60" t="s">
        <v>967</v>
      </c>
      <c r="D48" s="61">
        <v>106728.95</v>
      </c>
      <c r="E48" s="61">
        <v>320587.12</v>
      </c>
      <c r="F48" s="61">
        <v>315804.34999999998</v>
      </c>
      <c r="G48" s="61">
        <v>4782.7700000000004</v>
      </c>
      <c r="H48" s="62">
        <v>111511.72</v>
      </c>
    </row>
    <row r="49" spans="2:8" x14ac:dyDescent="0.25">
      <c r="B49" s="59" t="s">
        <v>441</v>
      </c>
      <c r="C49" s="60" t="s">
        <v>968</v>
      </c>
      <c r="D49" s="61">
        <v>15816.72</v>
      </c>
      <c r="E49" s="61">
        <v>128652.48</v>
      </c>
      <c r="F49" s="61">
        <v>73999.509999999995</v>
      </c>
      <c r="G49" s="61">
        <v>54652.97</v>
      </c>
      <c r="H49" s="62">
        <v>70469.69</v>
      </c>
    </row>
    <row r="50" spans="2:8" x14ac:dyDescent="0.25">
      <c r="B50" s="59" t="s">
        <v>442</v>
      </c>
      <c r="C50" s="60" t="s">
        <v>969</v>
      </c>
      <c r="D50" s="61">
        <v>24451.45</v>
      </c>
      <c r="E50" s="61">
        <v>43431.23</v>
      </c>
      <c r="F50" s="61">
        <v>67515.05</v>
      </c>
      <c r="G50" s="61">
        <v>-24083.82</v>
      </c>
      <c r="H50" s="62">
        <v>367.63</v>
      </c>
    </row>
    <row r="51" spans="2:8" x14ac:dyDescent="0.25">
      <c r="B51" s="59" t="s">
        <v>970</v>
      </c>
      <c r="C51" s="60" t="s">
        <v>971</v>
      </c>
      <c r="D51" s="61">
        <v>15423.62</v>
      </c>
      <c r="E51" s="61">
        <v>18281.580000000002</v>
      </c>
      <c r="F51" s="61">
        <v>33705.199999999997</v>
      </c>
      <c r="G51" s="61">
        <v>-15423.62</v>
      </c>
      <c r="H51" s="62">
        <v>0</v>
      </c>
    </row>
    <row r="52" spans="2:8" x14ac:dyDescent="0.25">
      <c r="B52" s="59" t="s">
        <v>777</v>
      </c>
      <c r="C52" s="60" t="s">
        <v>972</v>
      </c>
      <c r="D52" s="61">
        <v>11013.89</v>
      </c>
      <c r="E52" s="61">
        <v>48575.199999999997</v>
      </c>
      <c r="F52" s="61">
        <v>59589.09</v>
      </c>
      <c r="G52" s="61">
        <v>-11013.89</v>
      </c>
      <c r="H52" s="62">
        <v>0</v>
      </c>
    </row>
    <row r="53" spans="2:8" x14ac:dyDescent="0.25">
      <c r="B53" s="59" t="s">
        <v>973</v>
      </c>
      <c r="C53" s="60" t="s">
        <v>974</v>
      </c>
      <c r="D53" s="61">
        <v>70543.97</v>
      </c>
      <c r="E53" s="61">
        <v>47222.22</v>
      </c>
      <c r="F53" s="61">
        <v>117766.19</v>
      </c>
      <c r="G53" s="61">
        <v>-70543.97</v>
      </c>
      <c r="H53" s="62">
        <v>0</v>
      </c>
    </row>
    <row r="54" spans="2:8" x14ac:dyDescent="0.25">
      <c r="B54" s="59" t="s">
        <v>975</v>
      </c>
      <c r="C54" s="60" t="s">
        <v>976</v>
      </c>
      <c r="D54" s="61">
        <v>10845.81</v>
      </c>
      <c r="E54" s="61">
        <v>0</v>
      </c>
      <c r="F54" s="61">
        <v>10845.81</v>
      </c>
      <c r="G54" s="61">
        <v>-10845.81</v>
      </c>
      <c r="H54" s="62">
        <v>0</v>
      </c>
    </row>
    <row r="55" spans="2:8" x14ac:dyDescent="0.25">
      <c r="B55" s="59" t="s">
        <v>977</v>
      </c>
      <c r="C55" s="60" t="s">
        <v>978</v>
      </c>
      <c r="D55" s="61">
        <v>6075.23</v>
      </c>
      <c r="E55" s="61">
        <v>8963.4500000000007</v>
      </c>
      <c r="F55" s="61">
        <v>15038.68</v>
      </c>
      <c r="G55" s="61">
        <v>-6075.23</v>
      </c>
      <c r="H55" s="62">
        <v>0</v>
      </c>
    </row>
    <row r="56" spans="2:8" x14ac:dyDescent="0.25">
      <c r="B56" s="59" t="s">
        <v>443</v>
      </c>
      <c r="C56" s="60" t="s">
        <v>979</v>
      </c>
      <c r="D56" s="61">
        <v>116713.46</v>
      </c>
      <c r="E56" s="61">
        <v>485817.61</v>
      </c>
      <c r="F56" s="61">
        <v>520737.11</v>
      </c>
      <c r="G56" s="61">
        <v>-34919.5</v>
      </c>
      <c r="H56" s="62">
        <v>81793.960000000006</v>
      </c>
    </row>
    <row r="57" spans="2:8" x14ac:dyDescent="0.25">
      <c r="B57" s="59" t="s">
        <v>767</v>
      </c>
      <c r="C57" s="60" t="s">
        <v>980</v>
      </c>
      <c r="D57" s="61">
        <v>88144.45</v>
      </c>
      <c r="E57" s="61">
        <v>244670.83</v>
      </c>
      <c r="F57" s="61">
        <v>272234.19</v>
      </c>
      <c r="G57" s="61">
        <v>-27563.360000000001</v>
      </c>
      <c r="H57" s="62">
        <v>60581.09</v>
      </c>
    </row>
    <row r="58" spans="2:8" x14ac:dyDescent="0.25">
      <c r="B58" s="59" t="s">
        <v>805</v>
      </c>
      <c r="C58" s="60" t="s">
        <v>981</v>
      </c>
      <c r="D58" s="61">
        <v>0</v>
      </c>
      <c r="E58" s="61">
        <v>27063.81</v>
      </c>
      <c r="F58" s="61">
        <v>14529.72</v>
      </c>
      <c r="G58" s="61">
        <v>12534.09</v>
      </c>
      <c r="H58" s="62">
        <v>12534.09</v>
      </c>
    </row>
    <row r="59" spans="2:8" x14ac:dyDescent="0.25">
      <c r="B59" s="59" t="s">
        <v>863</v>
      </c>
      <c r="C59" s="60" t="s">
        <v>982</v>
      </c>
      <c r="D59" s="61">
        <v>21816.66</v>
      </c>
      <c r="E59" s="61">
        <v>68479.63</v>
      </c>
      <c r="F59" s="61">
        <v>32633.32</v>
      </c>
      <c r="G59" s="61">
        <v>35846.31</v>
      </c>
      <c r="H59" s="62">
        <v>57662.97</v>
      </c>
    </row>
    <row r="60" spans="2:8" x14ac:dyDescent="0.25">
      <c r="B60" s="59" t="s">
        <v>983</v>
      </c>
      <c r="C60" s="60" t="s">
        <v>984</v>
      </c>
      <c r="D60" s="61">
        <v>0</v>
      </c>
      <c r="E60" s="61">
        <v>5162.51</v>
      </c>
      <c r="F60" s="61">
        <v>5162.51</v>
      </c>
      <c r="G60" s="61">
        <v>0</v>
      </c>
      <c r="H60" s="62">
        <v>0</v>
      </c>
    </row>
    <row r="61" spans="2:8" x14ac:dyDescent="0.25">
      <c r="B61" s="59" t="s">
        <v>806</v>
      </c>
      <c r="C61" s="60" t="s">
        <v>985</v>
      </c>
      <c r="D61" s="61">
        <v>0</v>
      </c>
      <c r="E61" s="61">
        <v>160777.98000000001</v>
      </c>
      <c r="F61" s="61">
        <v>95372.17</v>
      </c>
      <c r="G61" s="61">
        <v>65405.81</v>
      </c>
      <c r="H61" s="62">
        <v>65405.81</v>
      </c>
    </row>
    <row r="62" spans="2:8" x14ac:dyDescent="0.25">
      <c r="B62" s="59" t="s">
        <v>898</v>
      </c>
      <c r="C62" s="60" t="s">
        <v>986</v>
      </c>
      <c r="D62" s="61">
        <v>0</v>
      </c>
      <c r="E62" s="61">
        <v>3431.03</v>
      </c>
      <c r="F62" s="61">
        <v>0</v>
      </c>
      <c r="G62" s="61">
        <v>3431.03</v>
      </c>
      <c r="H62" s="62">
        <v>3431.03</v>
      </c>
    </row>
    <row r="63" spans="2:8" x14ac:dyDescent="0.25">
      <c r="B63" s="59" t="s">
        <v>899</v>
      </c>
      <c r="C63" s="60" t="s">
        <v>987</v>
      </c>
      <c r="D63" s="61">
        <v>0</v>
      </c>
      <c r="E63" s="61">
        <v>5786.12</v>
      </c>
      <c r="F63" s="61">
        <v>0</v>
      </c>
      <c r="G63" s="61">
        <v>5786.12</v>
      </c>
      <c r="H63" s="62">
        <v>5786.12</v>
      </c>
    </row>
    <row r="64" spans="2:8" x14ac:dyDescent="0.25">
      <c r="B64" s="59" t="s">
        <v>900</v>
      </c>
      <c r="C64" s="60" t="s">
        <v>988</v>
      </c>
      <c r="D64" s="61">
        <v>0</v>
      </c>
      <c r="E64" s="61">
        <v>10102.879999999999</v>
      </c>
      <c r="F64" s="61">
        <v>0</v>
      </c>
      <c r="G64" s="61">
        <v>10102.879999999999</v>
      </c>
      <c r="H64" s="62">
        <v>10102.879999999999</v>
      </c>
    </row>
    <row r="65" spans="2:8" x14ac:dyDescent="0.25">
      <c r="B65" s="59" t="s">
        <v>989</v>
      </c>
      <c r="C65" s="60" t="s">
        <v>990</v>
      </c>
      <c r="D65" s="61">
        <v>0</v>
      </c>
      <c r="E65" s="61">
        <v>2333.81</v>
      </c>
      <c r="F65" s="61">
        <v>0</v>
      </c>
      <c r="G65" s="61">
        <v>2333.81</v>
      </c>
      <c r="H65" s="62">
        <v>2333.81</v>
      </c>
    </row>
    <row r="66" spans="2:8" ht="15.75" thickBot="1" x14ac:dyDescent="0.3">
      <c r="B66" s="63" t="s">
        <v>991</v>
      </c>
      <c r="C66" s="64" t="s">
        <v>992</v>
      </c>
      <c r="D66" s="65">
        <v>0</v>
      </c>
      <c r="E66" s="65">
        <v>226555.15</v>
      </c>
      <c r="F66" s="65">
        <v>223620.69</v>
      </c>
      <c r="G66" s="65">
        <v>2934.46</v>
      </c>
      <c r="H66" s="66">
        <v>2934.46</v>
      </c>
    </row>
    <row r="67" spans="2:8" x14ac:dyDescent="0.25">
      <c r="B67" s="67" t="s">
        <v>444</v>
      </c>
      <c r="C67" s="68" t="s">
        <v>993</v>
      </c>
      <c r="D67" s="69">
        <v>2000</v>
      </c>
      <c r="E67" s="69">
        <v>7920.75</v>
      </c>
      <c r="F67" s="69">
        <v>8795.75</v>
      </c>
      <c r="G67" s="69">
        <v>-875</v>
      </c>
      <c r="H67" s="70">
        <v>1125</v>
      </c>
    </row>
    <row r="68" spans="2:8" x14ac:dyDescent="0.25">
      <c r="B68" s="71" t="s">
        <v>994</v>
      </c>
      <c r="C68" s="72" t="s">
        <v>995</v>
      </c>
      <c r="D68" s="73">
        <v>600</v>
      </c>
      <c r="E68" s="73">
        <v>1800</v>
      </c>
      <c r="F68" s="73">
        <v>2400</v>
      </c>
      <c r="G68" s="73">
        <v>-600</v>
      </c>
      <c r="H68" s="74">
        <v>0</v>
      </c>
    </row>
    <row r="69" spans="2:8" x14ac:dyDescent="0.25">
      <c r="B69" s="71" t="s">
        <v>855</v>
      </c>
      <c r="C69" s="72" t="s">
        <v>996</v>
      </c>
      <c r="D69" s="73">
        <v>149.9</v>
      </c>
      <c r="E69" s="73">
        <v>886.5</v>
      </c>
      <c r="F69" s="73">
        <v>1036.4000000000001</v>
      </c>
      <c r="G69" s="73">
        <v>-149.9</v>
      </c>
      <c r="H69" s="74">
        <v>0</v>
      </c>
    </row>
    <row r="70" spans="2:8" x14ac:dyDescent="0.25">
      <c r="B70" s="71" t="s">
        <v>997</v>
      </c>
      <c r="C70" s="72" t="s">
        <v>998</v>
      </c>
      <c r="D70" s="73">
        <v>2250</v>
      </c>
      <c r="E70" s="73">
        <v>985</v>
      </c>
      <c r="F70" s="73">
        <v>3235</v>
      </c>
      <c r="G70" s="73">
        <v>-2250</v>
      </c>
      <c r="H70" s="74">
        <v>0</v>
      </c>
    </row>
    <row r="71" spans="2:8" x14ac:dyDescent="0.25">
      <c r="B71" s="71" t="s">
        <v>856</v>
      </c>
      <c r="C71" s="72" t="s">
        <v>999</v>
      </c>
      <c r="D71" s="73">
        <v>2000</v>
      </c>
      <c r="E71" s="73">
        <v>6079</v>
      </c>
      <c r="F71" s="73">
        <v>5329</v>
      </c>
      <c r="G71" s="73">
        <v>750</v>
      </c>
      <c r="H71" s="74">
        <v>2750</v>
      </c>
    </row>
    <row r="72" spans="2:8" x14ac:dyDescent="0.25">
      <c r="B72" s="71" t="s">
        <v>445</v>
      </c>
      <c r="C72" s="72" t="s">
        <v>1000</v>
      </c>
      <c r="D72" s="73">
        <v>838.85</v>
      </c>
      <c r="E72" s="73">
        <v>1997</v>
      </c>
      <c r="F72" s="73">
        <v>2535.89</v>
      </c>
      <c r="G72" s="73">
        <v>-538.89</v>
      </c>
      <c r="H72" s="74">
        <v>299.95999999999998</v>
      </c>
    </row>
    <row r="73" spans="2:8" x14ac:dyDescent="0.25">
      <c r="B73" s="71" t="s">
        <v>446</v>
      </c>
      <c r="C73" s="72" t="s">
        <v>1001</v>
      </c>
      <c r="D73" s="73">
        <v>1575</v>
      </c>
      <c r="E73" s="73">
        <v>3676</v>
      </c>
      <c r="F73" s="73">
        <v>3501</v>
      </c>
      <c r="G73" s="73">
        <v>175</v>
      </c>
      <c r="H73" s="74">
        <v>1750</v>
      </c>
    </row>
    <row r="74" spans="2:8" x14ac:dyDescent="0.25">
      <c r="B74" s="71" t="s">
        <v>1002</v>
      </c>
      <c r="C74" s="72" t="s">
        <v>1003</v>
      </c>
      <c r="D74" s="73">
        <v>0</v>
      </c>
      <c r="E74" s="73">
        <v>2785</v>
      </c>
      <c r="F74" s="73">
        <v>2785</v>
      </c>
      <c r="G74" s="73">
        <v>0</v>
      </c>
      <c r="H74" s="74">
        <v>0</v>
      </c>
    </row>
    <row r="75" spans="2:8" x14ac:dyDescent="0.25">
      <c r="B75" s="71" t="s">
        <v>769</v>
      </c>
      <c r="C75" s="72" t="s">
        <v>1004</v>
      </c>
      <c r="D75" s="73">
        <v>2250</v>
      </c>
      <c r="E75" s="73">
        <v>1856.29</v>
      </c>
      <c r="F75" s="73">
        <v>3387.25</v>
      </c>
      <c r="G75" s="73">
        <v>-1530.96</v>
      </c>
      <c r="H75" s="74">
        <v>719.04</v>
      </c>
    </row>
    <row r="76" spans="2:8" x14ac:dyDescent="0.25">
      <c r="B76" s="71" t="s">
        <v>447</v>
      </c>
      <c r="C76" s="72" t="s">
        <v>1005</v>
      </c>
      <c r="D76" s="73">
        <v>1000</v>
      </c>
      <c r="E76" s="73">
        <v>6583.62</v>
      </c>
      <c r="F76" s="73">
        <v>7583.62</v>
      </c>
      <c r="G76" s="73">
        <v>-1000</v>
      </c>
      <c r="H76" s="74">
        <v>0</v>
      </c>
    </row>
    <row r="77" spans="2:8" x14ac:dyDescent="0.25">
      <c r="B77" s="71" t="s">
        <v>448</v>
      </c>
      <c r="C77" s="72" t="s">
        <v>1006</v>
      </c>
      <c r="D77" s="73">
        <v>449.53</v>
      </c>
      <c r="E77" s="73">
        <v>5732.75</v>
      </c>
      <c r="F77" s="73">
        <v>6182.28</v>
      </c>
      <c r="G77" s="73">
        <v>-449.53</v>
      </c>
      <c r="H77" s="74">
        <v>0</v>
      </c>
    </row>
    <row r="78" spans="2:8" x14ac:dyDescent="0.25">
      <c r="B78" s="71" t="s">
        <v>449</v>
      </c>
      <c r="C78" s="72" t="s">
        <v>1007</v>
      </c>
      <c r="D78" s="73">
        <v>80.680000000000007</v>
      </c>
      <c r="E78" s="73">
        <v>0</v>
      </c>
      <c r="F78" s="73">
        <v>0</v>
      </c>
      <c r="G78" s="73">
        <v>0</v>
      </c>
      <c r="H78" s="74">
        <v>80.680000000000007</v>
      </c>
    </row>
    <row r="79" spans="2:8" x14ac:dyDescent="0.25">
      <c r="B79" s="71" t="s">
        <v>878</v>
      </c>
      <c r="C79" s="72" t="s">
        <v>1008</v>
      </c>
      <c r="D79" s="73">
        <v>466.72</v>
      </c>
      <c r="E79" s="73">
        <v>1800</v>
      </c>
      <c r="F79" s="73">
        <v>2266.7199999999998</v>
      </c>
      <c r="G79" s="73">
        <v>-466.72</v>
      </c>
      <c r="H79" s="74">
        <v>0</v>
      </c>
    </row>
    <row r="80" spans="2:8" x14ac:dyDescent="0.25">
      <c r="B80" s="71" t="s">
        <v>770</v>
      </c>
      <c r="C80" s="72" t="s">
        <v>1009</v>
      </c>
      <c r="D80" s="73">
        <v>1260</v>
      </c>
      <c r="E80" s="73">
        <v>4544.75</v>
      </c>
      <c r="F80" s="73">
        <v>4964.75</v>
      </c>
      <c r="G80" s="73">
        <v>-420</v>
      </c>
      <c r="H80" s="74">
        <v>840</v>
      </c>
    </row>
    <row r="81" spans="2:8" x14ac:dyDescent="0.25">
      <c r="B81" s="71" t="s">
        <v>1010</v>
      </c>
      <c r="C81" s="72" t="s">
        <v>1011</v>
      </c>
      <c r="D81" s="73">
        <v>0</v>
      </c>
      <c r="E81" s="73">
        <v>2353.85</v>
      </c>
      <c r="F81" s="73">
        <v>2353.85</v>
      </c>
      <c r="G81" s="73">
        <v>0</v>
      </c>
      <c r="H81" s="74">
        <v>0</v>
      </c>
    </row>
    <row r="82" spans="2:8" x14ac:dyDescent="0.25">
      <c r="B82" s="71" t="s">
        <v>834</v>
      </c>
      <c r="C82" s="72" t="s">
        <v>1012</v>
      </c>
      <c r="D82" s="73">
        <v>0</v>
      </c>
      <c r="E82" s="73">
        <v>3200</v>
      </c>
      <c r="F82" s="73">
        <v>2600</v>
      </c>
      <c r="G82" s="73">
        <v>600</v>
      </c>
      <c r="H82" s="74">
        <v>600</v>
      </c>
    </row>
    <row r="83" spans="2:8" x14ac:dyDescent="0.25">
      <c r="B83" s="71" t="s">
        <v>846</v>
      </c>
      <c r="C83" s="72" t="s">
        <v>1013</v>
      </c>
      <c r="D83" s="73">
        <v>0</v>
      </c>
      <c r="E83" s="73">
        <v>3591</v>
      </c>
      <c r="F83" s="73">
        <v>1591</v>
      </c>
      <c r="G83" s="73">
        <v>2000</v>
      </c>
      <c r="H83" s="74">
        <v>2000</v>
      </c>
    </row>
    <row r="84" spans="2:8" x14ac:dyDescent="0.25">
      <c r="B84" s="71" t="s">
        <v>1014</v>
      </c>
      <c r="C84" s="72" t="s">
        <v>1015</v>
      </c>
      <c r="D84" s="73">
        <v>0</v>
      </c>
      <c r="E84" s="73">
        <v>689.5</v>
      </c>
      <c r="F84" s="73">
        <v>689.5</v>
      </c>
      <c r="G84" s="73">
        <v>0</v>
      </c>
      <c r="H84" s="74">
        <v>0</v>
      </c>
    </row>
    <row r="85" spans="2:8" x14ac:dyDescent="0.25">
      <c r="B85" s="71" t="s">
        <v>1016</v>
      </c>
      <c r="C85" s="72" t="s">
        <v>1017</v>
      </c>
      <c r="D85" s="73">
        <v>0</v>
      </c>
      <c r="E85" s="73">
        <v>886.5</v>
      </c>
      <c r="F85" s="73">
        <v>886.5</v>
      </c>
      <c r="G85" s="73">
        <v>0</v>
      </c>
      <c r="H85" s="74">
        <v>0</v>
      </c>
    </row>
    <row r="86" spans="2:8" x14ac:dyDescent="0.25">
      <c r="B86" s="71" t="s">
        <v>888</v>
      </c>
      <c r="C86" s="72" t="s">
        <v>1018</v>
      </c>
      <c r="D86" s="73">
        <v>0</v>
      </c>
      <c r="E86" s="73">
        <v>1132.75</v>
      </c>
      <c r="F86" s="73">
        <v>1132.75</v>
      </c>
      <c r="G86" s="73">
        <v>0</v>
      </c>
      <c r="H86" s="74">
        <v>0</v>
      </c>
    </row>
    <row r="87" spans="2:8" x14ac:dyDescent="0.25">
      <c r="B87" s="71" t="s">
        <v>889</v>
      </c>
      <c r="C87" s="72" t="s">
        <v>1019</v>
      </c>
      <c r="D87" s="73">
        <v>0</v>
      </c>
      <c r="E87" s="73">
        <v>373.79</v>
      </c>
      <c r="F87" s="73">
        <v>373.79</v>
      </c>
      <c r="G87" s="73">
        <v>0</v>
      </c>
      <c r="H87" s="74">
        <v>0</v>
      </c>
    </row>
    <row r="88" spans="2:8" x14ac:dyDescent="0.25">
      <c r="B88" s="71" t="s">
        <v>901</v>
      </c>
      <c r="C88" s="72" t="s">
        <v>1020</v>
      </c>
      <c r="D88" s="73">
        <v>0</v>
      </c>
      <c r="E88" s="73">
        <v>443.25</v>
      </c>
      <c r="F88" s="73">
        <v>443.25</v>
      </c>
      <c r="G88" s="73">
        <v>0</v>
      </c>
      <c r="H88" s="74">
        <v>0</v>
      </c>
    </row>
    <row r="89" spans="2:8" x14ac:dyDescent="0.25">
      <c r="B89" s="71" t="s">
        <v>902</v>
      </c>
      <c r="C89" s="72" t="s">
        <v>1021</v>
      </c>
      <c r="D89" s="73">
        <v>0</v>
      </c>
      <c r="E89" s="73">
        <v>986.5</v>
      </c>
      <c r="F89" s="73">
        <v>986.5</v>
      </c>
      <c r="G89" s="73">
        <v>0</v>
      </c>
      <c r="H89" s="74">
        <v>0</v>
      </c>
    </row>
    <row r="90" spans="2:8" ht="15.75" thickBot="1" x14ac:dyDescent="0.3">
      <c r="B90" s="75" t="s">
        <v>903</v>
      </c>
      <c r="C90" s="76" t="s">
        <v>1022</v>
      </c>
      <c r="D90" s="77">
        <v>0</v>
      </c>
      <c r="E90" s="77">
        <v>394</v>
      </c>
      <c r="F90" s="77">
        <v>394</v>
      </c>
      <c r="G90" s="77">
        <v>0</v>
      </c>
      <c r="H90" s="78">
        <v>0</v>
      </c>
    </row>
    <row r="91" spans="2:8" ht="15.75" thickBot="1" x14ac:dyDescent="0.3">
      <c r="B91" s="118" t="s">
        <v>450</v>
      </c>
      <c r="C91" s="119" t="s">
        <v>1023</v>
      </c>
      <c r="D91" s="120">
        <v>29.65</v>
      </c>
      <c r="E91" s="120">
        <v>0</v>
      </c>
      <c r="F91" s="120">
        <v>0</v>
      </c>
      <c r="G91" s="120">
        <v>0</v>
      </c>
      <c r="H91" s="121">
        <v>29.65</v>
      </c>
    </row>
    <row r="92" spans="2:8" x14ac:dyDescent="0.25">
      <c r="B92" s="91" t="s">
        <v>451</v>
      </c>
      <c r="C92" s="92" t="s">
        <v>1024</v>
      </c>
      <c r="D92" s="93">
        <v>162314.04999999999</v>
      </c>
      <c r="E92" s="93">
        <v>397765.38</v>
      </c>
      <c r="F92" s="93">
        <v>527402.98</v>
      </c>
      <c r="G92" s="93">
        <v>-129637.6</v>
      </c>
      <c r="H92" s="94">
        <v>32676.45</v>
      </c>
    </row>
    <row r="93" spans="2:8" x14ac:dyDescent="0.25">
      <c r="B93" s="95" t="s">
        <v>452</v>
      </c>
      <c r="C93" s="96" t="s">
        <v>1025</v>
      </c>
      <c r="D93" s="97">
        <v>489.77</v>
      </c>
      <c r="E93" s="97">
        <v>45902.97</v>
      </c>
      <c r="F93" s="97">
        <v>40933.629999999997</v>
      </c>
      <c r="G93" s="97">
        <v>4969.34</v>
      </c>
      <c r="H93" s="98">
        <v>5459.11</v>
      </c>
    </row>
    <row r="94" spans="2:8" x14ac:dyDescent="0.25">
      <c r="B94" s="95" t="s">
        <v>453</v>
      </c>
      <c r="C94" s="96" t="s">
        <v>1026</v>
      </c>
      <c r="D94" s="97">
        <v>281705.90000000002</v>
      </c>
      <c r="E94" s="97">
        <v>480017.5</v>
      </c>
      <c r="F94" s="97">
        <v>39720.18</v>
      </c>
      <c r="G94" s="97">
        <v>440297.32</v>
      </c>
      <c r="H94" s="98">
        <v>722003.22</v>
      </c>
    </row>
    <row r="95" spans="2:8" x14ac:dyDescent="0.25">
      <c r="B95" s="95" t="s">
        <v>454</v>
      </c>
      <c r="C95" s="96" t="s">
        <v>1027</v>
      </c>
      <c r="D95" s="97">
        <v>-2481.6</v>
      </c>
      <c r="E95" s="97">
        <v>189910.66</v>
      </c>
      <c r="F95" s="97">
        <v>174525.79</v>
      </c>
      <c r="G95" s="97">
        <v>15384.87</v>
      </c>
      <c r="H95" s="98">
        <v>12903.27</v>
      </c>
    </row>
    <row r="96" spans="2:8" x14ac:dyDescent="0.25">
      <c r="B96" s="95" t="s">
        <v>455</v>
      </c>
      <c r="C96" s="96" t="s">
        <v>1028</v>
      </c>
      <c r="D96" s="97">
        <v>4735.8900000000003</v>
      </c>
      <c r="E96" s="97">
        <v>57210.82</v>
      </c>
      <c r="F96" s="97">
        <v>48435.75</v>
      </c>
      <c r="G96" s="97">
        <v>8775.07</v>
      </c>
      <c r="H96" s="98">
        <v>13510.96</v>
      </c>
    </row>
    <row r="97" spans="2:8" x14ac:dyDescent="0.25">
      <c r="B97" s="95" t="s">
        <v>456</v>
      </c>
      <c r="C97" s="96" t="s">
        <v>1029</v>
      </c>
      <c r="D97" s="97">
        <v>37286.36</v>
      </c>
      <c r="E97" s="97">
        <v>477018.59</v>
      </c>
      <c r="F97" s="97">
        <v>477179.39</v>
      </c>
      <c r="G97" s="97">
        <v>-160.80000000000001</v>
      </c>
      <c r="H97" s="98">
        <v>37125.56</v>
      </c>
    </row>
    <row r="98" spans="2:8" x14ac:dyDescent="0.25">
      <c r="B98" s="95" t="s">
        <v>457</v>
      </c>
      <c r="C98" s="96" t="s">
        <v>1030</v>
      </c>
      <c r="D98" s="97">
        <v>57651.32</v>
      </c>
      <c r="E98" s="97">
        <v>648501.43999999994</v>
      </c>
      <c r="F98" s="97">
        <v>281303.57</v>
      </c>
      <c r="G98" s="97">
        <v>367197.87</v>
      </c>
      <c r="H98" s="98">
        <v>424849.19</v>
      </c>
    </row>
    <row r="99" spans="2:8" x14ac:dyDescent="0.25">
      <c r="B99" s="95" t="s">
        <v>458</v>
      </c>
      <c r="C99" s="96" t="s">
        <v>1031</v>
      </c>
      <c r="D99" s="97">
        <v>25493.9</v>
      </c>
      <c r="E99" s="97">
        <v>67196.490000000005</v>
      </c>
      <c r="F99" s="97">
        <v>72079.240000000005</v>
      </c>
      <c r="G99" s="97">
        <v>-4882.75</v>
      </c>
      <c r="H99" s="98">
        <v>20611.150000000001</v>
      </c>
    </row>
    <row r="100" spans="2:8" x14ac:dyDescent="0.25">
      <c r="B100" s="95" t="s">
        <v>459</v>
      </c>
      <c r="C100" s="96" t="s">
        <v>1032</v>
      </c>
      <c r="D100" s="97">
        <v>9108.91</v>
      </c>
      <c r="E100" s="97">
        <v>61867.82</v>
      </c>
      <c r="F100" s="97">
        <v>56944.36</v>
      </c>
      <c r="G100" s="97">
        <v>4923.46</v>
      </c>
      <c r="H100" s="98">
        <v>14032.37</v>
      </c>
    </row>
    <row r="101" spans="2:8" x14ac:dyDescent="0.25">
      <c r="B101" s="95" t="s">
        <v>460</v>
      </c>
      <c r="C101" s="96" t="s">
        <v>1033</v>
      </c>
      <c r="D101" s="97">
        <v>-533.63</v>
      </c>
      <c r="E101" s="97">
        <v>82450.559999999998</v>
      </c>
      <c r="F101" s="97">
        <v>49819.9</v>
      </c>
      <c r="G101" s="97">
        <v>32630.66</v>
      </c>
      <c r="H101" s="98">
        <v>32097.03</v>
      </c>
    </row>
    <row r="102" spans="2:8" x14ac:dyDescent="0.25">
      <c r="B102" s="95" t="s">
        <v>461</v>
      </c>
      <c r="C102" s="96" t="s">
        <v>1034</v>
      </c>
      <c r="D102" s="97">
        <v>92060.9</v>
      </c>
      <c r="E102" s="97">
        <v>300918.7</v>
      </c>
      <c r="F102" s="97">
        <v>369548.29</v>
      </c>
      <c r="G102" s="97">
        <v>-68629.59</v>
      </c>
      <c r="H102" s="98">
        <v>23431.31</v>
      </c>
    </row>
    <row r="103" spans="2:8" x14ac:dyDescent="0.25">
      <c r="B103" s="95" t="s">
        <v>462</v>
      </c>
      <c r="C103" s="96" t="s">
        <v>1035</v>
      </c>
      <c r="D103" s="97">
        <v>388.25</v>
      </c>
      <c r="E103" s="97">
        <v>24175.59</v>
      </c>
      <c r="F103" s="97">
        <v>20719.2</v>
      </c>
      <c r="G103" s="97">
        <v>3456.39</v>
      </c>
      <c r="H103" s="98">
        <v>3844.64</v>
      </c>
    </row>
    <row r="104" spans="2:8" x14ac:dyDescent="0.25">
      <c r="B104" s="95" t="s">
        <v>778</v>
      </c>
      <c r="C104" s="96" t="s">
        <v>1036</v>
      </c>
      <c r="D104" s="97">
        <v>19.39</v>
      </c>
      <c r="E104" s="97">
        <v>67852.100000000006</v>
      </c>
      <c r="F104" s="97">
        <v>62083.62</v>
      </c>
      <c r="G104" s="97">
        <v>5768.48</v>
      </c>
      <c r="H104" s="98">
        <v>5787.87</v>
      </c>
    </row>
    <row r="105" spans="2:8" x14ac:dyDescent="0.25">
      <c r="B105" s="95" t="s">
        <v>864</v>
      </c>
      <c r="C105" s="96" t="s">
        <v>1037</v>
      </c>
      <c r="D105" s="97">
        <v>0</v>
      </c>
      <c r="E105" s="97">
        <v>4321.46</v>
      </c>
      <c r="F105" s="97">
        <v>3989.04</v>
      </c>
      <c r="G105" s="97">
        <v>332.42</v>
      </c>
      <c r="H105" s="98">
        <v>332.42</v>
      </c>
    </row>
    <row r="106" spans="2:8" x14ac:dyDescent="0.25">
      <c r="B106" s="95" t="s">
        <v>463</v>
      </c>
      <c r="C106" s="96" t="s">
        <v>1038</v>
      </c>
      <c r="D106" s="97">
        <v>681.31</v>
      </c>
      <c r="E106" s="97">
        <v>760.11</v>
      </c>
      <c r="F106" s="97">
        <v>701.64</v>
      </c>
      <c r="G106" s="97">
        <v>58.47</v>
      </c>
      <c r="H106" s="98">
        <v>739.78</v>
      </c>
    </row>
    <row r="107" spans="2:8" x14ac:dyDescent="0.25">
      <c r="B107" s="95" t="s">
        <v>464</v>
      </c>
      <c r="C107" s="96" t="s">
        <v>1039</v>
      </c>
      <c r="D107" s="97">
        <v>331.33</v>
      </c>
      <c r="E107" s="97">
        <v>513.96</v>
      </c>
      <c r="F107" s="97">
        <v>385.47</v>
      </c>
      <c r="G107" s="97">
        <v>128.49</v>
      </c>
      <c r="H107" s="98">
        <v>459.82</v>
      </c>
    </row>
    <row r="108" spans="2:8" x14ac:dyDescent="0.25">
      <c r="B108" s="95" t="s">
        <v>865</v>
      </c>
      <c r="C108" s="96" t="s">
        <v>1040</v>
      </c>
      <c r="D108" s="97">
        <v>0</v>
      </c>
      <c r="E108" s="97">
        <v>1478.26</v>
      </c>
      <c r="F108" s="97">
        <v>1317</v>
      </c>
      <c r="G108" s="97">
        <v>161.26</v>
      </c>
      <c r="H108" s="98">
        <v>161.26</v>
      </c>
    </row>
    <row r="109" spans="2:8" x14ac:dyDescent="0.25">
      <c r="B109" s="95" t="s">
        <v>465</v>
      </c>
      <c r="C109" s="96" t="s">
        <v>1041</v>
      </c>
      <c r="D109" s="97">
        <v>-75.8</v>
      </c>
      <c r="E109" s="97">
        <v>7238.57</v>
      </c>
      <c r="F109" s="97">
        <v>7181.38</v>
      </c>
      <c r="G109" s="97">
        <v>57.19</v>
      </c>
      <c r="H109" s="98">
        <v>-18.61</v>
      </c>
    </row>
    <row r="110" spans="2:8" x14ac:dyDescent="0.25">
      <c r="B110" s="95" t="s">
        <v>850</v>
      </c>
      <c r="C110" s="96" t="s">
        <v>1042</v>
      </c>
      <c r="D110" s="97">
        <v>0</v>
      </c>
      <c r="E110" s="97">
        <v>3624.12</v>
      </c>
      <c r="F110" s="97">
        <v>2962.29</v>
      </c>
      <c r="G110" s="97">
        <v>661.83</v>
      </c>
      <c r="H110" s="98">
        <v>661.83</v>
      </c>
    </row>
    <row r="111" spans="2:8" x14ac:dyDescent="0.25">
      <c r="B111" s="95" t="s">
        <v>466</v>
      </c>
      <c r="C111" s="96" t="s">
        <v>1043</v>
      </c>
      <c r="D111" s="97">
        <v>148.69999999999999</v>
      </c>
      <c r="E111" s="97">
        <v>1339.21</v>
      </c>
      <c r="F111" s="97">
        <v>1276.1400000000001</v>
      </c>
      <c r="G111" s="97">
        <v>63.07</v>
      </c>
      <c r="H111" s="98">
        <v>211.77</v>
      </c>
    </row>
    <row r="112" spans="2:8" x14ac:dyDescent="0.25">
      <c r="B112" s="95" t="s">
        <v>866</v>
      </c>
      <c r="C112" s="96" t="s">
        <v>1044</v>
      </c>
      <c r="D112" s="97">
        <v>0</v>
      </c>
      <c r="E112" s="97">
        <v>807.57</v>
      </c>
      <c r="F112" s="97">
        <v>717.84</v>
      </c>
      <c r="G112" s="97">
        <v>89.73</v>
      </c>
      <c r="H112" s="98">
        <v>89.73</v>
      </c>
    </row>
    <row r="113" spans="2:8" x14ac:dyDescent="0.25">
      <c r="B113" s="95" t="s">
        <v>738</v>
      </c>
      <c r="C113" s="96" t="s">
        <v>1045</v>
      </c>
      <c r="D113" s="97">
        <v>119.19</v>
      </c>
      <c r="E113" s="97">
        <v>2600.23</v>
      </c>
      <c r="F113" s="97">
        <v>2400.21</v>
      </c>
      <c r="G113" s="97">
        <v>200.02</v>
      </c>
      <c r="H113" s="98">
        <v>319.20999999999998</v>
      </c>
    </row>
    <row r="114" spans="2:8" x14ac:dyDescent="0.25">
      <c r="B114" s="95" t="s">
        <v>467</v>
      </c>
      <c r="C114" s="96" t="s">
        <v>1046</v>
      </c>
      <c r="D114" s="97">
        <v>711.39</v>
      </c>
      <c r="E114" s="97">
        <v>7338.11</v>
      </c>
      <c r="F114" s="97">
        <v>6773.64</v>
      </c>
      <c r="G114" s="97">
        <v>564.47</v>
      </c>
      <c r="H114" s="98">
        <v>1275.8599999999999</v>
      </c>
    </row>
    <row r="115" spans="2:8" x14ac:dyDescent="0.25">
      <c r="B115" s="95" t="s">
        <v>468</v>
      </c>
      <c r="C115" s="96" t="s">
        <v>1047</v>
      </c>
      <c r="D115" s="97">
        <v>89.73</v>
      </c>
      <c r="E115" s="97">
        <v>223.02</v>
      </c>
      <c r="F115" s="97">
        <v>185.85</v>
      </c>
      <c r="G115" s="97">
        <v>37.17</v>
      </c>
      <c r="H115" s="98">
        <v>126.9</v>
      </c>
    </row>
    <row r="116" spans="2:8" x14ac:dyDescent="0.25">
      <c r="B116" s="95" t="s">
        <v>1048</v>
      </c>
      <c r="C116" s="96" t="s">
        <v>1049</v>
      </c>
      <c r="D116" s="97">
        <v>0</v>
      </c>
      <c r="E116" s="97">
        <v>110.29</v>
      </c>
      <c r="F116" s="97">
        <v>110.29</v>
      </c>
      <c r="G116" s="97">
        <v>0</v>
      </c>
      <c r="H116" s="98">
        <v>0</v>
      </c>
    </row>
    <row r="117" spans="2:8" x14ac:dyDescent="0.25">
      <c r="B117" s="95" t="s">
        <v>469</v>
      </c>
      <c r="C117" s="96" t="s">
        <v>1050</v>
      </c>
      <c r="D117" s="97">
        <v>10</v>
      </c>
      <c r="E117" s="97">
        <v>1560</v>
      </c>
      <c r="F117" s="97">
        <v>1439.95</v>
      </c>
      <c r="G117" s="97">
        <v>120.05</v>
      </c>
      <c r="H117" s="98">
        <v>130.05000000000001</v>
      </c>
    </row>
    <row r="118" spans="2:8" x14ac:dyDescent="0.25">
      <c r="B118" s="95" t="s">
        <v>470</v>
      </c>
      <c r="C118" s="96" t="s">
        <v>1051</v>
      </c>
      <c r="D118" s="97">
        <v>227.8</v>
      </c>
      <c r="E118" s="97">
        <v>276.08</v>
      </c>
      <c r="F118" s="97">
        <v>276.05</v>
      </c>
      <c r="G118" s="97">
        <v>0.03</v>
      </c>
      <c r="H118" s="98">
        <v>227.83</v>
      </c>
    </row>
    <row r="119" spans="2:8" x14ac:dyDescent="0.25">
      <c r="B119" s="95" t="s">
        <v>471</v>
      </c>
      <c r="C119" s="96" t="s">
        <v>1052</v>
      </c>
      <c r="D119" s="97">
        <v>-76.19</v>
      </c>
      <c r="E119" s="97">
        <v>1106.17</v>
      </c>
      <c r="F119" s="97">
        <v>1021.04</v>
      </c>
      <c r="G119" s="97">
        <v>85.13</v>
      </c>
      <c r="H119" s="98">
        <v>8.94</v>
      </c>
    </row>
    <row r="120" spans="2:8" x14ac:dyDescent="0.25">
      <c r="B120" s="95" t="s">
        <v>790</v>
      </c>
      <c r="C120" s="96" t="s">
        <v>1053</v>
      </c>
      <c r="D120" s="97">
        <v>0</v>
      </c>
      <c r="E120" s="97">
        <v>8468.7099999999991</v>
      </c>
      <c r="F120" s="97">
        <v>8021.58</v>
      </c>
      <c r="G120" s="97">
        <v>447.13</v>
      </c>
      <c r="H120" s="98">
        <v>447.13</v>
      </c>
    </row>
    <row r="121" spans="2:8" x14ac:dyDescent="0.25">
      <c r="B121" s="95" t="s">
        <v>851</v>
      </c>
      <c r="C121" s="96" t="s">
        <v>1054</v>
      </c>
      <c r="D121" s="97">
        <v>0</v>
      </c>
      <c r="E121" s="97">
        <v>6764.27</v>
      </c>
      <c r="F121" s="97">
        <v>5886.27</v>
      </c>
      <c r="G121" s="97">
        <v>878</v>
      </c>
      <c r="H121" s="98">
        <v>878</v>
      </c>
    </row>
    <row r="122" spans="2:8" x14ac:dyDescent="0.25">
      <c r="B122" s="95" t="s">
        <v>472</v>
      </c>
      <c r="C122" s="96" t="s">
        <v>1055</v>
      </c>
      <c r="D122" s="97">
        <v>0.22</v>
      </c>
      <c r="E122" s="97">
        <v>8076.76</v>
      </c>
      <c r="F122" s="97">
        <v>7483.08</v>
      </c>
      <c r="G122" s="97">
        <v>593.67999999999995</v>
      </c>
      <c r="H122" s="98">
        <v>593.9</v>
      </c>
    </row>
    <row r="123" spans="2:8" x14ac:dyDescent="0.25">
      <c r="B123" s="95" t="s">
        <v>473</v>
      </c>
      <c r="C123" s="96" t="s">
        <v>1056</v>
      </c>
      <c r="D123" s="97">
        <v>448.48</v>
      </c>
      <c r="E123" s="97">
        <v>2867.54</v>
      </c>
      <c r="F123" s="97">
        <v>2646.96</v>
      </c>
      <c r="G123" s="97">
        <v>220.58</v>
      </c>
      <c r="H123" s="98">
        <v>669.06</v>
      </c>
    </row>
    <row r="124" spans="2:8" x14ac:dyDescent="0.25">
      <c r="B124" s="95" t="s">
        <v>879</v>
      </c>
      <c r="C124" s="96" t="s">
        <v>1057</v>
      </c>
      <c r="D124" s="97">
        <v>165.57</v>
      </c>
      <c r="E124" s="97">
        <v>2152.41</v>
      </c>
      <c r="F124" s="97">
        <v>2152.41</v>
      </c>
      <c r="G124" s="97">
        <v>0</v>
      </c>
      <c r="H124" s="98">
        <v>165.57</v>
      </c>
    </row>
    <row r="125" spans="2:8" x14ac:dyDescent="0.25">
      <c r="B125" s="95" t="s">
        <v>474</v>
      </c>
      <c r="C125" s="96" t="s">
        <v>1058</v>
      </c>
      <c r="D125" s="97">
        <v>445.49</v>
      </c>
      <c r="E125" s="97">
        <v>0</v>
      </c>
      <c r="F125" s="97">
        <v>0</v>
      </c>
      <c r="G125" s="97">
        <v>0</v>
      </c>
      <c r="H125" s="98">
        <v>445.49</v>
      </c>
    </row>
    <row r="126" spans="2:8" x14ac:dyDescent="0.25">
      <c r="B126" s="95" t="s">
        <v>739</v>
      </c>
      <c r="C126" s="96" t="s">
        <v>1059</v>
      </c>
      <c r="D126" s="97">
        <v>110.58</v>
      </c>
      <c r="E126" s="97">
        <v>441.16</v>
      </c>
      <c r="F126" s="97">
        <v>551.45000000000005</v>
      </c>
      <c r="G126" s="97">
        <v>-110.29</v>
      </c>
      <c r="H126" s="98">
        <v>0.28999999999999998</v>
      </c>
    </row>
    <row r="127" spans="2:8" x14ac:dyDescent="0.25">
      <c r="B127" s="95" t="s">
        <v>867</v>
      </c>
      <c r="C127" s="96" t="s">
        <v>1060</v>
      </c>
      <c r="D127" s="97">
        <v>0</v>
      </c>
      <c r="E127" s="97">
        <v>5344.6</v>
      </c>
      <c r="F127" s="97">
        <v>4967.45</v>
      </c>
      <c r="G127" s="97">
        <v>377.15</v>
      </c>
      <c r="H127" s="98">
        <v>377.15</v>
      </c>
    </row>
    <row r="128" spans="2:8" x14ac:dyDescent="0.25">
      <c r="B128" s="95" t="s">
        <v>475</v>
      </c>
      <c r="C128" s="96" t="s">
        <v>1061</v>
      </c>
      <c r="D128" s="97">
        <v>-478.7</v>
      </c>
      <c r="E128" s="97">
        <v>2675.4</v>
      </c>
      <c r="F128" s="97">
        <v>2497.04</v>
      </c>
      <c r="G128" s="97">
        <v>178.36</v>
      </c>
      <c r="H128" s="98">
        <v>-300.33999999999997</v>
      </c>
    </row>
    <row r="129" spans="2:8" x14ac:dyDescent="0.25">
      <c r="B129" s="95" t="s">
        <v>807</v>
      </c>
      <c r="C129" s="96" t="s">
        <v>1062</v>
      </c>
      <c r="D129" s="97">
        <v>0</v>
      </c>
      <c r="E129" s="97">
        <v>2035.35</v>
      </c>
      <c r="F129" s="97">
        <v>1840.5</v>
      </c>
      <c r="G129" s="97">
        <v>194.85</v>
      </c>
      <c r="H129" s="98">
        <v>194.85</v>
      </c>
    </row>
    <row r="130" spans="2:8" x14ac:dyDescent="0.25">
      <c r="B130" s="95" t="s">
        <v>476</v>
      </c>
      <c r="C130" s="96" t="s">
        <v>1063</v>
      </c>
      <c r="D130" s="97">
        <v>286.89</v>
      </c>
      <c r="E130" s="97">
        <v>8676.91</v>
      </c>
      <c r="F130" s="97">
        <v>8018.34</v>
      </c>
      <c r="G130" s="97">
        <v>658.57</v>
      </c>
      <c r="H130" s="98">
        <v>945.46</v>
      </c>
    </row>
    <row r="131" spans="2:8" x14ac:dyDescent="0.25">
      <c r="B131" s="95" t="s">
        <v>477</v>
      </c>
      <c r="C131" s="96" t="s">
        <v>1064</v>
      </c>
      <c r="D131" s="97">
        <v>89.73</v>
      </c>
      <c r="E131" s="97">
        <v>1256.22</v>
      </c>
      <c r="F131" s="97">
        <v>1166.49</v>
      </c>
      <c r="G131" s="97">
        <v>89.73</v>
      </c>
      <c r="H131" s="98">
        <v>179.46</v>
      </c>
    </row>
    <row r="132" spans="2:8" x14ac:dyDescent="0.25">
      <c r="B132" s="95" t="s">
        <v>740</v>
      </c>
      <c r="C132" s="96" t="s">
        <v>1065</v>
      </c>
      <c r="D132" s="97">
        <v>379.14</v>
      </c>
      <c r="E132" s="97">
        <v>5689.93</v>
      </c>
      <c r="F132" s="97">
        <v>5689.95</v>
      </c>
      <c r="G132" s="97">
        <v>-0.02</v>
      </c>
      <c r="H132" s="98">
        <v>379.12</v>
      </c>
    </row>
    <row r="133" spans="2:8" x14ac:dyDescent="0.25">
      <c r="B133" s="95" t="s">
        <v>791</v>
      </c>
      <c r="C133" s="96" t="s">
        <v>1066</v>
      </c>
      <c r="D133" s="97">
        <v>0</v>
      </c>
      <c r="E133" s="97">
        <v>2670.24</v>
      </c>
      <c r="F133" s="97">
        <v>2503.29</v>
      </c>
      <c r="G133" s="97">
        <v>166.95</v>
      </c>
      <c r="H133" s="98">
        <v>166.95</v>
      </c>
    </row>
    <row r="134" spans="2:8" x14ac:dyDescent="0.25">
      <c r="B134" s="95" t="s">
        <v>741</v>
      </c>
      <c r="C134" s="96" t="s">
        <v>1067</v>
      </c>
      <c r="D134" s="97">
        <v>0.1</v>
      </c>
      <c r="E134" s="97">
        <v>5080.97</v>
      </c>
      <c r="F134" s="97">
        <v>4690.12</v>
      </c>
      <c r="G134" s="97">
        <v>390.85</v>
      </c>
      <c r="H134" s="98">
        <v>390.95</v>
      </c>
    </row>
    <row r="135" spans="2:8" x14ac:dyDescent="0.25">
      <c r="B135" s="95" t="s">
        <v>478</v>
      </c>
      <c r="C135" s="96" t="s">
        <v>1068</v>
      </c>
      <c r="D135" s="97">
        <v>310.38</v>
      </c>
      <c r="E135" s="97">
        <v>4034.03</v>
      </c>
      <c r="F135" s="97">
        <v>3723.72</v>
      </c>
      <c r="G135" s="97">
        <v>310.31</v>
      </c>
      <c r="H135" s="98">
        <v>620.69000000000005</v>
      </c>
    </row>
    <row r="136" spans="2:8" x14ac:dyDescent="0.25">
      <c r="B136" s="95" t="s">
        <v>808</v>
      </c>
      <c r="C136" s="96" t="s">
        <v>1069</v>
      </c>
      <c r="D136" s="97">
        <v>0</v>
      </c>
      <c r="E136" s="97">
        <v>1431.12</v>
      </c>
      <c r="F136" s="97">
        <v>1321.47</v>
      </c>
      <c r="G136" s="97">
        <v>109.65</v>
      </c>
      <c r="H136" s="98">
        <v>109.65</v>
      </c>
    </row>
    <row r="137" spans="2:8" x14ac:dyDescent="0.25">
      <c r="B137" s="95" t="s">
        <v>880</v>
      </c>
      <c r="C137" s="96" t="s">
        <v>1070</v>
      </c>
      <c r="D137" s="97">
        <v>0</v>
      </c>
      <c r="E137" s="97">
        <v>2867.55</v>
      </c>
      <c r="F137" s="97">
        <v>2646.95</v>
      </c>
      <c r="G137" s="97">
        <v>220.6</v>
      </c>
      <c r="H137" s="98">
        <v>220.6</v>
      </c>
    </row>
    <row r="138" spans="2:8" x14ac:dyDescent="0.25">
      <c r="B138" s="95" t="s">
        <v>881</v>
      </c>
      <c r="C138" s="96" t="s">
        <v>1071</v>
      </c>
      <c r="D138" s="97">
        <v>0</v>
      </c>
      <c r="E138" s="97">
        <v>357.7</v>
      </c>
      <c r="F138" s="97">
        <v>286.16000000000003</v>
      </c>
      <c r="G138" s="97">
        <v>71.540000000000006</v>
      </c>
      <c r="H138" s="98">
        <v>71.540000000000006</v>
      </c>
    </row>
    <row r="139" spans="2:8" x14ac:dyDescent="0.25">
      <c r="B139" s="95" t="s">
        <v>479</v>
      </c>
      <c r="C139" s="96" t="s">
        <v>1072</v>
      </c>
      <c r="D139" s="97">
        <v>363.65</v>
      </c>
      <c r="E139" s="97">
        <v>0</v>
      </c>
      <c r="F139" s="97">
        <v>0</v>
      </c>
      <c r="G139" s="97">
        <v>0</v>
      </c>
      <c r="H139" s="98">
        <v>363.65</v>
      </c>
    </row>
    <row r="140" spans="2:8" x14ac:dyDescent="0.25">
      <c r="B140" s="95" t="s">
        <v>783</v>
      </c>
      <c r="C140" s="96" t="s">
        <v>1073</v>
      </c>
      <c r="D140" s="97">
        <v>154.97999999999999</v>
      </c>
      <c r="E140" s="97">
        <v>1867.16</v>
      </c>
      <c r="F140" s="97">
        <v>1658.82</v>
      </c>
      <c r="G140" s="97">
        <v>208.34</v>
      </c>
      <c r="H140" s="98">
        <v>363.32</v>
      </c>
    </row>
    <row r="141" spans="2:8" ht="15.75" thickBot="1" x14ac:dyDescent="0.3">
      <c r="B141" s="99" t="s">
        <v>760</v>
      </c>
      <c r="C141" s="100" t="s">
        <v>1074</v>
      </c>
      <c r="D141" s="101">
        <v>-3</v>
      </c>
      <c r="E141" s="101">
        <v>7133.44</v>
      </c>
      <c r="F141" s="101">
        <v>6740.5</v>
      </c>
      <c r="G141" s="101">
        <v>392.94</v>
      </c>
      <c r="H141" s="102">
        <v>389.94</v>
      </c>
    </row>
    <row r="142" spans="2:8" x14ac:dyDescent="0.25">
      <c r="B142" s="112" t="s">
        <v>480</v>
      </c>
      <c r="C142" s="103" t="s">
        <v>1075</v>
      </c>
      <c r="D142" s="104">
        <v>379552.45</v>
      </c>
      <c r="E142" s="104">
        <v>1046420.23</v>
      </c>
      <c r="F142" s="104">
        <v>1343647.97</v>
      </c>
      <c r="G142" s="104">
        <v>-297227.74</v>
      </c>
      <c r="H142" s="113">
        <v>82324.710000000006</v>
      </c>
    </row>
    <row r="143" spans="2:8" x14ac:dyDescent="0.25">
      <c r="B143" s="95" t="s">
        <v>742</v>
      </c>
      <c r="C143" s="96" t="s">
        <v>1076</v>
      </c>
      <c r="D143" s="97">
        <v>-377.59</v>
      </c>
      <c r="E143" s="97">
        <v>122833.17</v>
      </c>
      <c r="F143" s="97">
        <v>114296.18</v>
      </c>
      <c r="G143" s="97">
        <v>8536.99</v>
      </c>
      <c r="H143" s="98">
        <v>8159.4</v>
      </c>
    </row>
    <row r="144" spans="2:8" x14ac:dyDescent="0.25">
      <c r="B144" s="95" t="s">
        <v>481</v>
      </c>
      <c r="C144" s="96" t="s">
        <v>1077</v>
      </c>
      <c r="D144" s="97">
        <v>446071.26</v>
      </c>
      <c r="E144" s="97">
        <v>833488.68</v>
      </c>
      <c r="F144" s="97">
        <v>56159.34</v>
      </c>
      <c r="G144" s="97">
        <v>777329.34</v>
      </c>
      <c r="H144" s="98">
        <v>1223400.6000000001</v>
      </c>
    </row>
    <row r="145" spans="2:8" x14ac:dyDescent="0.25">
      <c r="B145" s="95" t="s">
        <v>482</v>
      </c>
      <c r="C145" s="96" t="s">
        <v>1078</v>
      </c>
      <c r="D145" s="97">
        <v>1610.53</v>
      </c>
      <c r="E145" s="97">
        <v>397822.51</v>
      </c>
      <c r="F145" s="97">
        <v>364367.45</v>
      </c>
      <c r="G145" s="97">
        <v>33455.06</v>
      </c>
      <c r="H145" s="98">
        <v>35065.589999999997</v>
      </c>
    </row>
    <row r="146" spans="2:8" x14ac:dyDescent="0.25">
      <c r="B146" s="95" t="s">
        <v>483</v>
      </c>
      <c r="C146" s="96" t="s">
        <v>1079</v>
      </c>
      <c r="D146" s="97">
        <v>5677.58</v>
      </c>
      <c r="E146" s="97">
        <v>119383.67</v>
      </c>
      <c r="F146" s="97">
        <v>102242.45</v>
      </c>
      <c r="G146" s="97">
        <v>17141.22</v>
      </c>
      <c r="H146" s="98">
        <v>22818.799999999999</v>
      </c>
    </row>
    <row r="147" spans="2:8" x14ac:dyDescent="0.25">
      <c r="B147" s="95" t="s">
        <v>484</v>
      </c>
      <c r="C147" s="96" t="s">
        <v>1080</v>
      </c>
      <c r="D147" s="97">
        <v>69043.320000000007</v>
      </c>
      <c r="E147" s="97">
        <v>987098.87</v>
      </c>
      <c r="F147" s="97">
        <v>973574.01</v>
      </c>
      <c r="G147" s="97">
        <v>13524.86</v>
      </c>
      <c r="H147" s="98">
        <v>82568.179999999993</v>
      </c>
    </row>
    <row r="148" spans="2:8" x14ac:dyDescent="0.25">
      <c r="B148" s="95" t="s">
        <v>485</v>
      </c>
      <c r="C148" s="96" t="s">
        <v>1081</v>
      </c>
      <c r="D148" s="97">
        <v>123399.36</v>
      </c>
      <c r="E148" s="97">
        <v>1621677.36</v>
      </c>
      <c r="F148" s="97">
        <v>644185.99</v>
      </c>
      <c r="G148" s="97">
        <v>977491.37</v>
      </c>
      <c r="H148" s="98">
        <v>1100890.73</v>
      </c>
    </row>
    <row r="149" spans="2:8" x14ac:dyDescent="0.25">
      <c r="B149" s="95" t="s">
        <v>486</v>
      </c>
      <c r="C149" s="96" t="s">
        <v>1082</v>
      </c>
      <c r="D149" s="97">
        <v>64951.18</v>
      </c>
      <c r="E149" s="97">
        <v>190205.25</v>
      </c>
      <c r="F149" s="97">
        <v>200995.53</v>
      </c>
      <c r="G149" s="97">
        <v>-10790.28</v>
      </c>
      <c r="H149" s="98">
        <v>54160.9</v>
      </c>
    </row>
    <row r="150" spans="2:8" x14ac:dyDescent="0.25">
      <c r="B150" s="95" t="s">
        <v>487</v>
      </c>
      <c r="C150" s="96" t="s">
        <v>1083</v>
      </c>
      <c r="D150" s="97">
        <v>1199.25</v>
      </c>
      <c r="E150" s="97">
        <v>116400.55</v>
      </c>
      <c r="F150" s="97">
        <v>106540.64</v>
      </c>
      <c r="G150" s="97">
        <v>9859.91</v>
      </c>
      <c r="H150" s="98">
        <v>11059.16</v>
      </c>
    </row>
    <row r="151" spans="2:8" x14ac:dyDescent="0.25">
      <c r="B151" s="95" t="s">
        <v>809</v>
      </c>
      <c r="C151" s="96" t="s">
        <v>1084</v>
      </c>
      <c r="D151" s="97">
        <v>0</v>
      </c>
      <c r="E151" s="97">
        <v>211743.63</v>
      </c>
      <c r="F151" s="97">
        <v>131980.74</v>
      </c>
      <c r="G151" s="97">
        <v>79762.89</v>
      </c>
      <c r="H151" s="98">
        <v>79762.89</v>
      </c>
    </row>
    <row r="152" spans="2:8" x14ac:dyDescent="0.25">
      <c r="B152" s="95" t="s">
        <v>488</v>
      </c>
      <c r="C152" s="96" t="s">
        <v>1085</v>
      </c>
      <c r="D152" s="97">
        <v>213899.82</v>
      </c>
      <c r="E152" s="97">
        <v>756053.43</v>
      </c>
      <c r="F152" s="97">
        <v>910465.48</v>
      </c>
      <c r="G152" s="97">
        <v>-154412.04999999999</v>
      </c>
      <c r="H152" s="98">
        <v>59487.77</v>
      </c>
    </row>
    <row r="153" spans="2:8" x14ac:dyDescent="0.25">
      <c r="B153" s="95" t="s">
        <v>792</v>
      </c>
      <c r="C153" s="96" t="s">
        <v>1086</v>
      </c>
      <c r="D153" s="97">
        <v>0</v>
      </c>
      <c r="E153" s="97">
        <v>61285.599999999999</v>
      </c>
      <c r="F153" s="97">
        <v>47751.57</v>
      </c>
      <c r="G153" s="97">
        <v>13534.03</v>
      </c>
      <c r="H153" s="98">
        <v>13534.03</v>
      </c>
    </row>
    <row r="154" spans="2:8" x14ac:dyDescent="0.25">
      <c r="B154" s="95" t="s">
        <v>779</v>
      </c>
      <c r="C154" s="96" t="s">
        <v>1087</v>
      </c>
      <c r="D154" s="97">
        <v>-15.46</v>
      </c>
      <c r="E154" s="97">
        <v>172126.69</v>
      </c>
      <c r="F154" s="97">
        <v>157070.72</v>
      </c>
      <c r="G154" s="97">
        <v>15055.97</v>
      </c>
      <c r="H154" s="98">
        <v>15040.51</v>
      </c>
    </row>
    <row r="155" spans="2:8" x14ac:dyDescent="0.25">
      <c r="B155" s="95" t="s">
        <v>489</v>
      </c>
      <c r="C155" s="96" t="s">
        <v>1088</v>
      </c>
      <c r="D155" s="97">
        <v>10.050000000000001</v>
      </c>
      <c r="E155" s="97">
        <v>0</v>
      </c>
      <c r="F155" s="97">
        <v>0</v>
      </c>
      <c r="G155" s="97">
        <v>0</v>
      </c>
      <c r="H155" s="98">
        <v>10.050000000000001</v>
      </c>
    </row>
    <row r="156" spans="2:8" x14ac:dyDescent="0.25">
      <c r="B156" s="95" t="s">
        <v>882</v>
      </c>
      <c r="C156" s="96" t="s">
        <v>1089</v>
      </c>
      <c r="D156" s="97">
        <v>0</v>
      </c>
      <c r="E156" s="97">
        <v>2458.5</v>
      </c>
      <c r="F156" s="97">
        <v>2260.42</v>
      </c>
      <c r="G156" s="97">
        <v>198.08</v>
      </c>
      <c r="H156" s="98">
        <v>198.08</v>
      </c>
    </row>
    <row r="157" spans="2:8" x14ac:dyDescent="0.25">
      <c r="B157" s="95" t="s">
        <v>810</v>
      </c>
      <c r="C157" s="96" t="s">
        <v>1090</v>
      </c>
      <c r="D157" s="97">
        <v>0</v>
      </c>
      <c r="E157" s="97">
        <v>16775.48</v>
      </c>
      <c r="F157" s="97">
        <v>15372.04</v>
      </c>
      <c r="G157" s="97">
        <v>1403.44</v>
      </c>
      <c r="H157" s="98">
        <v>1403.44</v>
      </c>
    </row>
    <row r="158" spans="2:8" x14ac:dyDescent="0.25">
      <c r="B158" s="95" t="s">
        <v>868</v>
      </c>
      <c r="C158" s="96" t="s">
        <v>1091</v>
      </c>
      <c r="D158" s="97">
        <v>0</v>
      </c>
      <c r="E158" s="97">
        <v>1975.74</v>
      </c>
      <c r="F158" s="97">
        <v>1756.7</v>
      </c>
      <c r="G158" s="97">
        <v>219.04</v>
      </c>
      <c r="H158" s="98">
        <v>219.04</v>
      </c>
    </row>
    <row r="159" spans="2:8" x14ac:dyDescent="0.25">
      <c r="B159" s="95" t="s">
        <v>743</v>
      </c>
      <c r="C159" s="96" t="s">
        <v>1092</v>
      </c>
      <c r="D159" s="97">
        <v>0.19</v>
      </c>
      <c r="E159" s="97">
        <v>13880.24</v>
      </c>
      <c r="F159" s="97">
        <v>13880.24</v>
      </c>
      <c r="G159" s="97">
        <v>0</v>
      </c>
      <c r="H159" s="98">
        <v>0.19</v>
      </c>
    </row>
    <row r="160" spans="2:8" x14ac:dyDescent="0.25">
      <c r="B160" s="95" t="s">
        <v>780</v>
      </c>
      <c r="C160" s="96" t="s">
        <v>1093</v>
      </c>
      <c r="D160" s="97">
        <v>7.0000000000000007E-2</v>
      </c>
      <c r="E160" s="97">
        <v>8852.7800000000007</v>
      </c>
      <c r="F160" s="97">
        <v>7252.47</v>
      </c>
      <c r="G160" s="97">
        <v>1600.31</v>
      </c>
      <c r="H160" s="98">
        <v>1600.38</v>
      </c>
    </row>
    <row r="161" spans="2:8" x14ac:dyDescent="0.25">
      <c r="B161" s="95" t="s">
        <v>784</v>
      </c>
      <c r="C161" s="96" t="s">
        <v>1094</v>
      </c>
      <c r="D161" s="97">
        <v>0.02</v>
      </c>
      <c r="E161" s="97">
        <v>3997.76</v>
      </c>
      <c r="F161" s="97">
        <v>3674.52</v>
      </c>
      <c r="G161" s="97">
        <v>323.24</v>
      </c>
      <c r="H161" s="98">
        <v>323.26</v>
      </c>
    </row>
    <row r="162" spans="2:8" x14ac:dyDescent="0.25">
      <c r="B162" s="95" t="s">
        <v>869</v>
      </c>
      <c r="C162" s="96" t="s">
        <v>1095</v>
      </c>
      <c r="D162" s="97">
        <v>0</v>
      </c>
      <c r="E162" s="97">
        <v>1383.94</v>
      </c>
      <c r="F162" s="97">
        <v>1211.53</v>
      </c>
      <c r="G162" s="97">
        <v>172.41</v>
      </c>
      <c r="H162" s="98">
        <v>172.41</v>
      </c>
    </row>
    <row r="163" spans="2:8" x14ac:dyDescent="0.25">
      <c r="B163" s="95" t="s">
        <v>744</v>
      </c>
      <c r="C163" s="96" t="s">
        <v>1096</v>
      </c>
      <c r="D163" s="97">
        <v>0</v>
      </c>
      <c r="E163" s="97">
        <v>3953.87</v>
      </c>
      <c r="F163" s="97">
        <v>3176.41</v>
      </c>
      <c r="G163" s="97">
        <v>777.46</v>
      </c>
      <c r="H163" s="98">
        <v>777.46</v>
      </c>
    </row>
    <row r="164" spans="2:8" x14ac:dyDescent="0.25">
      <c r="B164" s="95" t="s">
        <v>490</v>
      </c>
      <c r="C164" s="96" t="s">
        <v>1097</v>
      </c>
      <c r="D164" s="97">
        <v>64.64</v>
      </c>
      <c r="E164" s="97">
        <v>18522.37</v>
      </c>
      <c r="F164" s="97">
        <v>17130.48</v>
      </c>
      <c r="G164" s="97">
        <v>1391.89</v>
      </c>
      <c r="H164" s="98">
        <v>1456.53</v>
      </c>
    </row>
    <row r="165" spans="2:8" x14ac:dyDescent="0.25">
      <c r="B165" s="95" t="s">
        <v>745</v>
      </c>
      <c r="C165" s="96" t="s">
        <v>1098</v>
      </c>
      <c r="D165" s="97">
        <v>2.4300000000000002</v>
      </c>
      <c r="E165" s="97">
        <v>328.9</v>
      </c>
      <c r="F165" s="97">
        <v>328.9</v>
      </c>
      <c r="G165" s="97">
        <v>0</v>
      </c>
      <c r="H165" s="98">
        <v>2.4300000000000002</v>
      </c>
    </row>
    <row r="166" spans="2:8" x14ac:dyDescent="0.25">
      <c r="B166" s="95" t="s">
        <v>870</v>
      </c>
      <c r="C166" s="96" t="s">
        <v>1099</v>
      </c>
      <c r="D166" s="97">
        <v>0</v>
      </c>
      <c r="E166" s="97">
        <v>4906.54</v>
      </c>
      <c r="F166" s="97">
        <v>4529.54</v>
      </c>
      <c r="G166" s="97">
        <v>377</v>
      </c>
      <c r="H166" s="98">
        <v>377</v>
      </c>
    </row>
    <row r="167" spans="2:8" x14ac:dyDescent="0.25">
      <c r="B167" s="95" t="s">
        <v>491</v>
      </c>
      <c r="C167" s="96" t="s">
        <v>1100</v>
      </c>
      <c r="D167" s="97">
        <v>220.64</v>
      </c>
      <c r="E167" s="97">
        <v>3608.51</v>
      </c>
      <c r="F167" s="97">
        <v>3331.98</v>
      </c>
      <c r="G167" s="97">
        <v>276.52999999999997</v>
      </c>
      <c r="H167" s="98">
        <v>497.17</v>
      </c>
    </row>
    <row r="168" spans="2:8" x14ac:dyDescent="0.25">
      <c r="B168" s="95" t="s">
        <v>793</v>
      </c>
      <c r="C168" s="96" t="s">
        <v>1101</v>
      </c>
      <c r="D168" s="97">
        <v>0</v>
      </c>
      <c r="E168" s="97">
        <v>25280.77</v>
      </c>
      <c r="F168" s="97">
        <v>23901.97</v>
      </c>
      <c r="G168" s="97">
        <v>1378.8</v>
      </c>
      <c r="H168" s="98">
        <v>1378.8</v>
      </c>
    </row>
    <row r="169" spans="2:8" x14ac:dyDescent="0.25">
      <c r="B169" s="95" t="s">
        <v>811</v>
      </c>
      <c r="C169" s="96" t="s">
        <v>1102</v>
      </c>
      <c r="D169" s="97">
        <v>0</v>
      </c>
      <c r="E169" s="97">
        <v>25223.98</v>
      </c>
      <c r="F169" s="97">
        <v>21306.58</v>
      </c>
      <c r="G169" s="97">
        <v>3917.4</v>
      </c>
      <c r="H169" s="98">
        <v>3917.4</v>
      </c>
    </row>
    <row r="170" spans="2:8" x14ac:dyDescent="0.25">
      <c r="B170" s="95" t="s">
        <v>871</v>
      </c>
      <c r="C170" s="96" t="s">
        <v>1103</v>
      </c>
      <c r="D170" s="97">
        <v>0</v>
      </c>
      <c r="E170" s="97">
        <v>16854.5</v>
      </c>
      <c r="F170" s="97">
        <v>15358.33</v>
      </c>
      <c r="G170" s="97">
        <v>1496.17</v>
      </c>
      <c r="H170" s="98">
        <v>1496.17</v>
      </c>
    </row>
    <row r="171" spans="2:8" x14ac:dyDescent="0.25">
      <c r="B171" s="95" t="s">
        <v>812</v>
      </c>
      <c r="C171" s="96" t="s">
        <v>1104</v>
      </c>
      <c r="D171" s="97">
        <v>0</v>
      </c>
      <c r="E171" s="97">
        <v>2249.6999999999998</v>
      </c>
      <c r="F171" s="97">
        <v>2251.4299999999998</v>
      </c>
      <c r="G171" s="97">
        <v>-1.73</v>
      </c>
      <c r="H171" s="98">
        <v>-1.73</v>
      </c>
    </row>
    <row r="172" spans="2:8" x14ac:dyDescent="0.25">
      <c r="B172" s="95" t="s">
        <v>781</v>
      </c>
      <c r="C172" s="96" t="s">
        <v>1105</v>
      </c>
      <c r="D172" s="97">
        <v>413.38</v>
      </c>
      <c r="E172" s="97">
        <v>5473.72</v>
      </c>
      <c r="F172" s="97">
        <v>5456.52</v>
      </c>
      <c r="G172" s="97">
        <v>17.2</v>
      </c>
      <c r="H172" s="98">
        <v>430.58</v>
      </c>
    </row>
    <row r="173" spans="2:8" x14ac:dyDescent="0.25">
      <c r="B173" s="95" t="s">
        <v>761</v>
      </c>
      <c r="C173" s="96" t="s">
        <v>1106</v>
      </c>
      <c r="D173" s="97">
        <v>327.45999999999998</v>
      </c>
      <c r="E173" s="97">
        <v>1314.35</v>
      </c>
      <c r="F173" s="97">
        <v>1641.78</v>
      </c>
      <c r="G173" s="97">
        <v>-327.43</v>
      </c>
      <c r="H173" s="98">
        <v>0.03</v>
      </c>
    </row>
    <row r="174" spans="2:8" x14ac:dyDescent="0.25">
      <c r="B174" s="95" t="s">
        <v>872</v>
      </c>
      <c r="C174" s="96" t="s">
        <v>1107</v>
      </c>
      <c r="D174" s="97">
        <v>0</v>
      </c>
      <c r="E174" s="97">
        <v>11031.12</v>
      </c>
      <c r="F174" s="97">
        <v>10185.870000000001</v>
      </c>
      <c r="G174" s="97">
        <v>845.25</v>
      </c>
      <c r="H174" s="98">
        <v>845.25</v>
      </c>
    </row>
    <row r="175" spans="2:8" x14ac:dyDescent="0.25">
      <c r="B175" s="95" t="s">
        <v>492</v>
      </c>
      <c r="C175" s="96" t="s">
        <v>1108</v>
      </c>
      <c r="D175" s="97">
        <v>-40.409999999999997</v>
      </c>
      <c r="E175" s="97">
        <v>5854.83</v>
      </c>
      <c r="F175" s="97">
        <v>5448.02</v>
      </c>
      <c r="G175" s="97">
        <v>406.81</v>
      </c>
      <c r="H175" s="98">
        <v>366.4</v>
      </c>
    </row>
    <row r="176" spans="2:8" x14ac:dyDescent="0.25">
      <c r="B176" s="95" t="s">
        <v>847</v>
      </c>
      <c r="C176" s="96" t="s">
        <v>1109</v>
      </c>
      <c r="D176" s="97">
        <v>0</v>
      </c>
      <c r="E176" s="97">
        <v>2278.9499999999998</v>
      </c>
      <c r="F176" s="97">
        <v>2104.86</v>
      </c>
      <c r="G176" s="97">
        <v>174.09</v>
      </c>
      <c r="H176" s="98">
        <v>174.09</v>
      </c>
    </row>
    <row r="177" spans="2:8" x14ac:dyDescent="0.25">
      <c r="B177" s="95" t="s">
        <v>883</v>
      </c>
      <c r="C177" s="96" t="s">
        <v>1110</v>
      </c>
      <c r="D177" s="97">
        <v>0</v>
      </c>
      <c r="E177" s="97">
        <v>16881.54</v>
      </c>
      <c r="F177" s="97">
        <v>15453.49</v>
      </c>
      <c r="G177" s="97">
        <v>1428.05</v>
      </c>
      <c r="H177" s="98">
        <v>1428.05</v>
      </c>
    </row>
    <row r="178" spans="2:8" x14ac:dyDescent="0.25">
      <c r="B178" s="95" t="s">
        <v>873</v>
      </c>
      <c r="C178" s="96" t="s">
        <v>1111</v>
      </c>
      <c r="D178" s="97">
        <v>0</v>
      </c>
      <c r="E178" s="97">
        <v>4080</v>
      </c>
      <c r="F178" s="97">
        <v>3780</v>
      </c>
      <c r="G178" s="97">
        <v>300</v>
      </c>
      <c r="H178" s="98">
        <v>300</v>
      </c>
    </row>
    <row r="179" spans="2:8" x14ac:dyDescent="0.25">
      <c r="B179" s="95" t="s">
        <v>746</v>
      </c>
      <c r="C179" s="96" t="s">
        <v>1112</v>
      </c>
      <c r="D179" s="97">
        <v>1139.5999999999999</v>
      </c>
      <c r="E179" s="97">
        <v>18999.22</v>
      </c>
      <c r="F179" s="97">
        <v>18971.509999999998</v>
      </c>
      <c r="G179" s="97">
        <v>27.71</v>
      </c>
      <c r="H179" s="98">
        <v>1167.31</v>
      </c>
    </row>
    <row r="180" spans="2:8" x14ac:dyDescent="0.25">
      <c r="B180" s="95" t="s">
        <v>794</v>
      </c>
      <c r="C180" s="96" t="s">
        <v>1113</v>
      </c>
      <c r="D180" s="97">
        <v>0</v>
      </c>
      <c r="E180" s="97">
        <v>8523.14</v>
      </c>
      <c r="F180" s="97">
        <v>7897.47</v>
      </c>
      <c r="G180" s="97">
        <v>625.66999999999996</v>
      </c>
      <c r="H180" s="98">
        <v>625.66999999999996</v>
      </c>
    </row>
    <row r="181" spans="2:8" x14ac:dyDescent="0.25">
      <c r="B181" s="95" t="s">
        <v>813</v>
      </c>
      <c r="C181" s="96" t="s">
        <v>1114</v>
      </c>
      <c r="D181" s="97">
        <v>0</v>
      </c>
      <c r="E181" s="97">
        <v>8629</v>
      </c>
      <c r="F181" s="97">
        <v>7785.36</v>
      </c>
      <c r="G181" s="97">
        <v>843.64</v>
      </c>
      <c r="H181" s="98">
        <v>843.64</v>
      </c>
    </row>
    <row r="182" spans="2:8" x14ac:dyDescent="0.25">
      <c r="B182" s="95" t="s">
        <v>884</v>
      </c>
      <c r="C182" s="96" t="s">
        <v>1115</v>
      </c>
      <c r="D182" s="97">
        <v>0</v>
      </c>
      <c r="E182" s="97">
        <v>8382.2900000000009</v>
      </c>
      <c r="F182" s="97">
        <v>7599.56</v>
      </c>
      <c r="G182" s="97">
        <v>782.73</v>
      </c>
      <c r="H182" s="98">
        <v>782.73</v>
      </c>
    </row>
    <row r="183" spans="2:8" x14ac:dyDescent="0.25">
      <c r="B183" s="95" t="s">
        <v>890</v>
      </c>
      <c r="C183" s="96" t="s">
        <v>1116</v>
      </c>
      <c r="D183" s="97">
        <v>0</v>
      </c>
      <c r="E183" s="97">
        <v>442.85</v>
      </c>
      <c r="F183" s="97">
        <v>332.16</v>
      </c>
      <c r="G183" s="97">
        <v>110.69</v>
      </c>
      <c r="H183" s="98">
        <v>110.69</v>
      </c>
    </row>
    <row r="184" spans="2:8" x14ac:dyDescent="0.25">
      <c r="B184" s="95" t="s">
        <v>885</v>
      </c>
      <c r="C184" s="96" t="s">
        <v>1117</v>
      </c>
      <c r="D184" s="97">
        <v>0</v>
      </c>
      <c r="E184" s="97">
        <v>664.04</v>
      </c>
      <c r="F184" s="97">
        <v>569.22</v>
      </c>
      <c r="G184" s="97">
        <v>94.82</v>
      </c>
      <c r="H184" s="98">
        <v>94.82</v>
      </c>
    </row>
    <row r="185" spans="2:8" x14ac:dyDescent="0.25">
      <c r="B185" s="95" t="s">
        <v>891</v>
      </c>
      <c r="C185" s="96" t="s">
        <v>1118</v>
      </c>
      <c r="D185" s="97">
        <v>0</v>
      </c>
      <c r="E185" s="97">
        <v>542.80999999999995</v>
      </c>
      <c r="F185" s="97">
        <v>407.35</v>
      </c>
      <c r="G185" s="97">
        <v>135.46</v>
      </c>
      <c r="H185" s="98">
        <v>135.46</v>
      </c>
    </row>
    <row r="186" spans="2:8" x14ac:dyDescent="0.25">
      <c r="B186" s="95" t="s">
        <v>493</v>
      </c>
      <c r="C186" s="96" t="s">
        <v>1119</v>
      </c>
      <c r="D186" s="97">
        <v>753.88</v>
      </c>
      <c r="E186" s="97">
        <v>0</v>
      </c>
      <c r="F186" s="97">
        <v>0</v>
      </c>
      <c r="G186" s="97">
        <v>0</v>
      </c>
      <c r="H186" s="98">
        <v>753.88</v>
      </c>
    </row>
    <row r="187" spans="2:8" x14ac:dyDescent="0.25">
      <c r="B187" s="95" t="s">
        <v>494</v>
      </c>
      <c r="C187" s="96" t="s">
        <v>1120</v>
      </c>
      <c r="D187" s="97">
        <v>396.95</v>
      </c>
      <c r="E187" s="97">
        <v>4342.99</v>
      </c>
      <c r="F187" s="97">
        <v>4294.79</v>
      </c>
      <c r="G187" s="97">
        <v>48.2</v>
      </c>
      <c r="H187" s="98">
        <v>445.15</v>
      </c>
    </row>
    <row r="188" spans="2:8" x14ac:dyDescent="0.25">
      <c r="B188" s="95" t="s">
        <v>814</v>
      </c>
      <c r="C188" s="96" t="s">
        <v>1121</v>
      </c>
      <c r="D188" s="97">
        <v>0</v>
      </c>
      <c r="E188" s="97">
        <v>3531.31</v>
      </c>
      <c r="F188" s="97">
        <v>3273.1</v>
      </c>
      <c r="G188" s="97">
        <v>258.20999999999998</v>
      </c>
      <c r="H188" s="98">
        <v>258.20999999999998</v>
      </c>
    </row>
    <row r="189" spans="2:8" x14ac:dyDescent="0.25">
      <c r="B189" s="95" t="s">
        <v>729</v>
      </c>
      <c r="C189" s="96" t="s">
        <v>1122</v>
      </c>
      <c r="D189" s="97">
        <v>27339.71</v>
      </c>
      <c r="E189" s="97">
        <v>73089.39</v>
      </c>
      <c r="F189" s="97">
        <v>94891.69</v>
      </c>
      <c r="G189" s="97">
        <v>-21802.3</v>
      </c>
      <c r="H189" s="98">
        <v>5537.41</v>
      </c>
    </row>
    <row r="190" spans="2:8" x14ac:dyDescent="0.25">
      <c r="B190" s="95" t="s">
        <v>747</v>
      </c>
      <c r="C190" s="96" t="s">
        <v>1123</v>
      </c>
      <c r="D190" s="97">
        <v>70.650000000000006</v>
      </c>
      <c r="E190" s="97">
        <v>5343.21</v>
      </c>
      <c r="F190" s="97">
        <v>5170.91</v>
      </c>
      <c r="G190" s="97">
        <v>172.3</v>
      </c>
      <c r="H190" s="98">
        <v>242.95</v>
      </c>
    </row>
    <row r="191" spans="2:8" x14ac:dyDescent="0.25">
      <c r="B191" s="95" t="s">
        <v>495</v>
      </c>
      <c r="C191" s="96" t="s">
        <v>1124</v>
      </c>
      <c r="D191" s="97">
        <v>25702.91</v>
      </c>
      <c r="E191" s="97">
        <v>44619</v>
      </c>
      <c r="F191" s="97">
        <v>3369.78</v>
      </c>
      <c r="G191" s="97">
        <v>41249.22</v>
      </c>
      <c r="H191" s="98">
        <v>66952.13</v>
      </c>
    </row>
    <row r="192" spans="2:8" x14ac:dyDescent="0.25">
      <c r="B192" s="95" t="s">
        <v>496</v>
      </c>
      <c r="C192" s="96" t="s">
        <v>1125</v>
      </c>
      <c r="D192" s="97">
        <v>-415.82</v>
      </c>
      <c r="E192" s="97">
        <v>22926.720000000001</v>
      </c>
      <c r="F192" s="97">
        <v>21430.99</v>
      </c>
      <c r="G192" s="97">
        <v>1495.73</v>
      </c>
      <c r="H192" s="98">
        <v>1079.9100000000001</v>
      </c>
    </row>
    <row r="193" spans="2:8" x14ac:dyDescent="0.25">
      <c r="B193" s="95" t="s">
        <v>497</v>
      </c>
      <c r="C193" s="96" t="s">
        <v>1126</v>
      </c>
      <c r="D193" s="97">
        <v>443.47</v>
      </c>
      <c r="E193" s="97">
        <v>6433.2</v>
      </c>
      <c r="F193" s="97">
        <v>5599.54</v>
      </c>
      <c r="G193" s="97">
        <v>833.66</v>
      </c>
      <c r="H193" s="98">
        <v>1277.1300000000001</v>
      </c>
    </row>
    <row r="194" spans="2:8" x14ac:dyDescent="0.25">
      <c r="B194" s="95" t="s">
        <v>498</v>
      </c>
      <c r="C194" s="96" t="s">
        <v>1127</v>
      </c>
      <c r="D194" s="97">
        <v>4125.3900000000003</v>
      </c>
      <c r="E194" s="97">
        <v>46841.74</v>
      </c>
      <c r="F194" s="97">
        <v>47408.01</v>
      </c>
      <c r="G194" s="97">
        <v>-566.27</v>
      </c>
      <c r="H194" s="98">
        <v>3559.12</v>
      </c>
    </row>
    <row r="195" spans="2:8" x14ac:dyDescent="0.25">
      <c r="B195" s="95" t="s">
        <v>730</v>
      </c>
      <c r="C195" s="96" t="s">
        <v>1128</v>
      </c>
      <c r="D195" s="97">
        <v>6784.08</v>
      </c>
      <c r="E195" s="97">
        <v>89290.53</v>
      </c>
      <c r="F195" s="97">
        <v>35273.67</v>
      </c>
      <c r="G195" s="97">
        <v>54016.86</v>
      </c>
      <c r="H195" s="98">
        <v>60800.94</v>
      </c>
    </row>
    <row r="196" spans="2:8" x14ac:dyDescent="0.25">
      <c r="B196" s="95" t="s">
        <v>499</v>
      </c>
      <c r="C196" s="96" t="s">
        <v>1129</v>
      </c>
      <c r="D196" s="97">
        <v>5168.07</v>
      </c>
      <c r="E196" s="97">
        <v>8174.16</v>
      </c>
      <c r="F196" s="97">
        <v>9072.82</v>
      </c>
      <c r="G196" s="97">
        <v>-898.66</v>
      </c>
      <c r="H196" s="98">
        <v>4269.41</v>
      </c>
    </row>
    <row r="197" spans="2:8" x14ac:dyDescent="0.25">
      <c r="B197" s="95" t="s">
        <v>500</v>
      </c>
      <c r="C197" s="96" t="s">
        <v>1130</v>
      </c>
      <c r="D197" s="97">
        <v>53.44</v>
      </c>
      <c r="E197" s="97">
        <v>7411.61</v>
      </c>
      <c r="F197" s="97">
        <v>6869.03</v>
      </c>
      <c r="G197" s="97">
        <v>542.58000000000004</v>
      </c>
      <c r="H197" s="98">
        <v>596.02</v>
      </c>
    </row>
    <row r="198" spans="2:8" x14ac:dyDescent="0.25">
      <c r="B198" s="95" t="s">
        <v>815</v>
      </c>
      <c r="C198" s="96" t="s">
        <v>1131</v>
      </c>
      <c r="D198" s="97">
        <v>0</v>
      </c>
      <c r="E198" s="97">
        <v>15507.17</v>
      </c>
      <c r="F198" s="97">
        <v>10474.370000000001</v>
      </c>
      <c r="G198" s="97">
        <v>5032.8</v>
      </c>
      <c r="H198" s="98">
        <v>5032.8</v>
      </c>
    </row>
    <row r="199" spans="2:8" x14ac:dyDescent="0.25">
      <c r="B199" s="95" t="s">
        <v>501</v>
      </c>
      <c r="C199" s="96" t="s">
        <v>1132</v>
      </c>
      <c r="D199" s="97">
        <v>8585.9</v>
      </c>
      <c r="E199" s="97">
        <v>29052.35</v>
      </c>
      <c r="F199" s="97">
        <v>35719.919999999998</v>
      </c>
      <c r="G199" s="97">
        <v>-6667.57</v>
      </c>
      <c r="H199" s="98">
        <v>1918.33</v>
      </c>
    </row>
    <row r="200" spans="2:8" x14ac:dyDescent="0.25">
      <c r="B200" s="95" t="s">
        <v>785</v>
      </c>
      <c r="C200" s="96" t="s">
        <v>1133</v>
      </c>
      <c r="D200" s="97">
        <v>65.180000000000007</v>
      </c>
      <c r="E200" s="97">
        <v>3238.33</v>
      </c>
      <c r="F200" s="97">
        <v>2684.49</v>
      </c>
      <c r="G200" s="97">
        <v>553.84</v>
      </c>
      <c r="H200" s="98">
        <v>619.02</v>
      </c>
    </row>
    <row r="201" spans="2:8" x14ac:dyDescent="0.25">
      <c r="B201" s="95" t="s">
        <v>502</v>
      </c>
      <c r="C201" s="96" t="s">
        <v>1134</v>
      </c>
      <c r="D201" s="97">
        <v>109.75</v>
      </c>
      <c r="E201" s="97">
        <v>5586.99</v>
      </c>
      <c r="F201" s="97">
        <v>4967</v>
      </c>
      <c r="G201" s="97">
        <v>619.99</v>
      </c>
      <c r="H201" s="98">
        <v>729.74</v>
      </c>
    </row>
    <row r="202" spans="2:8" x14ac:dyDescent="0.25">
      <c r="B202" s="95" t="s">
        <v>503</v>
      </c>
      <c r="C202" s="96" t="s">
        <v>1135</v>
      </c>
      <c r="D202" s="97">
        <v>82.7</v>
      </c>
      <c r="E202" s="97">
        <v>0</v>
      </c>
      <c r="F202" s="97">
        <v>0</v>
      </c>
      <c r="G202" s="97">
        <v>0</v>
      </c>
      <c r="H202" s="98">
        <v>82.7</v>
      </c>
    </row>
    <row r="203" spans="2:8" x14ac:dyDescent="0.25">
      <c r="B203" s="95" t="s">
        <v>504</v>
      </c>
      <c r="C203" s="96" t="s">
        <v>1136</v>
      </c>
      <c r="D203" s="97">
        <v>167.86</v>
      </c>
      <c r="E203" s="97">
        <v>0</v>
      </c>
      <c r="F203" s="97">
        <v>0</v>
      </c>
      <c r="G203" s="97">
        <v>0</v>
      </c>
      <c r="H203" s="98">
        <v>167.86</v>
      </c>
    </row>
    <row r="204" spans="2:8" x14ac:dyDescent="0.25">
      <c r="B204" s="95" t="s">
        <v>874</v>
      </c>
      <c r="C204" s="96" t="s">
        <v>1137</v>
      </c>
      <c r="D204" s="97">
        <v>0</v>
      </c>
      <c r="E204" s="97">
        <v>573.53</v>
      </c>
      <c r="F204" s="97">
        <v>490.48</v>
      </c>
      <c r="G204" s="97">
        <v>83.05</v>
      </c>
      <c r="H204" s="98">
        <v>83.05</v>
      </c>
    </row>
    <row r="205" spans="2:8" x14ac:dyDescent="0.25">
      <c r="B205" s="95" t="s">
        <v>505</v>
      </c>
      <c r="C205" s="96" t="s">
        <v>1138</v>
      </c>
      <c r="D205" s="97">
        <v>96.44</v>
      </c>
      <c r="E205" s="97">
        <v>770.61</v>
      </c>
      <c r="F205" s="97">
        <v>770.61</v>
      </c>
      <c r="G205" s="97">
        <v>0</v>
      </c>
      <c r="H205" s="98">
        <v>96.44</v>
      </c>
    </row>
    <row r="206" spans="2:8" x14ac:dyDescent="0.25">
      <c r="B206" s="95" t="s">
        <v>506</v>
      </c>
      <c r="C206" s="96" t="s">
        <v>1139</v>
      </c>
      <c r="D206" s="97">
        <v>-52.47</v>
      </c>
      <c r="E206" s="97">
        <v>1447.42</v>
      </c>
      <c r="F206" s="97">
        <v>1104.29</v>
      </c>
      <c r="G206" s="97">
        <v>343.13</v>
      </c>
      <c r="H206" s="98">
        <v>290.66000000000003</v>
      </c>
    </row>
    <row r="207" spans="2:8" x14ac:dyDescent="0.25">
      <c r="B207" s="95" t="s">
        <v>507</v>
      </c>
      <c r="C207" s="96" t="s">
        <v>1140</v>
      </c>
      <c r="D207" s="97">
        <v>0.18</v>
      </c>
      <c r="E207" s="97">
        <v>229.62</v>
      </c>
      <c r="F207" s="97">
        <v>192.83</v>
      </c>
      <c r="G207" s="97">
        <v>36.79</v>
      </c>
      <c r="H207" s="98">
        <v>36.97</v>
      </c>
    </row>
    <row r="208" spans="2:8" x14ac:dyDescent="0.25">
      <c r="B208" s="95" t="s">
        <v>748</v>
      </c>
      <c r="C208" s="96" t="s">
        <v>1141</v>
      </c>
      <c r="D208" s="97">
        <v>85.09</v>
      </c>
      <c r="E208" s="97">
        <v>1200.3399999999999</v>
      </c>
      <c r="F208" s="97">
        <v>1200.3399999999999</v>
      </c>
      <c r="G208" s="97">
        <v>0</v>
      </c>
      <c r="H208" s="98">
        <v>85.09</v>
      </c>
    </row>
    <row r="209" spans="2:8" x14ac:dyDescent="0.25">
      <c r="B209" s="95" t="s">
        <v>816</v>
      </c>
      <c r="C209" s="96" t="s">
        <v>1142</v>
      </c>
      <c r="D209" s="97">
        <v>0</v>
      </c>
      <c r="E209" s="97">
        <v>412.74</v>
      </c>
      <c r="F209" s="97">
        <v>317.47000000000003</v>
      </c>
      <c r="G209" s="97">
        <v>95.27</v>
      </c>
      <c r="H209" s="98">
        <v>95.27</v>
      </c>
    </row>
    <row r="210" spans="2:8" x14ac:dyDescent="0.25">
      <c r="B210" s="95" t="s">
        <v>1143</v>
      </c>
      <c r="C210" s="96" t="s">
        <v>1144</v>
      </c>
      <c r="D210" s="97">
        <v>0</v>
      </c>
      <c r="E210" s="97">
        <v>130.51</v>
      </c>
      <c r="F210" s="97">
        <v>130.51</v>
      </c>
      <c r="G210" s="97">
        <v>0</v>
      </c>
      <c r="H210" s="98">
        <v>0</v>
      </c>
    </row>
    <row r="211" spans="2:8" x14ac:dyDescent="0.25">
      <c r="B211" s="95" t="s">
        <v>508</v>
      </c>
      <c r="C211" s="96" t="s">
        <v>1145</v>
      </c>
      <c r="D211" s="97">
        <v>-266.12</v>
      </c>
      <c r="E211" s="97">
        <v>1819.41</v>
      </c>
      <c r="F211" s="97">
        <v>1633.13</v>
      </c>
      <c r="G211" s="97">
        <v>186.28</v>
      </c>
      <c r="H211" s="98">
        <v>-79.84</v>
      </c>
    </row>
    <row r="212" spans="2:8" x14ac:dyDescent="0.25">
      <c r="B212" s="95" t="s">
        <v>1146</v>
      </c>
      <c r="C212" s="96" t="s">
        <v>1147</v>
      </c>
      <c r="D212" s="97">
        <v>0</v>
      </c>
      <c r="E212" s="97">
        <v>285.97000000000003</v>
      </c>
      <c r="F212" s="97">
        <v>285.97000000000003</v>
      </c>
      <c r="G212" s="97">
        <v>0</v>
      </c>
      <c r="H212" s="98">
        <v>0</v>
      </c>
    </row>
    <row r="213" spans="2:8" x14ac:dyDescent="0.25">
      <c r="B213" s="95" t="s">
        <v>886</v>
      </c>
      <c r="C213" s="96" t="s">
        <v>1148</v>
      </c>
      <c r="D213" s="97">
        <v>0</v>
      </c>
      <c r="E213" s="97">
        <v>427.64</v>
      </c>
      <c r="F213" s="97">
        <v>369.13</v>
      </c>
      <c r="G213" s="97">
        <v>58.51</v>
      </c>
      <c r="H213" s="98">
        <v>58.51</v>
      </c>
    </row>
    <row r="214" spans="2:8" x14ac:dyDescent="0.25">
      <c r="B214" s="95" t="s">
        <v>875</v>
      </c>
      <c r="C214" s="96" t="s">
        <v>1149</v>
      </c>
      <c r="D214" s="97">
        <v>0</v>
      </c>
      <c r="E214" s="97">
        <v>216.37</v>
      </c>
      <c r="F214" s="97">
        <v>216.37</v>
      </c>
      <c r="G214" s="97">
        <v>0</v>
      </c>
      <c r="H214" s="98">
        <v>0</v>
      </c>
    </row>
    <row r="215" spans="2:8" x14ac:dyDescent="0.25">
      <c r="B215" s="95" t="s">
        <v>892</v>
      </c>
      <c r="C215" s="96" t="s">
        <v>1150</v>
      </c>
      <c r="D215" s="97">
        <v>0</v>
      </c>
      <c r="E215" s="97">
        <v>123.93</v>
      </c>
      <c r="F215" s="97">
        <v>123.93</v>
      </c>
      <c r="G215" s="97">
        <v>0</v>
      </c>
      <c r="H215" s="98">
        <v>0</v>
      </c>
    </row>
    <row r="216" spans="2:8" x14ac:dyDescent="0.25">
      <c r="B216" s="95" t="s">
        <v>749</v>
      </c>
      <c r="C216" s="96" t="s">
        <v>1151</v>
      </c>
      <c r="D216" s="97">
        <v>186.22</v>
      </c>
      <c r="E216" s="97">
        <v>327.9</v>
      </c>
      <c r="F216" s="97">
        <v>388.78</v>
      </c>
      <c r="G216" s="97">
        <v>-60.88</v>
      </c>
      <c r="H216" s="98">
        <v>125.34</v>
      </c>
    </row>
    <row r="217" spans="2:8" x14ac:dyDescent="0.25">
      <c r="B217" s="95" t="s">
        <v>893</v>
      </c>
      <c r="C217" s="96" t="s">
        <v>1152</v>
      </c>
      <c r="D217" s="97">
        <v>0</v>
      </c>
      <c r="E217" s="97">
        <v>47.3</v>
      </c>
      <c r="F217" s="97">
        <v>47.3</v>
      </c>
      <c r="G217" s="97">
        <v>0</v>
      </c>
      <c r="H217" s="98">
        <v>0</v>
      </c>
    </row>
    <row r="218" spans="2:8" x14ac:dyDescent="0.25">
      <c r="B218" s="95" t="s">
        <v>817</v>
      </c>
      <c r="C218" s="96" t="s">
        <v>1153</v>
      </c>
      <c r="D218" s="97">
        <v>0</v>
      </c>
      <c r="E218" s="97">
        <v>267.92</v>
      </c>
      <c r="F218" s="97">
        <v>267.92</v>
      </c>
      <c r="G218" s="97">
        <v>0</v>
      </c>
      <c r="H218" s="98">
        <v>0</v>
      </c>
    </row>
    <row r="219" spans="2:8" x14ac:dyDescent="0.25">
      <c r="B219" s="95" t="s">
        <v>509</v>
      </c>
      <c r="C219" s="96" t="s">
        <v>1154</v>
      </c>
      <c r="D219" s="97">
        <v>156995.62</v>
      </c>
      <c r="E219" s="97">
        <v>268053.88</v>
      </c>
      <c r="F219" s="97">
        <v>394586.38</v>
      </c>
      <c r="G219" s="97">
        <v>-126532.5</v>
      </c>
      <c r="H219" s="98">
        <v>30463.119999999999</v>
      </c>
    </row>
    <row r="220" spans="2:8" x14ac:dyDescent="0.25">
      <c r="B220" s="95" t="s">
        <v>510</v>
      </c>
      <c r="C220" s="96" t="s">
        <v>1155</v>
      </c>
      <c r="D220" s="97">
        <v>313.25</v>
      </c>
      <c r="E220" s="97">
        <v>18208.02</v>
      </c>
      <c r="F220" s="97">
        <v>17385.990000000002</v>
      </c>
      <c r="G220" s="97">
        <v>822.03</v>
      </c>
      <c r="H220" s="98">
        <v>1135.28</v>
      </c>
    </row>
    <row r="221" spans="2:8" x14ac:dyDescent="0.25">
      <c r="B221" s="95" t="s">
        <v>511</v>
      </c>
      <c r="C221" s="96" t="s">
        <v>1156</v>
      </c>
      <c r="D221" s="97">
        <v>212470.98</v>
      </c>
      <c r="E221" s="97">
        <v>280475.28000000003</v>
      </c>
      <c r="F221" s="97">
        <v>29338.39</v>
      </c>
      <c r="G221" s="97">
        <v>251136.89</v>
      </c>
      <c r="H221" s="98">
        <v>463607.87</v>
      </c>
    </row>
    <row r="222" spans="2:8" x14ac:dyDescent="0.25">
      <c r="B222" s="95" t="s">
        <v>512</v>
      </c>
      <c r="C222" s="96" t="s">
        <v>1157</v>
      </c>
      <c r="D222" s="97">
        <v>648.33000000000004</v>
      </c>
      <c r="E222" s="97">
        <v>94116.4</v>
      </c>
      <c r="F222" s="97">
        <v>88308.15</v>
      </c>
      <c r="G222" s="97">
        <v>5808.25</v>
      </c>
      <c r="H222" s="98">
        <v>6456.58</v>
      </c>
    </row>
    <row r="223" spans="2:8" x14ac:dyDescent="0.25">
      <c r="B223" s="95" t="s">
        <v>513</v>
      </c>
      <c r="C223" s="96" t="s">
        <v>1158</v>
      </c>
      <c r="D223" s="97">
        <v>5566.62</v>
      </c>
      <c r="E223" s="97">
        <v>28183.89</v>
      </c>
      <c r="F223" s="97">
        <v>24691.55</v>
      </c>
      <c r="G223" s="97">
        <v>3492.34</v>
      </c>
      <c r="H223" s="98">
        <v>9058.9599999999991</v>
      </c>
    </row>
    <row r="224" spans="2:8" x14ac:dyDescent="0.25">
      <c r="B224" s="95" t="s">
        <v>514</v>
      </c>
      <c r="C224" s="96" t="s">
        <v>1159</v>
      </c>
      <c r="D224" s="97">
        <v>17130.04</v>
      </c>
      <c r="E224" s="97">
        <v>119556.54</v>
      </c>
      <c r="F224" s="97">
        <v>126597.47</v>
      </c>
      <c r="G224" s="97">
        <v>-7040.93</v>
      </c>
      <c r="H224" s="98">
        <v>10089.11</v>
      </c>
    </row>
    <row r="225" spans="2:8" x14ac:dyDescent="0.25">
      <c r="B225" s="95" t="s">
        <v>515</v>
      </c>
      <c r="C225" s="96" t="s">
        <v>1160</v>
      </c>
      <c r="D225" s="97">
        <v>42865.599999999999</v>
      </c>
      <c r="E225" s="97">
        <v>265864.88</v>
      </c>
      <c r="F225" s="97">
        <v>147066.97</v>
      </c>
      <c r="G225" s="97">
        <v>118797.91</v>
      </c>
      <c r="H225" s="98">
        <v>161663.51</v>
      </c>
    </row>
    <row r="226" spans="2:8" x14ac:dyDescent="0.25">
      <c r="B226" s="95" t="s">
        <v>516</v>
      </c>
      <c r="C226" s="96" t="s">
        <v>1161</v>
      </c>
      <c r="D226" s="97">
        <v>10889.75</v>
      </c>
      <c r="E226" s="97">
        <v>9459.57</v>
      </c>
      <c r="F226" s="97">
        <v>13814.5</v>
      </c>
      <c r="G226" s="97">
        <v>-4354.93</v>
      </c>
      <c r="H226" s="98">
        <v>6534.82</v>
      </c>
    </row>
    <row r="227" spans="2:8" x14ac:dyDescent="0.25">
      <c r="B227" s="95" t="s">
        <v>517</v>
      </c>
      <c r="C227" s="96" t="s">
        <v>1162</v>
      </c>
      <c r="D227" s="97">
        <v>9584.92</v>
      </c>
      <c r="E227" s="97">
        <v>9343.11</v>
      </c>
      <c r="F227" s="97">
        <v>9087.08</v>
      </c>
      <c r="G227" s="97">
        <v>256.02999999999997</v>
      </c>
      <c r="H227" s="98">
        <v>9840.9500000000007</v>
      </c>
    </row>
    <row r="228" spans="2:8" x14ac:dyDescent="0.25">
      <c r="B228" s="95" t="s">
        <v>818</v>
      </c>
      <c r="C228" s="96" t="s">
        <v>1163</v>
      </c>
      <c r="D228" s="97">
        <v>0</v>
      </c>
      <c r="E228" s="97">
        <v>64439.49</v>
      </c>
      <c r="F228" s="97">
        <v>43682.48</v>
      </c>
      <c r="G228" s="97">
        <v>20757.009999999998</v>
      </c>
      <c r="H228" s="98">
        <v>20757.009999999998</v>
      </c>
    </row>
    <row r="229" spans="2:8" x14ac:dyDescent="0.25">
      <c r="B229" s="95" t="s">
        <v>518</v>
      </c>
      <c r="C229" s="96" t="s">
        <v>1164</v>
      </c>
      <c r="D229" s="97">
        <v>32681.17</v>
      </c>
      <c r="E229" s="97">
        <v>58094.68</v>
      </c>
      <c r="F229" s="97">
        <v>87617.919999999998</v>
      </c>
      <c r="G229" s="97">
        <v>-29523.24</v>
      </c>
      <c r="H229" s="98">
        <v>3157.93</v>
      </c>
    </row>
    <row r="230" spans="2:8" x14ac:dyDescent="0.25">
      <c r="B230" s="95" t="s">
        <v>776</v>
      </c>
      <c r="C230" s="96" t="s">
        <v>1165</v>
      </c>
      <c r="D230" s="97">
        <v>733.8</v>
      </c>
      <c r="E230" s="97">
        <v>3424.7</v>
      </c>
      <c r="F230" s="97">
        <v>2594.91</v>
      </c>
      <c r="G230" s="97">
        <v>829.79</v>
      </c>
      <c r="H230" s="98">
        <v>1563.59</v>
      </c>
    </row>
    <row r="231" spans="2:8" x14ac:dyDescent="0.25">
      <c r="B231" s="95" t="s">
        <v>519</v>
      </c>
      <c r="C231" s="96" t="s">
        <v>1166</v>
      </c>
      <c r="D231" s="97">
        <v>9.86</v>
      </c>
      <c r="E231" s="97">
        <v>29501.81</v>
      </c>
      <c r="F231" s="97">
        <v>28223.35</v>
      </c>
      <c r="G231" s="97">
        <v>1278.46</v>
      </c>
      <c r="H231" s="98">
        <v>1288.32</v>
      </c>
    </row>
    <row r="232" spans="2:8" x14ac:dyDescent="0.25">
      <c r="B232" s="95" t="s">
        <v>520</v>
      </c>
      <c r="C232" s="96" t="s">
        <v>1167</v>
      </c>
      <c r="D232" s="97">
        <v>929.25</v>
      </c>
      <c r="E232" s="97">
        <v>1167.03</v>
      </c>
      <c r="F232" s="97">
        <v>934.19</v>
      </c>
      <c r="G232" s="97">
        <v>232.84</v>
      </c>
      <c r="H232" s="98">
        <v>1162.0899999999999</v>
      </c>
    </row>
    <row r="233" spans="2:8" x14ac:dyDescent="0.25">
      <c r="B233" s="95" t="s">
        <v>521</v>
      </c>
      <c r="C233" s="96" t="s">
        <v>1168</v>
      </c>
      <c r="D233" s="97">
        <v>1388.06</v>
      </c>
      <c r="E233" s="97">
        <v>0</v>
      </c>
      <c r="F233" s="97">
        <v>0</v>
      </c>
      <c r="G233" s="97">
        <v>0</v>
      </c>
      <c r="H233" s="98">
        <v>1388.06</v>
      </c>
    </row>
    <row r="234" spans="2:8" x14ac:dyDescent="0.25">
      <c r="B234" s="95" t="s">
        <v>819</v>
      </c>
      <c r="C234" s="96" t="s">
        <v>1169</v>
      </c>
      <c r="D234" s="97">
        <v>0</v>
      </c>
      <c r="E234" s="97">
        <v>895.79</v>
      </c>
      <c r="F234" s="97">
        <v>895.76</v>
      </c>
      <c r="G234" s="97">
        <v>0.03</v>
      </c>
      <c r="H234" s="98">
        <v>0.03</v>
      </c>
    </row>
    <row r="235" spans="2:8" x14ac:dyDescent="0.25">
      <c r="B235" s="95" t="s">
        <v>522</v>
      </c>
      <c r="C235" s="96" t="s">
        <v>1170</v>
      </c>
      <c r="D235" s="97">
        <v>386.75</v>
      </c>
      <c r="E235" s="97">
        <v>11728.18</v>
      </c>
      <c r="F235" s="97">
        <v>11728.18</v>
      </c>
      <c r="G235" s="97">
        <v>0</v>
      </c>
      <c r="H235" s="98">
        <v>386.75</v>
      </c>
    </row>
    <row r="236" spans="2:8" x14ac:dyDescent="0.25">
      <c r="B236" s="95" t="s">
        <v>782</v>
      </c>
      <c r="C236" s="96" t="s">
        <v>1171</v>
      </c>
      <c r="D236" s="97">
        <v>0.04</v>
      </c>
      <c r="E236" s="97">
        <v>5002.45</v>
      </c>
      <c r="F236" s="97">
        <v>4120.6499999999996</v>
      </c>
      <c r="G236" s="97">
        <v>881.8</v>
      </c>
      <c r="H236" s="98">
        <v>881.84</v>
      </c>
    </row>
    <row r="237" spans="2:8" x14ac:dyDescent="0.25">
      <c r="B237" s="95" t="s">
        <v>523</v>
      </c>
      <c r="C237" s="96" t="s">
        <v>1172</v>
      </c>
      <c r="D237" s="97">
        <v>124.35</v>
      </c>
      <c r="E237" s="97">
        <v>0</v>
      </c>
      <c r="F237" s="97">
        <v>0</v>
      </c>
      <c r="G237" s="97">
        <v>0</v>
      </c>
      <c r="H237" s="98">
        <v>124.35</v>
      </c>
    </row>
    <row r="238" spans="2:8" x14ac:dyDescent="0.25">
      <c r="B238" s="95" t="s">
        <v>750</v>
      </c>
      <c r="C238" s="96" t="s">
        <v>1173</v>
      </c>
      <c r="D238" s="97">
        <v>63</v>
      </c>
      <c r="E238" s="97">
        <v>2312.2199999999998</v>
      </c>
      <c r="F238" s="97">
        <v>2312.2199999999998</v>
      </c>
      <c r="G238" s="97">
        <v>0</v>
      </c>
      <c r="H238" s="98">
        <v>63</v>
      </c>
    </row>
    <row r="239" spans="2:8" x14ac:dyDescent="0.25">
      <c r="B239" s="95" t="s">
        <v>524</v>
      </c>
      <c r="C239" s="96" t="s">
        <v>1174</v>
      </c>
      <c r="D239" s="97">
        <v>956.64</v>
      </c>
      <c r="E239" s="97">
        <v>0</v>
      </c>
      <c r="F239" s="97">
        <v>0</v>
      </c>
      <c r="G239" s="97">
        <v>0</v>
      </c>
      <c r="H239" s="98">
        <v>956.64</v>
      </c>
    </row>
    <row r="240" spans="2:8" x14ac:dyDescent="0.25">
      <c r="B240" s="95" t="s">
        <v>525</v>
      </c>
      <c r="C240" s="96" t="s">
        <v>1175</v>
      </c>
      <c r="D240" s="97">
        <v>34.67</v>
      </c>
      <c r="E240" s="97">
        <v>0</v>
      </c>
      <c r="F240" s="97">
        <v>0</v>
      </c>
      <c r="G240" s="97">
        <v>0</v>
      </c>
      <c r="H240" s="98">
        <v>34.67</v>
      </c>
    </row>
    <row r="241" spans="2:8" x14ac:dyDescent="0.25">
      <c r="B241" s="95" t="s">
        <v>526</v>
      </c>
      <c r="C241" s="96" t="s">
        <v>1176</v>
      </c>
      <c r="D241" s="97">
        <v>20.71</v>
      </c>
      <c r="E241" s="97">
        <v>0</v>
      </c>
      <c r="F241" s="97">
        <v>0</v>
      </c>
      <c r="G241" s="97">
        <v>0</v>
      </c>
      <c r="H241" s="98">
        <v>20.71</v>
      </c>
    </row>
    <row r="242" spans="2:8" x14ac:dyDescent="0.25">
      <c r="B242" s="95" t="s">
        <v>527</v>
      </c>
      <c r="C242" s="96" t="s">
        <v>1177</v>
      </c>
      <c r="D242" s="97">
        <v>510.89</v>
      </c>
      <c r="E242" s="97">
        <v>0</v>
      </c>
      <c r="F242" s="97">
        <v>0</v>
      </c>
      <c r="G242" s="97">
        <v>0</v>
      </c>
      <c r="H242" s="98">
        <v>510.89</v>
      </c>
    </row>
    <row r="243" spans="2:8" x14ac:dyDescent="0.25">
      <c r="B243" s="95" t="s">
        <v>762</v>
      </c>
      <c r="C243" s="96" t="s">
        <v>1178</v>
      </c>
      <c r="D243" s="97">
        <v>110.29</v>
      </c>
      <c r="E243" s="97">
        <v>1541.82</v>
      </c>
      <c r="F243" s="97">
        <v>1541.82</v>
      </c>
      <c r="G243" s="97">
        <v>0</v>
      </c>
      <c r="H243" s="98">
        <v>110.29</v>
      </c>
    </row>
    <row r="244" spans="2:8" x14ac:dyDescent="0.25">
      <c r="B244" s="95" t="s">
        <v>528</v>
      </c>
      <c r="C244" s="96" t="s">
        <v>1179</v>
      </c>
      <c r="D244" s="97">
        <v>1.22</v>
      </c>
      <c r="E244" s="97">
        <v>2098.3000000000002</v>
      </c>
      <c r="F244" s="97">
        <v>2098.77</v>
      </c>
      <c r="G244" s="97">
        <v>-0.47</v>
      </c>
      <c r="H244" s="98">
        <v>0.75</v>
      </c>
    </row>
    <row r="245" spans="2:8" x14ac:dyDescent="0.25">
      <c r="B245" s="95" t="s">
        <v>876</v>
      </c>
      <c r="C245" s="96" t="s">
        <v>1180</v>
      </c>
      <c r="D245" s="97">
        <v>0</v>
      </c>
      <c r="E245" s="97">
        <v>3584.14</v>
      </c>
      <c r="F245" s="97">
        <v>3329.17</v>
      </c>
      <c r="G245" s="97">
        <v>254.97</v>
      </c>
      <c r="H245" s="98">
        <v>254.97</v>
      </c>
    </row>
    <row r="246" spans="2:8" x14ac:dyDescent="0.25">
      <c r="B246" s="95" t="s">
        <v>529</v>
      </c>
      <c r="C246" s="96" t="s">
        <v>1181</v>
      </c>
      <c r="D246" s="97">
        <v>692.97</v>
      </c>
      <c r="E246" s="97">
        <v>0</v>
      </c>
      <c r="F246" s="97">
        <v>0</v>
      </c>
      <c r="G246" s="97">
        <v>0</v>
      </c>
      <c r="H246" s="98">
        <v>692.97</v>
      </c>
    </row>
    <row r="247" spans="2:8" x14ac:dyDescent="0.25">
      <c r="B247" s="95" t="s">
        <v>530</v>
      </c>
      <c r="C247" s="96" t="s">
        <v>1182</v>
      </c>
      <c r="D247" s="97">
        <v>220</v>
      </c>
      <c r="E247" s="97">
        <v>0</v>
      </c>
      <c r="F247" s="97">
        <v>0</v>
      </c>
      <c r="G247" s="97">
        <v>0</v>
      </c>
      <c r="H247" s="98">
        <v>220</v>
      </c>
    </row>
    <row r="248" spans="2:8" x14ac:dyDescent="0.25">
      <c r="B248" s="95" t="s">
        <v>531</v>
      </c>
      <c r="C248" s="96" t="s">
        <v>1183</v>
      </c>
      <c r="D248" s="97">
        <v>-1153.6500000000001</v>
      </c>
      <c r="E248" s="97">
        <v>0</v>
      </c>
      <c r="F248" s="97">
        <v>0</v>
      </c>
      <c r="G248" s="97">
        <v>0</v>
      </c>
      <c r="H248" s="98">
        <v>-1153.6500000000001</v>
      </c>
    </row>
    <row r="249" spans="2:8" x14ac:dyDescent="0.25">
      <c r="B249" s="95" t="s">
        <v>835</v>
      </c>
      <c r="C249" s="96" t="s">
        <v>1184</v>
      </c>
      <c r="D249" s="97">
        <v>0</v>
      </c>
      <c r="E249" s="97">
        <v>161.68</v>
      </c>
      <c r="F249" s="97">
        <v>0</v>
      </c>
      <c r="G249" s="97">
        <v>161.68</v>
      </c>
      <c r="H249" s="98">
        <v>161.68</v>
      </c>
    </row>
    <row r="250" spans="2:8" x14ac:dyDescent="0.25">
      <c r="B250" s="95" t="s">
        <v>532</v>
      </c>
      <c r="C250" s="96" t="s">
        <v>1185</v>
      </c>
      <c r="D250" s="97">
        <v>924.22</v>
      </c>
      <c r="E250" s="97">
        <v>0</v>
      </c>
      <c r="F250" s="97">
        <v>0</v>
      </c>
      <c r="G250" s="97">
        <v>0</v>
      </c>
      <c r="H250" s="98">
        <v>924.22</v>
      </c>
    </row>
    <row r="251" spans="2:8" x14ac:dyDescent="0.25">
      <c r="B251" s="95" t="s">
        <v>533</v>
      </c>
      <c r="C251" s="96" t="s">
        <v>1186</v>
      </c>
      <c r="D251" s="97">
        <v>48.31</v>
      </c>
      <c r="E251" s="97">
        <v>0</v>
      </c>
      <c r="F251" s="97">
        <v>0</v>
      </c>
      <c r="G251" s="97">
        <v>0</v>
      </c>
      <c r="H251" s="98">
        <v>48.31</v>
      </c>
    </row>
    <row r="252" spans="2:8" x14ac:dyDescent="0.25">
      <c r="B252" s="95" t="s">
        <v>820</v>
      </c>
      <c r="C252" s="96" t="s">
        <v>1187</v>
      </c>
      <c r="D252" s="97">
        <v>0</v>
      </c>
      <c r="E252" s="97">
        <v>4024.53</v>
      </c>
      <c r="F252" s="97">
        <v>4024.53</v>
      </c>
      <c r="G252" s="97">
        <v>0</v>
      </c>
      <c r="H252" s="98">
        <v>0</v>
      </c>
    </row>
    <row r="253" spans="2:8" x14ac:dyDescent="0.25">
      <c r="B253" s="95" t="s">
        <v>534</v>
      </c>
      <c r="C253" s="96" t="s">
        <v>1188</v>
      </c>
      <c r="D253" s="97">
        <v>9766.4500000000007</v>
      </c>
      <c r="E253" s="97">
        <v>21322.2</v>
      </c>
      <c r="F253" s="97">
        <v>29537.95</v>
      </c>
      <c r="G253" s="97">
        <v>-8215.75</v>
      </c>
      <c r="H253" s="98">
        <v>1550.7</v>
      </c>
    </row>
    <row r="254" spans="2:8" x14ac:dyDescent="0.25">
      <c r="B254" s="95" t="s">
        <v>731</v>
      </c>
      <c r="C254" s="96" t="s">
        <v>1189</v>
      </c>
      <c r="D254" s="97">
        <v>939.15</v>
      </c>
      <c r="E254" s="97">
        <v>10923.49</v>
      </c>
      <c r="F254" s="97">
        <v>4663.6899999999996</v>
      </c>
      <c r="G254" s="97">
        <v>6259.8</v>
      </c>
      <c r="H254" s="98">
        <v>7198.95</v>
      </c>
    </row>
    <row r="255" spans="2:8" x14ac:dyDescent="0.25">
      <c r="B255" s="95" t="s">
        <v>535</v>
      </c>
      <c r="C255" s="96" t="s">
        <v>1190</v>
      </c>
      <c r="D255" s="97">
        <v>917.81</v>
      </c>
      <c r="E255" s="97">
        <v>11879.12</v>
      </c>
      <c r="F255" s="97">
        <v>10093.450000000001</v>
      </c>
      <c r="G255" s="97">
        <v>1785.67</v>
      </c>
      <c r="H255" s="98">
        <v>2703.48</v>
      </c>
    </row>
    <row r="256" spans="2:8" x14ac:dyDescent="0.25">
      <c r="B256" s="95" t="s">
        <v>536</v>
      </c>
      <c r="C256" s="96" t="s">
        <v>1191</v>
      </c>
      <c r="D256" s="97">
        <v>64737.13</v>
      </c>
      <c r="E256" s="97">
        <v>111706.76</v>
      </c>
      <c r="F256" s="97">
        <v>9071.74</v>
      </c>
      <c r="G256" s="97">
        <v>102635.02</v>
      </c>
      <c r="H256" s="98">
        <v>167372.15</v>
      </c>
    </row>
    <row r="257" spans="2:8" x14ac:dyDescent="0.25">
      <c r="B257" s="95" t="s">
        <v>751</v>
      </c>
      <c r="C257" s="96" t="s">
        <v>1192</v>
      </c>
      <c r="D257" s="97">
        <v>3638.76</v>
      </c>
      <c r="E257" s="97">
        <v>11572.56</v>
      </c>
      <c r="F257" s="97">
        <v>14335.11</v>
      </c>
      <c r="G257" s="97">
        <v>-2762.55</v>
      </c>
      <c r="H257" s="98">
        <v>876.21</v>
      </c>
    </row>
    <row r="258" spans="2:8" x14ac:dyDescent="0.25">
      <c r="B258" s="95" t="s">
        <v>752</v>
      </c>
      <c r="C258" s="96" t="s">
        <v>1193</v>
      </c>
      <c r="D258" s="97">
        <v>784.06</v>
      </c>
      <c r="E258" s="97">
        <v>14784.38</v>
      </c>
      <c r="F258" s="97">
        <v>14444.02</v>
      </c>
      <c r="G258" s="97">
        <v>340.36</v>
      </c>
      <c r="H258" s="98">
        <v>1124.42</v>
      </c>
    </row>
    <row r="259" spans="2:8" x14ac:dyDescent="0.25">
      <c r="B259" s="95" t="s">
        <v>753</v>
      </c>
      <c r="C259" s="96" t="s">
        <v>1194</v>
      </c>
      <c r="D259" s="97">
        <v>260.35000000000002</v>
      </c>
      <c r="E259" s="97">
        <v>8416.61</v>
      </c>
      <c r="F259" s="97">
        <v>7853.3</v>
      </c>
      <c r="G259" s="97">
        <v>563.30999999999995</v>
      </c>
      <c r="H259" s="98">
        <v>823.66</v>
      </c>
    </row>
    <row r="260" spans="2:8" x14ac:dyDescent="0.25">
      <c r="B260" s="95" t="s">
        <v>537</v>
      </c>
      <c r="C260" s="96" t="s">
        <v>1195</v>
      </c>
      <c r="D260" s="97">
        <v>0.19</v>
      </c>
      <c r="E260" s="97">
        <v>9389.0300000000007</v>
      </c>
      <c r="F260" s="97">
        <v>8525.92</v>
      </c>
      <c r="G260" s="97">
        <v>863.11</v>
      </c>
      <c r="H260" s="98">
        <v>863.3</v>
      </c>
    </row>
    <row r="261" spans="2:8" x14ac:dyDescent="0.25">
      <c r="B261" s="95" t="s">
        <v>538</v>
      </c>
      <c r="C261" s="96" t="s">
        <v>1196</v>
      </c>
      <c r="D261" s="97">
        <v>535.28</v>
      </c>
      <c r="E261" s="97">
        <v>184.29</v>
      </c>
      <c r="F261" s="97">
        <v>184.29</v>
      </c>
      <c r="G261" s="97">
        <v>0</v>
      </c>
      <c r="H261" s="98">
        <v>535.28</v>
      </c>
    </row>
    <row r="262" spans="2:8" x14ac:dyDescent="0.25">
      <c r="B262" s="95" t="s">
        <v>732</v>
      </c>
      <c r="C262" s="96" t="s">
        <v>1197</v>
      </c>
      <c r="D262" s="97">
        <v>3162.91</v>
      </c>
      <c r="E262" s="97">
        <v>6570.41</v>
      </c>
      <c r="F262" s="97">
        <v>9376.34</v>
      </c>
      <c r="G262" s="97">
        <v>-2805.93</v>
      </c>
      <c r="H262" s="98">
        <v>356.98</v>
      </c>
    </row>
    <row r="263" spans="2:8" x14ac:dyDescent="0.25">
      <c r="B263" s="95" t="s">
        <v>539</v>
      </c>
      <c r="C263" s="96" t="s">
        <v>1198</v>
      </c>
      <c r="D263" s="97">
        <v>2562.7399999999998</v>
      </c>
      <c r="E263" s="97">
        <v>9660.08</v>
      </c>
      <c r="F263" s="97">
        <v>349.46</v>
      </c>
      <c r="G263" s="97">
        <v>9310.6200000000008</v>
      </c>
      <c r="H263" s="98">
        <v>11873.36</v>
      </c>
    </row>
    <row r="264" spans="2:8" x14ac:dyDescent="0.25">
      <c r="B264" s="95" t="s">
        <v>754</v>
      </c>
      <c r="C264" s="96" t="s">
        <v>1199</v>
      </c>
      <c r="D264" s="97">
        <v>970.42</v>
      </c>
      <c r="E264" s="97">
        <v>9692.73</v>
      </c>
      <c r="F264" s="97">
        <v>9692.73</v>
      </c>
      <c r="G264" s="97">
        <v>0</v>
      </c>
      <c r="H264" s="98">
        <v>970.42</v>
      </c>
    </row>
    <row r="265" spans="2:8" x14ac:dyDescent="0.25">
      <c r="B265" s="95" t="s">
        <v>540</v>
      </c>
      <c r="C265" s="96" t="s">
        <v>1200</v>
      </c>
      <c r="D265" s="97">
        <v>403.57</v>
      </c>
      <c r="E265" s="97">
        <v>3814.53</v>
      </c>
      <c r="F265" s="97">
        <v>3415.26</v>
      </c>
      <c r="G265" s="97">
        <v>399.27</v>
      </c>
      <c r="H265" s="98">
        <v>802.84</v>
      </c>
    </row>
    <row r="266" spans="2:8" x14ac:dyDescent="0.25">
      <c r="B266" s="95" t="s">
        <v>755</v>
      </c>
      <c r="C266" s="96" t="s">
        <v>1201</v>
      </c>
      <c r="D266" s="97">
        <v>328.36</v>
      </c>
      <c r="E266" s="97">
        <v>3620</v>
      </c>
      <c r="F266" s="97">
        <v>3749.28</v>
      </c>
      <c r="G266" s="97">
        <v>-129.28</v>
      </c>
      <c r="H266" s="98">
        <v>199.08</v>
      </c>
    </row>
    <row r="267" spans="2:8" x14ac:dyDescent="0.25">
      <c r="B267" s="95" t="s">
        <v>733</v>
      </c>
      <c r="C267" s="96" t="s">
        <v>1202</v>
      </c>
      <c r="D267" s="97">
        <v>2103.5500000000002</v>
      </c>
      <c r="E267" s="97">
        <v>17869.71</v>
      </c>
      <c r="F267" s="97">
        <v>11990.73</v>
      </c>
      <c r="G267" s="97">
        <v>5878.98</v>
      </c>
      <c r="H267" s="98">
        <v>7982.53</v>
      </c>
    </row>
    <row r="268" spans="2:8" x14ac:dyDescent="0.25">
      <c r="B268" s="95" t="s">
        <v>541</v>
      </c>
      <c r="C268" s="96" t="s">
        <v>1203</v>
      </c>
      <c r="D268" s="97">
        <v>4162.9799999999996</v>
      </c>
      <c r="E268" s="97">
        <v>12005.09</v>
      </c>
      <c r="F268" s="97">
        <v>12640</v>
      </c>
      <c r="G268" s="97">
        <v>-634.91</v>
      </c>
      <c r="H268" s="98">
        <v>3528.07</v>
      </c>
    </row>
    <row r="269" spans="2:8" x14ac:dyDescent="0.25">
      <c r="B269" s="95" t="s">
        <v>542</v>
      </c>
      <c r="C269" s="96" t="s">
        <v>1204</v>
      </c>
      <c r="D269" s="97">
        <v>417.97</v>
      </c>
      <c r="E269" s="97">
        <v>377.52</v>
      </c>
      <c r="F269" s="97">
        <v>377.52</v>
      </c>
      <c r="G269" s="97">
        <v>0</v>
      </c>
      <c r="H269" s="98">
        <v>417.97</v>
      </c>
    </row>
    <row r="270" spans="2:8" x14ac:dyDescent="0.25">
      <c r="B270" s="95" t="s">
        <v>821</v>
      </c>
      <c r="C270" s="96" t="s">
        <v>1205</v>
      </c>
      <c r="D270" s="97">
        <v>0</v>
      </c>
      <c r="E270" s="97">
        <v>4926.37</v>
      </c>
      <c r="F270" s="97">
        <v>4864.9399999999996</v>
      </c>
      <c r="G270" s="97">
        <v>61.43</v>
      </c>
      <c r="H270" s="98">
        <v>61.43</v>
      </c>
    </row>
    <row r="271" spans="2:8" x14ac:dyDescent="0.25">
      <c r="B271" s="95" t="s">
        <v>543</v>
      </c>
      <c r="C271" s="96" t="s">
        <v>1206</v>
      </c>
      <c r="D271" s="97">
        <v>2054.2199999999998</v>
      </c>
      <c r="E271" s="97">
        <v>3845.2</v>
      </c>
      <c r="F271" s="97">
        <v>5907.81</v>
      </c>
      <c r="G271" s="97">
        <v>-2062.61</v>
      </c>
      <c r="H271" s="98">
        <v>-8.39</v>
      </c>
    </row>
    <row r="272" spans="2:8" x14ac:dyDescent="0.25">
      <c r="B272" s="95" t="s">
        <v>544</v>
      </c>
      <c r="C272" s="96" t="s">
        <v>1207</v>
      </c>
      <c r="D272" s="97">
        <v>773.14</v>
      </c>
      <c r="E272" s="97">
        <v>3980.67</v>
      </c>
      <c r="F272" s="97">
        <v>3989.92</v>
      </c>
      <c r="G272" s="97">
        <v>-9.25</v>
      </c>
      <c r="H272" s="98">
        <v>763.89</v>
      </c>
    </row>
    <row r="273" spans="2:8" x14ac:dyDescent="0.25">
      <c r="B273" s="95" t="s">
        <v>545</v>
      </c>
      <c r="C273" s="96" t="s">
        <v>1208</v>
      </c>
      <c r="D273" s="97">
        <v>1153.6500000000001</v>
      </c>
      <c r="E273" s="97">
        <v>0</v>
      </c>
      <c r="F273" s="97">
        <v>0</v>
      </c>
      <c r="G273" s="97">
        <v>0</v>
      </c>
      <c r="H273" s="98">
        <v>1153.6500000000001</v>
      </c>
    </row>
    <row r="274" spans="2:8" x14ac:dyDescent="0.25">
      <c r="B274" s="95" t="s">
        <v>756</v>
      </c>
      <c r="C274" s="96" t="s">
        <v>1209</v>
      </c>
      <c r="D274" s="97">
        <v>116.13</v>
      </c>
      <c r="E274" s="97">
        <v>1117.9100000000001</v>
      </c>
      <c r="F274" s="97">
        <v>7.31</v>
      </c>
      <c r="G274" s="97">
        <v>1110.5999999999999</v>
      </c>
      <c r="H274" s="98">
        <v>1226.73</v>
      </c>
    </row>
    <row r="275" spans="2:8" x14ac:dyDescent="0.25">
      <c r="B275" s="95" t="s">
        <v>734</v>
      </c>
      <c r="C275" s="96" t="s">
        <v>1210</v>
      </c>
      <c r="D275" s="97">
        <v>515.82000000000005</v>
      </c>
      <c r="E275" s="97">
        <v>2673.16</v>
      </c>
      <c r="F275" s="97">
        <v>2633.77</v>
      </c>
      <c r="G275" s="97">
        <v>39.39</v>
      </c>
      <c r="H275" s="98">
        <v>555.21</v>
      </c>
    </row>
    <row r="276" spans="2:8" x14ac:dyDescent="0.25">
      <c r="B276" s="95" t="s">
        <v>757</v>
      </c>
      <c r="C276" s="96" t="s">
        <v>1211</v>
      </c>
      <c r="D276" s="97">
        <v>630.35</v>
      </c>
      <c r="E276" s="97">
        <v>1006.02</v>
      </c>
      <c r="F276" s="97">
        <v>1258.18</v>
      </c>
      <c r="G276" s="97">
        <v>-252.16</v>
      </c>
      <c r="H276" s="98">
        <v>378.19</v>
      </c>
    </row>
    <row r="277" spans="2:8" x14ac:dyDescent="0.25">
      <c r="B277" s="95" t="s">
        <v>786</v>
      </c>
      <c r="C277" s="96" t="s">
        <v>1212</v>
      </c>
      <c r="D277" s="97">
        <v>-3575.34</v>
      </c>
      <c r="E277" s="97">
        <v>0</v>
      </c>
      <c r="F277" s="97">
        <v>0</v>
      </c>
      <c r="G277" s="97">
        <v>0</v>
      </c>
      <c r="H277" s="98">
        <v>-3575.34</v>
      </c>
    </row>
    <row r="278" spans="2:8" x14ac:dyDescent="0.25">
      <c r="B278" s="95" t="s">
        <v>758</v>
      </c>
      <c r="C278" s="96" t="s">
        <v>1213</v>
      </c>
      <c r="D278" s="97">
        <v>1470.34</v>
      </c>
      <c r="E278" s="97">
        <v>2931.65</v>
      </c>
      <c r="F278" s="97">
        <v>4401.99</v>
      </c>
      <c r="G278" s="97">
        <v>-1470.34</v>
      </c>
      <c r="H278" s="98">
        <v>0</v>
      </c>
    </row>
    <row r="279" spans="2:8" ht="15.75" thickBot="1" x14ac:dyDescent="0.3">
      <c r="B279" s="99" t="s">
        <v>763</v>
      </c>
      <c r="C279" s="100" t="s">
        <v>1214</v>
      </c>
      <c r="D279" s="101">
        <v>-220.58</v>
      </c>
      <c r="E279" s="101">
        <v>0</v>
      </c>
      <c r="F279" s="101">
        <v>0</v>
      </c>
      <c r="G279" s="101">
        <v>0</v>
      </c>
      <c r="H279" s="102">
        <v>-220.58</v>
      </c>
    </row>
    <row r="280" spans="2:8" x14ac:dyDescent="0.25">
      <c r="B280" s="130" t="s">
        <v>546</v>
      </c>
      <c r="C280" s="131" t="s">
        <v>1215</v>
      </c>
      <c r="D280" s="132">
        <v>0</v>
      </c>
      <c r="E280" s="132">
        <v>10950.45</v>
      </c>
      <c r="F280" s="132">
        <v>1067.07</v>
      </c>
      <c r="G280" s="132">
        <v>9883.3799999999992</v>
      </c>
      <c r="H280" s="133">
        <v>9883.3799999999992</v>
      </c>
    </row>
    <row r="281" spans="2:8" x14ac:dyDescent="0.25">
      <c r="B281" s="160" t="s">
        <v>547</v>
      </c>
      <c r="C281" s="161" t="s">
        <v>1216</v>
      </c>
      <c r="D281" s="162">
        <v>1893</v>
      </c>
      <c r="E281" s="162">
        <v>5515.59</v>
      </c>
      <c r="F281" s="162">
        <v>6924.54</v>
      </c>
      <c r="G281" s="162">
        <v>-1408.95</v>
      </c>
      <c r="H281" s="163">
        <v>484.05</v>
      </c>
    </row>
    <row r="282" spans="2:8" x14ac:dyDescent="0.25">
      <c r="B282" s="160" t="s">
        <v>548</v>
      </c>
      <c r="C282" s="161" t="s">
        <v>1217</v>
      </c>
      <c r="D282" s="162">
        <v>-6648.07</v>
      </c>
      <c r="E282" s="162">
        <v>62914.8</v>
      </c>
      <c r="F282" s="162">
        <v>82904.84</v>
      </c>
      <c r="G282" s="162">
        <v>-19990.04</v>
      </c>
      <c r="H282" s="163">
        <v>-26638.11</v>
      </c>
    </row>
    <row r="283" spans="2:8" x14ac:dyDescent="0.25">
      <c r="B283" s="160" t="s">
        <v>549</v>
      </c>
      <c r="C283" s="161" t="s">
        <v>1218</v>
      </c>
      <c r="D283" s="162">
        <v>700</v>
      </c>
      <c r="E283" s="162">
        <v>3817</v>
      </c>
      <c r="F283" s="162">
        <v>2000</v>
      </c>
      <c r="G283" s="162">
        <v>1817</v>
      </c>
      <c r="H283" s="163">
        <v>2517</v>
      </c>
    </row>
    <row r="284" spans="2:8" x14ac:dyDescent="0.25">
      <c r="B284" s="160" t="s">
        <v>550</v>
      </c>
      <c r="C284" s="161" t="s">
        <v>1219</v>
      </c>
      <c r="D284" s="162">
        <v>11471.1</v>
      </c>
      <c r="E284" s="162">
        <v>9786.5499999999993</v>
      </c>
      <c r="F284" s="162">
        <v>9614.7099999999991</v>
      </c>
      <c r="G284" s="162">
        <v>171.84</v>
      </c>
      <c r="H284" s="163">
        <v>11642.94</v>
      </c>
    </row>
    <row r="285" spans="2:8" x14ac:dyDescent="0.25">
      <c r="B285" s="160" t="s">
        <v>551</v>
      </c>
      <c r="C285" s="161" t="s">
        <v>1220</v>
      </c>
      <c r="D285" s="162">
        <v>10198.23</v>
      </c>
      <c r="E285" s="162">
        <v>0</v>
      </c>
      <c r="F285" s="162">
        <v>0</v>
      </c>
      <c r="G285" s="162">
        <v>0</v>
      </c>
      <c r="H285" s="163">
        <v>10198.23</v>
      </c>
    </row>
    <row r="286" spans="2:8" ht="15.75" thickBot="1" x14ac:dyDescent="0.3">
      <c r="B286" s="134" t="s">
        <v>552</v>
      </c>
      <c r="C286" s="135" t="s">
        <v>1221</v>
      </c>
      <c r="D286" s="136">
        <v>2783.62</v>
      </c>
      <c r="E286" s="136">
        <v>0</v>
      </c>
      <c r="F286" s="136">
        <v>0</v>
      </c>
      <c r="G286" s="136">
        <v>0</v>
      </c>
      <c r="H286" s="137">
        <v>2783.62</v>
      </c>
    </row>
    <row r="287" spans="2:8" ht="15.75" thickBot="1" x14ac:dyDescent="0.3">
      <c r="B287" s="168" t="s">
        <v>1222</v>
      </c>
      <c r="C287" s="169" t="s">
        <v>1223</v>
      </c>
      <c r="D287" s="170">
        <v>0</v>
      </c>
      <c r="E287" s="170">
        <v>2214.75</v>
      </c>
      <c r="F287" s="170">
        <v>2214.75</v>
      </c>
      <c r="G287" s="170">
        <v>0</v>
      </c>
      <c r="H287" s="171">
        <v>0</v>
      </c>
    </row>
    <row r="288" spans="2:8" x14ac:dyDescent="0.25">
      <c r="B288" s="79" t="s">
        <v>553</v>
      </c>
      <c r="C288" s="80" t="s">
        <v>1224</v>
      </c>
      <c r="D288" s="81">
        <v>100</v>
      </c>
      <c r="E288" s="81">
        <v>0</v>
      </c>
      <c r="F288" s="81">
        <v>0</v>
      </c>
      <c r="G288" s="81">
        <v>0</v>
      </c>
      <c r="H288" s="82">
        <v>100</v>
      </c>
    </row>
    <row r="289" spans="2:8" x14ac:dyDescent="0.25">
      <c r="B289" s="83" t="s">
        <v>554</v>
      </c>
      <c r="C289" s="84" t="s">
        <v>1225</v>
      </c>
      <c r="D289" s="85">
        <v>41440</v>
      </c>
      <c r="E289" s="85">
        <v>0</v>
      </c>
      <c r="F289" s="85">
        <v>0</v>
      </c>
      <c r="G289" s="85">
        <v>0</v>
      </c>
      <c r="H289" s="86">
        <v>41440</v>
      </c>
    </row>
    <row r="290" spans="2:8" x14ac:dyDescent="0.25">
      <c r="B290" s="83" t="s">
        <v>555</v>
      </c>
      <c r="C290" s="84" t="s">
        <v>1226</v>
      </c>
      <c r="D290" s="85">
        <v>326.54000000000002</v>
      </c>
      <c r="E290" s="85">
        <v>0</v>
      </c>
      <c r="F290" s="85">
        <v>0</v>
      </c>
      <c r="G290" s="85">
        <v>0</v>
      </c>
      <c r="H290" s="86">
        <v>326.54000000000002</v>
      </c>
    </row>
    <row r="291" spans="2:8" x14ac:dyDescent="0.25">
      <c r="B291" s="83" t="s">
        <v>556</v>
      </c>
      <c r="C291" s="84" t="s">
        <v>1227</v>
      </c>
      <c r="D291" s="85">
        <v>686.4</v>
      </c>
      <c r="E291" s="85">
        <v>0</v>
      </c>
      <c r="F291" s="85">
        <v>0</v>
      </c>
      <c r="G291" s="85">
        <v>0</v>
      </c>
      <c r="H291" s="86">
        <v>686.4</v>
      </c>
    </row>
    <row r="292" spans="2:8" x14ac:dyDescent="0.25">
      <c r="B292" s="83" t="s">
        <v>557</v>
      </c>
      <c r="C292" s="84" t="s">
        <v>1228</v>
      </c>
      <c r="D292" s="85">
        <v>66071.429999999993</v>
      </c>
      <c r="E292" s="85">
        <v>0</v>
      </c>
      <c r="F292" s="85">
        <v>0</v>
      </c>
      <c r="G292" s="85">
        <v>0</v>
      </c>
      <c r="H292" s="86">
        <v>66071.429999999993</v>
      </c>
    </row>
    <row r="293" spans="2:8" x14ac:dyDescent="0.25">
      <c r="B293" s="83" t="s">
        <v>558</v>
      </c>
      <c r="C293" s="84" t="s">
        <v>1229</v>
      </c>
      <c r="D293" s="85">
        <v>7135.71</v>
      </c>
      <c r="E293" s="85">
        <v>0</v>
      </c>
      <c r="F293" s="85">
        <v>0</v>
      </c>
      <c r="G293" s="85">
        <v>0</v>
      </c>
      <c r="H293" s="86">
        <v>7135.71</v>
      </c>
    </row>
    <row r="294" spans="2:8" x14ac:dyDescent="0.25">
      <c r="B294" s="83" t="s">
        <v>559</v>
      </c>
      <c r="C294" s="84" t="s">
        <v>1230</v>
      </c>
      <c r="D294" s="85">
        <v>1657.07</v>
      </c>
      <c r="E294" s="85">
        <v>0</v>
      </c>
      <c r="F294" s="85">
        <v>0</v>
      </c>
      <c r="G294" s="85">
        <v>0</v>
      </c>
      <c r="H294" s="86">
        <v>1657.07</v>
      </c>
    </row>
    <row r="295" spans="2:8" x14ac:dyDescent="0.25">
      <c r="B295" s="83" t="s">
        <v>560</v>
      </c>
      <c r="C295" s="84" t="s">
        <v>1231</v>
      </c>
      <c r="D295" s="85">
        <v>55.5</v>
      </c>
      <c r="E295" s="85">
        <v>0</v>
      </c>
      <c r="F295" s="85">
        <v>0</v>
      </c>
      <c r="G295" s="85">
        <v>0</v>
      </c>
      <c r="H295" s="86">
        <v>55.5</v>
      </c>
    </row>
    <row r="296" spans="2:8" x14ac:dyDescent="0.25">
      <c r="B296" s="83" t="s">
        <v>561</v>
      </c>
      <c r="C296" s="84" t="s">
        <v>1232</v>
      </c>
      <c r="D296" s="85">
        <v>2449.38</v>
      </c>
      <c r="E296" s="85">
        <v>0</v>
      </c>
      <c r="F296" s="85">
        <v>0</v>
      </c>
      <c r="G296" s="85">
        <v>0</v>
      </c>
      <c r="H296" s="86">
        <v>2449.38</v>
      </c>
    </row>
    <row r="297" spans="2:8" x14ac:dyDescent="0.25">
      <c r="B297" s="83" t="s">
        <v>562</v>
      </c>
      <c r="C297" s="84" t="s">
        <v>1233</v>
      </c>
      <c r="D297" s="85">
        <v>650</v>
      </c>
      <c r="E297" s="85">
        <v>0</v>
      </c>
      <c r="F297" s="85">
        <v>0</v>
      </c>
      <c r="G297" s="85">
        <v>0</v>
      </c>
      <c r="H297" s="86">
        <v>650</v>
      </c>
    </row>
    <row r="298" spans="2:8" x14ac:dyDescent="0.25">
      <c r="B298" s="83" t="s">
        <v>563</v>
      </c>
      <c r="C298" s="84" t="s">
        <v>1234</v>
      </c>
      <c r="D298" s="85">
        <v>581.29</v>
      </c>
      <c r="E298" s="85">
        <v>0</v>
      </c>
      <c r="F298" s="85">
        <v>0</v>
      </c>
      <c r="G298" s="85">
        <v>0</v>
      </c>
      <c r="H298" s="86">
        <v>581.29</v>
      </c>
    </row>
    <row r="299" spans="2:8" x14ac:dyDescent="0.25">
      <c r="B299" s="83" t="s">
        <v>564</v>
      </c>
      <c r="C299" s="84" t="s">
        <v>1235</v>
      </c>
      <c r="D299" s="85">
        <v>188.34</v>
      </c>
      <c r="E299" s="85">
        <v>0</v>
      </c>
      <c r="F299" s="85">
        <v>0</v>
      </c>
      <c r="G299" s="85">
        <v>0</v>
      </c>
      <c r="H299" s="86">
        <v>188.34</v>
      </c>
    </row>
    <row r="300" spans="2:8" x14ac:dyDescent="0.25">
      <c r="B300" s="83" t="s">
        <v>565</v>
      </c>
      <c r="C300" s="84" t="s">
        <v>1236</v>
      </c>
      <c r="D300" s="85">
        <v>481.23</v>
      </c>
      <c r="E300" s="85">
        <v>0</v>
      </c>
      <c r="F300" s="85">
        <v>0</v>
      </c>
      <c r="G300" s="85">
        <v>0</v>
      </c>
      <c r="H300" s="86">
        <v>481.23</v>
      </c>
    </row>
    <row r="301" spans="2:8" x14ac:dyDescent="0.25">
      <c r="B301" s="83" t="s">
        <v>566</v>
      </c>
      <c r="C301" s="84" t="s">
        <v>1237</v>
      </c>
      <c r="D301" s="85">
        <v>4500</v>
      </c>
      <c r="E301" s="85">
        <v>0</v>
      </c>
      <c r="F301" s="85">
        <v>0</v>
      </c>
      <c r="G301" s="85">
        <v>0</v>
      </c>
      <c r="H301" s="86">
        <v>4500</v>
      </c>
    </row>
    <row r="302" spans="2:8" x14ac:dyDescent="0.25">
      <c r="B302" s="83" t="s">
        <v>567</v>
      </c>
      <c r="C302" s="84" t="s">
        <v>1238</v>
      </c>
      <c r="D302" s="85">
        <v>4464.29</v>
      </c>
      <c r="E302" s="85">
        <v>0</v>
      </c>
      <c r="F302" s="85">
        <v>0</v>
      </c>
      <c r="G302" s="85">
        <v>0</v>
      </c>
      <c r="H302" s="86">
        <v>4464.29</v>
      </c>
    </row>
    <row r="303" spans="2:8" x14ac:dyDescent="0.25">
      <c r="B303" s="83" t="s">
        <v>568</v>
      </c>
      <c r="C303" s="84" t="s">
        <v>1239</v>
      </c>
      <c r="D303" s="85">
        <v>4000</v>
      </c>
      <c r="E303" s="85">
        <v>0</v>
      </c>
      <c r="F303" s="85">
        <v>0</v>
      </c>
      <c r="G303" s="85">
        <v>0</v>
      </c>
      <c r="H303" s="86">
        <v>4000</v>
      </c>
    </row>
    <row r="304" spans="2:8" x14ac:dyDescent="0.25">
      <c r="B304" s="83" t="s">
        <v>569</v>
      </c>
      <c r="C304" s="84" t="s">
        <v>1240</v>
      </c>
      <c r="D304" s="85">
        <v>7500</v>
      </c>
      <c r="E304" s="85">
        <v>0</v>
      </c>
      <c r="F304" s="85">
        <v>0</v>
      </c>
      <c r="G304" s="85">
        <v>0</v>
      </c>
      <c r="H304" s="86">
        <v>7500</v>
      </c>
    </row>
    <row r="305" spans="2:8" ht="15.75" thickBot="1" x14ac:dyDescent="0.3">
      <c r="B305" s="87" t="s">
        <v>570</v>
      </c>
      <c r="C305" s="88" t="s">
        <v>1241</v>
      </c>
      <c r="D305" s="89">
        <v>7400</v>
      </c>
      <c r="E305" s="89">
        <v>0</v>
      </c>
      <c r="F305" s="89">
        <v>0</v>
      </c>
      <c r="G305" s="89">
        <v>0</v>
      </c>
      <c r="H305" s="90">
        <v>7400</v>
      </c>
    </row>
    <row r="306" spans="2:8" x14ac:dyDescent="0.25">
      <c r="B306" s="172" t="s">
        <v>571</v>
      </c>
      <c r="C306" s="173" t="s">
        <v>1242</v>
      </c>
      <c r="D306" s="174">
        <v>61703.07</v>
      </c>
      <c r="E306" s="174">
        <v>0</v>
      </c>
      <c r="F306" s="174">
        <v>0</v>
      </c>
      <c r="G306" s="174">
        <v>0</v>
      </c>
      <c r="H306" s="175">
        <v>61703.07</v>
      </c>
    </row>
    <row r="307" spans="2:8" x14ac:dyDescent="0.25">
      <c r="B307" s="176" t="s">
        <v>572</v>
      </c>
      <c r="C307" s="177" t="s">
        <v>1243</v>
      </c>
      <c r="D307" s="178">
        <v>60851.32</v>
      </c>
      <c r="E307" s="178">
        <v>0</v>
      </c>
      <c r="F307" s="178">
        <v>0</v>
      </c>
      <c r="G307" s="178">
        <v>0</v>
      </c>
      <c r="H307" s="179">
        <v>60851.32</v>
      </c>
    </row>
    <row r="308" spans="2:8" x14ac:dyDescent="0.25">
      <c r="B308" s="176" t="s">
        <v>573</v>
      </c>
      <c r="C308" s="177" t="s">
        <v>1244</v>
      </c>
      <c r="D308" s="178">
        <v>60851.32</v>
      </c>
      <c r="E308" s="178">
        <v>0</v>
      </c>
      <c r="F308" s="178">
        <v>0</v>
      </c>
      <c r="G308" s="178">
        <v>0</v>
      </c>
      <c r="H308" s="179">
        <v>60851.32</v>
      </c>
    </row>
    <row r="309" spans="2:8" x14ac:dyDescent="0.25">
      <c r="B309" s="176" t="s">
        <v>1245</v>
      </c>
      <c r="C309" s="177" t="s">
        <v>1246</v>
      </c>
      <c r="D309" s="178">
        <v>48044.08</v>
      </c>
      <c r="E309" s="178">
        <v>0</v>
      </c>
      <c r="F309" s="178">
        <v>48044.08</v>
      </c>
      <c r="G309" s="178">
        <v>-48044.08</v>
      </c>
      <c r="H309" s="179">
        <v>0</v>
      </c>
    </row>
    <row r="310" spans="2:8" x14ac:dyDescent="0.25">
      <c r="B310" s="176" t="s">
        <v>574</v>
      </c>
      <c r="C310" s="177" t="s">
        <v>1247</v>
      </c>
      <c r="D310" s="178">
        <v>49360.08</v>
      </c>
      <c r="E310" s="178">
        <v>0</v>
      </c>
      <c r="F310" s="178">
        <v>0</v>
      </c>
      <c r="G310" s="178">
        <v>0</v>
      </c>
      <c r="H310" s="179">
        <v>49360.08</v>
      </c>
    </row>
    <row r="311" spans="2:8" ht="15.75" thickBot="1" x14ac:dyDescent="0.3">
      <c r="B311" s="180" t="s">
        <v>575</v>
      </c>
      <c r="C311" s="181" t="s">
        <v>1248</v>
      </c>
      <c r="D311" s="182">
        <v>47523.8</v>
      </c>
      <c r="E311" s="182">
        <v>0</v>
      </c>
      <c r="F311" s="182">
        <v>0</v>
      </c>
      <c r="G311" s="182">
        <v>0</v>
      </c>
      <c r="H311" s="183">
        <v>47523.8</v>
      </c>
    </row>
    <row r="312" spans="2:8" x14ac:dyDescent="0.25">
      <c r="B312" s="184" t="s">
        <v>576</v>
      </c>
      <c r="C312" s="185" t="s">
        <v>101</v>
      </c>
      <c r="D312" s="186">
        <v>398107</v>
      </c>
      <c r="E312" s="186">
        <v>0</v>
      </c>
      <c r="F312" s="186">
        <v>0</v>
      </c>
      <c r="G312" s="186">
        <v>0</v>
      </c>
      <c r="H312" s="187">
        <v>398107</v>
      </c>
    </row>
    <row r="313" spans="2:8" x14ac:dyDescent="0.25">
      <c r="B313" s="188" t="s">
        <v>577</v>
      </c>
      <c r="C313" s="189" t="s">
        <v>1249</v>
      </c>
      <c r="D313" s="190">
        <v>31500.07</v>
      </c>
      <c r="E313" s="190">
        <v>5215</v>
      </c>
      <c r="F313" s="190">
        <v>0</v>
      </c>
      <c r="G313" s="190">
        <v>5215</v>
      </c>
      <c r="H313" s="191">
        <v>36715.07</v>
      </c>
    </row>
    <row r="314" spans="2:8" x14ac:dyDescent="0.25">
      <c r="B314" s="188" t="s">
        <v>578</v>
      </c>
      <c r="C314" s="189" t="s">
        <v>1250</v>
      </c>
      <c r="D314" s="190">
        <v>27373.360000000001</v>
      </c>
      <c r="E314" s="190">
        <v>8979.6299999999992</v>
      </c>
      <c r="F314" s="190">
        <v>55</v>
      </c>
      <c r="G314" s="190">
        <v>8924.6299999999992</v>
      </c>
      <c r="H314" s="191">
        <v>36297.99</v>
      </c>
    </row>
    <row r="315" spans="2:8" x14ac:dyDescent="0.25">
      <c r="B315" s="188" t="s">
        <v>579</v>
      </c>
      <c r="C315" s="189" t="s">
        <v>1251</v>
      </c>
      <c r="D315" s="190">
        <v>208027.53</v>
      </c>
      <c r="E315" s="190">
        <v>20554.5</v>
      </c>
      <c r="F315" s="190">
        <v>0</v>
      </c>
      <c r="G315" s="190">
        <v>20554.5</v>
      </c>
      <c r="H315" s="191">
        <v>228582.03</v>
      </c>
    </row>
    <row r="316" spans="2:8" ht="15.75" thickBot="1" x14ac:dyDescent="0.3">
      <c r="B316" s="192" t="s">
        <v>580</v>
      </c>
      <c r="C316" s="193" t="s">
        <v>1252</v>
      </c>
      <c r="D316" s="194">
        <v>117234.75</v>
      </c>
      <c r="E316" s="194">
        <v>35900</v>
      </c>
      <c r="F316" s="194">
        <v>13500</v>
      </c>
      <c r="G316" s="194">
        <v>22400</v>
      </c>
      <c r="H316" s="195">
        <v>139634.75</v>
      </c>
    </row>
    <row r="317" spans="2:8" x14ac:dyDescent="0.25">
      <c r="B317" s="184" t="s">
        <v>581</v>
      </c>
      <c r="C317" s="185" t="s">
        <v>109</v>
      </c>
      <c r="D317" s="186">
        <v>-193511.46</v>
      </c>
      <c r="E317" s="186">
        <v>0</v>
      </c>
      <c r="F317" s="186">
        <v>19905.36</v>
      </c>
      <c r="G317" s="186">
        <v>-19905.36</v>
      </c>
      <c r="H317" s="187">
        <v>-213416.82</v>
      </c>
    </row>
    <row r="318" spans="2:8" x14ac:dyDescent="0.25">
      <c r="B318" s="188" t="s">
        <v>582</v>
      </c>
      <c r="C318" s="189" t="s">
        <v>1253</v>
      </c>
      <c r="D318" s="190">
        <v>-27301.59</v>
      </c>
      <c r="E318" s="190">
        <v>0</v>
      </c>
      <c r="F318" s="190">
        <v>1828.05</v>
      </c>
      <c r="G318" s="190">
        <v>-1828.05</v>
      </c>
      <c r="H318" s="191">
        <v>-29129.64</v>
      </c>
    </row>
    <row r="319" spans="2:8" x14ac:dyDescent="0.25">
      <c r="B319" s="188" t="s">
        <v>583</v>
      </c>
      <c r="C319" s="189" t="s">
        <v>1254</v>
      </c>
      <c r="D319" s="190">
        <v>-25483.24</v>
      </c>
      <c r="E319" s="190">
        <v>0</v>
      </c>
      <c r="F319" s="190">
        <v>3877.51</v>
      </c>
      <c r="G319" s="190">
        <v>-3877.51</v>
      </c>
      <c r="H319" s="191">
        <v>-29360.75</v>
      </c>
    </row>
    <row r="320" spans="2:8" ht="15.75" thickBot="1" x14ac:dyDescent="0.3">
      <c r="B320" s="192" t="s">
        <v>584</v>
      </c>
      <c r="C320" s="193" t="s">
        <v>1255</v>
      </c>
      <c r="D320" s="194">
        <v>-155671.14000000001</v>
      </c>
      <c r="E320" s="194">
        <v>0</v>
      </c>
      <c r="F320" s="194">
        <v>22560.59</v>
      </c>
      <c r="G320" s="194">
        <v>-22560.59</v>
      </c>
      <c r="H320" s="195">
        <v>-178231.73</v>
      </c>
    </row>
    <row r="321" spans="2:10" x14ac:dyDescent="0.25">
      <c r="B321" s="184" t="s">
        <v>585</v>
      </c>
      <c r="C321" s="185" t="s">
        <v>1256</v>
      </c>
      <c r="D321" s="186">
        <v>-21800.84</v>
      </c>
      <c r="E321" s="186">
        <v>0</v>
      </c>
      <c r="F321" s="186">
        <v>0</v>
      </c>
      <c r="G321" s="186">
        <v>0</v>
      </c>
      <c r="H321" s="187">
        <v>-21800.84</v>
      </c>
    </row>
    <row r="322" spans="2:10" x14ac:dyDescent="0.25">
      <c r="B322" s="188" t="s">
        <v>586</v>
      </c>
      <c r="C322" s="189" t="s">
        <v>1257</v>
      </c>
      <c r="D322" s="190">
        <v>-114318.06</v>
      </c>
      <c r="E322" s="190">
        <v>43.35</v>
      </c>
      <c r="F322" s="190">
        <v>4478.3900000000003</v>
      </c>
      <c r="G322" s="190">
        <v>-4435.04</v>
      </c>
      <c r="H322" s="191">
        <v>-118753.1</v>
      </c>
    </row>
    <row r="323" spans="2:10" ht="15.75" thickBot="1" x14ac:dyDescent="0.3">
      <c r="B323" s="192" t="s">
        <v>587</v>
      </c>
      <c r="C323" s="193" t="s">
        <v>1258</v>
      </c>
      <c r="D323" s="194">
        <v>-23013.61</v>
      </c>
      <c r="E323" s="194">
        <v>366.71</v>
      </c>
      <c r="F323" s="194">
        <v>3580.34</v>
      </c>
      <c r="G323" s="194">
        <v>-3213.63</v>
      </c>
      <c r="H323" s="195">
        <v>-26227.24</v>
      </c>
    </row>
    <row r="324" spans="2:10" x14ac:dyDescent="0.25">
      <c r="B324" s="184" t="s">
        <v>588</v>
      </c>
      <c r="C324" s="185" t="s">
        <v>1259</v>
      </c>
      <c r="D324" s="186">
        <v>26374.25</v>
      </c>
      <c r="E324" s="186">
        <v>2190</v>
      </c>
      <c r="F324" s="186">
        <v>0</v>
      </c>
      <c r="G324" s="186">
        <v>2190</v>
      </c>
      <c r="H324" s="187">
        <v>28564.25</v>
      </c>
    </row>
    <row r="325" spans="2:10" x14ac:dyDescent="0.25">
      <c r="B325" s="188" t="s">
        <v>589</v>
      </c>
      <c r="C325" s="189" t="s">
        <v>1260</v>
      </c>
      <c r="D325" s="190">
        <v>21800.84</v>
      </c>
      <c r="E325" s="190">
        <v>0</v>
      </c>
      <c r="F325" s="190">
        <v>0</v>
      </c>
      <c r="G325" s="190">
        <v>0</v>
      </c>
      <c r="H325" s="191">
        <v>21800.84</v>
      </c>
    </row>
    <row r="326" spans="2:10" x14ac:dyDescent="0.25">
      <c r="B326" s="188" t="s">
        <v>859</v>
      </c>
      <c r="C326" s="189" t="s">
        <v>283</v>
      </c>
      <c r="D326" s="190">
        <v>0</v>
      </c>
      <c r="E326" s="190">
        <v>61856.55</v>
      </c>
      <c r="F326" s="190">
        <v>0</v>
      </c>
      <c r="G326" s="190">
        <v>61856.55</v>
      </c>
      <c r="H326" s="191">
        <v>61856.55</v>
      </c>
    </row>
    <row r="327" spans="2:10" ht="15.75" thickBot="1" x14ac:dyDescent="0.3">
      <c r="B327" s="192" t="s">
        <v>860</v>
      </c>
      <c r="C327" s="193" t="s">
        <v>1261</v>
      </c>
      <c r="D327" s="194">
        <v>0</v>
      </c>
      <c r="E327" s="194">
        <v>28200</v>
      </c>
      <c r="F327" s="194">
        <v>0</v>
      </c>
      <c r="G327" s="194">
        <v>28200</v>
      </c>
      <c r="H327" s="195">
        <v>28200</v>
      </c>
    </row>
    <row r="328" spans="2:10" ht="15.75" thickBot="1" x14ac:dyDescent="0.3">
      <c r="B328" s="118" t="s">
        <v>590</v>
      </c>
      <c r="C328" s="119" t="s">
        <v>1262</v>
      </c>
      <c r="D328" s="120">
        <v>2689.03</v>
      </c>
      <c r="E328" s="120">
        <v>832.08</v>
      </c>
      <c r="F328" s="120">
        <v>0</v>
      </c>
      <c r="G328" s="120">
        <v>832.08</v>
      </c>
      <c r="H328" s="121">
        <v>3521.11</v>
      </c>
    </row>
    <row r="329" spans="2:10" x14ac:dyDescent="0.25">
      <c r="B329" s="43" t="s">
        <v>591</v>
      </c>
      <c r="C329" s="44" t="s">
        <v>1263</v>
      </c>
      <c r="D329" s="45">
        <v>-31521236.579999998</v>
      </c>
      <c r="E329" s="45">
        <v>4407991.59</v>
      </c>
      <c r="F329" s="45">
        <v>3358747.87</v>
      </c>
      <c r="G329" s="45">
        <v>1049243.72</v>
      </c>
      <c r="H329" s="46">
        <v>-30471992.859999999</v>
      </c>
      <c r="J329" s="28">
        <f>-SUM(H329:H426)</f>
        <v>67296322.419999987</v>
      </c>
    </row>
    <row r="330" spans="2:10" x14ac:dyDescent="0.25">
      <c r="B330" s="47" t="s">
        <v>592</v>
      </c>
      <c r="C330" s="48" t="s">
        <v>1264</v>
      </c>
      <c r="D330" s="49">
        <v>-2619440.4</v>
      </c>
      <c r="E330" s="49">
        <v>479749.29</v>
      </c>
      <c r="F330" s="49">
        <v>26971.87</v>
      </c>
      <c r="G330" s="49">
        <v>452777.42</v>
      </c>
      <c r="H330" s="50">
        <v>-2166662.98</v>
      </c>
    </row>
    <row r="331" spans="2:10" x14ac:dyDescent="0.25">
      <c r="B331" s="47" t="s">
        <v>593</v>
      </c>
      <c r="C331" s="48" t="s">
        <v>1265</v>
      </c>
      <c r="D331" s="49">
        <v>-1405044.25</v>
      </c>
      <c r="E331" s="49">
        <v>264784.58</v>
      </c>
      <c r="F331" s="49">
        <v>15039.01</v>
      </c>
      <c r="G331" s="49">
        <v>249745.57</v>
      </c>
      <c r="H331" s="50">
        <v>-1155298.68</v>
      </c>
    </row>
    <row r="332" spans="2:10" x14ac:dyDescent="0.25">
      <c r="B332" s="47" t="s">
        <v>594</v>
      </c>
      <c r="C332" s="48" t="s">
        <v>1266</v>
      </c>
      <c r="D332" s="49">
        <v>-14751883.18</v>
      </c>
      <c r="E332" s="49">
        <v>2775240.48</v>
      </c>
      <c r="F332" s="49">
        <v>3153878.53</v>
      </c>
      <c r="G332" s="49">
        <v>-378638.05</v>
      </c>
      <c r="H332" s="50">
        <v>-15130521.23</v>
      </c>
    </row>
    <row r="333" spans="2:10" x14ac:dyDescent="0.25">
      <c r="B333" s="47" t="s">
        <v>595</v>
      </c>
      <c r="C333" s="48" t="s">
        <v>1267</v>
      </c>
      <c r="D333" s="49">
        <v>-41075.25</v>
      </c>
      <c r="E333" s="49">
        <v>9968.5300000000007</v>
      </c>
      <c r="F333" s="49">
        <v>172.25</v>
      </c>
      <c r="G333" s="49">
        <v>9796.2800000000007</v>
      </c>
      <c r="H333" s="50">
        <v>-31278.97</v>
      </c>
    </row>
    <row r="334" spans="2:10" ht="15.75" thickBot="1" x14ac:dyDescent="0.3">
      <c r="B334" s="51" t="s">
        <v>596</v>
      </c>
      <c r="C334" s="52" t="s">
        <v>1268</v>
      </c>
      <c r="D334" s="53">
        <v>-4000</v>
      </c>
      <c r="E334" s="53">
        <v>0</v>
      </c>
      <c r="F334" s="53">
        <v>0</v>
      </c>
      <c r="G334" s="53">
        <v>0</v>
      </c>
      <c r="H334" s="54">
        <v>-4000</v>
      </c>
    </row>
    <row r="335" spans="2:10" x14ac:dyDescent="0.25">
      <c r="B335" s="138" t="s">
        <v>597</v>
      </c>
      <c r="C335" s="139" t="s">
        <v>244</v>
      </c>
      <c r="D335" s="140">
        <v>-3786875.75</v>
      </c>
      <c r="E335" s="140">
        <v>581831.32999999996</v>
      </c>
      <c r="F335" s="140">
        <v>108558.41</v>
      </c>
      <c r="G335" s="140">
        <v>473272.92</v>
      </c>
      <c r="H335" s="141">
        <v>-3313602.83</v>
      </c>
    </row>
    <row r="336" spans="2:10" x14ac:dyDescent="0.25">
      <c r="B336" s="47" t="s">
        <v>598</v>
      </c>
      <c r="C336" s="48" t="s">
        <v>1269</v>
      </c>
      <c r="D336" s="49">
        <v>-800837.22</v>
      </c>
      <c r="E336" s="49">
        <v>140481</v>
      </c>
      <c r="F336" s="49">
        <v>13500.06</v>
      </c>
      <c r="G336" s="49">
        <v>126980.94</v>
      </c>
      <c r="H336" s="50">
        <v>-673856.28</v>
      </c>
    </row>
    <row r="337" spans="2:8" x14ac:dyDescent="0.25">
      <c r="B337" s="47" t="s">
        <v>599</v>
      </c>
      <c r="C337" s="48" t="s">
        <v>1270</v>
      </c>
      <c r="D337" s="49">
        <v>-137292.72</v>
      </c>
      <c r="E337" s="49">
        <v>21792.01</v>
      </c>
      <c r="F337" s="49">
        <v>3618.73</v>
      </c>
      <c r="G337" s="49">
        <v>18173.28</v>
      </c>
      <c r="H337" s="50">
        <v>-119119.44</v>
      </c>
    </row>
    <row r="338" spans="2:8" x14ac:dyDescent="0.25">
      <c r="B338" s="47" t="s">
        <v>600</v>
      </c>
      <c r="C338" s="48" t="s">
        <v>1271</v>
      </c>
      <c r="D338" s="49">
        <v>-3112481.71</v>
      </c>
      <c r="E338" s="49">
        <v>576007.14</v>
      </c>
      <c r="F338" s="49">
        <v>567089.54</v>
      </c>
      <c r="G338" s="49">
        <v>8917.6</v>
      </c>
      <c r="H338" s="50">
        <v>-3103564.11</v>
      </c>
    </row>
    <row r="339" spans="2:8" ht="15.75" thickBot="1" x14ac:dyDescent="0.3">
      <c r="B339" s="51" t="s">
        <v>601</v>
      </c>
      <c r="C339" s="52" t="s">
        <v>1272</v>
      </c>
      <c r="D339" s="53">
        <v>-58222.67</v>
      </c>
      <c r="E339" s="53">
        <v>9192.5</v>
      </c>
      <c r="F339" s="53">
        <v>1634.54</v>
      </c>
      <c r="G339" s="53">
        <v>7557.96</v>
      </c>
      <c r="H339" s="54">
        <v>-50664.71</v>
      </c>
    </row>
    <row r="340" spans="2:8" x14ac:dyDescent="0.25">
      <c r="B340" s="55" t="s">
        <v>602</v>
      </c>
      <c r="C340" s="56" t="s">
        <v>1273</v>
      </c>
      <c r="D340" s="57">
        <v>-1076057.77</v>
      </c>
      <c r="E340" s="57">
        <v>187520.77</v>
      </c>
      <c r="F340" s="57">
        <v>155964.84</v>
      </c>
      <c r="G340" s="57">
        <v>31555.93</v>
      </c>
      <c r="H340" s="58">
        <v>-1044501.84</v>
      </c>
    </row>
    <row r="341" spans="2:8" x14ac:dyDescent="0.25">
      <c r="B341" s="59" t="s">
        <v>603</v>
      </c>
      <c r="C341" s="60" t="s">
        <v>1274</v>
      </c>
      <c r="D341" s="61">
        <v>-108919.6</v>
      </c>
      <c r="E341" s="61">
        <v>24793</v>
      </c>
      <c r="F341" s="61">
        <v>13326.71</v>
      </c>
      <c r="G341" s="61">
        <v>11466.29</v>
      </c>
      <c r="H341" s="62">
        <v>-97453.31</v>
      </c>
    </row>
    <row r="342" spans="2:8" x14ac:dyDescent="0.25">
      <c r="B342" s="59" t="s">
        <v>604</v>
      </c>
      <c r="C342" s="60" t="s">
        <v>1275</v>
      </c>
      <c r="D342" s="61">
        <v>-1228.1199999999999</v>
      </c>
      <c r="E342" s="61">
        <v>627.20000000000005</v>
      </c>
      <c r="F342" s="61">
        <v>570.26</v>
      </c>
      <c r="G342" s="61">
        <v>56.94</v>
      </c>
      <c r="H342" s="62">
        <v>-1171.18</v>
      </c>
    </row>
    <row r="343" spans="2:8" x14ac:dyDescent="0.25">
      <c r="B343" s="59" t="s">
        <v>605</v>
      </c>
      <c r="C343" s="60" t="s">
        <v>1276</v>
      </c>
      <c r="D343" s="61">
        <v>-55080.97</v>
      </c>
      <c r="E343" s="61">
        <v>12348.57</v>
      </c>
      <c r="F343" s="61">
        <v>6559.38</v>
      </c>
      <c r="G343" s="61">
        <v>5789.19</v>
      </c>
      <c r="H343" s="62">
        <v>-49291.78</v>
      </c>
    </row>
    <row r="344" spans="2:8" x14ac:dyDescent="0.25">
      <c r="B344" s="59" t="s">
        <v>606</v>
      </c>
      <c r="C344" s="60" t="s">
        <v>1277</v>
      </c>
      <c r="D344" s="61">
        <v>-635230.69999999995</v>
      </c>
      <c r="E344" s="61">
        <v>141283.48000000001</v>
      </c>
      <c r="F344" s="61">
        <v>204811.32</v>
      </c>
      <c r="G344" s="61">
        <v>-63527.839999999997</v>
      </c>
      <c r="H344" s="62">
        <v>-698758.54</v>
      </c>
    </row>
    <row r="345" spans="2:8" x14ac:dyDescent="0.25">
      <c r="B345" s="59" t="s">
        <v>607</v>
      </c>
      <c r="C345" s="60" t="s">
        <v>1278</v>
      </c>
      <c r="D345" s="61">
        <v>-1718760.28</v>
      </c>
      <c r="E345" s="61">
        <v>310704.40000000002</v>
      </c>
      <c r="F345" s="61">
        <v>36652.46</v>
      </c>
      <c r="G345" s="61">
        <v>274051.94</v>
      </c>
      <c r="H345" s="62">
        <v>-1444708.34</v>
      </c>
    </row>
    <row r="346" spans="2:8" x14ac:dyDescent="0.25">
      <c r="B346" s="59" t="s">
        <v>608</v>
      </c>
      <c r="C346" s="60" t="s">
        <v>1279</v>
      </c>
      <c r="D346" s="61">
        <v>-1557.18</v>
      </c>
      <c r="E346" s="61">
        <v>20786.59</v>
      </c>
      <c r="F346" s="61">
        <v>22619.84</v>
      </c>
      <c r="G346" s="61">
        <v>-1833.25</v>
      </c>
      <c r="H346" s="62">
        <v>-3390.43</v>
      </c>
    </row>
    <row r="347" spans="2:8" x14ac:dyDescent="0.25">
      <c r="B347" s="59" t="s">
        <v>609</v>
      </c>
      <c r="C347" s="60" t="s">
        <v>1280</v>
      </c>
      <c r="D347" s="61">
        <v>-38392.9</v>
      </c>
      <c r="E347" s="61">
        <v>9258.85</v>
      </c>
      <c r="F347" s="61">
        <v>1270.57</v>
      </c>
      <c r="G347" s="61">
        <v>7988.28</v>
      </c>
      <c r="H347" s="62">
        <v>-30404.62</v>
      </c>
    </row>
    <row r="348" spans="2:8" x14ac:dyDescent="0.25">
      <c r="B348" s="59" t="s">
        <v>610</v>
      </c>
      <c r="C348" s="60" t="s">
        <v>1281</v>
      </c>
      <c r="D348" s="61">
        <v>-28597.06</v>
      </c>
      <c r="E348" s="61">
        <v>5172.8500000000004</v>
      </c>
      <c r="F348" s="61">
        <v>829.5</v>
      </c>
      <c r="G348" s="61">
        <v>4343.3500000000004</v>
      </c>
      <c r="H348" s="62">
        <v>-24253.71</v>
      </c>
    </row>
    <row r="349" spans="2:8" ht="15.75" thickBot="1" x14ac:dyDescent="0.3">
      <c r="B349" s="196" t="s">
        <v>611</v>
      </c>
      <c r="C349" s="197" t="s">
        <v>1282</v>
      </c>
      <c r="D349" s="198">
        <v>-1140131.04</v>
      </c>
      <c r="E349" s="198">
        <v>241428.6</v>
      </c>
      <c r="F349" s="198">
        <v>213858.28</v>
      </c>
      <c r="G349" s="198">
        <v>27570.32</v>
      </c>
      <c r="H349" s="199">
        <v>-1112560.72</v>
      </c>
    </row>
    <row r="350" spans="2:8" x14ac:dyDescent="0.25">
      <c r="B350" s="130" t="s">
        <v>612</v>
      </c>
      <c r="C350" s="131" t="s">
        <v>1283</v>
      </c>
      <c r="D350" s="132">
        <v>-16407.53</v>
      </c>
      <c r="E350" s="132">
        <v>87316.160000000003</v>
      </c>
      <c r="F350" s="132">
        <v>87316.29</v>
      </c>
      <c r="G350" s="132">
        <v>-0.13</v>
      </c>
      <c r="H350" s="133">
        <v>-16407.66</v>
      </c>
    </row>
    <row r="351" spans="2:8" x14ac:dyDescent="0.25">
      <c r="B351" s="160" t="s">
        <v>822</v>
      </c>
      <c r="C351" s="161" t="s">
        <v>1284</v>
      </c>
      <c r="D351" s="162">
        <v>0</v>
      </c>
      <c r="E351" s="162">
        <v>560263.12</v>
      </c>
      <c r="F351" s="162">
        <v>560263.14</v>
      </c>
      <c r="G351" s="162">
        <v>-0.02</v>
      </c>
      <c r="H351" s="163">
        <v>-0.02</v>
      </c>
    </row>
    <row r="352" spans="2:8" x14ac:dyDescent="0.25">
      <c r="B352" s="160" t="s">
        <v>613</v>
      </c>
      <c r="C352" s="161" t="s">
        <v>1285</v>
      </c>
      <c r="D352" s="162">
        <v>3499.11</v>
      </c>
      <c r="E352" s="162">
        <v>4203155.6500000004</v>
      </c>
      <c r="F352" s="162">
        <v>4203155.6500000004</v>
      </c>
      <c r="G352" s="162">
        <v>0</v>
      </c>
      <c r="H352" s="163">
        <v>3499.11</v>
      </c>
    </row>
    <row r="353" spans="2:8" x14ac:dyDescent="0.25">
      <c r="B353" s="160" t="s">
        <v>614</v>
      </c>
      <c r="C353" s="161" t="s">
        <v>1286</v>
      </c>
      <c r="D353" s="162">
        <v>-51523.57</v>
      </c>
      <c r="E353" s="162">
        <v>0</v>
      </c>
      <c r="F353" s="162">
        <v>0</v>
      </c>
      <c r="G353" s="162">
        <v>0</v>
      </c>
      <c r="H353" s="163">
        <v>-51523.57</v>
      </c>
    </row>
    <row r="354" spans="2:8" x14ac:dyDescent="0.25">
      <c r="B354" s="160" t="s">
        <v>615</v>
      </c>
      <c r="C354" s="161" t="s">
        <v>1287</v>
      </c>
      <c r="D354" s="162">
        <v>-113.8</v>
      </c>
      <c r="E354" s="162">
        <v>0</v>
      </c>
      <c r="F354" s="162">
        <v>0</v>
      </c>
      <c r="G354" s="162">
        <v>0</v>
      </c>
      <c r="H354" s="163">
        <v>-113.8</v>
      </c>
    </row>
    <row r="355" spans="2:8" x14ac:dyDescent="0.25">
      <c r="B355" s="160" t="s">
        <v>616</v>
      </c>
      <c r="C355" s="161" t="s">
        <v>1288</v>
      </c>
      <c r="D355" s="162">
        <v>-6661.25</v>
      </c>
      <c r="E355" s="162">
        <v>0</v>
      </c>
      <c r="F355" s="162">
        <v>0</v>
      </c>
      <c r="G355" s="162">
        <v>0</v>
      </c>
      <c r="H355" s="163">
        <v>-6661.25</v>
      </c>
    </row>
    <row r="356" spans="2:8" x14ac:dyDescent="0.25">
      <c r="B356" s="160" t="s">
        <v>617</v>
      </c>
      <c r="C356" s="161" t="s">
        <v>1289</v>
      </c>
      <c r="D356" s="162">
        <v>-255571.92</v>
      </c>
      <c r="E356" s="162">
        <v>0</v>
      </c>
      <c r="F356" s="162">
        <v>0</v>
      </c>
      <c r="G356" s="162">
        <v>0</v>
      </c>
      <c r="H356" s="163">
        <v>-255571.92</v>
      </c>
    </row>
    <row r="357" spans="2:8" x14ac:dyDescent="0.25">
      <c r="B357" s="160" t="s">
        <v>618</v>
      </c>
      <c r="C357" s="161" t="s">
        <v>1290</v>
      </c>
      <c r="D357" s="162">
        <v>-67520.960000000006</v>
      </c>
      <c r="E357" s="162">
        <v>0</v>
      </c>
      <c r="F357" s="162">
        <v>0</v>
      </c>
      <c r="G357" s="162">
        <v>0</v>
      </c>
      <c r="H357" s="163">
        <v>-67520.960000000006</v>
      </c>
    </row>
    <row r="358" spans="2:8" x14ac:dyDescent="0.25">
      <c r="B358" s="160" t="s">
        <v>619</v>
      </c>
      <c r="C358" s="161" t="s">
        <v>1291</v>
      </c>
      <c r="D358" s="162">
        <v>-10225</v>
      </c>
      <c r="E358" s="162">
        <v>0</v>
      </c>
      <c r="F358" s="162">
        <v>0</v>
      </c>
      <c r="G358" s="162">
        <v>0</v>
      </c>
      <c r="H358" s="163">
        <v>-10225</v>
      </c>
    </row>
    <row r="359" spans="2:8" x14ac:dyDescent="0.25">
      <c r="B359" s="160" t="s">
        <v>1292</v>
      </c>
      <c r="C359" s="161" t="s">
        <v>1293</v>
      </c>
      <c r="D359" s="162">
        <v>0</v>
      </c>
      <c r="E359" s="162">
        <v>2112.23</v>
      </c>
      <c r="F359" s="162">
        <v>2112.23</v>
      </c>
      <c r="G359" s="162">
        <v>0</v>
      </c>
      <c r="H359" s="163">
        <v>0</v>
      </c>
    </row>
    <row r="360" spans="2:8" x14ac:dyDescent="0.25">
      <c r="B360" s="160" t="s">
        <v>620</v>
      </c>
      <c r="C360" s="161" t="s">
        <v>1294</v>
      </c>
      <c r="D360" s="162">
        <v>-232208.62</v>
      </c>
      <c r="E360" s="162">
        <v>118386.22</v>
      </c>
      <c r="F360" s="162">
        <v>188426.68</v>
      </c>
      <c r="G360" s="162">
        <v>-70040.460000000006</v>
      </c>
      <c r="H360" s="163">
        <v>-302249.08</v>
      </c>
    </row>
    <row r="361" spans="2:8" x14ac:dyDescent="0.25">
      <c r="B361" s="160" t="s">
        <v>621</v>
      </c>
      <c r="C361" s="161" t="s">
        <v>1295</v>
      </c>
      <c r="D361" s="162">
        <v>-3588.16</v>
      </c>
      <c r="E361" s="162">
        <v>0</v>
      </c>
      <c r="F361" s="162">
        <v>0</v>
      </c>
      <c r="G361" s="162">
        <v>0</v>
      </c>
      <c r="H361" s="163">
        <v>-3588.16</v>
      </c>
    </row>
    <row r="362" spans="2:8" x14ac:dyDescent="0.25">
      <c r="B362" s="160" t="s">
        <v>622</v>
      </c>
      <c r="C362" s="161" t="s">
        <v>1296</v>
      </c>
      <c r="D362" s="162">
        <v>-17924.259999999998</v>
      </c>
      <c r="E362" s="162">
        <v>37800.730000000003</v>
      </c>
      <c r="F362" s="162">
        <v>34961.9</v>
      </c>
      <c r="G362" s="162">
        <v>2838.83</v>
      </c>
      <c r="H362" s="163">
        <v>-15085.43</v>
      </c>
    </row>
    <row r="363" spans="2:8" x14ac:dyDescent="0.25">
      <c r="B363" s="160" t="s">
        <v>1297</v>
      </c>
      <c r="C363" s="161" t="s">
        <v>1298</v>
      </c>
      <c r="D363" s="162">
        <v>0</v>
      </c>
      <c r="E363" s="162">
        <v>2116.2800000000002</v>
      </c>
      <c r="F363" s="162">
        <v>2116.2800000000002</v>
      </c>
      <c r="G363" s="162">
        <v>0</v>
      </c>
      <c r="H363" s="163">
        <v>0</v>
      </c>
    </row>
    <row r="364" spans="2:8" x14ac:dyDescent="0.25">
      <c r="B364" s="160" t="s">
        <v>623</v>
      </c>
      <c r="C364" s="161" t="s">
        <v>1299</v>
      </c>
      <c r="D364" s="162">
        <v>-33848.730000000003</v>
      </c>
      <c r="E364" s="162">
        <v>34454.18</v>
      </c>
      <c r="F364" s="162">
        <v>25724.81</v>
      </c>
      <c r="G364" s="162">
        <v>8729.3700000000008</v>
      </c>
      <c r="H364" s="163">
        <v>-25119.360000000001</v>
      </c>
    </row>
    <row r="365" spans="2:8" x14ac:dyDescent="0.25">
      <c r="B365" s="160" t="s">
        <v>624</v>
      </c>
      <c r="C365" s="161" t="s">
        <v>1300</v>
      </c>
      <c r="D365" s="162">
        <v>-1751.05</v>
      </c>
      <c r="E365" s="162">
        <v>0</v>
      </c>
      <c r="F365" s="162">
        <v>0</v>
      </c>
      <c r="G365" s="162">
        <v>0</v>
      </c>
      <c r="H365" s="163">
        <v>-1751.05</v>
      </c>
    </row>
    <row r="366" spans="2:8" x14ac:dyDescent="0.25">
      <c r="B366" s="160" t="s">
        <v>771</v>
      </c>
      <c r="C366" s="161" t="s">
        <v>1301</v>
      </c>
      <c r="D366" s="162">
        <v>-0.03</v>
      </c>
      <c r="E366" s="162">
        <v>4214331.42</v>
      </c>
      <c r="F366" s="162">
        <v>4214331.3899999997</v>
      </c>
      <c r="G366" s="162">
        <v>0.03</v>
      </c>
      <c r="H366" s="163">
        <v>0</v>
      </c>
    </row>
    <row r="367" spans="2:8" x14ac:dyDescent="0.25">
      <c r="B367" s="160" t="s">
        <v>625</v>
      </c>
      <c r="C367" s="161" t="s">
        <v>1302</v>
      </c>
      <c r="D367" s="162">
        <v>-27077.599999999999</v>
      </c>
      <c r="E367" s="162">
        <v>0</v>
      </c>
      <c r="F367" s="162">
        <v>0</v>
      </c>
      <c r="G367" s="162">
        <v>0</v>
      </c>
      <c r="H367" s="163">
        <v>-27077.599999999999</v>
      </c>
    </row>
    <row r="368" spans="2:8" ht="15.75" thickBot="1" x14ac:dyDescent="0.3">
      <c r="B368" s="134" t="s">
        <v>626</v>
      </c>
      <c r="C368" s="135" t="s">
        <v>1303</v>
      </c>
      <c r="D368" s="136">
        <v>-7199.87</v>
      </c>
      <c r="E368" s="136">
        <v>0</v>
      </c>
      <c r="F368" s="136">
        <v>0</v>
      </c>
      <c r="G368" s="136">
        <v>0</v>
      </c>
      <c r="H368" s="137">
        <v>-7199.87</v>
      </c>
    </row>
    <row r="369" spans="2:8" ht="15.75" thickBot="1" x14ac:dyDescent="0.3">
      <c r="B369" s="118" t="s">
        <v>1304</v>
      </c>
      <c r="C369" s="119" t="s">
        <v>1305</v>
      </c>
      <c r="D369" s="120">
        <v>0</v>
      </c>
      <c r="E369" s="120">
        <v>15970.54</v>
      </c>
      <c r="F369" s="120">
        <v>15970.54</v>
      </c>
      <c r="G369" s="120">
        <v>0</v>
      </c>
      <c r="H369" s="121">
        <v>0</v>
      </c>
    </row>
    <row r="370" spans="2:8" x14ac:dyDescent="0.25">
      <c r="B370" s="91" t="s">
        <v>627</v>
      </c>
      <c r="C370" s="92" t="s">
        <v>1306</v>
      </c>
      <c r="D370" s="93">
        <v>-42.78</v>
      </c>
      <c r="E370" s="93">
        <v>0</v>
      </c>
      <c r="F370" s="93">
        <v>0</v>
      </c>
      <c r="G370" s="93">
        <v>0</v>
      </c>
      <c r="H370" s="94">
        <v>-42.78</v>
      </c>
    </row>
    <row r="371" spans="2:8" x14ac:dyDescent="0.25">
      <c r="B371" s="95" t="s">
        <v>628</v>
      </c>
      <c r="C371" s="96" t="s">
        <v>1307</v>
      </c>
      <c r="D371" s="97">
        <v>-187.78</v>
      </c>
      <c r="E371" s="97">
        <v>0</v>
      </c>
      <c r="F371" s="97">
        <v>0</v>
      </c>
      <c r="G371" s="97">
        <v>0</v>
      </c>
      <c r="H371" s="98">
        <v>-187.78</v>
      </c>
    </row>
    <row r="372" spans="2:8" x14ac:dyDescent="0.25">
      <c r="B372" s="95" t="s">
        <v>629</v>
      </c>
      <c r="C372" s="96" t="s">
        <v>1308</v>
      </c>
      <c r="D372" s="97">
        <v>-248.85</v>
      </c>
      <c r="E372" s="97">
        <v>0</v>
      </c>
      <c r="F372" s="97">
        <v>0</v>
      </c>
      <c r="G372" s="97">
        <v>0</v>
      </c>
      <c r="H372" s="98">
        <v>-248.85</v>
      </c>
    </row>
    <row r="373" spans="2:8" x14ac:dyDescent="0.25">
      <c r="B373" s="95" t="s">
        <v>630</v>
      </c>
      <c r="C373" s="96" t="s">
        <v>1309</v>
      </c>
      <c r="D373" s="97">
        <v>-98.87</v>
      </c>
      <c r="E373" s="97">
        <v>0</v>
      </c>
      <c r="F373" s="97">
        <v>0</v>
      </c>
      <c r="G373" s="97">
        <v>0</v>
      </c>
      <c r="H373" s="98">
        <v>-98.87</v>
      </c>
    </row>
    <row r="374" spans="2:8" x14ac:dyDescent="0.25">
      <c r="B374" s="95" t="s">
        <v>631</v>
      </c>
      <c r="C374" s="96" t="s">
        <v>1310</v>
      </c>
      <c r="D374" s="97">
        <v>-1316.34</v>
      </c>
      <c r="E374" s="97">
        <v>0</v>
      </c>
      <c r="F374" s="97">
        <v>0</v>
      </c>
      <c r="G374" s="97">
        <v>0</v>
      </c>
      <c r="H374" s="98">
        <v>-1316.34</v>
      </c>
    </row>
    <row r="375" spans="2:8" x14ac:dyDescent="0.25">
      <c r="B375" s="95" t="s">
        <v>632</v>
      </c>
      <c r="C375" s="96" t="s">
        <v>1311</v>
      </c>
      <c r="D375" s="97">
        <v>-133.84</v>
      </c>
      <c r="E375" s="97">
        <v>0</v>
      </c>
      <c r="F375" s="97">
        <v>0</v>
      </c>
      <c r="G375" s="97">
        <v>0</v>
      </c>
      <c r="H375" s="98">
        <v>-133.84</v>
      </c>
    </row>
    <row r="376" spans="2:8" x14ac:dyDescent="0.25">
      <c r="B376" s="95" t="s">
        <v>633</v>
      </c>
      <c r="C376" s="96" t="s">
        <v>1312</v>
      </c>
      <c r="D376" s="97">
        <v>-27.46</v>
      </c>
      <c r="E376" s="97">
        <v>0</v>
      </c>
      <c r="F376" s="97">
        <v>0</v>
      </c>
      <c r="G376" s="97">
        <v>0</v>
      </c>
      <c r="H376" s="98">
        <v>-27.46</v>
      </c>
    </row>
    <row r="377" spans="2:8" x14ac:dyDescent="0.25">
      <c r="B377" s="95" t="s">
        <v>634</v>
      </c>
      <c r="C377" s="96" t="s">
        <v>1313</v>
      </c>
      <c r="D377" s="97">
        <v>-829.22</v>
      </c>
      <c r="E377" s="97">
        <v>0</v>
      </c>
      <c r="F377" s="97">
        <v>0</v>
      </c>
      <c r="G377" s="97">
        <v>0</v>
      </c>
      <c r="H377" s="98">
        <v>-829.22</v>
      </c>
    </row>
    <row r="378" spans="2:8" x14ac:dyDescent="0.25">
      <c r="B378" s="95" t="s">
        <v>635</v>
      </c>
      <c r="C378" s="96" t="s">
        <v>1314</v>
      </c>
      <c r="D378" s="97">
        <v>-1.31</v>
      </c>
      <c r="E378" s="97">
        <v>0</v>
      </c>
      <c r="F378" s="97">
        <v>0</v>
      </c>
      <c r="G378" s="97">
        <v>0</v>
      </c>
      <c r="H378" s="98">
        <v>-1.31</v>
      </c>
    </row>
    <row r="379" spans="2:8" x14ac:dyDescent="0.25">
      <c r="B379" s="95" t="s">
        <v>636</v>
      </c>
      <c r="C379" s="96" t="s">
        <v>1315</v>
      </c>
      <c r="D379" s="97">
        <v>-97.24</v>
      </c>
      <c r="E379" s="97">
        <v>0</v>
      </c>
      <c r="F379" s="97">
        <v>0</v>
      </c>
      <c r="G379" s="97">
        <v>0</v>
      </c>
      <c r="H379" s="98">
        <v>-97.24</v>
      </c>
    </row>
    <row r="380" spans="2:8" x14ac:dyDescent="0.25">
      <c r="B380" s="95" t="s">
        <v>637</v>
      </c>
      <c r="C380" s="96" t="s">
        <v>1316</v>
      </c>
      <c r="D380" s="97">
        <v>-185.78</v>
      </c>
      <c r="E380" s="97">
        <v>0</v>
      </c>
      <c r="F380" s="97">
        <v>0</v>
      </c>
      <c r="G380" s="97">
        <v>0</v>
      </c>
      <c r="H380" s="98">
        <v>-185.78</v>
      </c>
    </row>
    <row r="381" spans="2:8" x14ac:dyDescent="0.25">
      <c r="B381" s="95" t="s">
        <v>638</v>
      </c>
      <c r="C381" s="96" t="s">
        <v>1317</v>
      </c>
      <c r="D381" s="97">
        <v>-117.33</v>
      </c>
      <c r="E381" s="97">
        <v>0</v>
      </c>
      <c r="F381" s="97">
        <v>0</v>
      </c>
      <c r="G381" s="97">
        <v>0</v>
      </c>
      <c r="H381" s="98">
        <v>-117.33</v>
      </c>
    </row>
    <row r="382" spans="2:8" x14ac:dyDescent="0.25">
      <c r="B382" s="95" t="s">
        <v>639</v>
      </c>
      <c r="C382" s="96" t="s">
        <v>1318</v>
      </c>
      <c r="D382" s="97">
        <v>-171.84</v>
      </c>
      <c r="E382" s="97">
        <v>0</v>
      </c>
      <c r="F382" s="97">
        <v>0</v>
      </c>
      <c r="G382" s="97">
        <v>0</v>
      </c>
      <c r="H382" s="98">
        <v>-171.84</v>
      </c>
    </row>
    <row r="383" spans="2:8" x14ac:dyDescent="0.25">
      <c r="B383" s="95" t="s">
        <v>640</v>
      </c>
      <c r="C383" s="96" t="s">
        <v>1319</v>
      </c>
      <c r="D383" s="97">
        <v>-138.1</v>
      </c>
      <c r="E383" s="97">
        <v>0</v>
      </c>
      <c r="F383" s="97">
        <v>0</v>
      </c>
      <c r="G383" s="97">
        <v>0</v>
      </c>
      <c r="H383" s="98">
        <v>-138.1</v>
      </c>
    </row>
    <row r="384" spans="2:8" x14ac:dyDescent="0.25">
      <c r="B384" s="95" t="s">
        <v>641</v>
      </c>
      <c r="C384" s="96" t="s">
        <v>1320</v>
      </c>
      <c r="D384" s="97">
        <v>-266.98</v>
      </c>
      <c r="E384" s="97">
        <v>0</v>
      </c>
      <c r="F384" s="97">
        <v>0</v>
      </c>
      <c r="G384" s="97">
        <v>0</v>
      </c>
      <c r="H384" s="98">
        <v>-266.98</v>
      </c>
    </row>
    <row r="385" spans="2:10" x14ac:dyDescent="0.25">
      <c r="B385" s="95" t="s">
        <v>642</v>
      </c>
      <c r="C385" s="96" t="s">
        <v>1321</v>
      </c>
      <c r="D385" s="97">
        <v>-322.97000000000003</v>
      </c>
      <c r="E385" s="97">
        <v>0</v>
      </c>
      <c r="F385" s="97">
        <v>0</v>
      </c>
      <c r="G385" s="97">
        <v>0</v>
      </c>
      <c r="H385" s="98">
        <v>-322.97000000000003</v>
      </c>
    </row>
    <row r="386" spans="2:10" ht="15.75" thickBot="1" x14ac:dyDescent="0.3">
      <c r="B386" s="99" t="s">
        <v>643</v>
      </c>
      <c r="C386" s="100" t="s">
        <v>1200</v>
      </c>
      <c r="D386" s="101">
        <v>-1054.23</v>
      </c>
      <c r="E386" s="101">
        <v>0</v>
      </c>
      <c r="F386" s="101">
        <v>0</v>
      </c>
      <c r="G386" s="101">
        <v>0</v>
      </c>
      <c r="H386" s="102">
        <v>-1054.23</v>
      </c>
    </row>
    <row r="387" spans="2:10" x14ac:dyDescent="0.25">
      <c r="B387" s="172" t="s">
        <v>1322</v>
      </c>
      <c r="C387" s="173" t="s">
        <v>1323</v>
      </c>
      <c r="D387" s="174">
        <v>0</v>
      </c>
      <c r="E387" s="174">
        <v>3410.68</v>
      </c>
      <c r="F387" s="174">
        <v>3410.68</v>
      </c>
      <c r="G387" s="174">
        <v>0</v>
      </c>
      <c r="H387" s="175">
        <v>0</v>
      </c>
    </row>
    <row r="388" spans="2:10" x14ac:dyDescent="0.25">
      <c r="B388" s="176" t="s">
        <v>1324</v>
      </c>
      <c r="C388" s="177" t="s">
        <v>1325</v>
      </c>
      <c r="D388" s="178">
        <v>0</v>
      </c>
      <c r="E388" s="178">
        <v>7900.24</v>
      </c>
      <c r="F388" s="178">
        <v>7900.24</v>
      </c>
      <c r="G388" s="178">
        <v>0</v>
      </c>
      <c r="H388" s="179">
        <v>0</v>
      </c>
      <c r="J388" s="28"/>
    </row>
    <row r="389" spans="2:10" x14ac:dyDescent="0.25">
      <c r="B389" s="176" t="s">
        <v>1326</v>
      </c>
      <c r="C389" s="177" t="s">
        <v>1327</v>
      </c>
      <c r="D389" s="178">
        <v>0</v>
      </c>
      <c r="E389" s="178">
        <v>25062.62</v>
      </c>
      <c r="F389" s="178">
        <v>25062.62</v>
      </c>
      <c r="G389" s="178">
        <v>0</v>
      </c>
      <c r="H389" s="179">
        <v>0</v>
      </c>
    </row>
    <row r="390" spans="2:10" x14ac:dyDescent="0.25">
      <c r="B390" s="176" t="s">
        <v>772</v>
      </c>
      <c r="C390" s="177" t="s">
        <v>1328</v>
      </c>
      <c r="D390" s="178">
        <v>0</v>
      </c>
      <c r="E390" s="178">
        <v>66562.77</v>
      </c>
      <c r="F390" s="178">
        <v>66562.77</v>
      </c>
      <c r="G390" s="178">
        <v>0</v>
      </c>
      <c r="H390" s="179">
        <v>0</v>
      </c>
    </row>
    <row r="391" spans="2:10" x14ac:dyDescent="0.25">
      <c r="B391" s="176" t="s">
        <v>1329</v>
      </c>
      <c r="C391" s="177" t="s">
        <v>1330</v>
      </c>
      <c r="D391" s="178">
        <v>0</v>
      </c>
      <c r="E391" s="178">
        <v>11980.88</v>
      </c>
      <c r="F391" s="178">
        <v>11980.88</v>
      </c>
      <c r="G391" s="178">
        <v>0</v>
      </c>
      <c r="H391" s="179">
        <v>0</v>
      </c>
    </row>
    <row r="392" spans="2:10" x14ac:dyDescent="0.25">
      <c r="B392" s="176" t="s">
        <v>1331</v>
      </c>
      <c r="C392" s="177" t="s">
        <v>1332</v>
      </c>
      <c r="D392" s="178">
        <v>0</v>
      </c>
      <c r="E392" s="178">
        <v>604.63</v>
      </c>
      <c r="F392" s="178">
        <v>604.63</v>
      </c>
      <c r="G392" s="178">
        <v>0</v>
      </c>
      <c r="H392" s="179">
        <v>0</v>
      </c>
    </row>
    <row r="393" spans="2:10" x14ac:dyDescent="0.25">
      <c r="B393" s="176" t="s">
        <v>1333</v>
      </c>
      <c r="C393" s="177" t="s">
        <v>1334</v>
      </c>
      <c r="D393" s="178">
        <v>0</v>
      </c>
      <c r="E393" s="178">
        <v>20129.990000000002</v>
      </c>
      <c r="F393" s="178">
        <v>20129.990000000002</v>
      </c>
      <c r="G393" s="178">
        <v>0</v>
      </c>
      <c r="H393" s="179">
        <v>0</v>
      </c>
    </row>
    <row r="394" spans="2:10" x14ac:dyDescent="0.25">
      <c r="B394" s="176" t="s">
        <v>1335</v>
      </c>
      <c r="C394" s="177" t="s">
        <v>1336</v>
      </c>
      <c r="D394" s="178">
        <v>0</v>
      </c>
      <c r="E394" s="178">
        <v>303.7</v>
      </c>
      <c r="F394" s="178">
        <v>303.7</v>
      </c>
      <c r="G394" s="178">
        <v>0</v>
      </c>
      <c r="H394" s="179">
        <v>0</v>
      </c>
    </row>
    <row r="395" spans="2:10" ht="15.75" thickBot="1" x14ac:dyDescent="0.3">
      <c r="B395" s="180" t="s">
        <v>644</v>
      </c>
      <c r="C395" s="181" t="s">
        <v>1337</v>
      </c>
      <c r="D395" s="182">
        <v>-12762.05</v>
      </c>
      <c r="E395" s="182">
        <v>138902.01999999999</v>
      </c>
      <c r="F395" s="182">
        <v>133016.87</v>
      </c>
      <c r="G395" s="182">
        <v>5885.15</v>
      </c>
      <c r="H395" s="183">
        <v>-6876.9</v>
      </c>
    </row>
    <row r="396" spans="2:10" ht="15.75" thickBot="1" x14ac:dyDescent="0.3">
      <c r="B396" s="122" t="s">
        <v>645</v>
      </c>
      <c r="C396" s="123" t="s">
        <v>1338</v>
      </c>
      <c r="D396" s="124">
        <v>-23254.95</v>
      </c>
      <c r="E396" s="124">
        <v>20673.919999999998</v>
      </c>
      <c r="F396" s="124">
        <v>20673.96</v>
      </c>
      <c r="G396" s="124">
        <v>-0.04</v>
      </c>
      <c r="H396" s="125">
        <v>-23254.99</v>
      </c>
    </row>
    <row r="397" spans="2:10" x14ac:dyDescent="0.25">
      <c r="B397" s="200" t="s">
        <v>646</v>
      </c>
      <c r="C397" s="200" t="s">
        <v>1339</v>
      </c>
      <c r="D397" s="201">
        <v>-56.8</v>
      </c>
      <c r="E397" s="201">
        <v>0</v>
      </c>
      <c r="F397" s="201">
        <v>0</v>
      </c>
      <c r="G397" s="201">
        <v>0</v>
      </c>
      <c r="H397" s="201">
        <v>-56.8</v>
      </c>
    </row>
    <row r="398" spans="2:10" x14ac:dyDescent="0.25">
      <c r="B398" s="161" t="s">
        <v>647</v>
      </c>
      <c r="C398" s="161" t="s">
        <v>1340</v>
      </c>
      <c r="D398" s="162">
        <v>-9174.6299999999992</v>
      </c>
      <c r="E398" s="162">
        <v>538746.37</v>
      </c>
      <c r="F398" s="162">
        <v>571081.28</v>
      </c>
      <c r="G398" s="162">
        <v>-32334.91</v>
      </c>
      <c r="H398" s="162">
        <v>-41509.54</v>
      </c>
    </row>
    <row r="399" spans="2:10" ht="15.75" thickBot="1" x14ac:dyDescent="0.3">
      <c r="B399" s="202" t="s">
        <v>648</v>
      </c>
      <c r="C399" s="202" t="s">
        <v>1341</v>
      </c>
      <c r="D399" s="203">
        <v>-200</v>
      </c>
      <c r="E399" s="203">
        <v>0</v>
      </c>
      <c r="F399" s="203">
        <v>0</v>
      </c>
      <c r="G399" s="203">
        <v>0</v>
      </c>
      <c r="H399" s="203">
        <v>-200</v>
      </c>
    </row>
    <row r="400" spans="2:10" x14ac:dyDescent="0.25">
      <c r="B400" s="130" t="s">
        <v>649</v>
      </c>
      <c r="C400" s="131" t="s">
        <v>1342</v>
      </c>
      <c r="D400" s="132">
        <v>-2635.4</v>
      </c>
      <c r="E400" s="132">
        <v>0</v>
      </c>
      <c r="F400" s="132">
        <v>0</v>
      </c>
      <c r="G400" s="132">
        <v>0</v>
      </c>
      <c r="H400" s="133">
        <v>-2635.4</v>
      </c>
    </row>
    <row r="401" spans="2:8" ht="15.75" thickBot="1" x14ac:dyDescent="0.3">
      <c r="B401" s="134" t="s">
        <v>650</v>
      </c>
      <c r="C401" s="135" t="s">
        <v>1343</v>
      </c>
      <c r="D401" s="136">
        <v>-530.6</v>
      </c>
      <c r="E401" s="136">
        <v>0</v>
      </c>
      <c r="F401" s="136">
        <v>0</v>
      </c>
      <c r="G401" s="136">
        <v>0</v>
      </c>
      <c r="H401" s="137">
        <v>-530.6</v>
      </c>
    </row>
    <row r="402" spans="2:8" x14ac:dyDescent="0.25">
      <c r="B402" s="130" t="s">
        <v>1344</v>
      </c>
      <c r="C402" s="131" t="s">
        <v>1345</v>
      </c>
      <c r="D402" s="132">
        <v>0</v>
      </c>
      <c r="E402" s="132">
        <v>117250.8</v>
      </c>
      <c r="F402" s="132">
        <v>117250.8</v>
      </c>
      <c r="G402" s="132">
        <v>0</v>
      </c>
      <c r="H402" s="133">
        <v>0</v>
      </c>
    </row>
    <row r="403" spans="2:8" x14ac:dyDescent="0.25">
      <c r="B403" s="160" t="s">
        <v>651</v>
      </c>
      <c r="C403" s="161" t="s">
        <v>1346</v>
      </c>
      <c r="D403" s="162">
        <v>-756419.49</v>
      </c>
      <c r="E403" s="162">
        <v>756419.49</v>
      </c>
      <c r="F403" s="162">
        <v>0</v>
      </c>
      <c r="G403" s="162">
        <v>756419.49</v>
      </c>
      <c r="H403" s="163">
        <v>0</v>
      </c>
    </row>
    <row r="404" spans="2:8" x14ac:dyDescent="0.25">
      <c r="B404" s="160" t="s">
        <v>857</v>
      </c>
      <c r="C404" s="161" t="s">
        <v>1347</v>
      </c>
      <c r="D404" s="162">
        <v>0</v>
      </c>
      <c r="E404" s="162">
        <v>6337721.1600000001</v>
      </c>
      <c r="F404" s="162">
        <v>6338131.3899999997</v>
      </c>
      <c r="G404" s="162">
        <v>-410.23</v>
      </c>
      <c r="H404" s="163">
        <v>-410.23</v>
      </c>
    </row>
    <row r="405" spans="2:8" x14ac:dyDescent="0.25">
      <c r="B405" s="160" t="s">
        <v>904</v>
      </c>
      <c r="C405" s="161" t="s">
        <v>1348</v>
      </c>
      <c r="D405" s="162">
        <v>0</v>
      </c>
      <c r="E405" s="162">
        <v>943888.59</v>
      </c>
      <c r="F405" s="162">
        <v>943888.59</v>
      </c>
      <c r="G405" s="162">
        <v>0</v>
      </c>
      <c r="H405" s="163">
        <v>0</v>
      </c>
    </row>
    <row r="406" spans="2:8" x14ac:dyDescent="0.25">
      <c r="B406" s="160" t="s">
        <v>1349</v>
      </c>
      <c r="C406" s="161" t="s">
        <v>1350</v>
      </c>
      <c r="D406" s="162">
        <v>0</v>
      </c>
      <c r="E406" s="162">
        <v>210346.98</v>
      </c>
      <c r="F406" s="162">
        <v>210346.98</v>
      </c>
      <c r="G406" s="162">
        <v>0</v>
      </c>
      <c r="H406" s="163">
        <v>0</v>
      </c>
    </row>
    <row r="407" spans="2:8" x14ac:dyDescent="0.25">
      <c r="B407" s="160" t="s">
        <v>858</v>
      </c>
      <c r="C407" s="161" t="s">
        <v>1351</v>
      </c>
      <c r="D407" s="162">
        <v>0</v>
      </c>
      <c r="E407" s="162">
        <v>2212214.65</v>
      </c>
      <c r="F407" s="162">
        <v>2212547.83</v>
      </c>
      <c r="G407" s="162">
        <v>-333.18</v>
      </c>
      <c r="H407" s="163">
        <v>-333.18</v>
      </c>
    </row>
    <row r="408" spans="2:8" ht="15.75" thickBot="1" x14ac:dyDescent="0.3">
      <c r="B408" s="134" t="s">
        <v>652</v>
      </c>
      <c r="C408" s="135" t="s">
        <v>1352</v>
      </c>
      <c r="D408" s="136">
        <v>-258</v>
      </c>
      <c r="E408" s="136">
        <v>0</v>
      </c>
      <c r="F408" s="136">
        <v>0</v>
      </c>
      <c r="G408" s="136">
        <v>0</v>
      </c>
      <c r="H408" s="137">
        <v>-258</v>
      </c>
    </row>
    <row r="409" spans="2:8" ht="15.75" thickBot="1" x14ac:dyDescent="0.3">
      <c r="B409" s="126" t="s">
        <v>823</v>
      </c>
      <c r="C409" s="127" t="s">
        <v>1353</v>
      </c>
      <c r="D409" s="128">
        <v>0</v>
      </c>
      <c r="E409" s="128">
        <v>179626.42</v>
      </c>
      <c r="F409" s="128">
        <v>179626.42</v>
      </c>
      <c r="G409" s="128">
        <v>0</v>
      </c>
      <c r="H409" s="129">
        <v>0</v>
      </c>
    </row>
    <row r="410" spans="2:8" x14ac:dyDescent="0.25">
      <c r="B410" s="67" t="s">
        <v>653</v>
      </c>
      <c r="C410" s="68" t="s">
        <v>1354</v>
      </c>
      <c r="D410" s="69">
        <v>-1250.1500000000001</v>
      </c>
      <c r="E410" s="69">
        <v>20609.86</v>
      </c>
      <c r="F410" s="69">
        <v>20985.54</v>
      </c>
      <c r="G410" s="69">
        <v>-375.68</v>
      </c>
      <c r="H410" s="70">
        <v>-1625.83</v>
      </c>
    </row>
    <row r="411" spans="2:8" ht="15.75" thickBot="1" x14ac:dyDescent="0.3">
      <c r="B411" s="75" t="s">
        <v>654</v>
      </c>
      <c r="C411" s="76" t="s">
        <v>1355</v>
      </c>
      <c r="D411" s="77">
        <v>-2322.8200000000002</v>
      </c>
      <c r="E411" s="77">
        <v>6326.29</v>
      </c>
      <c r="F411" s="77">
        <v>6241.61</v>
      </c>
      <c r="G411" s="77">
        <v>84.68</v>
      </c>
      <c r="H411" s="78">
        <v>-2238.14</v>
      </c>
    </row>
    <row r="412" spans="2:8" x14ac:dyDescent="0.25">
      <c r="B412" s="43" t="s">
        <v>655</v>
      </c>
      <c r="C412" s="44" t="s">
        <v>1356</v>
      </c>
      <c r="D412" s="45">
        <v>-824.8</v>
      </c>
      <c r="E412" s="45">
        <v>10849.47</v>
      </c>
      <c r="F412" s="45">
        <v>11011.55</v>
      </c>
      <c r="G412" s="45">
        <v>-162.08000000000001</v>
      </c>
      <c r="H412" s="46">
        <v>-986.88</v>
      </c>
    </row>
    <row r="413" spans="2:8" x14ac:dyDescent="0.25">
      <c r="B413" s="47" t="s">
        <v>656</v>
      </c>
      <c r="C413" s="48" t="s">
        <v>1357</v>
      </c>
      <c r="D413" s="49">
        <v>-591.02</v>
      </c>
      <c r="E413" s="49">
        <v>7092.27</v>
      </c>
      <c r="F413" s="49">
        <v>7092.26</v>
      </c>
      <c r="G413" s="49">
        <v>0.01</v>
      </c>
      <c r="H413" s="50">
        <v>-591.01</v>
      </c>
    </row>
    <row r="414" spans="2:8" x14ac:dyDescent="0.25">
      <c r="B414" s="47" t="s">
        <v>1358</v>
      </c>
      <c r="C414" s="48" t="s">
        <v>1359</v>
      </c>
      <c r="D414" s="49">
        <v>0</v>
      </c>
      <c r="E414" s="49">
        <v>66.680000000000007</v>
      </c>
      <c r="F414" s="49">
        <v>66.680000000000007</v>
      </c>
      <c r="G414" s="49">
        <v>0</v>
      </c>
      <c r="H414" s="50">
        <v>0</v>
      </c>
    </row>
    <row r="415" spans="2:8" ht="15.75" thickBot="1" x14ac:dyDescent="0.3">
      <c r="B415" s="51" t="s">
        <v>657</v>
      </c>
      <c r="C415" s="52" t="s">
        <v>1360</v>
      </c>
      <c r="D415" s="53">
        <v>-4229.87</v>
      </c>
      <c r="E415" s="53">
        <v>56045.8</v>
      </c>
      <c r="F415" s="53">
        <v>56471.44</v>
      </c>
      <c r="G415" s="53">
        <v>-425.64</v>
      </c>
      <c r="H415" s="54">
        <v>-4655.51</v>
      </c>
    </row>
    <row r="416" spans="2:8" ht="15.75" thickBot="1" x14ac:dyDescent="0.3">
      <c r="B416" s="114" t="s">
        <v>658</v>
      </c>
      <c r="C416" s="115" t="s">
        <v>1361</v>
      </c>
      <c r="D416" s="116">
        <v>-135.78</v>
      </c>
      <c r="E416" s="116">
        <v>1629.36</v>
      </c>
      <c r="F416" s="116">
        <v>1629.36</v>
      </c>
      <c r="G416" s="116">
        <v>0</v>
      </c>
      <c r="H416" s="117">
        <v>-135.78</v>
      </c>
    </row>
    <row r="417" spans="2:10" x14ac:dyDescent="0.25">
      <c r="B417" s="130" t="s">
        <v>659</v>
      </c>
      <c r="C417" s="131" t="s">
        <v>1362</v>
      </c>
      <c r="D417" s="132">
        <v>-547.76</v>
      </c>
      <c r="E417" s="132">
        <v>0</v>
      </c>
      <c r="F417" s="132">
        <v>0</v>
      </c>
      <c r="G417" s="132">
        <v>0</v>
      </c>
      <c r="H417" s="133">
        <v>-547.76</v>
      </c>
    </row>
    <row r="418" spans="2:10" x14ac:dyDescent="0.25">
      <c r="B418" s="160" t="s">
        <v>660</v>
      </c>
      <c r="C418" s="161" t="s">
        <v>1363</v>
      </c>
      <c r="D418" s="162">
        <v>278.93</v>
      </c>
      <c r="E418" s="162">
        <v>214060.93</v>
      </c>
      <c r="F418" s="162">
        <v>213637.91</v>
      </c>
      <c r="G418" s="162">
        <v>423.02</v>
      </c>
      <c r="H418" s="163">
        <v>701.95</v>
      </c>
    </row>
    <row r="419" spans="2:10" ht="15.75" thickBot="1" x14ac:dyDescent="0.3">
      <c r="B419" s="134" t="s">
        <v>759</v>
      </c>
      <c r="C419" s="135" t="s">
        <v>1364</v>
      </c>
      <c r="D419" s="136">
        <v>-62.5</v>
      </c>
      <c r="E419" s="136">
        <v>6707.37</v>
      </c>
      <c r="F419" s="136">
        <v>6644.87</v>
      </c>
      <c r="G419" s="136">
        <v>62.5</v>
      </c>
      <c r="H419" s="137">
        <v>0</v>
      </c>
    </row>
    <row r="420" spans="2:10" ht="15.75" thickBot="1" x14ac:dyDescent="0.3">
      <c r="B420" s="126" t="s">
        <v>661</v>
      </c>
      <c r="C420" s="127" t="s">
        <v>205</v>
      </c>
      <c r="D420" s="128">
        <v>-201107.61</v>
      </c>
      <c r="E420" s="128">
        <v>55598.239999999998</v>
      </c>
      <c r="F420" s="128">
        <v>0</v>
      </c>
      <c r="G420" s="128">
        <v>55598.239999999998</v>
      </c>
      <c r="H420" s="129">
        <v>-145509.37</v>
      </c>
    </row>
    <row r="421" spans="2:10" x14ac:dyDescent="0.25">
      <c r="B421" s="172" t="s">
        <v>662</v>
      </c>
      <c r="C421" s="173" t="s">
        <v>1365</v>
      </c>
      <c r="D421" s="174">
        <v>-5660.56</v>
      </c>
      <c r="E421" s="174">
        <v>0</v>
      </c>
      <c r="F421" s="174">
        <v>0</v>
      </c>
      <c r="G421" s="174">
        <v>0</v>
      </c>
      <c r="H421" s="175">
        <v>-5660.56</v>
      </c>
    </row>
    <row r="422" spans="2:10" ht="15.75" thickBot="1" x14ac:dyDescent="0.3">
      <c r="B422" s="180" t="s">
        <v>663</v>
      </c>
      <c r="C422" s="181" t="s">
        <v>1366</v>
      </c>
      <c r="D422" s="182">
        <v>-49879.9</v>
      </c>
      <c r="E422" s="182">
        <v>34740</v>
      </c>
      <c r="F422" s="182">
        <v>0</v>
      </c>
      <c r="G422" s="182">
        <v>34740</v>
      </c>
      <c r="H422" s="183">
        <v>-15139.9</v>
      </c>
    </row>
    <row r="423" spans="2:10" x14ac:dyDescent="0.25">
      <c r="B423" s="55" t="s">
        <v>664</v>
      </c>
      <c r="C423" s="56" t="s">
        <v>1367</v>
      </c>
      <c r="D423" s="57">
        <v>-2763453.38</v>
      </c>
      <c r="E423" s="57">
        <v>7711831.04</v>
      </c>
      <c r="F423" s="57">
        <v>10018727.68</v>
      </c>
      <c r="G423" s="57">
        <v>-2306896.64</v>
      </c>
      <c r="H423" s="58">
        <v>-5070350.0199999996</v>
      </c>
    </row>
    <row r="424" spans="2:10" x14ac:dyDescent="0.25">
      <c r="B424" s="59" t="s">
        <v>665</v>
      </c>
      <c r="C424" s="60" t="s">
        <v>1368</v>
      </c>
      <c r="D424" s="61">
        <v>-92521.77</v>
      </c>
      <c r="E424" s="61">
        <v>634000.94999999995</v>
      </c>
      <c r="F424" s="61">
        <v>714424.45</v>
      </c>
      <c r="G424" s="61">
        <v>-80423.5</v>
      </c>
      <c r="H424" s="62">
        <v>-172945.27</v>
      </c>
    </row>
    <row r="425" spans="2:10" x14ac:dyDescent="0.25">
      <c r="B425" s="59" t="s">
        <v>666</v>
      </c>
      <c r="C425" s="60" t="s">
        <v>1369</v>
      </c>
      <c r="D425" s="61">
        <v>-10974.33</v>
      </c>
      <c r="E425" s="61">
        <v>17132.189999999999</v>
      </c>
      <c r="F425" s="61">
        <v>21457.81</v>
      </c>
      <c r="G425" s="61">
        <v>-4325.62</v>
      </c>
      <c r="H425" s="62">
        <v>-15299.95</v>
      </c>
    </row>
    <row r="426" spans="2:10" ht="15.75" thickBot="1" x14ac:dyDescent="0.3">
      <c r="B426" s="63" t="s">
        <v>667</v>
      </c>
      <c r="C426" s="64" t="s">
        <v>1370</v>
      </c>
      <c r="D426" s="65">
        <v>-266379.65000000002</v>
      </c>
      <c r="E426" s="65">
        <v>0</v>
      </c>
      <c r="F426" s="65">
        <v>0</v>
      </c>
      <c r="G426" s="65">
        <v>0</v>
      </c>
      <c r="H426" s="66">
        <v>-266379.65000000002</v>
      </c>
    </row>
    <row r="427" spans="2:10" ht="15.75" thickBot="1" x14ac:dyDescent="0.3">
      <c r="B427" s="204" t="s">
        <v>1371</v>
      </c>
      <c r="C427" s="205" t="s">
        <v>1372</v>
      </c>
      <c r="D427" s="206">
        <v>-3812265.52</v>
      </c>
      <c r="E427" s="206">
        <v>3812265.52</v>
      </c>
      <c r="F427" s="206">
        <v>0</v>
      </c>
      <c r="G427" s="206">
        <v>3812265.52</v>
      </c>
      <c r="H427" s="207">
        <v>0</v>
      </c>
    </row>
    <row r="428" spans="2:10" ht="15.75" thickBot="1" x14ac:dyDescent="0.3">
      <c r="B428" s="150" t="s">
        <v>668</v>
      </c>
      <c r="C428" s="151" t="s">
        <v>241</v>
      </c>
      <c r="D428" s="152">
        <v>0</v>
      </c>
      <c r="E428" s="152">
        <v>233088.4</v>
      </c>
      <c r="F428" s="152">
        <v>0</v>
      </c>
      <c r="G428" s="152">
        <v>233088.4</v>
      </c>
      <c r="H428" s="153">
        <v>233088.4</v>
      </c>
      <c r="J428" s="28">
        <f>+SUM(H428:H489)</f>
        <v>861445.7699999999</v>
      </c>
    </row>
    <row r="429" spans="2:10" x14ac:dyDescent="0.25">
      <c r="B429" s="33" t="s">
        <v>836</v>
      </c>
      <c r="C429" s="34" t="s">
        <v>1373</v>
      </c>
      <c r="D429" s="35">
        <v>0</v>
      </c>
      <c r="E429" s="35">
        <v>3005.93</v>
      </c>
      <c r="F429" s="35">
        <v>0</v>
      </c>
      <c r="G429" s="35">
        <v>3005.93</v>
      </c>
      <c r="H429" s="36">
        <v>3005.93</v>
      </c>
    </row>
    <row r="430" spans="2:10" ht="15.75" thickBot="1" x14ac:dyDescent="0.3">
      <c r="B430" s="39" t="s">
        <v>837</v>
      </c>
      <c r="C430" s="40" t="s">
        <v>1374</v>
      </c>
      <c r="D430" s="41">
        <v>0</v>
      </c>
      <c r="E430" s="41">
        <v>4514.08</v>
      </c>
      <c r="F430" s="41">
        <v>71.25</v>
      </c>
      <c r="G430" s="41">
        <v>4442.83</v>
      </c>
      <c r="H430" s="42">
        <v>4442.83</v>
      </c>
    </row>
    <row r="431" spans="2:10" x14ac:dyDescent="0.25">
      <c r="B431" s="142" t="s">
        <v>669</v>
      </c>
      <c r="C431" s="143" t="s">
        <v>1354</v>
      </c>
      <c r="D431" s="144">
        <v>0</v>
      </c>
      <c r="E431" s="144">
        <v>19773.87</v>
      </c>
      <c r="F431" s="144">
        <v>0</v>
      </c>
      <c r="G431" s="144">
        <v>19773.87</v>
      </c>
      <c r="H431" s="145">
        <v>19773.87</v>
      </c>
    </row>
    <row r="432" spans="2:10" ht="15.75" thickBot="1" x14ac:dyDescent="0.3">
      <c r="B432" s="146" t="s">
        <v>670</v>
      </c>
      <c r="C432" s="147" t="s">
        <v>1355</v>
      </c>
      <c r="D432" s="148">
        <v>0</v>
      </c>
      <c r="E432" s="148">
        <v>6348.9</v>
      </c>
      <c r="F432" s="148">
        <v>0</v>
      </c>
      <c r="G432" s="148">
        <v>6348.9</v>
      </c>
      <c r="H432" s="149">
        <v>6348.9</v>
      </c>
    </row>
    <row r="433" spans="2:8" ht="15.75" thickBot="1" x14ac:dyDescent="0.3">
      <c r="B433" s="105" t="s">
        <v>671</v>
      </c>
      <c r="C433" s="106" t="s">
        <v>244</v>
      </c>
      <c r="D433" s="107">
        <v>0</v>
      </c>
      <c r="E433" s="107">
        <v>28856.560000000001</v>
      </c>
      <c r="F433" s="107">
        <v>52.91</v>
      </c>
      <c r="G433" s="107">
        <v>28803.65</v>
      </c>
      <c r="H433" s="108">
        <v>28803.65</v>
      </c>
    </row>
    <row r="434" spans="2:8" ht="15.75" thickBot="1" x14ac:dyDescent="0.3">
      <c r="B434" s="150" t="s">
        <v>672</v>
      </c>
      <c r="C434" s="151" t="s">
        <v>245</v>
      </c>
      <c r="D434" s="152">
        <v>0</v>
      </c>
      <c r="E434" s="152">
        <v>14065.63</v>
      </c>
      <c r="F434" s="152">
        <v>0</v>
      </c>
      <c r="G434" s="152">
        <v>14065.63</v>
      </c>
      <c r="H434" s="153">
        <v>14065.63</v>
      </c>
    </row>
    <row r="435" spans="2:8" ht="15.75" thickBot="1" x14ac:dyDescent="0.3">
      <c r="B435" s="105" t="s">
        <v>824</v>
      </c>
      <c r="C435" s="106" t="s">
        <v>248</v>
      </c>
      <c r="D435" s="107">
        <v>0</v>
      </c>
      <c r="E435" s="107">
        <v>4509</v>
      </c>
      <c r="F435" s="107">
        <v>0</v>
      </c>
      <c r="G435" s="107">
        <v>4509</v>
      </c>
      <c r="H435" s="108">
        <v>4509</v>
      </c>
    </row>
    <row r="436" spans="2:8" x14ac:dyDescent="0.25">
      <c r="B436" s="142" t="s">
        <v>838</v>
      </c>
      <c r="C436" s="143" t="s">
        <v>1375</v>
      </c>
      <c r="D436" s="144">
        <v>0</v>
      </c>
      <c r="E436" s="144">
        <v>4884.38</v>
      </c>
      <c r="F436" s="144">
        <v>0</v>
      </c>
      <c r="G436" s="144">
        <v>4884.38</v>
      </c>
      <c r="H436" s="145">
        <v>4884.38</v>
      </c>
    </row>
    <row r="437" spans="2:8" x14ac:dyDescent="0.25">
      <c r="B437" s="154" t="s">
        <v>839</v>
      </c>
      <c r="C437" s="155" t="s">
        <v>1376</v>
      </c>
      <c r="D437" s="156">
        <v>0</v>
      </c>
      <c r="E437" s="156">
        <v>2395.1</v>
      </c>
      <c r="F437" s="156">
        <v>0</v>
      </c>
      <c r="G437" s="156">
        <v>2395.1</v>
      </c>
      <c r="H437" s="157">
        <v>2395.1</v>
      </c>
    </row>
    <row r="438" spans="2:8" x14ac:dyDescent="0.25">
      <c r="B438" s="154" t="s">
        <v>1377</v>
      </c>
      <c r="C438" s="155" t="s">
        <v>1378</v>
      </c>
      <c r="D438" s="156">
        <v>0</v>
      </c>
      <c r="E438" s="156">
        <v>3004.7</v>
      </c>
      <c r="F438" s="156">
        <v>0</v>
      </c>
      <c r="G438" s="156">
        <v>3004.7</v>
      </c>
      <c r="H438" s="157">
        <v>3004.7</v>
      </c>
    </row>
    <row r="439" spans="2:8" ht="15.75" thickBot="1" x14ac:dyDescent="0.3">
      <c r="B439" s="146" t="s">
        <v>852</v>
      </c>
      <c r="C439" s="147" t="s">
        <v>1379</v>
      </c>
      <c r="D439" s="148">
        <v>0</v>
      </c>
      <c r="E439" s="148">
        <v>734</v>
      </c>
      <c r="F439" s="148">
        <v>0</v>
      </c>
      <c r="G439" s="148">
        <v>734</v>
      </c>
      <c r="H439" s="149">
        <v>734</v>
      </c>
    </row>
    <row r="440" spans="2:8" x14ac:dyDescent="0.25">
      <c r="B440" s="33" t="s">
        <v>673</v>
      </c>
      <c r="C440" s="34" t="s">
        <v>1380</v>
      </c>
      <c r="D440" s="35">
        <v>0</v>
      </c>
      <c r="E440" s="35">
        <v>2929.52</v>
      </c>
      <c r="F440" s="35">
        <v>0</v>
      </c>
      <c r="G440" s="35">
        <v>2929.52</v>
      </c>
      <c r="H440" s="36">
        <v>2929.52</v>
      </c>
    </row>
    <row r="441" spans="2:8" x14ac:dyDescent="0.25">
      <c r="B441" s="37" t="s">
        <v>674</v>
      </c>
      <c r="C441" s="27" t="s">
        <v>1381</v>
      </c>
      <c r="D441" s="31">
        <v>0</v>
      </c>
      <c r="E441" s="31">
        <v>4828.47</v>
      </c>
      <c r="F441" s="31">
        <v>0</v>
      </c>
      <c r="G441" s="31">
        <v>4828.47</v>
      </c>
      <c r="H441" s="38">
        <v>4828.47</v>
      </c>
    </row>
    <row r="442" spans="2:8" ht="15.75" thickBot="1" x14ac:dyDescent="0.3">
      <c r="B442" s="39" t="s">
        <v>675</v>
      </c>
      <c r="C442" s="40" t="s">
        <v>1382</v>
      </c>
      <c r="D442" s="41">
        <v>0</v>
      </c>
      <c r="E442" s="41">
        <v>5610.34</v>
      </c>
      <c r="F442" s="41">
        <v>0</v>
      </c>
      <c r="G442" s="41">
        <v>5610.34</v>
      </c>
      <c r="H442" s="42">
        <v>5610.34</v>
      </c>
    </row>
    <row r="443" spans="2:8" ht="15.75" thickBot="1" x14ac:dyDescent="0.3">
      <c r="B443" s="150" t="s">
        <v>848</v>
      </c>
      <c r="C443" s="151" t="s">
        <v>255</v>
      </c>
      <c r="D443" s="152">
        <v>0</v>
      </c>
      <c r="E443" s="152">
        <v>607.80999999999995</v>
      </c>
      <c r="F443" s="152">
        <v>0</v>
      </c>
      <c r="G443" s="152">
        <v>607.80999999999995</v>
      </c>
      <c r="H443" s="153">
        <v>607.80999999999995</v>
      </c>
    </row>
    <row r="444" spans="2:8" ht="15.75" thickBot="1" x14ac:dyDescent="0.3">
      <c r="B444" s="105" t="s">
        <v>676</v>
      </c>
      <c r="C444" s="106" t="s">
        <v>256</v>
      </c>
      <c r="D444" s="107">
        <v>0</v>
      </c>
      <c r="E444" s="107">
        <v>24120</v>
      </c>
      <c r="F444" s="107">
        <v>0</v>
      </c>
      <c r="G444" s="107">
        <v>24120</v>
      </c>
      <c r="H444" s="108">
        <v>24120</v>
      </c>
    </row>
    <row r="445" spans="2:8" ht="15.75" thickBot="1" x14ac:dyDescent="0.3">
      <c r="B445" s="150" t="s">
        <v>795</v>
      </c>
      <c r="C445" s="151" t="s">
        <v>257</v>
      </c>
      <c r="D445" s="152">
        <v>0</v>
      </c>
      <c r="E445" s="152">
        <v>1752.71</v>
      </c>
      <c r="F445" s="152">
        <v>0</v>
      </c>
      <c r="G445" s="152">
        <v>1752.71</v>
      </c>
      <c r="H445" s="153">
        <v>1752.71</v>
      </c>
    </row>
    <row r="446" spans="2:8" x14ac:dyDescent="0.25">
      <c r="B446" s="33" t="s">
        <v>825</v>
      </c>
      <c r="C446" s="34" t="s">
        <v>1383</v>
      </c>
      <c r="D446" s="35">
        <v>0</v>
      </c>
      <c r="E446" s="35">
        <v>1041.5999999999999</v>
      </c>
      <c r="F446" s="35">
        <v>118.68</v>
      </c>
      <c r="G446" s="35">
        <v>922.92</v>
      </c>
      <c r="H446" s="36">
        <v>922.92</v>
      </c>
    </row>
    <row r="447" spans="2:8" x14ac:dyDescent="0.25">
      <c r="B447" s="37" t="s">
        <v>677</v>
      </c>
      <c r="C447" s="27" t="s">
        <v>1384</v>
      </c>
      <c r="D447" s="31">
        <v>0</v>
      </c>
      <c r="E447" s="31">
        <v>4974.74</v>
      </c>
      <c r="F447" s="31">
        <v>0</v>
      </c>
      <c r="G447" s="31">
        <v>4974.74</v>
      </c>
      <c r="H447" s="38">
        <v>4974.74</v>
      </c>
    </row>
    <row r="448" spans="2:8" x14ac:dyDescent="0.25">
      <c r="B448" s="37" t="s">
        <v>877</v>
      </c>
      <c r="C448" s="27" t="s">
        <v>1385</v>
      </c>
      <c r="D448" s="31">
        <v>0</v>
      </c>
      <c r="E448" s="31">
        <v>16</v>
      </c>
      <c r="F448" s="31">
        <v>0</v>
      </c>
      <c r="G448" s="31">
        <v>16</v>
      </c>
      <c r="H448" s="38">
        <v>16</v>
      </c>
    </row>
    <row r="449" spans="2:8" x14ac:dyDescent="0.25">
      <c r="B449" s="37" t="s">
        <v>678</v>
      </c>
      <c r="C449" s="27" t="s">
        <v>1386</v>
      </c>
      <c r="D449" s="31">
        <v>0</v>
      </c>
      <c r="E449" s="31">
        <v>828.12</v>
      </c>
      <c r="F449" s="31">
        <v>25.85</v>
      </c>
      <c r="G449" s="31">
        <v>802.27</v>
      </c>
      <c r="H449" s="38">
        <v>802.27</v>
      </c>
    </row>
    <row r="450" spans="2:8" x14ac:dyDescent="0.25">
      <c r="B450" s="37" t="s">
        <v>796</v>
      </c>
      <c r="C450" s="27" t="s">
        <v>1387</v>
      </c>
      <c r="D450" s="31">
        <v>0</v>
      </c>
      <c r="E450" s="31">
        <v>3817.37</v>
      </c>
      <c r="F450" s="31">
        <v>90.35</v>
      </c>
      <c r="G450" s="31">
        <v>3727.02</v>
      </c>
      <c r="H450" s="38">
        <v>3727.02</v>
      </c>
    </row>
    <row r="451" spans="2:8" x14ac:dyDescent="0.25">
      <c r="B451" s="37" t="s">
        <v>826</v>
      </c>
      <c r="C451" s="27" t="s">
        <v>1388</v>
      </c>
      <c r="D451" s="31">
        <v>0</v>
      </c>
      <c r="E451" s="31">
        <v>769.39</v>
      </c>
      <c r="F451" s="31">
        <v>12.42</v>
      </c>
      <c r="G451" s="31">
        <v>756.97</v>
      </c>
      <c r="H451" s="38">
        <v>756.97</v>
      </c>
    </row>
    <row r="452" spans="2:8" x14ac:dyDescent="0.25">
      <c r="B452" s="37" t="s">
        <v>840</v>
      </c>
      <c r="C452" s="27" t="s">
        <v>1389</v>
      </c>
      <c r="D452" s="31">
        <v>0</v>
      </c>
      <c r="E452" s="31">
        <v>1708.33</v>
      </c>
      <c r="F452" s="31">
        <v>0</v>
      </c>
      <c r="G452" s="31">
        <v>1708.33</v>
      </c>
      <c r="H452" s="38">
        <v>1708.33</v>
      </c>
    </row>
    <row r="453" spans="2:8" ht="15.75" thickBot="1" x14ac:dyDescent="0.3">
      <c r="B453" s="39" t="s">
        <v>841</v>
      </c>
      <c r="C453" s="40" t="s">
        <v>1390</v>
      </c>
      <c r="D453" s="41">
        <v>0</v>
      </c>
      <c r="E453" s="41">
        <v>1002.8</v>
      </c>
      <c r="F453" s="41">
        <v>11.36</v>
      </c>
      <c r="G453" s="41">
        <v>991.44</v>
      </c>
      <c r="H453" s="42">
        <v>991.44</v>
      </c>
    </row>
    <row r="454" spans="2:8" ht="15.75" thickBot="1" x14ac:dyDescent="0.3">
      <c r="B454" s="150" t="s">
        <v>827</v>
      </c>
      <c r="C454" s="151" t="s">
        <v>1391</v>
      </c>
      <c r="D454" s="152">
        <v>0</v>
      </c>
      <c r="E454" s="152">
        <v>16294.2</v>
      </c>
      <c r="F454" s="152">
        <v>3870.1</v>
      </c>
      <c r="G454" s="152">
        <v>12424.1</v>
      </c>
      <c r="H454" s="153">
        <v>12424.1</v>
      </c>
    </row>
    <row r="455" spans="2:8" ht="15.75" thickBot="1" x14ac:dyDescent="0.3">
      <c r="B455" s="105" t="s">
        <v>842</v>
      </c>
      <c r="C455" s="106" t="s">
        <v>262</v>
      </c>
      <c r="D455" s="107">
        <v>0</v>
      </c>
      <c r="E455" s="107">
        <v>16301.75</v>
      </c>
      <c r="F455" s="107">
        <v>985</v>
      </c>
      <c r="G455" s="107">
        <v>15316.75</v>
      </c>
      <c r="H455" s="108">
        <v>15316.75</v>
      </c>
    </row>
    <row r="456" spans="2:8" ht="15.75" thickBot="1" x14ac:dyDescent="0.3">
      <c r="B456" s="150" t="s">
        <v>679</v>
      </c>
      <c r="C456" s="151" t="s">
        <v>1392</v>
      </c>
      <c r="D456" s="152">
        <v>0</v>
      </c>
      <c r="E456" s="152">
        <v>12776.74</v>
      </c>
      <c r="F456" s="152">
        <v>8.9600000000000009</v>
      </c>
      <c r="G456" s="152">
        <v>12767.78</v>
      </c>
      <c r="H456" s="153">
        <v>12767.78</v>
      </c>
    </row>
    <row r="457" spans="2:8" x14ac:dyDescent="0.25">
      <c r="B457" s="33" t="s">
        <v>828</v>
      </c>
      <c r="C457" s="34" t="s">
        <v>267</v>
      </c>
      <c r="D457" s="35">
        <v>0</v>
      </c>
      <c r="E457" s="35">
        <v>271.5</v>
      </c>
      <c r="F457" s="35">
        <v>0</v>
      </c>
      <c r="G457" s="35">
        <v>271.5</v>
      </c>
      <c r="H457" s="36">
        <v>271.5</v>
      </c>
    </row>
    <row r="458" spans="2:8" x14ac:dyDescent="0.25">
      <c r="B458" s="37" t="s">
        <v>894</v>
      </c>
      <c r="C458" s="27" t="s">
        <v>1393</v>
      </c>
      <c r="D458" s="31">
        <v>0</v>
      </c>
      <c r="E458" s="31">
        <v>18</v>
      </c>
      <c r="F458" s="31">
        <v>0</v>
      </c>
      <c r="G458" s="31">
        <v>18</v>
      </c>
      <c r="H458" s="38">
        <v>18</v>
      </c>
    </row>
    <row r="459" spans="2:8" ht="15.75" thickBot="1" x14ac:dyDescent="0.3">
      <c r="B459" s="39" t="s">
        <v>887</v>
      </c>
      <c r="C459" s="40" t="s">
        <v>1394</v>
      </c>
      <c r="D459" s="41">
        <v>0</v>
      </c>
      <c r="E459" s="41">
        <v>46.8</v>
      </c>
      <c r="F459" s="41">
        <v>0</v>
      </c>
      <c r="G459" s="41">
        <v>46.8</v>
      </c>
      <c r="H459" s="42">
        <v>46.8</v>
      </c>
    </row>
    <row r="460" spans="2:8" ht="15.75" thickBot="1" x14ac:dyDescent="0.3">
      <c r="B460" s="150" t="s">
        <v>680</v>
      </c>
      <c r="C460" s="151" t="s">
        <v>270</v>
      </c>
      <c r="D460" s="152">
        <v>0</v>
      </c>
      <c r="E460" s="152">
        <v>5802</v>
      </c>
      <c r="F460" s="152">
        <v>0</v>
      </c>
      <c r="G460" s="152">
        <v>5802</v>
      </c>
      <c r="H460" s="153">
        <v>5802</v>
      </c>
    </row>
    <row r="461" spans="2:8" ht="15.75" thickBot="1" x14ac:dyDescent="0.3">
      <c r="B461" s="105" t="s">
        <v>861</v>
      </c>
      <c r="C461" s="106" t="s">
        <v>1395</v>
      </c>
      <c r="D461" s="107">
        <v>0</v>
      </c>
      <c r="E461" s="107">
        <v>7700</v>
      </c>
      <c r="F461" s="107">
        <v>4200</v>
      </c>
      <c r="G461" s="107">
        <v>3500</v>
      </c>
      <c r="H461" s="108">
        <v>3500</v>
      </c>
    </row>
    <row r="462" spans="2:8" ht="15.75" thickBot="1" x14ac:dyDescent="0.3">
      <c r="B462" s="150" t="s">
        <v>853</v>
      </c>
      <c r="C462" s="151" t="s">
        <v>1396</v>
      </c>
      <c r="D462" s="152">
        <v>0</v>
      </c>
      <c r="E462" s="152">
        <v>7500</v>
      </c>
      <c r="F462" s="152">
        <v>0</v>
      </c>
      <c r="G462" s="152">
        <v>7500</v>
      </c>
      <c r="H462" s="153">
        <v>7500</v>
      </c>
    </row>
    <row r="463" spans="2:8" ht="15.75" thickBot="1" x14ac:dyDescent="0.3">
      <c r="B463" s="105" t="s">
        <v>681</v>
      </c>
      <c r="C463" s="106" t="s">
        <v>277</v>
      </c>
      <c r="D463" s="107">
        <v>0</v>
      </c>
      <c r="E463" s="107">
        <v>126326.11</v>
      </c>
      <c r="F463" s="107">
        <v>5500</v>
      </c>
      <c r="G463" s="107">
        <v>120826.11</v>
      </c>
      <c r="H463" s="108">
        <v>120826.11</v>
      </c>
    </row>
    <row r="464" spans="2:8" ht="15.75" thickBot="1" x14ac:dyDescent="0.3">
      <c r="B464" s="150" t="s">
        <v>829</v>
      </c>
      <c r="C464" s="151" t="s">
        <v>280</v>
      </c>
      <c r="D464" s="152">
        <v>0</v>
      </c>
      <c r="E464" s="152">
        <v>1952.68</v>
      </c>
      <c r="F464" s="152">
        <v>64.64</v>
      </c>
      <c r="G464" s="152">
        <v>1888.04</v>
      </c>
      <c r="H464" s="153">
        <v>1888.04</v>
      </c>
    </row>
    <row r="465" spans="2:8" x14ac:dyDescent="0.25">
      <c r="B465" s="33" t="s">
        <v>854</v>
      </c>
      <c r="C465" s="34" t="s">
        <v>1397</v>
      </c>
      <c r="D465" s="35">
        <v>0</v>
      </c>
      <c r="E465" s="35">
        <v>88.75</v>
      </c>
      <c r="F465" s="35">
        <v>0</v>
      </c>
      <c r="G465" s="35">
        <v>88.75</v>
      </c>
      <c r="H465" s="36">
        <v>88.75</v>
      </c>
    </row>
    <row r="466" spans="2:8" ht="15.75" thickBot="1" x14ac:dyDescent="0.3">
      <c r="B466" s="39" t="s">
        <v>682</v>
      </c>
      <c r="C466" s="40" t="s">
        <v>1398</v>
      </c>
      <c r="D466" s="41">
        <v>0</v>
      </c>
      <c r="E466" s="41">
        <v>1019.32</v>
      </c>
      <c r="F466" s="41">
        <v>0</v>
      </c>
      <c r="G466" s="41">
        <v>1019.32</v>
      </c>
      <c r="H466" s="42">
        <v>1019.32</v>
      </c>
    </row>
    <row r="467" spans="2:8" ht="15.75" thickBot="1" x14ac:dyDescent="0.3">
      <c r="B467" s="150" t="s">
        <v>1399</v>
      </c>
      <c r="C467" s="151" t="s">
        <v>283</v>
      </c>
      <c r="D467" s="152">
        <v>0</v>
      </c>
      <c r="E467" s="152">
        <v>33696.67</v>
      </c>
      <c r="F467" s="152">
        <v>33696.67</v>
      </c>
      <c r="G467" s="152">
        <v>0</v>
      </c>
      <c r="H467" s="153">
        <v>0</v>
      </c>
    </row>
    <row r="468" spans="2:8" ht="15.75" thickBot="1" x14ac:dyDescent="0.3">
      <c r="B468" s="105" t="s">
        <v>830</v>
      </c>
      <c r="C468" s="106" t="s">
        <v>284</v>
      </c>
      <c r="D468" s="107">
        <v>0</v>
      </c>
      <c r="E468" s="107">
        <v>629</v>
      </c>
      <c r="F468" s="107">
        <v>0</v>
      </c>
      <c r="G468" s="107">
        <v>629</v>
      </c>
      <c r="H468" s="108">
        <v>629</v>
      </c>
    </row>
    <row r="469" spans="2:8" ht="15.75" thickBot="1" x14ac:dyDescent="0.3">
      <c r="B469" s="150" t="s">
        <v>683</v>
      </c>
      <c r="C469" s="151" t="s">
        <v>1400</v>
      </c>
      <c r="D469" s="152">
        <v>0</v>
      </c>
      <c r="E469" s="152">
        <v>6024.97</v>
      </c>
      <c r="F469" s="152">
        <v>0</v>
      </c>
      <c r="G469" s="152">
        <v>6024.97</v>
      </c>
      <c r="H469" s="153">
        <v>6024.97</v>
      </c>
    </row>
    <row r="470" spans="2:8" x14ac:dyDescent="0.25">
      <c r="B470" s="33" t="s">
        <v>684</v>
      </c>
      <c r="C470" s="34" t="s">
        <v>1401</v>
      </c>
      <c r="D470" s="35">
        <v>0</v>
      </c>
      <c r="E470" s="35">
        <v>48980.38</v>
      </c>
      <c r="F470" s="35">
        <v>10.91</v>
      </c>
      <c r="G470" s="35">
        <v>48969.47</v>
      </c>
      <c r="H470" s="36">
        <v>48969.47</v>
      </c>
    </row>
    <row r="471" spans="2:8" x14ac:dyDescent="0.25">
      <c r="B471" s="37" t="s">
        <v>905</v>
      </c>
      <c r="C471" s="27" t="s">
        <v>1402</v>
      </c>
      <c r="D471" s="31">
        <v>0</v>
      </c>
      <c r="E471" s="31">
        <v>1071.53</v>
      </c>
      <c r="F471" s="31">
        <v>326.17</v>
      </c>
      <c r="G471" s="31">
        <v>745.36</v>
      </c>
      <c r="H471" s="38">
        <v>745.36</v>
      </c>
    </row>
    <row r="472" spans="2:8" x14ac:dyDescent="0.25">
      <c r="B472" s="37" t="s">
        <v>685</v>
      </c>
      <c r="C472" s="27" t="s">
        <v>1403</v>
      </c>
      <c r="D472" s="31">
        <v>0</v>
      </c>
      <c r="E472" s="31">
        <v>3260.65</v>
      </c>
      <c r="F472" s="31">
        <v>0</v>
      </c>
      <c r="G472" s="31">
        <v>3260.65</v>
      </c>
      <c r="H472" s="38">
        <v>3260.65</v>
      </c>
    </row>
    <row r="473" spans="2:8" ht="15.75" thickBot="1" x14ac:dyDescent="0.3">
      <c r="B473" s="39" t="s">
        <v>1404</v>
      </c>
      <c r="C473" s="40" t="s">
        <v>1405</v>
      </c>
      <c r="D473" s="41">
        <v>0</v>
      </c>
      <c r="E473" s="41">
        <v>2.99</v>
      </c>
      <c r="F473" s="41">
        <v>0</v>
      </c>
      <c r="G473" s="41">
        <v>2.99</v>
      </c>
      <c r="H473" s="42">
        <v>2.99</v>
      </c>
    </row>
    <row r="474" spans="2:8" ht="15.75" thickBot="1" x14ac:dyDescent="0.3">
      <c r="B474" s="150" t="s">
        <v>686</v>
      </c>
      <c r="C474" s="151" t="s">
        <v>1406</v>
      </c>
      <c r="D474" s="152">
        <v>0</v>
      </c>
      <c r="E474" s="152">
        <v>20673.96</v>
      </c>
      <c r="F474" s="152">
        <v>0</v>
      </c>
      <c r="G474" s="152">
        <v>20673.96</v>
      </c>
      <c r="H474" s="153">
        <v>20673.96</v>
      </c>
    </row>
    <row r="475" spans="2:8" x14ac:dyDescent="0.25">
      <c r="B475" s="33" t="s">
        <v>687</v>
      </c>
      <c r="C475" s="34" t="s">
        <v>296</v>
      </c>
      <c r="D475" s="35">
        <v>0</v>
      </c>
      <c r="E475" s="35">
        <v>1243.32</v>
      </c>
      <c r="F475" s="35">
        <v>0</v>
      </c>
      <c r="G475" s="35">
        <v>1243.32</v>
      </c>
      <c r="H475" s="36">
        <v>1243.32</v>
      </c>
    </row>
    <row r="476" spans="2:8" x14ac:dyDescent="0.25">
      <c r="B476" s="37" t="s">
        <v>688</v>
      </c>
      <c r="C476" s="27" t="s">
        <v>1407</v>
      </c>
      <c r="D476" s="31">
        <v>0</v>
      </c>
      <c r="E476" s="31">
        <v>25064.81</v>
      </c>
      <c r="F476" s="31">
        <v>1362.65</v>
      </c>
      <c r="G476" s="31">
        <v>23702.16</v>
      </c>
      <c r="H476" s="38">
        <v>23702.16</v>
      </c>
    </row>
    <row r="477" spans="2:8" x14ac:dyDescent="0.25">
      <c r="B477" s="37" t="s">
        <v>689</v>
      </c>
      <c r="C477" s="27" t="s">
        <v>1408</v>
      </c>
      <c r="D477" s="31">
        <v>0</v>
      </c>
      <c r="E477" s="31">
        <v>14947.43</v>
      </c>
      <c r="F477" s="31">
        <v>884.16</v>
      </c>
      <c r="G477" s="31">
        <v>14063.27</v>
      </c>
      <c r="H477" s="38">
        <v>14063.27</v>
      </c>
    </row>
    <row r="478" spans="2:8" x14ac:dyDescent="0.25">
      <c r="B478" s="37" t="s">
        <v>690</v>
      </c>
      <c r="C478" s="27" t="s">
        <v>1409</v>
      </c>
      <c r="D478" s="31">
        <v>0</v>
      </c>
      <c r="E478" s="31">
        <v>11374.06</v>
      </c>
      <c r="F478" s="31">
        <v>6.6</v>
      </c>
      <c r="G478" s="31">
        <v>11367.46</v>
      </c>
      <c r="H478" s="38">
        <v>11367.46</v>
      </c>
    </row>
    <row r="479" spans="2:8" ht="15.75" thickBot="1" x14ac:dyDescent="0.3">
      <c r="B479" s="39" t="s">
        <v>831</v>
      </c>
      <c r="C479" s="40" t="s">
        <v>1410</v>
      </c>
      <c r="D479" s="41">
        <v>0</v>
      </c>
      <c r="E479" s="41">
        <v>2603.6999999999998</v>
      </c>
      <c r="F479" s="41">
        <v>0</v>
      </c>
      <c r="G479" s="41">
        <v>2603.6999999999998</v>
      </c>
      <c r="H479" s="42">
        <v>2603.6999999999998</v>
      </c>
    </row>
    <row r="480" spans="2:8" ht="15.75" thickBot="1" x14ac:dyDescent="0.3">
      <c r="B480" s="150" t="s">
        <v>843</v>
      </c>
      <c r="C480" s="151" t="s">
        <v>1411</v>
      </c>
      <c r="D480" s="152">
        <v>0</v>
      </c>
      <c r="E480" s="152">
        <v>50204.26</v>
      </c>
      <c r="F480" s="152">
        <v>0</v>
      </c>
      <c r="G480" s="152">
        <v>50204.26</v>
      </c>
      <c r="H480" s="153">
        <v>50204.26</v>
      </c>
    </row>
    <row r="481" spans="2:10" ht="15.75" thickBot="1" x14ac:dyDescent="0.3">
      <c r="B481" s="105" t="s">
        <v>691</v>
      </c>
      <c r="C481" s="106" t="s">
        <v>1412</v>
      </c>
      <c r="D481" s="107">
        <v>0</v>
      </c>
      <c r="E481" s="107">
        <v>19905.36</v>
      </c>
      <c r="F481" s="107">
        <v>0</v>
      </c>
      <c r="G481" s="107">
        <v>19905.36</v>
      </c>
      <c r="H481" s="108">
        <v>19905.36</v>
      </c>
    </row>
    <row r="482" spans="2:10" ht="15.75" thickBot="1" x14ac:dyDescent="0.3">
      <c r="B482" s="150" t="s">
        <v>692</v>
      </c>
      <c r="C482" s="151" t="s">
        <v>1413</v>
      </c>
      <c r="D482" s="152">
        <v>0</v>
      </c>
      <c r="E482" s="152">
        <v>1828.05</v>
      </c>
      <c r="F482" s="152">
        <v>0</v>
      </c>
      <c r="G482" s="152">
        <v>1828.05</v>
      </c>
      <c r="H482" s="153">
        <v>1828.05</v>
      </c>
    </row>
    <row r="483" spans="2:10" ht="15.75" thickBot="1" x14ac:dyDescent="0.3">
      <c r="B483" s="105" t="s">
        <v>693</v>
      </c>
      <c r="C483" s="106" t="s">
        <v>1414</v>
      </c>
      <c r="D483" s="107">
        <v>0</v>
      </c>
      <c r="E483" s="107">
        <v>3877.51</v>
      </c>
      <c r="F483" s="107">
        <v>0</v>
      </c>
      <c r="G483" s="107">
        <v>3877.51</v>
      </c>
      <c r="H483" s="108">
        <v>3877.51</v>
      </c>
    </row>
    <row r="484" spans="2:10" ht="15.75" thickBot="1" x14ac:dyDescent="0.3">
      <c r="B484" s="150" t="s">
        <v>694</v>
      </c>
      <c r="C484" s="151" t="s">
        <v>1415</v>
      </c>
      <c r="D484" s="152">
        <v>0</v>
      </c>
      <c r="E484" s="152">
        <v>22560.59</v>
      </c>
      <c r="F484" s="152">
        <v>0</v>
      </c>
      <c r="G484" s="152">
        <v>22560.59</v>
      </c>
      <c r="H484" s="153">
        <v>22560.59</v>
      </c>
    </row>
    <row r="485" spans="2:10" ht="15.75" thickBot="1" x14ac:dyDescent="0.3">
      <c r="B485" s="105" t="s">
        <v>695</v>
      </c>
      <c r="C485" s="106" t="s">
        <v>1416</v>
      </c>
      <c r="D485" s="107">
        <v>0</v>
      </c>
      <c r="E485" s="107">
        <v>7692.02</v>
      </c>
      <c r="F485" s="107">
        <v>43.35</v>
      </c>
      <c r="G485" s="107">
        <v>7648.67</v>
      </c>
      <c r="H485" s="108">
        <v>7648.67</v>
      </c>
    </row>
    <row r="486" spans="2:10" x14ac:dyDescent="0.25">
      <c r="B486" s="142" t="s">
        <v>844</v>
      </c>
      <c r="C486" s="143" t="s">
        <v>1417</v>
      </c>
      <c r="D486" s="144">
        <v>0</v>
      </c>
      <c r="E486" s="144">
        <v>21330.65</v>
      </c>
      <c r="F486" s="144">
        <v>0</v>
      </c>
      <c r="G486" s="144">
        <v>21330.65</v>
      </c>
      <c r="H486" s="145">
        <v>21330.65</v>
      </c>
    </row>
    <row r="487" spans="2:10" x14ac:dyDescent="0.25">
      <c r="B487" s="154" t="s">
        <v>797</v>
      </c>
      <c r="C487" s="155" t="s">
        <v>1418</v>
      </c>
      <c r="D487" s="156">
        <v>0</v>
      </c>
      <c r="E487" s="156">
        <v>43324</v>
      </c>
      <c r="F487" s="156">
        <v>10244</v>
      </c>
      <c r="G487" s="156">
        <v>33080</v>
      </c>
      <c r="H487" s="157">
        <v>33080</v>
      </c>
    </row>
    <row r="488" spans="2:10" x14ac:dyDescent="0.25">
      <c r="B488" s="154" t="s">
        <v>798</v>
      </c>
      <c r="C488" s="155" t="s">
        <v>1419</v>
      </c>
      <c r="D488" s="156">
        <v>0</v>
      </c>
      <c r="E488" s="156">
        <v>6415.09</v>
      </c>
      <c r="F488" s="156">
        <v>0</v>
      </c>
      <c r="G488" s="156">
        <v>6415.09</v>
      </c>
      <c r="H488" s="157">
        <v>6415.09</v>
      </c>
    </row>
    <row r="489" spans="2:10" ht="15.75" thickBot="1" x14ac:dyDescent="0.3">
      <c r="B489" s="146" t="s">
        <v>799</v>
      </c>
      <c r="C489" s="147" t="s">
        <v>1420</v>
      </c>
      <c r="D489" s="148">
        <v>0</v>
      </c>
      <c r="E489" s="148">
        <v>1035.2</v>
      </c>
      <c r="F489" s="148">
        <v>0</v>
      </c>
      <c r="G489" s="148">
        <v>1035.2</v>
      </c>
      <c r="H489" s="149">
        <v>1035.2</v>
      </c>
    </row>
    <row r="490" spans="2:10" x14ac:dyDescent="0.25">
      <c r="B490" s="79" t="s">
        <v>696</v>
      </c>
      <c r="C490" s="80" t="s">
        <v>1421</v>
      </c>
      <c r="D490" s="81">
        <v>0</v>
      </c>
      <c r="E490" s="81">
        <v>0</v>
      </c>
      <c r="F490" s="81">
        <v>338634.75</v>
      </c>
      <c r="G490" s="81">
        <v>-338634.75</v>
      </c>
      <c r="H490" s="82">
        <v>-338634.75</v>
      </c>
      <c r="J490" s="28">
        <f>-SUM(H490:H526)</f>
        <v>6350912.5399999991</v>
      </c>
    </row>
    <row r="491" spans="2:10" x14ac:dyDescent="0.25">
      <c r="B491" s="83" t="s">
        <v>697</v>
      </c>
      <c r="C491" s="84" t="s">
        <v>1422</v>
      </c>
      <c r="D491" s="85">
        <v>0</v>
      </c>
      <c r="E491" s="85">
        <v>0</v>
      </c>
      <c r="F491" s="85">
        <v>121.86</v>
      </c>
      <c r="G491" s="85">
        <v>-121.86</v>
      </c>
      <c r="H491" s="86">
        <v>-121.86</v>
      </c>
      <c r="J491" s="28">
        <f>+J428</f>
        <v>861445.7699999999</v>
      </c>
    </row>
    <row r="492" spans="2:10" x14ac:dyDescent="0.25">
      <c r="B492" s="83" t="s">
        <v>800</v>
      </c>
      <c r="C492" s="84" t="s">
        <v>1423</v>
      </c>
      <c r="D492" s="85">
        <v>0</v>
      </c>
      <c r="E492" s="85">
        <v>0</v>
      </c>
      <c r="F492" s="85">
        <v>14126.9</v>
      </c>
      <c r="G492" s="85">
        <v>-14126.9</v>
      </c>
      <c r="H492" s="86">
        <v>-14126.9</v>
      </c>
      <c r="J492" s="28">
        <f>+J490-J491</f>
        <v>5489466.7699999996</v>
      </c>
    </row>
    <row r="493" spans="2:10" x14ac:dyDescent="0.25">
      <c r="B493" s="83" t="s">
        <v>698</v>
      </c>
      <c r="C493" s="84" t="s">
        <v>1424</v>
      </c>
      <c r="D493" s="85">
        <v>0</v>
      </c>
      <c r="E493" s="85">
        <v>0</v>
      </c>
      <c r="F493" s="85">
        <v>22587.17</v>
      </c>
      <c r="G493" s="85">
        <v>-22587.17</v>
      </c>
      <c r="H493" s="86">
        <v>-22587.17</v>
      </c>
    </row>
    <row r="494" spans="2:10" x14ac:dyDescent="0.25">
      <c r="B494" s="83" t="s">
        <v>699</v>
      </c>
      <c r="C494" s="84" t="s">
        <v>1425</v>
      </c>
      <c r="D494" s="85">
        <v>0</v>
      </c>
      <c r="E494" s="85">
        <v>0</v>
      </c>
      <c r="F494" s="85">
        <v>50732.97</v>
      </c>
      <c r="G494" s="85">
        <v>-50732.97</v>
      </c>
      <c r="H494" s="86">
        <v>-50732.97</v>
      </c>
    </row>
    <row r="495" spans="2:10" x14ac:dyDescent="0.25">
      <c r="B495" s="83" t="s">
        <v>700</v>
      </c>
      <c r="C495" s="84" t="s">
        <v>1426</v>
      </c>
      <c r="D495" s="85">
        <v>0</v>
      </c>
      <c r="E495" s="85">
        <v>0</v>
      </c>
      <c r="F495" s="85">
        <v>130844.09</v>
      </c>
      <c r="G495" s="85">
        <v>-130844.09</v>
      </c>
      <c r="H495" s="86">
        <v>-130844.09</v>
      </c>
    </row>
    <row r="496" spans="2:10" x14ac:dyDescent="0.25">
      <c r="B496" s="83" t="s">
        <v>701</v>
      </c>
      <c r="C496" s="84" t="s">
        <v>1427</v>
      </c>
      <c r="D496" s="85">
        <v>0</v>
      </c>
      <c r="E496" s="85">
        <v>0</v>
      </c>
      <c r="F496" s="85">
        <v>52755.64</v>
      </c>
      <c r="G496" s="85">
        <v>-52755.64</v>
      </c>
      <c r="H496" s="86">
        <v>-52755.64</v>
      </c>
    </row>
    <row r="497" spans="2:8" x14ac:dyDescent="0.25">
      <c r="B497" s="83" t="s">
        <v>702</v>
      </c>
      <c r="C497" s="84" t="s">
        <v>1428</v>
      </c>
      <c r="D497" s="85">
        <v>0</v>
      </c>
      <c r="E497" s="85">
        <v>0</v>
      </c>
      <c r="F497" s="85">
        <v>11606.09</v>
      </c>
      <c r="G497" s="85">
        <v>-11606.09</v>
      </c>
      <c r="H497" s="86">
        <v>-11606.09</v>
      </c>
    </row>
    <row r="498" spans="2:8" x14ac:dyDescent="0.25">
      <c r="B498" s="83" t="s">
        <v>703</v>
      </c>
      <c r="C498" s="84" t="s">
        <v>1429</v>
      </c>
      <c r="D498" s="85">
        <v>0</v>
      </c>
      <c r="E498" s="85">
        <v>0</v>
      </c>
      <c r="F498" s="85">
        <v>540381.56999999995</v>
      </c>
      <c r="G498" s="85">
        <v>-540381.56999999995</v>
      </c>
      <c r="H498" s="86">
        <v>-540381.56999999995</v>
      </c>
    </row>
    <row r="499" spans="2:8" x14ac:dyDescent="0.25">
      <c r="B499" s="83" t="s">
        <v>768</v>
      </c>
      <c r="C499" s="84" t="s">
        <v>1430</v>
      </c>
      <c r="D499" s="85">
        <v>0</v>
      </c>
      <c r="E499" s="85">
        <v>0</v>
      </c>
      <c r="F499" s="85">
        <v>266766.73</v>
      </c>
      <c r="G499" s="85">
        <v>-266766.73</v>
      </c>
      <c r="H499" s="86">
        <v>-266766.73</v>
      </c>
    </row>
    <row r="500" spans="2:8" x14ac:dyDescent="0.25">
      <c r="B500" s="83" t="s">
        <v>704</v>
      </c>
      <c r="C500" s="84" t="s">
        <v>1431</v>
      </c>
      <c r="D500" s="85">
        <v>0</v>
      </c>
      <c r="E500" s="85">
        <v>0</v>
      </c>
      <c r="F500" s="85">
        <v>463313.91</v>
      </c>
      <c r="G500" s="85">
        <v>-463313.91</v>
      </c>
      <c r="H500" s="86">
        <v>-463313.91</v>
      </c>
    </row>
    <row r="501" spans="2:8" x14ac:dyDescent="0.25">
      <c r="B501" s="83" t="s">
        <v>735</v>
      </c>
      <c r="C501" s="84" t="s">
        <v>1432</v>
      </c>
      <c r="D501" s="85">
        <v>0</v>
      </c>
      <c r="E501" s="85">
        <v>0</v>
      </c>
      <c r="F501" s="85">
        <v>65625.009999999995</v>
      </c>
      <c r="G501" s="85">
        <v>-65625.009999999995</v>
      </c>
      <c r="H501" s="86">
        <v>-65625.009999999995</v>
      </c>
    </row>
    <row r="502" spans="2:8" x14ac:dyDescent="0.25">
      <c r="B502" s="83" t="s">
        <v>832</v>
      </c>
      <c r="C502" s="84" t="s">
        <v>1433</v>
      </c>
      <c r="D502" s="85">
        <v>0</v>
      </c>
      <c r="E502" s="85">
        <v>0</v>
      </c>
      <c r="F502" s="85">
        <v>27476.6</v>
      </c>
      <c r="G502" s="85">
        <v>-27476.6</v>
      </c>
      <c r="H502" s="86">
        <v>-27476.6</v>
      </c>
    </row>
    <row r="503" spans="2:8" x14ac:dyDescent="0.25">
      <c r="B503" s="83" t="s">
        <v>736</v>
      </c>
      <c r="C503" s="84" t="s">
        <v>1434</v>
      </c>
      <c r="D503" s="85">
        <v>0</v>
      </c>
      <c r="E503" s="85">
        <v>0</v>
      </c>
      <c r="F503" s="85">
        <v>69212.98</v>
      </c>
      <c r="G503" s="85">
        <v>-69212.98</v>
      </c>
      <c r="H503" s="86">
        <v>-69212.98</v>
      </c>
    </row>
    <row r="504" spans="2:8" x14ac:dyDescent="0.25">
      <c r="B504" s="83" t="s">
        <v>801</v>
      </c>
      <c r="C504" s="84" t="s">
        <v>1435</v>
      </c>
      <c r="D504" s="85">
        <v>0</v>
      </c>
      <c r="E504" s="85">
        <v>0</v>
      </c>
      <c r="F504" s="85">
        <v>5279.17</v>
      </c>
      <c r="G504" s="85">
        <v>-5279.17</v>
      </c>
      <c r="H504" s="86">
        <v>-5279.17</v>
      </c>
    </row>
    <row r="505" spans="2:8" ht="15.75" thickBot="1" x14ac:dyDescent="0.3">
      <c r="B505" s="87" t="s">
        <v>833</v>
      </c>
      <c r="C505" s="88" t="s">
        <v>1436</v>
      </c>
      <c r="D505" s="89">
        <v>0</v>
      </c>
      <c r="E505" s="89">
        <v>0</v>
      </c>
      <c r="F505" s="89">
        <v>170518.97</v>
      </c>
      <c r="G505" s="89">
        <v>-170518.97</v>
      </c>
      <c r="H505" s="90">
        <v>-170518.97</v>
      </c>
    </row>
    <row r="506" spans="2:8" x14ac:dyDescent="0.25">
      <c r="B506" s="67" t="s">
        <v>906</v>
      </c>
      <c r="C506" s="68" t="s">
        <v>1437</v>
      </c>
      <c r="D506" s="69">
        <v>0</v>
      </c>
      <c r="E506" s="69">
        <v>0</v>
      </c>
      <c r="F506" s="69">
        <v>3431.03</v>
      </c>
      <c r="G506" s="69">
        <v>-3431.03</v>
      </c>
      <c r="H506" s="70">
        <v>-3431.03</v>
      </c>
    </row>
    <row r="507" spans="2:8" x14ac:dyDescent="0.25">
      <c r="B507" s="71" t="s">
        <v>907</v>
      </c>
      <c r="C507" s="72" t="s">
        <v>1438</v>
      </c>
      <c r="D507" s="73">
        <v>0</v>
      </c>
      <c r="E507" s="73">
        <v>0</v>
      </c>
      <c r="F507" s="73">
        <v>5786.12</v>
      </c>
      <c r="G507" s="73">
        <v>-5786.12</v>
      </c>
      <c r="H507" s="74">
        <v>-5786.12</v>
      </c>
    </row>
    <row r="508" spans="2:8" x14ac:dyDescent="0.25">
      <c r="B508" s="71" t="s">
        <v>908</v>
      </c>
      <c r="C508" s="72" t="s">
        <v>1439</v>
      </c>
      <c r="D508" s="73">
        <v>0</v>
      </c>
      <c r="E508" s="73">
        <v>0</v>
      </c>
      <c r="F508" s="73">
        <v>10102.879999999999</v>
      </c>
      <c r="G508" s="73">
        <v>-10102.879999999999</v>
      </c>
      <c r="H508" s="74">
        <v>-10102.879999999999</v>
      </c>
    </row>
    <row r="509" spans="2:8" x14ac:dyDescent="0.25">
      <c r="B509" s="71" t="s">
        <v>1440</v>
      </c>
      <c r="C509" s="72" t="s">
        <v>1441</v>
      </c>
      <c r="D509" s="73">
        <v>0</v>
      </c>
      <c r="E509" s="73">
        <v>0</v>
      </c>
      <c r="F509" s="73">
        <v>2333.81</v>
      </c>
      <c r="G509" s="73">
        <v>-2333.81</v>
      </c>
      <c r="H509" s="74">
        <v>-2333.81</v>
      </c>
    </row>
    <row r="510" spans="2:8" ht="15.75" thickBot="1" x14ac:dyDescent="0.3">
      <c r="B510" s="75" t="s">
        <v>1442</v>
      </c>
      <c r="C510" s="76" t="s">
        <v>1443</v>
      </c>
      <c r="D510" s="77">
        <v>0</v>
      </c>
      <c r="E510" s="77">
        <v>0</v>
      </c>
      <c r="F510" s="77">
        <v>2934.46</v>
      </c>
      <c r="G510" s="77">
        <v>-2934.46</v>
      </c>
      <c r="H510" s="78">
        <v>-2934.46</v>
      </c>
    </row>
    <row r="511" spans="2:8" x14ac:dyDescent="0.25">
      <c r="B511" s="79" t="s">
        <v>705</v>
      </c>
      <c r="C511" s="80" t="s">
        <v>1444</v>
      </c>
      <c r="D511" s="81">
        <v>0</v>
      </c>
      <c r="E511" s="81">
        <v>35713.949999999997</v>
      </c>
      <c r="F511" s="81">
        <v>2446365.2200000002</v>
      </c>
      <c r="G511" s="81">
        <v>-2410651.27</v>
      </c>
      <c r="H511" s="82">
        <v>-2410651.27</v>
      </c>
    </row>
    <row r="512" spans="2:8" x14ac:dyDescent="0.25">
      <c r="B512" s="83" t="s">
        <v>706</v>
      </c>
      <c r="C512" s="84" t="s">
        <v>1445</v>
      </c>
      <c r="D512" s="85">
        <v>0</v>
      </c>
      <c r="E512" s="85">
        <v>2350.98</v>
      </c>
      <c r="F512" s="85">
        <v>11134.63</v>
      </c>
      <c r="G512" s="85">
        <v>-8783.65</v>
      </c>
      <c r="H512" s="86">
        <v>-8783.65</v>
      </c>
    </row>
    <row r="513" spans="2:8" x14ac:dyDescent="0.25">
      <c r="B513" s="83" t="s">
        <v>707</v>
      </c>
      <c r="C513" s="84" t="s">
        <v>1446</v>
      </c>
      <c r="D513" s="85">
        <v>0</v>
      </c>
      <c r="E513" s="85">
        <v>988.57</v>
      </c>
      <c r="F513" s="85">
        <v>89846.83</v>
      </c>
      <c r="G513" s="85">
        <v>-88858.26</v>
      </c>
      <c r="H513" s="86">
        <v>-88858.26</v>
      </c>
    </row>
    <row r="514" spans="2:8" x14ac:dyDescent="0.25">
      <c r="B514" s="83" t="s">
        <v>708</v>
      </c>
      <c r="C514" s="84" t="s">
        <v>1447</v>
      </c>
      <c r="D514" s="85">
        <v>0</v>
      </c>
      <c r="E514" s="85">
        <v>43.7</v>
      </c>
      <c r="F514" s="85">
        <v>1545.5</v>
      </c>
      <c r="G514" s="85">
        <v>-1501.8</v>
      </c>
      <c r="H514" s="86">
        <v>-1501.8</v>
      </c>
    </row>
    <row r="515" spans="2:8" x14ac:dyDescent="0.25">
      <c r="B515" s="83" t="s">
        <v>709</v>
      </c>
      <c r="C515" s="84" t="s">
        <v>1448</v>
      </c>
      <c r="D515" s="85">
        <v>0</v>
      </c>
      <c r="E515" s="85">
        <v>67802.009999999995</v>
      </c>
      <c r="F515" s="85">
        <v>483483.23</v>
      </c>
      <c r="G515" s="85">
        <v>-415681.22</v>
      </c>
      <c r="H515" s="86">
        <v>-415681.22</v>
      </c>
    </row>
    <row r="516" spans="2:8" x14ac:dyDescent="0.25">
      <c r="B516" s="83" t="s">
        <v>710</v>
      </c>
      <c r="C516" s="84" t="s">
        <v>1449</v>
      </c>
      <c r="D516" s="85">
        <v>0</v>
      </c>
      <c r="E516" s="85">
        <v>28695.83</v>
      </c>
      <c r="F516" s="85">
        <v>49039.040000000001</v>
      </c>
      <c r="G516" s="85">
        <v>-20343.21</v>
      </c>
      <c r="H516" s="86">
        <v>-20343.21</v>
      </c>
    </row>
    <row r="517" spans="2:8" x14ac:dyDescent="0.25">
      <c r="B517" s="83" t="s">
        <v>711</v>
      </c>
      <c r="C517" s="84" t="s">
        <v>1450</v>
      </c>
      <c r="D517" s="85">
        <v>0</v>
      </c>
      <c r="E517" s="85">
        <v>88089.2</v>
      </c>
      <c r="F517" s="85">
        <v>145832.91</v>
      </c>
      <c r="G517" s="85">
        <v>-57743.71</v>
      </c>
      <c r="H517" s="86">
        <v>-57743.71</v>
      </c>
    </row>
    <row r="518" spans="2:8" x14ac:dyDescent="0.25">
      <c r="B518" s="83" t="s">
        <v>712</v>
      </c>
      <c r="C518" s="84" t="s">
        <v>1451</v>
      </c>
      <c r="D518" s="85">
        <v>0</v>
      </c>
      <c r="E518" s="85">
        <v>12632.19</v>
      </c>
      <c r="F518" s="85">
        <v>19882.7</v>
      </c>
      <c r="G518" s="85">
        <v>-7250.51</v>
      </c>
      <c r="H518" s="86">
        <v>-7250.51</v>
      </c>
    </row>
    <row r="519" spans="2:8" x14ac:dyDescent="0.25">
      <c r="B519" s="83" t="s">
        <v>713</v>
      </c>
      <c r="C519" s="84" t="s">
        <v>1452</v>
      </c>
      <c r="D519" s="85">
        <v>0</v>
      </c>
      <c r="E519" s="85">
        <v>84.04</v>
      </c>
      <c r="F519" s="85">
        <v>5014.5</v>
      </c>
      <c r="G519" s="85">
        <v>-4930.46</v>
      </c>
      <c r="H519" s="86">
        <v>-4930.46</v>
      </c>
    </row>
    <row r="520" spans="2:8" ht="15.75" thickBot="1" x14ac:dyDescent="0.3">
      <c r="B520" s="87" t="s">
        <v>714</v>
      </c>
      <c r="C520" s="88" t="s">
        <v>1453</v>
      </c>
      <c r="D520" s="89">
        <v>0</v>
      </c>
      <c r="E520" s="89">
        <v>13.11</v>
      </c>
      <c r="F520" s="89">
        <v>261.13</v>
      </c>
      <c r="G520" s="89">
        <v>-248.02</v>
      </c>
      <c r="H520" s="90">
        <v>-248.02</v>
      </c>
    </row>
    <row r="521" spans="2:8" x14ac:dyDescent="0.25">
      <c r="B521" s="67" t="s">
        <v>715</v>
      </c>
      <c r="C521" s="68" t="s">
        <v>1454</v>
      </c>
      <c r="D521" s="69">
        <v>0</v>
      </c>
      <c r="E521" s="69">
        <v>17464.84</v>
      </c>
      <c r="F521" s="69">
        <v>196104.42</v>
      </c>
      <c r="G521" s="69">
        <v>-178639.58</v>
      </c>
      <c r="H521" s="70">
        <v>-178639.58</v>
      </c>
    </row>
    <row r="522" spans="2:8" ht="15.75" thickBot="1" x14ac:dyDescent="0.3">
      <c r="B522" s="75" t="s">
        <v>716</v>
      </c>
      <c r="C522" s="76" t="s">
        <v>1455</v>
      </c>
      <c r="D522" s="77">
        <v>0</v>
      </c>
      <c r="E522" s="77">
        <v>334.39</v>
      </c>
      <c r="F522" s="77">
        <v>1062.58</v>
      </c>
      <c r="G522" s="77">
        <v>-728.19</v>
      </c>
      <c r="H522" s="78">
        <v>-728.19</v>
      </c>
    </row>
    <row r="523" spans="2:8" x14ac:dyDescent="0.25">
      <c r="B523" s="55" t="s">
        <v>1456</v>
      </c>
      <c r="C523" s="56" t="s">
        <v>1457</v>
      </c>
      <c r="D523" s="57">
        <v>0</v>
      </c>
      <c r="E523" s="57">
        <v>0</v>
      </c>
      <c r="F523" s="57">
        <v>31239.85</v>
      </c>
      <c r="G523" s="57">
        <v>-31239.85</v>
      </c>
      <c r="H523" s="58">
        <v>-31239.85</v>
      </c>
    </row>
    <row r="524" spans="2:8" ht="15.75" thickBot="1" x14ac:dyDescent="0.3">
      <c r="B524" s="63" t="s">
        <v>1458</v>
      </c>
      <c r="C524" s="64" t="s">
        <v>1459</v>
      </c>
      <c r="D524" s="65">
        <v>0</v>
      </c>
      <c r="E524" s="65">
        <v>0</v>
      </c>
      <c r="F524" s="65">
        <v>48046.84</v>
      </c>
      <c r="G524" s="65">
        <v>-48046.84</v>
      </c>
      <c r="H524" s="66">
        <v>-48046.84</v>
      </c>
    </row>
    <row r="525" spans="2:8" ht="15.75" thickBot="1" x14ac:dyDescent="0.3">
      <c r="B525" s="126" t="s">
        <v>845</v>
      </c>
      <c r="C525" s="127" t="s">
        <v>1460</v>
      </c>
      <c r="D525" s="128">
        <v>0</v>
      </c>
      <c r="E525" s="128">
        <v>0</v>
      </c>
      <c r="F525" s="128">
        <v>13953.76</v>
      </c>
      <c r="G525" s="128">
        <v>-13953.76</v>
      </c>
      <c r="H525" s="129">
        <v>-13953.76</v>
      </c>
    </row>
    <row r="526" spans="2:8" ht="15.75" thickBot="1" x14ac:dyDescent="0.3">
      <c r="B526" s="208" t="s">
        <v>717</v>
      </c>
      <c r="C526" s="209" t="s">
        <v>1461</v>
      </c>
      <c r="D526" s="210">
        <v>0</v>
      </c>
      <c r="E526" s="210">
        <v>21505.33</v>
      </c>
      <c r="F526" s="210">
        <v>829244.83</v>
      </c>
      <c r="G526" s="210">
        <v>-807739.5</v>
      </c>
      <c r="H526" s="211">
        <v>-807739.5</v>
      </c>
    </row>
    <row r="527" spans="2:8" x14ac:dyDescent="0.25">
      <c r="B527" s="109" t="s">
        <v>718</v>
      </c>
      <c r="C527" s="109" t="s">
        <v>1462</v>
      </c>
      <c r="D527" s="110">
        <v>3444642.62</v>
      </c>
      <c r="E527" s="110">
        <v>0</v>
      </c>
      <c r="F527" s="110">
        <v>0</v>
      </c>
      <c r="G527" s="110">
        <v>0</v>
      </c>
      <c r="H527" s="110">
        <v>3444642.62</v>
      </c>
    </row>
    <row r="528" spans="2:8" x14ac:dyDescent="0.25">
      <c r="B528" s="27" t="s">
        <v>719</v>
      </c>
      <c r="C528" s="27" t="s">
        <v>1463</v>
      </c>
      <c r="D528" s="31">
        <v>62316.56</v>
      </c>
      <c r="E528" s="31">
        <v>0</v>
      </c>
      <c r="F528" s="31">
        <v>0</v>
      </c>
      <c r="G528" s="31">
        <v>0</v>
      </c>
      <c r="H528" s="31">
        <v>62316.56</v>
      </c>
    </row>
    <row r="529" spans="2:8" x14ac:dyDescent="0.25">
      <c r="B529" s="27" t="s">
        <v>720</v>
      </c>
      <c r="C529" s="27" t="s">
        <v>1464</v>
      </c>
      <c r="D529" s="31">
        <v>25784.93</v>
      </c>
      <c r="E529" s="31">
        <v>0</v>
      </c>
      <c r="F529" s="31">
        <v>0</v>
      </c>
      <c r="G529" s="31">
        <v>0</v>
      </c>
      <c r="H529" s="31">
        <v>25784.93</v>
      </c>
    </row>
    <row r="530" spans="2:8" x14ac:dyDescent="0.25">
      <c r="B530" s="27" t="s">
        <v>721</v>
      </c>
      <c r="C530" s="27" t="s">
        <v>1465</v>
      </c>
      <c r="D530" s="31">
        <v>17640</v>
      </c>
      <c r="E530" s="31">
        <v>0</v>
      </c>
      <c r="F530" s="31">
        <v>0</v>
      </c>
      <c r="G530" s="31">
        <v>0</v>
      </c>
      <c r="H530" s="31">
        <v>17640</v>
      </c>
    </row>
    <row r="531" spans="2:8" x14ac:dyDescent="0.25">
      <c r="B531" s="27" t="s">
        <v>722</v>
      </c>
      <c r="C531" s="27" t="s">
        <v>1466</v>
      </c>
      <c r="D531" s="31">
        <v>177312.52</v>
      </c>
      <c r="E531" s="31">
        <v>0</v>
      </c>
      <c r="F531" s="31">
        <v>0</v>
      </c>
      <c r="G531" s="31">
        <v>0</v>
      </c>
      <c r="H531" s="31">
        <v>177312.52</v>
      </c>
    </row>
    <row r="532" spans="2:8" x14ac:dyDescent="0.25">
      <c r="B532" s="27" t="s">
        <v>764</v>
      </c>
      <c r="C532" s="27" t="s">
        <v>1467</v>
      </c>
      <c r="D532" s="31">
        <v>77247.45</v>
      </c>
      <c r="E532" s="31">
        <v>0</v>
      </c>
      <c r="F532" s="31">
        <v>0</v>
      </c>
      <c r="G532" s="31">
        <v>0</v>
      </c>
      <c r="H532" s="31">
        <v>77247.45</v>
      </c>
    </row>
    <row r="533" spans="2:8" x14ac:dyDescent="0.25">
      <c r="B533" s="27" t="s">
        <v>723</v>
      </c>
      <c r="C533" s="27" t="s">
        <v>375</v>
      </c>
      <c r="D533" s="31">
        <v>-3727696.63</v>
      </c>
      <c r="E533" s="31">
        <v>0</v>
      </c>
      <c r="F533" s="31">
        <v>0</v>
      </c>
      <c r="G533" s="31">
        <v>0</v>
      </c>
      <c r="H533" s="31">
        <v>-3727696.63</v>
      </c>
    </row>
    <row r="534" spans="2:8" x14ac:dyDescent="0.25">
      <c r="B534" s="27" t="s">
        <v>765</v>
      </c>
      <c r="C534" s="27" t="s">
        <v>1468</v>
      </c>
      <c r="D534" s="31">
        <v>-77247.45</v>
      </c>
      <c r="E534" s="31">
        <v>0</v>
      </c>
      <c r="F534" s="31">
        <v>0</v>
      </c>
      <c r="G534" s="31">
        <v>0</v>
      </c>
      <c r="H534" s="31">
        <v>-77247.45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84"/>
  <sheetViews>
    <sheetView tabSelected="1" topLeftCell="C1" zoomScale="115" zoomScaleNormal="115" workbookViewId="0">
      <selection activeCell="K1" sqref="K1:K1048576"/>
    </sheetView>
  </sheetViews>
  <sheetFormatPr baseColWidth="10" defaultColWidth="10.85546875" defaultRowHeight="15" x14ac:dyDescent="0.25"/>
  <cols>
    <col min="1" max="1" width="10.85546875" style="6"/>
    <col min="2" max="2" width="6.5703125" style="11" bestFit="1" customWidth="1"/>
    <col min="3" max="3" width="56.42578125" style="6" customWidth="1"/>
    <col min="4" max="4" width="9" style="21" bestFit="1" customWidth="1"/>
    <col min="5" max="5" width="13.140625" style="6" bestFit="1" customWidth="1"/>
    <col min="6" max="6" width="3.28515625" style="6" customWidth="1"/>
    <col min="7" max="8" width="1.7109375" style="6" customWidth="1"/>
    <col min="9" max="9" width="3.5703125" style="6" customWidth="1"/>
    <col min="10" max="10" width="1.5703125" style="6" customWidth="1"/>
    <col min="11" max="11" width="77" style="6" customWidth="1"/>
    <col min="12" max="16384" width="10.85546875" style="6"/>
  </cols>
  <sheetData>
    <row r="2" spans="2:11" x14ac:dyDescent="0.25">
      <c r="B2" s="213" t="s">
        <v>774</v>
      </c>
      <c r="C2" s="213"/>
      <c r="D2" s="213"/>
      <c r="E2" s="213"/>
    </row>
    <row r="3" spans="2:11" x14ac:dyDescent="0.25">
      <c r="B3" s="213" t="s">
        <v>849</v>
      </c>
      <c r="C3" s="213"/>
      <c r="D3" s="213"/>
      <c r="E3" s="213"/>
    </row>
    <row r="4" spans="2:11" x14ac:dyDescent="0.25">
      <c r="B4" s="213" t="s">
        <v>413</v>
      </c>
      <c r="C4" s="213"/>
      <c r="D4" s="213"/>
      <c r="E4" s="213"/>
    </row>
    <row r="5" spans="2:11" x14ac:dyDescent="0.25">
      <c r="B5" s="213" t="s">
        <v>1469</v>
      </c>
      <c r="C5" s="213"/>
      <c r="D5" s="213"/>
      <c r="E5" s="213"/>
    </row>
    <row r="6" spans="2:11" x14ac:dyDescent="0.25">
      <c r="B6" s="13"/>
      <c r="C6" s="13"/>
      <c r="D6" s="13" t="s">
        <v>414</v>
      </c>
      <c r="E6" s="13">
        <v>17</v>
      </c>
    </row>
    <row r="8" spans="2:11" x14ac:dyDescent="0.25">
      <c r="B8" s="4" t="s">
        <v>409</v>
      </c>
      <c r="C8" s="7" t="s">
        <v>410</v>
      </c>
      <c r="D8" s="7" t="s">
        <v>411</v>
      </c>
      <c r="E8" s="8" t="s">
        <v>412</v>
      </c>
    </row>
    <row r="9" spans="2:11" x14ac:dyDescent="0.25">
      <c r="B9" s="1">
        <v>1</v>
      </c>
      <c r="C9" s="1" t="s">
        <v>0</v>
      </c>
      <c r="D9" s="18"/>
      <c r="E9" s="5">
        <f t="shared" ref="E9" si="0">E10+E19+E59+E77+E114+E125+E143+E156</f>
        <v>69449427.959999993</v>
      </c>
      <c r="G9" s="23">
        <f>+'MOVIMIENTOS DIC-2019'!J2</f>
        <v>72785789.160000011</v>
      </c>
      <c r="H9" s="23">
        <f>+E9-G9</f>
        <v>-3336361.2000000179</v>
      </c>
      <c r="K9" s="6" t="str">
        <f>"INSERT INTO b_13(codigo_cuenta_b13, saldo_cuenta_b13)VALUES('"&amp;B9&amp;"', "&amp;E9&amp;");"</f>
        <v>INSERT INTO b_13(codigo_cuenta_b13, saldo_cuenta_b13)VALUES('1', 69449427.96);</v>
      </c>
    </row>
    <row r="10" spans="2:11" x14ac:dyDescent="0.25">
      <c r="B10" s="1">
        <v>11</v>
      </c>
      <c r="C10" s="1" t="s">
        <v>1</v>
      </c>
      <c r="D10" s="18">
        <v>1</v>
      </c>
      <c r="E10" s="5">
        <f t="shared" ref="E10" si="1">E11+E14+E18</f>
        <v>6055831.5499999998</v>
      </c>
      <c r="K10" s="6" t="str">
        <f t="shared" ref="K10:K73" si="2">"INSERT INTO b_13(codigo_cuenta_b13, saldo_cuenta_b13)VALUES('"&amp;B10&amp;"', "&amp;E10&amp;");"</f>
        <v>INSERT INTO b_13(codigo_cuenta_b13, saldo_cuenta_b13)VALUES('11', 6055831.55);</v>
      </c>
    </row>
    <row r="11" spans="2:11" x14ac:dyDescent="0.25">
      <c r="B11" s="1">
        <v>1101</v>
      </c>
      <c r="C11" s="1" t="s">
        <v>2</v>
      </c>
      <c r="D11" s="18"/>
      <c r="E11" s="5">
        <f>+E12+E13</f>
        <v>2086.9499999999998</v>
      </c>
      <c r="K11" s="6" t="str">
        <f t="shared" si="2"/>
        <v>INSERT INTO b_13(codigo_cuenta_b13, saldo_cuenta_b13)VALUES('1101', 2086.95);</v>
      </c>
    </row>
    <row r="12" spans="2:11" x14ac:dyDescent="0.25">
      <c r="B12" s="2">
        <v>110105</v>
      </c>
      <c r="C12" s="2" t="s">
        <v>3</v>
      </c>
      <c r="D12" s="19"/>
      <c r="E12" s="9">
        <v>1286.95</v>
      </c>
      <c r="K12" s="6" t="str">
        <f t="shared" si="2"/>
        <v>INSERT INTO b_13(codigo_cuenta_b13, saldo_cuenta_b13)VALUES('110105', 1286.95);</v>
      </c>
    </row>
    <row r="13" spans="2:11" x14ac:dyDescent="0.25">
      <c r="B13" s="2">
        <f>B12+5</f>
        <v>110110</v>
      </c>
      <c r="C13" s="2" t="s">
        <v>4</v>
      </c>
      <c r="D13" s="19"/>
      <c r="E13" s="9">
        <v>800</v>
      </c>
      <c r="K13" s="6" t="str">
        <f t="shared" si="2"/>
        <v>INSERT INTO b_13(codigo_cuenta_b13, saldo_cuenta_b13)VALUES('110110', 800);</v>
      </c>
    </row>
    <row r="14" spans="2:11" x14ac:dyDescent="0.25">
      <c r="B14" s="1">
        <v>1102</v>
      </c>
      <c r="C14" s="1" t="s">
        <v>5</v>
      </c>
      <c r="D14" s="18"/>
      <c r="E14" s="5">
        <f t="shared" ref="E14" si="3">SUM(E15:E17)</f>
        <v>6053744.5999999996</v>
      </c>
      <c r="K14" s="6" t="str">
        <f t="shared" si="2"/>
        <v>INSERT INTO b_13(codigo_cuenta_b13, saldo_cuenta_b13)VALUES('1102', 6053744.6);</v>
      </c>
    </row>
    <row r="15" spans="2:11" x14ac:dyDescent="0.25">
      <c r="B15" s="2">
        <v>110205</v>
      </c>
      <c r="C15" s="2" t="s">
        <v>6</v>
      </c>
      <c r="D15" s="19"/>
      <c r="E15" s="9">
        <v>6053744.5999999996</v>
      </c>
      <c r="K15" s="6" t="str">
        <f t="shared" si="2"/>
        <v>INSERT INTO b_13(codigo_cuenta_b13, saldo_cuenta_b13)VALUES('110205', 6053744.6);</v>
      </c>
    </row>
    <row r="16" spans="2:11" x14ac:dyDescent="0.25">
      <c r="B16" s="2">
        <f>B15+5</f>
        <v>110210</v>
      </c>
      <c r="C16" s="2" t="s">
        <v>7</v>
      </c>
      <c r="D16" s="19"/>
      <c r="E16" s="9">
        <v>0</v>
      </c>
      <c r="K16" s="6" t="str">
        <f t="shared" si="2"/>
        <v>INSERT INTO b_13(codigo_cuenta_b13, saldo_cuenta_b13)VALUES('110210', 0);</v>
      </c>
    </row>
    <row r="17" spans="2:11" x14ac:dyDescent="0.25">
      <c r="B17" s="2">
        <f>B16+5</f>
        <v>110215</v>
      </c>
      <c r="C17" s="2" t="s">
        <v>8</v>
      </c>
      <c r="D17" s="19"/>
      <c r="E17" s="9">
        <v>0</v>
      </c>
      <c r="K17" s="6" t="str">
        <f t="shared" si="2"/>
        <v>INSERT INTO b_13(codigo_cuenta_b13, saldo_cuenta_b13)VALUES('110215', 0);</v>
      </c>
    </row>
    <row r="18" spans="2:11" x14ac:dyDescent="0.25">
      <c r="B18" s="1">
        <v>1103</v>
      </c>
      <c r="C18" s="3" t="s">
        <v>9</v>
      </c>
      <c r="D18" s="20"/>
      <c r="E18" s="5">
        <v>0</v>
      </c>
      <c r="K18" s="6" t="str">
        <f t="shared" si="2"/>
        <v>INSERT INTO b_13(codigo_cuenta_b13, saldo_cuenta_b13)VALUES('1103', 0);</v>
      </c>
    </row>
    <row r="19" spans="2:11" x14ac:dyDescent="0.25">
      <c r="B19" s="1">
        <v>12</v>
      </c>
      <c r="C19" s="1" t="s">
        <v>10</v>
      </c>
      <c r="D19" s="18">
        <v>2</v>
      </c>
      <c r="E19" s="5">
        <f t="shared" ref="E19" si="4">E20+E29+E35+E41+E45+E48+E51</f>
        <v>28484344.900000002</v>
      </c>
      <c r="K19" s="6" t="str">
        <f t="shared" si="2"/>
        <v>INSERT INTO b_13(codigo_cuenta_b13, saldo_cuenta_b13)VALUES('12', 28484344.9);</v>
      </c>
    </row>
    <row r="20" spans="2:11" x14ac:dyDescent="0.25">
      <c r="B20" s="1">
        <v>1201</v>
      </c>
      <c r="C20" s="1" t="s">
        <v>11</v>
      </c>
      <c r="D20" s="18"/>
      <c r="E20" s="5">
        <f t="shared" ref="E20" si="5">SUM(E21:E28)</f>
        <v>22713943.200000003</v>
      </c>
      <c r="K20" s="6" t="str">
        <f t="shared" si="2"/>
        <v>INSERT INTO b_13(codigo_cuenta_b13, saldo_cuenta_b13)VALUES('1201', 22713943.2);</v>
      </c>
    </row>
    <row r="21" spans="2:11" x14ac:dyDescent="0.25">
      <c r="B21" s="2">
        <v>120105</v>
      </c>
      <c r="C21" s="2" t="s">
        <v>12</v>
      </c>
      <c r="D21" s="19"/>
      <c r="E21" s="9">
        <v>22713943.200000003</v>
      </c>
      <c r="K21" s="6" t="str">
        <f t="shared" si="2"/>
        <v>INSERT INTO b_13(codigo_cuenta_b13, saldo_cuenta_b13)VALUES('120105', 22713943.2);</v>
      </c>
    </row>
    <row r="22" spans="2:11" x14ac:dyDescent="0.25">
      <c r="B22" s="2">
        <f t="shared" ref="B22:B27" si="6">B21+5</f>
        <v>120110</v>
      </c>
      <c r="C22" s="2" t="s">
        <v>13</v>
      </c>
      <c r="D22" s="19"/>
      <c r="E22" s="9">
        <v>0</v>
      </c>
      <c r="K22" s="6" t="str">
        <f t="shared" si="2"/>
        <v>INSERT INTO b_13(codigo_cuenta_b13, saldo_cuenta_b13)VALUES('120110', 0);</v>
      </c>
    </row>
    <row r="23" spans="2:11" x14ac:dyDescent="0.25">
      <c r="B23" s="2">
        <f t="shared" si="6"/>
        <v>120115</v>
      </c>
      <c r="C23" s="2" t="s">
        <v>14</v>
      </c>
      <c r="D23" s="19"/>
      <c r="E23" s="9">
        <v>0</v>
      </c>
      <c r="K23" s="6" t="str">
        <f t="shared" si="2"/>
        <v>INSERT INTO b_13(codigo_cuenta_b13, saldo_cuenta_b13)VALUES('120115', 0);</v>
      </c>
    </row>
    <row r="24" spans="2:11" x14ac:dyDescent="0.25">
      <c r="B24" s="2">
        <f t="shared" si="6"/>
        <v>120120</v>
      </c>
      <c r="C24" s="2" t="s">
        <v>15</v>
      </c>
      <c r="D24" s="19"/>
      <c r="E24" s="9">
        <v>0</v>
      </c>
      <c r="K24" s="6" t="str">
        <f t="shared" si="2"/>
        <v>INSERT INTO b_13(codigo_cuenta_b13, saldo_cuenta_b13)VALUES('120120', 0);</v>
      </c>
    </row>
    <row r="25" spans="2:11" x14ac:dyDescent="0.25">
      <c r="B25" s="2">
        <f t="shared" si="6"/>
        <v>120125</v>
      </c>
      <c r="C25" s="2" t="s">
        <v>16</v>
      </c>
      <c r="D25" s="19"/>
      <c r="E25" s="9">
        <v>0</v>
      </c>
      <c r="K25" s="6" t="str">
        <f t="shared" si="2"/>
        <v>INSERT INTO b_13(codigo_cuenta_b13, saldo_cuenta_b13)VALUES('120125', 0);</v>
      </c>
    </row>
    <row r="26" spans="2:11" x14ac:dyDescent="0.25">
      <c r="B26" s="2">
        <f t="shared" si="6"/>
        <v>120130</v>
      </c>
      <c r="C26" s="2" t="s">
        <v>17</v>
      </c>
      <c r="D26" s="19"/>
      <c r="E26" s="9">
        <v>0</v>
      </c>
      <c r="K26" s="6" t="str">
        <f t="shared" si="2"/>
        <v>INSERT INTO b_13(codigo_cuenta_b13, saldo_cuenta_b13)VALUES('120130', 0);</v>
      </c>
    </row>
    <row r="27" spans="2:11" x14ac:dyDescent="0.25">
      <c r="B27" s="2">
        <f t="shared" si="6"/>
        <v>120135</v>
      </c>
      <c r="C27" s="2" t="s">
        <v>18</v>
      </c>
      <c r="D27" s="19"/>
      <c r="E27" s="9">
        <v>0</v>
      </c>
      <c r="K27" s="6" t="str">
        <f t="shared" si="2"/>
        <v>INSERT INTO b_13(codigo_cuenta_b13, saldo_cuenta_b13)VALUES('120135', 0);</v>
      </c>
    </row>
    <row r="28" spans="2:11" x14ac:dyDescent="0.25">
      <c r="B28" s="2">
        <v>120190</v>
      </c>
      <c r="C28" s="2" t="s">
        <v>19</v>
      </c>
      <c r="D28" s="19"/>
      <c r="E28" s="9">
        <v>0</v>
      </c>
      <c r="K28" s="6" t="str">
        <f t="shared" si="2"/>
        <v>INSERT INTO b_13(codigo_cuenta_b13, saldo_cuenta_b13)VALUES('120190', 0);</v>
      </c>
    </row>
    <row r="29" spans="2:11" x14ac:dyDescent="0.25">
      <c r="B29" s="1">
        <v>1202</v>
      </c>
      <c r="C29" s="1" t="s">
        <v>20</v>
      </c>
      <c r="D29" s="18">
        <v>3</v>
      </c>
      <c r="E29" s="5">
        <f t="shared" ref="E29" si="7">SUM(E30:E34)</f>
        <v>5770401.6999999993</v>
      </c>
      <c r="K29" s="6" t="str">
        <f t="shared" si="2"/>
        <v>INSERT INTO b_13(codigo_cuenta_b13, saldo_cuenta_b13)VALUES('1202', 5770401.7);</v>
      </c>
    </row>
    <row r="30" spans="2:11" x14ac:dyDescent="0.25">
      <c r="B30" s="2">
        <v>120205</v>
      </c>
      <c r="C30" s="2" t="s">
        <v>14</v>
      </c>
      <c r="D30" s="19"/>
      <c r="E30" s="9">
        <v>0</v>
      </c>
      <c r="K30" s="6" t="str">
        <f t="shared" si="2"/>
        <v>INSERT INTO b_13(codigo_cuenta_b13, saldo_cuenta_b13)VALUES('120205', 0);</v>
      </c>
    </row>
    <row r="31" spans="2:11" x14ac:dyDescent="0.25">
      <c r="B31" s="2">
        <f>B30+5</f>
        <v>120210</v>
      </c>
      <c r="C31" s="2" t="s">
        <v>21</v>
      </c>
      <c r="D31" s="19"/>
      <c r="E31" s="9">
        <v>0</v>
      </c>
      <c r="K31" s="6" t="str">
        <f t="shared" si="2"/>
        <v>INSERT INTO b_13(codigo_cuenta_b13, saldo_cuenta_b13)VALUES('120210', 0);</v>
      </c>
    </row>
    <row r="32" spans="2:11" x14ac:dyDescent="0.25">
      <c r="B32" s="2">
        <f>B31+5</f>
        <v>120215</v>
      </c>
      <c r="C32" s="2" t="s">
        <v>22</v>
      </c>
      <c r="D32" s="19"/>
      <c r="E32" s="9">
        <v>5770401.6999999993</v>
      </c>
      <c r="K32" s="6" t="str">
        <f t="shared" si="2"/>
        <v>INSERT INTO b_13(codigo_cuenta_b13, saldo_cuenta_b13)VALUES('120215', 5770401.7);</v>
      </c>
    </row>
    <row r="33" spans="2:11" x14ac:dyDescent="0.25">
      <c r="B33" s="2">
        <f>B32+5</f>
        <v>120220</v>
      </c>
      <c r="C33" s="2" t="s">
        <v>23</v>
      </c>
      <c r="D33" s="19"/>
      <c r="E33" s="9">
        <v>0</v>
      </c>
      <c r="K33" s="6" t="str">
        <f t="shared" si="2"/>
        <v>INSERT INTO b_13(codigo_cuenta_b13, saldo_cuenta_b13)VALUES('120220', 0);</v>
      </c>
    </row>
    <row r="34" spans="2:11" x14ac:dyDescent="0.25">
      <c r="B34" s="2">
        <v>120290</v>
      </c>
      <c r="C34" s="2" t="s">
        <v>19</v>
      </c>
      <c r="D34" s="19"/>
      <c r="E34" s="9">
        <v>0</v>
      </c>
      <c r="K34" s="6" t="str">
        <f t="shared" si="2"/>
        <v>INSERT INTO b_13(codigo_cuenta_b13, saldo_cuenta_b13)VALUES('120290', 0);</v>
      </c>
    </row>
    <row r="35" spans="2:11" x14ac:dyDescent="0.25">
      <c r="B35" s="1">
        <v>1203</v>
      </c>
      <c r="C35" s="1" t="s">
        <v>24</v>
      </c>
      <c r="D35" s="18">
        <v>4</v>
      </c>
      <c r="E35" s="5">
        <f t="shared" ref="E35" si="8">SUM(E36:E40)</f>
        <v>0</v>
      </c>
      <c r="K35" s="6" t="str">
        <f t="shared" si="2"/>
        <v>INSERT INTO b_13(codigo_cuenta_b13, saldo_cuenta_b13)VALUES('1203', 0);</v>
      </c>
    </row>
    <row r="36" spans="2:11" x14ac:dyDescent="0.25">
      <c r="B36" s="2">
        <v>120305</v>
      </c>
      <c r="C36" s="2" t="s">
        <v>12</v>
      </c>
      <c r="D36" s="19"/>
      <c r="E36" s="9">
        <v>0</v>
      </c>
      <c r="K36" s="6" t="str">
        <f t="shared" si="2"/>
        <v>INSERT INTO b_13(codigo_cuenta_b13, saldo_cuenta_b13)VALUES('120305', 0);</v>
      </c>
    </row>
    <row r="37" spans="2:11" x14ac:dyDescent="0.25">
      <c r="B37" s="2">
        <f>B36+5</f>
        <v>120310</v>
      </c>
      <c r="C37" s="2" t="s">
        <v>13</v>
      </c>
      <c r="D37" s="19"/>
      <c r="E37" s="9">
        <v>0</v>
      </c>
      <c r="K37" s="6" t="str">
        <f t="shared" si="2"/>
        <v>INSERT INTO b_13(codigo_cuenta_b13, saldo_cuenta_b13)VALUES('120310', 0);</v>
      </c>
    </row>
    <row r="38" spans="2:11" x14ac:dyDescent="0.25">
      <c r="B38" s="2">
        <f>B37+5</f>
        <v>120315</v>
      </c>
      <c r="C38" s="2" t="s">
        <v>14</v>
      </c>
      <c r="D38" s="19"/>
      <c r="E38" s="9">
        <v>0</v>
      </c>
      <c r="K38" s="6" t="str">
        <f t="shared" si="2"/>
        <v>INSERT INTO b_13(codigo_cuenta_b13, saldo_cuenta_b13)VALUES('120315', 0);</v>
      </c>
    </row>
    <row r="39" spans="2:11" x14ac:dyDescent="0.25">
      <c r="B39" s="2">
        <f>B38+5</f>
        <v>120320</v>
      </c>
      <c r="C39" s="2" t="s">
        <v>25</v>
      </c>
      <c r="D39" s="19"/>
      <c r="E39" s="9">
        <v>0</v>
      </c>
      <c r="K39" s="6" t="str">
        <f t="shared" si="2"/>
        <v>INSERT INTO b_13(codigo_cuenta_b13, saldo_cuenta_b13)VALUES('120320', 0);</v>
      </c>
    </row>
    <row r="40" spans="2:11" x14ac:dyDescent="0.25">
      <c r="B40" s="2">
        <f>B39+5</f>
        <v>120325</v>
      </c>
      <c r="C40" s="2" t="s">
        <v>26</v>
      </c>
      <c r="D40" s="19"/>
      <c r="E40" s="9">
        <v>0</v>
      </c>
      <c r="K40" s="6" t="str">
        <f t="shared" si="2"/>
        <v>INSERT INTO b_13(codigo_cuenta_b13, saldo_cuenta_b13)VALUES('120325', 0);</v>
      </c>
    </row>
    <row r="41" spans="2:11" x14ac:dyDescent="0.25">
      <c r="B41" s="1">
        <v>1204</v>
      </c>
      <c r="C41" s="1" t="s">
        <v>27</v>
      </c>
      <c r="D41" s="18">
        <v>5</v>
      </c>
      <c r="E41" s="5">
        <f t="shared" ref="E41" si="9">SUM(E42:E44)</f>
        <v>0</v>
      </c>
      <c r="K41" s="6" t="str">
        <f t="shared" si="2"/>
        <v>INSERT INTO b_13(codigo_cuenta_b13, saldo_cuenta_b13)VALUES('1204', 0);</v>
      </c>
    </row>
    <row r="42" spans="2:11" x14ac:dyDescent="0.25">
      <c r="B42" s="2">
        <v>120405</v>
      </c>
      <c r="C42" s="2" t="s">
        <v>14</v>
      </c>
      <c r="D42" s="19"/>
      <c r="E42" s="9">
        <v>0</v>
      </c>
      <c r="K42" s="6" t="str">
        <f t="shared" si="2"/>
        <v>INSERT INTO b_13(codigo_cuenta_b13, saldo_cuenta_b13)VALUES('120405', 0);</v>
      </c>
    </row>
    <row r="43" spans="2:11" x14ac:dyDescent="0.25">
      <c r="B43" s="2">
        <f>B42+5</f>
        <v>120410</v>
      </c>
      <c r="C43" s="2" t="s">
        <v>28</v>
      </c>
      <c r="D43" s="19"/>
      <c r="E43" s="9">
        <v>0</v>
      </c>
      <c r="K43" s="6" t="str">
        <f t="shared" si="2"/>
        <v>INSERT INTO b_13(codigo_cuenta_b13, saldo_cuenta_b13)VALUES('120410', 0);</v>
      </c>
    </row>
    <row r="44" spans="2:11" x14ac:dyDescent="0.25">
      <c r="B44" s="2">
        <f>B43+5</f>
        <v>120415</v>
      </c>
      <c r="C44" s="2" t="s">
        <v>29</v>
      </c>
      <c r="D44" s="19"/>
      <c r="E44" s="9">
        <v>0</v>
      </c>
      <c r="K44" s="6" t="str">
        <f t="shared" si="2"/>
        <v>INSERT INTO b_13(codigo_cuenta_b13, saldo_cuenta_b13)VALUES('120415', 0);</v>
      </c>
    </row>
    <row r="45" spans="2:11" x14ac:dyDescent="0.25">
      <c r="B45" s="1">
        <v>1205</v>
      </c>
      <c r="C45" s="1" t="s">
        <v>30</v>
      </c>
      <c r="D45" s="18"/>
      <c r="E45" s="5">
        <f t="shared" ref="E45" si="10">+E46+E47</f>
        <v>0</v>
      </c>
      <c r="K45" s="6" t="str">
        <f t="shared" si="2"/>
        <v>INSERT INTO b_13(codigo_cuenta_b13, saldo_cuenta_b13)VALUES('1205', 0);</v>
      </c>
    </row>
    <row r="46" spans="2:11" x14ac:dyDescent="0.25">
      <c r="B46" s="2">
        <v>120505</v>
      </c>
      <c r="C46" s="2" t="s">
        <v>14</v>
      </c>
      <c r="D46" s="19"/>
      <c r="E46" s="9">
        <v>0</v>
      </c>
      <c r="K46" s="6" t="str">
        <f t="shared" si="2"/>
        <v>INSERT INTO b_13(codigo_cuenta_b13, saldo_cuenta_b13)VALUES('120505', 0);</v>
      </c>
    </row>
    <row r="47" spans="2:11" x14ac:dyDescent="0.25">
      <c r="B47" s="2">
        <f>+B46+5</f>
        <v>120510</v>
      </c>
      <c r="C47" s="2" t="s">
        <v>31</v>
      </c>
      <c r="D47" s="19"/>
      <c r="E47" s="9">
        <v>0</v>
      </c>
      <c r="K47" s="6" t="str">
        <f t="shared" si="2"/>
        <v>INSERT INTO b_13(codigo_cuenta_b13, saldo_cuenta_b13)VALUES('120510', 0);</v>
      </c>
    </row>
    <row r="48" spans="2:11" x14ac:dyDescent="0.25">
      <c r="B48" s="1">
        <v>1206</v>
      </c>
      <c r="C48" s="1" t="s">
        <v>32</v>
      </c>
      <c r="D48" s="18"/>
      <c r="E48" s="5">
        <f t="shared" ref="E48" si="11">SUM(E49:E50)</f>
        <v>0</v>
      </c>
      <c r="K48" s="6" t="str">
        <f t="shared" si="2"/>
        <v>INSERT INTO b_13(codigo_cuenta_b13, saldo_cuenta_b13)VALUES('1206', 0);</v>
      </c>
    </row>
    <row r="49" spans="2:11" x14ac:dyDescent="0.25">
      <c r="B49" s="2">
        <v>120605</v>
      </c>
      <c r="C49" s="2" t="s">
        <v>14</v>
      </c>
      <c r="D49" s="19"/>
      <c r="E49" s="9">
        <v>0</v>
      </c>
      <c r="K49" s="6" t="str">
        <f t="shared" si="2"/>
        <v>INSERT INTO b_13(codigo_cuenta_b13, saldo_cuenta_b13)VALUES('120605', 0);</v>
      </c>
    </row>
    <row r="50" spans="2:11" x14ac:dyDescent="0.25">
      <c r="B50" s="2">
        <f>+B49+5</f>
        <v>120610</v>
      </c>
      <c r="C50" s="2" t="s">
        <v>31</v>
      </c>
      <c r="D50" s="19"/>
      <c r="E50" s="9">
        <v>0</v>
      </c>
      <c r="K50" s="6" t="str">
        <f t="shared" si="2"/>
        <v>INSERT INTO b_13(codigo_cuenta_b13, saldo_cuenta_b13)VALUES('120610', 0);</v>
      </c>
    </row>
    <row r="51" spans="2:11" x14ac:dyDescent="0.25">
      <c r="B51" s="1">
        <v>1299</v>
      </c>
      <c r="C51" s="1" t="s">
        <v>33</v>
      </c>
      <c r="D51" s="18">
        <v>6</v>
      </c>
      <c r="E51" s="5">
        <f t="shared" ref="E51" si="12">SUM(E52:E58)</f>
        <v>0</v>
      </c>
      <c r="K51" s="6" t="str">
        <f t="shared" si="2"/>
        <v>INSERT INTO b_13(codigo_cuenta_b13, saldo_cuenta_b13)VALUES('1299', 0);</v>
      </c>
    </row>
    <row r="52" spans="2:11" x14ac:dyDescent="0.25">
      <c r="B52" s="2">
        <v>129905</v>
      </c>
      <c r="C52" s="2" t="s">
        <v>34</v>
      </c>
      <c r="D52" s="19"/>
      <c r="E52" s="9">
        <v>0</v>
      </c>
      <c r="K52" s="6" t="str">
        <f t="shared" si="2"/>
        <v>INSERT INTO b_13(codigo_cuenta_b13, saldo_cuenta_b13)VALUES('129905', 0);</v>
      </c>
    </row>
    <row r="53" spans="2:11" x14ac:dyDescent="0.25">
      <c r="B53" s="2">
        <f>+B52+5</f>
        <v>129910</v>
      </c>
      <c r="C53" s="2" t="s">
        <v>35</v>
      </c>
      <c r="D53" s="19"/>
      <c r="E53" s="9">
        <v>0</v>
      </c>
      <c r="K53" s="6" t="str">
        <f t="shared" si="2"/>
        <v>INSERT INTO b_13(codigo_cuenta_b13, saldo_cuenta_b13)VALUES('129910', 0);</v>
      </c>
    </row>
    <row r="54" spans="2:11" x14ac:dyDescent="0.25">
      <c r="B54" s="2">
        <f>+B53+5</f>
        <v>129915</v>
      </c>
      <c r="C54" s="2" t="s">
        <v>36</v>
      </c>
      <c r="D54" s="19"/>
      <c r="E54" s="9">
        <v>0</v>
      </c>
      <c r="K54" s="6" t="str">
        <f t="shared" si="2"/>
        <v>INSERT INTO b_13(codigo_cuenta_b13, saldo_cuenta_b13)VALUES('129915', 0);</v>
      </c>
    </row>
    <row r="55" spans="2:11" x14ac:dyDescent="0.25">
      <c r="B55" s="2">
        <f>+B54+5</f>
        <v>129920</v>
      </c>
      <c r="C55" s="2" t="s">
        <v>37</v>
      </c>
      <c r="D55" s="19"/>
      <c r="E55" s="9">
        <v>0</v>
      </c>
      <c r="K55" s="6" t="str">
        <f t="shared" si="2"/>
        <v>INSERT INTO b_13(codigo_cuenta_b13, saldo_cuenta_b13)VALUES('129920', 0);</v>
      </c>
    </row>
    <row r="56" spans="2:11" x14ac:dyDescent="0.25">
      <c r="B56" s="2">
        <f>+B55+5</f>
        <v>129925</v>
      </c>
      <c r="C56" s="2" t="s">
        <v>38</v>
      </c>
      <c r="D56" s="19"/>
      <c r="E56" s="9">
        <v>0</v>
      </c>
      <c r="K56" s="6" t="str">
        <f t="shared" si="2"/>
        <v>INSERT INTO b_13(codigo_cuenta_b13, saldo_cuenta_b13)VALUES('129925', 0);</v>
      </c>
    </row>
    <row r="57" spans="2:11" x14ac:dyDescent="0.25">
      <c r="B57" s="2">
        <f>+B56+5</f>
        <v>129930</v>
      </c>
      <c r="C57" s="2" t="s">
        <v>39</v>
      </c>
      <c r="D57" s="19"/>
      <c r="E57" s="9">
        <v>0</v>
      </c>
      <c r="K57" s="6" t="str">
        <f t="shared" si="2"/>
        <v>INSERT INTO b_13(codigo_cuenta_b13, saldo_cuenta_b13)VALUES('129930', 0);</v>
      </c>
    </row>
    <row r="58" spans="2:11" x14ac:dyDescent="0.25">
      <c r="B58" s="2">
        <v>129990</v>
      </c>
      <c r="C58" s="2" t="s">
        <v>40</v>
      </c>
      <c r="D58" s="19"/>
      <c r="E58" s="9"/>
      <c r="K58" s="6" t="str">
        <f t="shared" si="2"/>
        <v>INSERT INTO b_13(codigo_cuenta_b13, saldo_cuenta_b13)VALUES('129990', );</v>
      </c>
    </row>
    <row r="59" spans="2:11" x14ac:dyDescent="0.25">
      <c r="B59" s="1">
        <v>13</v>
      </c>
      <c r="C59" s="1" t="s">
        <v>41</v>
      </c>
      <c r="D59" s="18">
        <v>7</v>
      </c>
      <c r="E59" s="5">
        <f t="shared" ref="E59" si="13">SUM(E60:E72)</f>
        <v>31037644.130000003</v>
      </c>
      <c r="K59" s="6" t="str">
        <f t="shared" si="2"/>
        <v>INSERT INTO b_13(codigo_cuenta_b13, saldo_cuenta_b13)VALUES('13', 31037644.13);</v>
      </c>
    </row>
    <row r="60" spans="2:11" x14ac:dyDescent="0.25">
      <c r="B60" s="2">
        <v>1301</v>
      </c>
      <c r="C60" s="2" t="s">
        <v>42</v>
      </c>
      <c r="D60" s="19"/>
      <c r="E60" s="9">
        <v>27728688.650000002</v>
      </c>
      <c r="G60" s="22"/>
      <c r="K60" s="6" t="str">
        <f t="shared" si="2"/>
        <v>INSERT INTO b_13(codigo_cuenta_b13, saldo_cuenta_b13)VALUES('1301', 27728688.65);</v>
      </c>
    </row>
    <row r="61" spans="2:11" x14ac:dyDescent="0.25">
      <c r="B61" s="2">
        <f t="shared" ref="B61:B71" si="14">+B60+1</f>
        <v>1302</v>
      </c>
      <c r="C61" s="2" t="s">
        <v>43</v>
      </c>
      <c r="D61" s="19"/>
      <c r="E61" s="9">
        <v>0</v>
      </c>
      <c r="K61" s="6" t="str">
        <f t="shared" si="2"/>
        <v>INSERT INTO b_13(codigo_cuenta_b13, saldo_cuenta_b13)VALUES('1302', 0);</v>
      </c>
    </row>
    <row r="62" spans="2:11" x14ac:dyDescent="0.25">
      <c r="B62" s="2">
        <f t="shared" si="14"/>
        <v>1303</v>
      </c>
      <c r="C62" s="2" t="s">
        <v>44</v>
      </c>
      <c r="D62" s="19"/>
      <c r="E62" s="9">
        <v>354794.14</v>
      </c>
      <c r="K62" s="6" t="str">
        <f t="shared" si="2"/>
        <v>INSERT INTO b_13(codigo_cuenta_b13, saldo_cuenta_b13)VALUES('1303', 354794.14);</v>
      </c>
    </row>
    <row r="63" spans="2:11" x14ac:dyDescent="0.25">
      <c r="B63" s="2">
        <f t="shared" si="14"/>
        <v>1304</v>
      </c>
      <c r="C63" s="2" t="s">
        <v>45</v>
      </c>
      <c r="D63" s="19"/>
      <c r="E63" s="9">
        <v>1502286.03</v>
      </c>
      <c r="K63" s="6" t="str">
        <f t="shared" si="2"/>
        <v>INSERT INTO b_13(codigo_cuenta_b13, saldo_cuenta_b13)VALUES('1304', 1502286.03);</v>
      </c>
    </row>
    <row r="64" spans="2:11" x14ac:dyDescent="0.25">
      <c r="B64" s="2">
        <f t="shared" si="14"/>
        <v>1305</v>
      </c>
      <c r="C64" s="2" t="s">
        <v>46</v>
      </c>
      <c r="D64" s="19"/>
      <c r="E64" s="9">
        <v>0</v>
      </c>
      <c r="K64" s="6" t="str">
        <f t="shared" si="2"/>
        <v>INSERT INTO b_13(codigo_cuenta_b13, saldo_cuenta_b13)VALUES('1305', 0);</v>
      </c>
    </row>
    <row r="65" spans="2:11" x14ac:dyDescent="0.25">
      <c r="B65" s="2">
        <f t="shared" si="14"/>
        <v>1306</v>
      </c>
      <c r="C65" s="2" t="s">
        <v>47</v>
      </c>
      <c r="D65" s="19"/>
      <c r="E65" s="9">
        <v>0</v>
      </c>
      <c r="K65" s="6" t="str">
        <f t="shared" si="2"/>
        <v>INSERT INTO b_13(codigo_cuenta_b13, saldo_cuenta_b13)VALUES('1306', 0);</v>
      </c>
    </row>
    <row r="66" spans="2:11" x14ac:dyDescent="0.25">
      <c r="B66" s="2">
        <f t="shared" si="14"/>
        <v>1307</v>
      </c>
      <c r="C66" s="2" t="s">
        <v>48</v>
      </c>
      <c r="D66" s="19"/>
      <c r="E66" s="9">
        <v>0</v>
      </c>
      <c r="K66" s="6" t="str">
        <f t="shared" si="2"/>
        <v>INSERT INTO b_13(codigo_cuenta_b13, saldo_cuenta_b13)VALUES('1307', 0);</v>
      </c>
    </row>
    <row r="67" spans="2:11" x14ac:dyDescent="0.25">
      <c r="B67" s="2">
        <f t="shared" si="14"/>
        <v>1308</v>
      </c>
      <c r="C67" s="2" t="s">
        <v>49</v>
      </c>
      <c r="D67" s="19"/>
      <c r="E67" s="9">
        <v>0</v>
      </c>
      <c r="K67" s="6" t="str">
        <f t="shared" si="2"/>
        <v>INSERT INTO b_13(codigo_cuenta_b13, saldo_cuenta_b13)VALUES('1308', 0);</v>
      </c>
    </row>
    <row r="68" spans="2:11" x14ac:dyDescent="0.25">
      <c r="B68" s="2">
        <f t="shared" si="14"/>
        <v>1309</v>
      </c>
      <c r="C68" s="2" t="s">
        <v>50</v>
      </c>
      <c r="D68" s="19"/>
      <c r="E68" s="9">
        <v>1946215.93</v>
      </c>
      <c r="K68" s="6" t="str">
        <f t="shared" si="2"/>
        <v>INSERT INTO b_13(codigo_cuenta_b13, saldo_cuenta_b13)VALUES('1309', 1946215.93);</v>
      </c>
    </row>
    <row r="69" spans="2:11" x14ac:dyDescent="0.25">
      <c r="B69" s="2">
        <f t="shared" si="14"/>
        <v>1310</v>
      </c>
      <c r="C69" s="2" t="s">
        <v>51</v>
      </c>
      <c r="D69" s="19"/>
      <c r="E69" s="9">
        <v>0</v>
      </c>
      <c r="K69" s="6" t="str">
        <f t="shared" si="2"/>
        <v>INSERT INTO b_13(codigo_cuenta_b13, saldo_cuenta_b13)VALUES('1310', 0);</v>
      </c>
    </row>
    <row r="70" spans="2:11" x14ac:dyDescent="0.25">
      <c r="B70" s="2">
        <f t="shared" si="14"/>
        <v>1311</v>
      </c>
      <c r="C70" s="2" t="s">
        <v>52</v>
      </c>
      <c r="D70" s="19"/>
      <c r="E70" s="9">
        <v>0</v>
      </c>
      <c r="K70" s="6" t="str">
        <f t="shared" si="2"/>
        <v>INSERT INTO b_13(codigo_cuenta_b13, saldo_cuenta_b13)VALUES('1311', 0);</v>
      </c>
    </row>
    <row r="71" spans="2:11" x14ac:dyDescent="0.25">
      <c r="B71" s="2">
        <f t="shared" si="14"/>
        <v>1312</v>
      </c>
      <c r="C71" s="2" t="s">
        <v>53</v>
      </c>
      <c r="D71" s="19"/>
      <c r="E71" s="9">
        <v>42291.7</v>
      </c>
      <c r="K71" s="6" t="str">
        <f t="shared" si="2"/>
        <v>INSERT INTO b_13(codigo_cuenta_b13, saldo_cuenta_b13)VALUES('1312', 42291.7);</v>
      </c>
    </row>
    <row r="72" spans="2:11" x14ac:dyDescent="0.25">
      <c r="B72" s="1">
        <v>1399</v>
      </c>
      <c r="C72" s="1" t="s">
        <v>54</v>
      </c>
      <c r="D72" s="18">
        <v>8</v>
      </c>
      <c r="E72" s="5">
        <f t="shared" ref="E72" si="15">SUM(E73:E76)</f>
        <v>-536632.31999999995</v>
      </c>
      <c r="K72" s="6" t="str">
        <f t="shared" si="2"/>
        <v>INSERT INTO b_13(codigo_cuenta_b13, saldo_cuenta_b13)VALUES('1399', -536632.32);</v>
      </c>
    </row>
    <row r="73" spans="2:11" x14ac:dyDescent="0.25">
      <c r="B73" s="2">
        <v>139905</v>
      </c>
      <c r="C73" s="2" t="s">
        <v>55</v>
      </c>
      <c r="D73" s="19"/>
      <c r="E73" s="9">
        <v>-489855.66</v>
      </c>
      <c r="F73" s="32"/>
      <c r="G73" s="12"/>
      <c r="K73" s="6" t="str">
        <f t="shared" si="2"/>
        <v>INSERT INTO b_13(codigo_cuenta_b13, saldo_cuenta_b13)VALUES('139905', -489855.66);</v>
      </c>
    </row>
    <row r="74" spans="2:11" x14ac:dyDescent="0.25">
      <c r="B74" s="2">
        <f>B73+5</f>
        <v>139910</v>
      </c>
      <c r="C74" s="2" t="s">
        <v>56</v>
      </c>
      <c r="D74" s="19"/>
      <c r="E74" s="9"/>
      <c r="G74" s="12"/>
      <c r="K74" s="6" t="str">
        <f t="shared" ref="K74:K137" si="16">"INSERT INTO b_13(codigo_cuenta_b13, saldo_cuenta_b13)VALUES('"&amp;B74&amp;"', "&amp;E74&amp;");"</f>
        <v>INSERT INTO b_13(codigo_cuenta_b13, saldo_cuenta_b13)VALUES('139910', );</v>
      </c>
    </row>
    <row r="75" spans="2:11" x14ac:dyDescent="0.25">
      <c r="B75" s="2">
        <f>B74+5</f>
        <v>139915</v>
      </c>
      <c r="C75" s="2" t="s">
        <v>57</v>
      </c>
      <c r="D75" s="19"/>
      <c r="E75" s="9">
        <v>-46776.66</v>
      </c>
      <c r="F75" s="32"/>
      <c r="G75" s="12"/>
      <c r="K75" s="6" t="str">
        <f t="shared" si="16"/>
        <v>INSERT INTO b_13(codigo_cuenta_b13, saldo_cuenta_b13)VALUES('139915', -46776.66);</v>
      </c>
    </row>
    <row r="76" spans="2:11" x14ac:dyDescent="0.25">
      <c r="B76" s="2">
        <v>139990</v>
      </c>
      <c r="C76" s="2" t="s">
        <v>40</v>
      </c>
      <c r="D76" s="19"/>
      <c r="E76" s="9"/>
      <c r="G76" s="22"/>
      <c r="K76" s="6" t="str">
        <f t="shared" si="16"/>
        <v>INSERT INTO b_13(codigo_cuenta_b13, saldo_cuenta_b13)VALUES('139990', );</v>
      </c>
    </row>
    <row r="77" spans="2:11" x14ac:dyDescent="0.25">
      <c r="B77" s="1">
        <v>14</v>
      </c>
      <c r="C77" s="1" t="s">
        <v>58</v>
      </c>
      <c r="D77" s="18">
        <v>9</v>
      </c>
      <c r="E77" s="5">
        <f t="shared" ref="E77" si="17">E78+E85+E89+E93+E100+E103+E108</f>
        <v>3079641.5799999987</v>
      </c>
      <c r="K77" s="6" t="str">
        <f t="shared" si="16"/>
        <v>INSERT INTO b_13(codigo_cuenta_b13, saldo_cuenta_b13)VALUES('14', 3079641.58);</v>
      </c>
    </row>
    <row r="78" spans="2:11" x14ac:dyDescent="0.25">
      <c r="B78" s="1">
        <v>1401</v>
      </c>
      <c r="C78" s="1" t="s">
        <v>59</v>
      </c>
      <c r="D78" s="18"/>
      <c r="E78" s="5">
        <f t="shared" ref="E78" si="18">SUM(E79:E84)</f>
        <v>792070.79999999993</v>
      </c>
      <c r="K78" s="6" t="str">
        <f t="shared" si="16"/>
        <v>INSERT INTO b_13(codigo_cuenta_b13, saldo_cuenta_b13)VALUES('1401', 792070.8);</v>
      </c>
    </row>
    <row r="79" spans="2:11" x14ac:dyDescent="0.25">
      <c r="B79" s="2">
        <v>140105</v>
      </c>
      <c r="C79" s="2" t="s">
        <v>60</v>
      </c>
      <c r="D79" s="19"/>
      <c r="E79" s="9">
        <v>727700.82</v>
      </c>
      <c r="K79" s="6" t="str">
        <f t="shared" si="16"/>
        <v>INSERT INTO b_13(codigo_cuenta_b13, saldo_cuenta_b13)VALUES('140105', 727700.82);</v>
      </c>
    </row>
    <row r="80" spans="2:11" x14ac:dyDescent="0.25">
      <c r="B80" s="2">
        <f>B79+5</f>
        <v>140110</v>
      </c>
      <c r="C80" s="2" t="s">
        <v>61</v>
      </c>
      <c r="D80" s="19"/>
      <c r="E80" s="9">
        <v>64369.98000000001</v>
      </c>
      <c r="K80" s="6" t="str">
        <f t="shared" si="16"/>
        <v>INSERT INTO b_13(codigo_cuenta_b13, saldo_cuenta_b13)VALUES('140110', 64369.98);</v>
      </c>
    </row>
    <row r="81" spans="2:11" x14ac:dyDescent="0.25">
      <c r="B81" s="2">
        <f>B80+5</f>
        <v>140115</v>
      </c>
      <c r="C81" s="2" t="s">
        <v>62</v>
      </c>
      <c r="D81" s="19"/>
      <c r="E81" s="9">
        <v>0</v>
      </c>
      <c r="K81" s="6" t="str">
        <f t="shared" si="16"/>
        <v>INSERT INTO b_13(codigo_cuenta_b13, saldo_cuenta_b13)VALUES('140115', 0);</v>
      </c>
    </row>
    <row r="82" spans="2:11" x14ac:dyDescent="0.25">
      <c r="B82" s="2">
        <f>B81+5</f>
        <v>140120</v>
      </c>
      <c r="C82" s="2" t="s">
        <v>63</v>
      </c>
      <c r="D82" s="19"/>
      <c r="E82" s="9">
        <v>0</v>
      </c>
      <c r="K82" s="6" t="str">
        <f t="shared" si="16"/>
        <v>INSERT INTO b_13(codigo_cuenta_b13, saldo_cuenta_b13)VALUES('140120', 0);</v>
      </c>
    </row>
    <row r="83" spans="2:11" x14ac:dyDescent="0.25">
      <c r="B83" s="2">
        <f>B82+5</f>
        <v>140125</v>
      </c>
      <c r="C83" s="2" t="s">
        <v>64</v>
      </c>
      <c r="D83" s="19"/>
      <c r="E83" s="9">
        <v>0</v>
      </c>
      <c r="K83" s="6" t="str">
        <f t="shared" si="16"/>
        <v>INSERT INTO b_13(codigo_cuenta_b13, saldo_cuenta_b13)VALUES('140125', 0);</v>
      </c>
    </row>
    <row r="84" spans="2:11" x14ac:dyDescent="0.25">
      <c r="B84" s="2">
        <f>B83+5</f>
        <v>140130</v>
      </c>
      <c r="C84" s="2" t="s">
        <v>65</v>
      </c>
      <c r="D84" s="19"/>
      <c r="E84" s="9">
        <v>0</v>
      </c>
      <c r="K84" s="6" t="str">
        <f t="shared" si="16"/>
        <v>INSERT INTO b_13(codigo_cuenta_b13, saldo_cuenta_b13)VALUES('140130', 0);</v>
      </c>
    </row>
    <row r="85" spans="2:11" x14ac:dyDescent="0.25">
      <c r="B85" s="1">
        <v>1402</v>
      </c>
      <c r="C85" s="1" t="s">
        <v>66</v>
      </c>
      <c r="D85" s="18"/>
      <c r="E85" s="5">
        <f t="shared" ref="E85" si="19">SUM(E86:E88)</f>
        <v>0</v>
      </c>
      <c r="K85" s="6" t="str">
        <f t="shared" si="16"/>
        <v>INSERT INTO b_13(codigo_cuenta_b13, saldo_cuenta_b13)VALUES('1402', 0);</v>
      </c>
    </row>
    <row r="86" spans="2:11" x14ac:dyDescent="0.25">
      <c r="B86" s="2">
        <v>140205</v>
      </c>
      <c r="C86" s="2" t="s">
        <v>67</v>
      </c>
      <c r="D86" s="19"/>
      <c r="E86" s="9">
        <v>0</v>
      </c>
      <c r="K86" s="6" t="str">
        <f t="shared" si="16"/>
        <v>INSERT INTO b_13(codigo_cuenta_b13, saldo_cuenta_b13)VALUES('140205', 0);</v>
      </c>
    </row>
    <row r="87" spans="2:11" x14ac:dyDescent="0.25">
      <c r="B87" s="2">
        <f>+B86+5</f>
        <v>140210</v>
      </c>
      <c r="C87" s="2" t="s">
        <v>68</v>
      </c>
      <c r="D87" s="19"/>
      <c r="E87" s="9">
        <v>0</v>
      </c>
      <c r="K87" s="6" t="str">
        <f t="shared" si="16"/>
        <v>INSERT INTO b_13(codigo_cuenta_b13, saldo_cuenta_b13)VALUES('140210', 0);</v>
      </c>
    </row>
    <row r="88" spans="2:11" x14ac:dyDescent="0.25">
      <c r="B88" s="2">
        <f>+B87+5</f>
        <v>140215</v>
      </c>
      <c r="C88" s="2" t="s">
        <v>69</v>
      </c>
      <c r="D88" s="19"/>
      <c r="E88" s="9">
        <v>0</v>
      </c>
      <c r="K88" s="6" t="str">
        <f t="shared" si="16"/>
        <v>INSERT INTO b_13(codigo_cuenta_b13, saldo_cuenta_b13)VALUES('140215', 0);</v>
      </c>
    </row>
    <row r="89" spans="2:11" x14ac:dyDescent="0.25">
      <c r="B89" s="1">
        <v>1403</v>
      </c>
      <c r="C89" s="1" t="s">
        <v>70</v>
      </c>
      <c r="D89" s="18">
        <v>10</v>
      </c>
      <c r="E89" s="5">
        <f t="shared" ref="E89" si="20">SUM(E90:E92)</f>
        <v>18029.330000000002</v>
      </c>
      <c r="K89" s="6" t="str">
        <f t="shared" si="16"/>
        <v>INSERT INTO b_13(codigo_cuenta_b13, saldo_cuenta_b13)VALUES('1403', 18029.33);</v>
      </c>
    </row>
    <row r="90" spans="2:11" x14ac:dyDescent="0.25">
      <c r="B90" s="2">
        <v>140305</v>
      </c>
      <c r="C90" s="2" t="s">
        <v>71</v>
      </c>
      <c r="D90" s="19"/>
      <c r="E90" s="9">
        <v>0</v>
      </c>
      <c r="K90" s="6" t="str">
        <f t="shared" si="16"/>
        <v>INSERT INTO b_13(codigo_cuenta_b13, saldo_cuenta_b13)VALUES('140305', 0);</v>
      </c>
    </row>
    <row r="91" spans="2:11" x14ac:dyDescent="0.25">
      <c r="B91" s="2">
        <f>+B90+5</f>
        <v>140310</v>
      </c>
      <c r="C91" s="2" t="s">
        <v>72</v>
      </c>
      <c r="D91" s="19"/>
      <c r="E91" s="9">
        <v>17999.68</v>
      </c>
      <c r="K91" s="6" t="str">
        <f t="shared" si="16"/>
        <v>INSERT INTO b_13(codigo_cuenta_b13, saldo_cuenta_b13)VALUES('140310', 17999.68);</v>
      </c>
    </row>
    <row r="92" spans="2:11" x14ac:dyDescent="0.25">
      <c r="B92" s="2">
        <v>140390</v>
      </c>
      <c r="C92" s="2" t="s">
        <v>73</v>
      </c>
      <c r="D92" s="19"/>
      <c r="E92" s="9">
        <v>29.65</v>
      </c>
      <c r="K92" s="6" t="str">
        <f t="shared" si="16"/>
        <v>INSERT INTO b_13(codigo_cuenta_b13, saldo_cuenta_b13)VALUES('140390', 29.65);</v>
      </c>
    </row>
    <row r="93" spans="2:11" x14ac:dyDescent="0.25">
      <c r="B93" s="1">
        <v>1404</v>
      </c>
      <c r="C93" s="1" t="s">
        <v>74</v>
      </c>
      <c r="D93" s="18">
        <v>11</v>
      </c>
      <c r="E93" s="5">
        <f t="shared" ref="E93" si="21">SUM(E94:E99)</f>
        <v>0</v>
      </c>
      <c r="K93" s="6" t="str">
        <f t="shared" si="16"/>
        <v>INSERT INTO b_13(codigo_cuenta_b13, saldo_cuenta_b13)VALUES('1404', 0);</v>
      </c>
    </row>
    <row r="94" spans="2:11" x14ac:dyDescent="0.25">
      <c r="B94" s="2">
        <v>140405</v>
      </c>
      <c r="C94" s="2" t="s">
        <v>60</v>
      </c>
      <c r="D94" s="19"/>
      <c r="E94" s="9">
        <v>0</v>
      </c>
      <c r="K94" s="6" t="str">
        <f t="shared" si="16"/>
        <v>INSERT INTO b_13(codigo_cuenta_b13, saldo_cuenta_b13)VALUES('140405', 0);</v>
      </c>
    </row>
    <row r="95" spans="2:11" x14ac:dyDescent="0.25">
      <c r="B95" s="2">
        <f>+B94+5</f>
        <v>140410</v>
      </c>
      <c r="C95" s="2" t="s">
        <v>61</v>
      </c>
      <c r="D95" s="19"/>
      <c r="E95" s="9">
        <v>0</v>
      </c>
      <c r="K95" s="6" t="str">
        <f t="shared" si="16"/>
        <v>INSERT INTO b_13(codigo_cuenta_b13, saldo_cuenta_b13)VALUES('140410', 0);</v>
      </c>
    </row>
    <row r="96" spans="2:11" x14ac:dyDescent="0.25">
      <c r="B96" s="2">
        <f>+B95+5</f>
        <v>140415</v>
      </c>
      <c r="C96" s="2" t="s">
        <v>62</v>
      </c>
      <c r="D96" s="19"/>
      <c r="E96" s="9">
        <v>0</v>
      </c>
      <c r="K96" s="6" t="str">
        <f t="shared" si="16"/>
        <v>INSERT INTO b_13(codigo_cuenta_b13, saldo_cuenta_b13)VALUES('140415', 0);</v>
      </c>
    </row>
    <row r="97" spans="2:11" x14ac:dyDescent="0.25">
      <c r="B97" s="2">
        <f>+B96+5</f>
        <v>140420</v>
      </c>
      <c r="C97" s="2" t="s">
        <v>63</v>
      </c>
      <c r="D97" s="19"/>
      <c r="E97" s="9">
        <v>0</v>
      </c>
      <c r="K97" s="6" t="str">
        <f t="shared" si="16"/>
        <v>INSERT INTO b_13(codigo_cuenta_b13, saldo_cuenta_b13)VALUES('140420', 0);</v>
      </c>
    </row>
    <row r="98" spans="2:11" x14ac:dyDescent="0.25">
      <c r="B98" s="2">
        <f>+B97+5</f>
        <v>140425</v>
      </c>
      <c r="C98" s="2" t="s">
        <v>64</v>
      </c>
      <c r="D98" s="19"/>
      <c r="E98" s="9">
        <v>0</v>
      </c>
      <c r="K98" s="6" t="str">
        <f t="shared" si="16"/>
        <v>INSERT INTO b_13(codigo_cuenta_b13, saldo_cuenta_b13)VALUES('140425', 0);</v>
      </c>
    </row>
    <row r="99" spans="2:11" x14ac:dyDescent="0.25">
      <c r="B99" s="2">
        <f>+B98+5</f>
        <v>140430</v>
      </c>
      <c r="C99" s="2" t="s">
        <v>65</v>
      </c>
      <c r="D99" s="19"/>
      <c r="E99" s="9">
        <v>0</v>
      </c>
      <c r="K99" s="6" t="str">
        <f t="shared" si="16"/>
        <v>INSERT INTO b_13(codigo_cuenta_b13, saldo_cuenta_b13)VALUES('140430', 0);</v>
      </c>
    </row>
    <row r="100" spans="2:11" x14ac:dyDescent="0.25">
      <c r="B100" s="1">
        <v>1405</v>
      </c>
      <c r="C100" s="1" t="s">
        <v>75</v>
      </c>
      <c r="D100" s="18"/>
      <c r="E100" s="5">
        <f t="shared" ref="E100" si="22">SUM(E101:E102)</f>
        <v>2242607.649999999</v>
      </c>
      <c r="K100" s="6" t="str">
        <f t="shared" si="16"/>
        <v>INSERT INTO b_13(codigo_cuenta_b13, saldo_cuenta_b13)VALUES('1405', 2242607.65);</v>
      </c>
    </row>
    <row r="101" spans="2:11" x14ac:dyDescent="0.25">
      <c r="B101" s="2">
        <v>140505</v>
      </c>
      <c r="C101" s="2" t="s">
        <v>76</v>
      </c>
      <c r="D101" s="19"/>
      <c r="E101" s="9">
        <v>597925.56999999995</v>
      </c>
      <c r="G101" s="22"/>
      <c r="K101" s="6" t="str">
        <f t="shared" si="16"/>
        <v>INSERT INTO b_13(codigo_cuenta_b13, saldo_cuenta_b13)VALUES('140505', 597925.57);</v>
      </c>
    </row>
    <row r="102" spans="2:11" x14ac:dyDescent="0.25">
      <c r="B102" s="2">
        <f>+B101+5</f>
        <v>140510</v>
      </c>
      <c r="C102" s="2" t="s">
        <v>71</v>
      </c>
      <c r="D102" s="19"/>
      <c r="E102" s="9">
        <v>1644682.0799999989</v>
      </c>
      <c r="G102" s="22"/>
      <c r="K102" s="6" t="str">
        <f t="shared" si="16"/>
        <v>INSERT INTO b_13(codigo_cuenta_b13, saldo_cuenta_b13)VALUES('140510', 1644682.08);</v>
      </c>
    </row>
    <row r="103" spans="2:11" x14ac:dyDescent="0.25">
      <c r="B103" s="1">
        <v>1490</v>
      </c>
      <c r="C103" s="1" t="s">
        <v>77</v>
      </c>
      <c r="D103" s="18">
        <v>12</v>
      </c>
      <c r="E103" s="5">
        <f t="shared" ref="E103" si="23">SUM(E104:E107)</f>
        <v>26933.8</v>
      </c>
      <c r="K103" s="6" t="str">
        <f t="shared" si="16"/>
        <v>INSERT INTO b_13(codigo_cuenta_b13, saldo_cuenta_b13)VALUES('1490', 26933.8);</v>
      </c>
    </row>
    <row r="104" spans="2:11" x14ac:dyDescent="0.25">
      <c r="B104" s="2">
        <v>149005</v>
      </c>
      <c r="C104" s="2" t="s">
        <v>78</v>
      </c>
      <c r="D104" s="19"/>
      <c r="E104" s="9">
        <v>0</v>
      </c>
      <c r="K104" s="6" t="str">
        <f t="shared" si="16"/>
        <v>INSERT INTO b_13(codigo_cuenta_b13, saldo_cuenta_b13)VALUES('149005', 0);</v>
      </c>
    </row>
    <row r="105" spans="2:11" x14ac:dyDescent="0.25">
      <c r="B105" s="2">
        <f>+B104+5</f>
        <v>149010</v>
      </c>
      <c r="C105" s="2" t="s">
        <v>79</v>
      </c>
      <c r="D105" s="19"/>
      <c r="E105" s="9">
        <v>0</v>
      </c>
      <c r="K105" s="6" t="str">
        <f t="shared" si="16"/>
        <v>INSERT INTO b_13(codigo_cuenta_b13, saldo_cuenta_b13)VALUES('149010', 0);</v>
      </c>
    </row>
    <row r="106" spans="2:11" x14ac:dyDescent="0.25">
      <c r="B106" s="2">
        <f>+B105+5</f>
        <v>149015</v>
      </c>
      <c r="C106" s="2" t="s">
        <v>80</v>
      </c>
      <c r="D106" s="19"/>
      <c r="E106" s="9">
        <v>0</v>
      </c>
      <c r="K106" s="6" t="str">
        <f t="shared" si="16"/>
        <v>INSERT INTO b_13(codigo_cuenta_b13, saldo_cuenta_b13)VALUES('149015', 0);</v>
      </c>
    </row>
    <row r="107" spans="2:11" x14ac:dyDescent="0.25">
      <c r="B107" s="2">
        <v>149090</v>
      </c>
      <c r="C107" s="2" t="s">
        <v>81</v>
      </c>
      <c r="D107" s="19"/>
      <c r="E107" s="9">
        <v>26933.8</v>
      </c>
      <c r="K107" s="6" t="str">
        <f t="shared" si="16"/>
        <v>INSERT INTO b_13(codigo_cuenta_b13, saldo_cuenta_b13)VALUES('149090', 26933.8);</v>
      </c>
    </row>
    <row r="108" spans="2:11" x14ac:dyDescent="0.25">
      <c r="B108" s="1">
        <v>1499</v>
      </c>
      <c r="C108" s="1" t="s">
        <v>82</v>
      </c>
      <c r="D108" s="18"/>
      <c r="E108" s="5">
        <f t="shared" ref="E108" si="24">SUM(E109:E113)</f>
        <v>0</v>
      </c>
      <c r="K108" s="6" t="str">
        <f t="shared" si="16"/>
        <v>INSERT INTO b_13(codigo_cuenta_b13, saldo_cuenta_b13)VALUES('1499', 0);</v>
      </c>
    </row>
    <row r="109" spans="2:11" x14ac:dyDescent="0.25">
      <c r="B109" s="2">
        <v>149905</v>
      </c>
      <c r="C109" s="2" t="s">
        <v>83</v>
      </c>
      <c r="D109" s="19"/>
      <c r="E109" s="9">
        <v>0</v>
      </c>
      <c r="K109" s="6" t="str">
        <f t="shared" si="16"/>
        <v>INSERT INTO b_13(codigo_cuenta_b13, saldo_cuenta_b13)VALUES('149905', 0);</v>
      </c>
    </row>
    <row r="110" spans="2:11" x14ac:dyDescent="0.25">
      <c r="B110" s="2">
        <f>+B109+5</f>
        <v>149910</v>
      </c>
      <c r="C110" s="2" t="s">
        <v>84</v>
      </c>
      <c r="D110" s="19"/>
      <c r="E110" s="9">
        <v>0</v>
      </c>
      <c r="K110" s="6" t="str">
        <f t="shared" si="16"/>
        <v>INSERT INTO b_13(codigo_cuenta_b13, saldo_cuenta_b13)VALUES('149910', 0);</v>
      </c>
    </row>
    <row r="111" spans="2:11" x14ac:dyDescent="0.25">
      <c r="B111" s="2">
        <f>+B110+5</f>
        <v>149915</v>
      </c>
      <c r="C111" s="2" t="s">
        <v>85</v>
      </c>
      <c r="D111" s="19"/>
      <c r="E111" s="9">
        <v>0</v>
      </c>
      <c r="K111" s="6" t="str">
        <f t="shared" si="16"/>
        <v>INSERT INTO b_13(codigo_cuenta_b13, saldo_cuenta_b13)VALUES('149915', 0);</v>
      </c>
    </row>
    <row r="112" spans="2:11" x14ac:dyDescent="0.25">
      <c r="B112" s="2">
        <f>+B111+5</f>
        <v>149920</v>
      </c>
      <c r="C112" s="2" t="s">
        <v>86</v>
      </c>
      <c r="D112" s="19"/>
      <c r="E112" s="9">
        <v>0</v>
      </c>
      <c r="K112" s="6" t="str">
        <f t="shared" si="16"/>
        <v>INSERT INTO b_13(codigo_cuenta_b13, saldo_cuenta_b13)VALUES('149920', 0);</v>
      </c>
    </row>
    <row r="113" spans="2:11" x14ac:dyDescent="0.25">
      <c r="B113" s="2">
        <v>149990</v>
      </c>
      <c r="C113" s="2" t="s">
        <v>40</v>
      </c>
      <c r="D113" s="19"/>
      <c r="E113" s="9">
        <v>0</v>
      </c>
      <c r="K113" s="6" t="str">
        <f t="shared" si="16"/>
        <v>INSERT INTO b_13(codigo_cuenta_b13, saldo_cuenta_b13)VALUES('149990', 0);</v>
      </c>
    </row>
    <row r="114" spans="2:11" x14ac:dyDescent="0.25">
      <c r="B114" s="1">
        <v>15</v>
      </c>
      <c r="C114" s="1" t="s">
        <v>87</v>
      </c>
      <c r="D114" s="18">
        <v>13</v>
      </c>
      <c r="E114" s="5">
        <f t="shared" ref="E114" si="25">E115+E120+E124</f>
        <v>429976.76999999996</v>
      </c>
      <c r="K114" s="6" t="str">
        <f t="shared" si="16"/>
        <v>INSERT INTO b_13(codigo_cuenta_b13, saldo_cuenta_b13)VALUES('15', 429976.77);</v>
      </c>
    </row>
    <row r="115" spans="2:11" x14ac:dyDescent="0.25">
      <c r="B115" s="1">
        <v>1501</v>
      </c>
      <c r="C115" s="1" t="s">
        <v>88</v>
      </c>
      <c r="D115" s="18"/>
      <c r="E115" s="5">
        <f t="shared" ref="E115" si="26">SUM(E116:E119)</f>
        <v>149687.18</v>
      </c>
      <c r="K115" s="6" t="str">
        <f t="shared" si="16"/>
        <v>INSERT INTO b_13(codigo_cuenta_b13, saldo_cuenta_b13)VALUES('1501', 149687.18);</v>
      </c>
    </row>
    <row r="116" spans="2:11" x14ac:dyDescent="0.25">
      <c r="B116" s="2">
        <v>150105</v>
      </c>
      <c r="C116" s="2" t="s">
        <v>89</v>
      </c>
      <c r="D116" s="19"/>
      <c r="E116" s="9">
        <v>0</v>
      </c>
      <c r="K116" s="6" t="str">
        <f t="shared" si="16"/>
        <v>INSERT INTO b_13(codigo_cuenta_b13, saldo_cuenta_b13)VALUES('150105', 0);</v>
      </c>
    </row>
    <row r="117" spans="2:11" x14ac:dyDescent="0.25">
      <c r="B117" s="2">
        <f>+B116+5</f>
        <v>150110</v>
      </c>
      <c r="C117" s="2" t="s">
        <v>90</v>
      </c>
      <c r="D117" s="19"/>
      <c r="E117" s="9">
        <v>0</v>
      </c>
      <c r="K117" s="6" t="str">
        <f t="shared" si="16"/>
        <v>INSERT INTO b_13(codigo_cuenta_b13, saldo_cuenta_b13)VALUES('150110', 0);</v>
      </c>
    </row>
    <row r="118" spans="2:11" x14ac:dyDescent="0.25">
      <c r="B118" s="2">
        <f>+B117+5</f>
        <v>150115</v>
      </c>
      <c r="C118" s="2" t="s">
        <v>91</v>
      </c>
      <c r="D118" s="19"/>
      <c r="E118" s="9">
        <v>0</v>
      </c>
      <c r="K118" s="6" t="str">
        <f t="shared" si="16"/>
        <v>INSERT INTO b_13(codigo_cuenta_b13, saldo_cuenta_b13)VALUES('150115', 0);</v>
      </c>
    </row>
    <row r="119" spans="2:11" x14ac:dyDescent="0.25">
      <c r="B119" s="2">
        <f>+B118+5</f>
        <v>150120</v>
      </c>
      <c r="C119" s="2" t="s">
        <v>92</v>
      </c>
      <c r="D119" s="19"/>
      <c r="E119" s="9">
        <v>149687.18</v>
      </c>
      <c r="K119" s="6" t="str">
        <f t="shared" si="16"/>
        <v>INSERT INTO b_13(codigo_cuenta_b13, saldo_cuenta_b13)VALUES('150120', 149687.18);</v>
      </c>
    </row>
    <row r="120" spans="2:11" x14ac:dyDescent="0.25">
      <c r="B120" s="1">
        <v>1502</v>
      </c>
      <c r="C120" s="1" t="s">
        <v>93</v>
      </c>
      <c r="D120" s="18"/>
      <c r="E120" s="5">
        <f t="shared" ref="E120" si="27">SUM(E121:E123)</f>
        <v>280289.58999999997</v>
      </c>
      <c r="K120" s="6" t="str">
        <f t="shared" si="16"/>
        <v>INSERT INTO b_13(codigo_cuenta_b13, saldo_cuenta_b13)VALUES('1502', 280289.59);</v>
      </c>
    </row>
    <row r="121" spans="2:11" x14ac:dyDescent="0.25">
      <c r="B121" s="2">
        <v>150205</v>
      </c>
      <c r="C121" s="2" t="s">
        <v>94</v>
      </c>
      <c r="D121" s="19"/>
      <c r="E121" s="9">
        <v>280289.58999999997</v>
      </c>
      <c r="K121" s="6" t="str">
        <f t="shared" si="16"/>
        <v>INSERT INTO b_13(codigo_cuenta_b13, saldo_cuenta_b13)VALUES('150205', 280289.59);</v>
      </c>
    </row>
    <row r="122" spans="2:11" x14ac:dyDescent="0.25">
      <c r="B122" s="2">
        <f>+B121+5</f>
        <v>150210</v>
      </c>
      <c r="C122" s="2" t="s">
        <v>95</v>
      </c>
      <c r="D122" s="19"/>
      <c r="E122" s="9">
        <v>0</v>
      </c>
      <c r="K122" s="6" t="str">
        <f t="shared" si="16"/>
        <v>INSERT INTO b_13(codigo_cuenta_b13, saldo_cuenta_b13)VALUES('150210', 0);</v>
      </c>
    </row>
    <row r="123" spans="2:11" x14ac:dyDescent="0.25">
      <c r="B123" s="2">
        <v>150299</v>
      </c>
      <c r="C123" s="2" t="s">
        <v>96</v>
      </c>
      <c r="D123" s="19"/>
      <c r="E123" s="9">
        <v>0</v>
      </c>
      <c r="K123" s="6" t="str">
        <f t="shared" si="16"/>
        <v>INSERT INTO b_13(codigo_cuenta_b13, saldo_cuenta_b13)VALUES('150299', 0);</v>
      </c>
    </row>
    <row r="124" spans="2:11" x14ac:dyDescent="0.25">
      <c r="B124" s="1">
        <v>1599</v>
      </c>
      <c r="C124" s="1" t="s">
        <v>97</v>
      </c>
      <c r="D124" s="18"/>
      <c r="E124" s="5">
        <v>0</v>
      </c>
      <c r="K124" s="6" t="str">
        <f t="shared" si="16"/>
        <v>INSERT INTO b_13(codigo_cuenta_b13, saldo_cuenta_b13)VALUES('1599', 0);</v>
      </c>
    </row>
    <row r="125" spans="2:11" x14ac:dyDescent="0.25">
      <c r="B125" s="1">
        <v>16</v>
      </c>
      <c r="C125" s="1" t="s">
        <v>98</v>
      </c>
      <c r="D125" s="18"/>
      <c r="E125" s="5">
        <f t="shared" ref="E125" si="28">E126+E130+E136</f>
        <v>217654.81999999995</v>
      </c>
      <c r="K125" s="6" t="str">
        <f t="shared" si="16"/>
        <v>INSERT INTO b_13(codigo_cuenta_b13, saldo_cuenta_b13)VALUES('16', 217654.82);</v>
      </c>
    </row>
    <row r="126" spans="2:11" x14ac:dyDescent="0.25">
      <c r="B126" s="1">
        <v>1601</v>
      </c>
      <c r="C126" s="1" t="s">
        <v>99</v>
      </c>
      <c r="D126" s="18"/>
      <c r="E126" s="5">
        <f t="shared" ref="E126" si="29">SUM(E127:E129)</f>
        <v>398107</v>
      </c>
      <c r="K126" s="6" t="str">
        <f t="shared" si="16"/>
        <v>INSERT INTO b_13(codigo_cuenta_b13, saldo_cuenta_b13)VALUES('1601', 398107);</v>
      </c>
    </row>
    <row r="127" spans="2:11" x14ac:dyDescent="0.25">
      <c r="B127" s="2">
        <v>160105</v>
      </c>
      <c r="C127" s="2" t="s">
        <v>100</v>
      </c>
      <c r="D127" s="19"/>
      <c r="E127" s="9">
        <v>0</v>
      </c>
      <c r="K127" s="6" t="str">
        <f t="shared" si="16"/>
        <v>INSERT INTO b_13(codigo_cuenta_b13, saldo_cuenta_b13)VALUES('160105', 0);</v>
      </c>
    </row>
    <row r="128" spans="2:11" x14ac:dyDescent="0.25">
      <c r="B128" s="2">
        <f>+B127+5</f>
        <v>160110</v>
      </c>
      <c r="C128" s="2" t="s">
        <v>101</v>
      </c>
      <c r="D128" s="19"/>
      <c r="E128" s="9">
        <v>398107</v>
      </c>
      <c r="K128" s="6" t="str">
        <f t="shared" si="16"/>
        <v>INSERT INTO b_13(codigo_cuenta_b13, saldo_cuenta_b13)VALUES('160110', 398107);</v>
      </c>
    </row>
    <row r="129" spans="2:11" x14ac:dyDescent="0.25">
      <c r="B129" s="2">
        <f>+B128+5</f>
        <v>160115</v>
      </c>
      <c r="C129" s="2" t="s">
        <v>102</v>
      </c>
      <c r="D129" s="19"/>
      <c r="E129" s="9">
        <v>0</v>
      </c>
      <c r="K129" s="6" t="str">
        <f t="shared" si="16"/>
        <v>INSERT INTO b_13(codigo_cuenta_b13, saldo_cuenta_b13)VALUES('160115', 0);</v>
      </c>
    </row>
    <row r="130" spans="2:11" x14ac:dyDescent="0.25">
      <c r="B130" s="1">
        <v>1602</v>
      </c>
      <c r="C130" s="1" t="s">
        <v>103</v>
      </c>
      <c r="D130" s="18"/>
      <c r="E130" s="5">
        <f t="shared" ref="E130" si="30">SUM(E131:E135)</f>
        <v>441229.83999999997</v>
      </c>
      <c r="F130" s="22"/>
      <c r="K130" s="6" t="str">
        <f t="shared" si="16"/>
        <v>INSERT INTO b_13(codigo_cuenta_b13, saldo_cuenta_b13)VALUES('1602', 441229.84);</v>
      </c>
    </row>
    <row r="131" spans="2:11" x14ac:dyDescent="0.25">
      <c r="B131" s="2">
        <v>160205</v>
      </c>
      <c r="C131" s="2" t="s">
        <v>104</v>
      </c>
      <c r="D131" s="19"/>
      <c r="E131" s="9">
        <v>36715.07</v>
      </c>
      <c r="K131" s="6" t="str">
        <f t="shared" si="16"/>
        <v>INSERT INTO b_13(codigo_cuenta_b13, saldo_cuenta_b13)VALUES('160205', 36715.07);</v>
      </c>
    </row>
    <row r="132" spans="2:11" x14ac:dyDescent="0.25">
      <c r="B132" s="2">
        <f>+B131+5</f>
        <v>160210</v>
      </c>
      <c r="C132" s="2" t="s">
        <v>105</v>
      </c>
      <c r="D132" s="19"/>
      <c r="E132" s="9">
        <v>36297.99</v>
      </c>
      <c r="K132" s="6" t="str">
        <f t="shared" si="16"/>
        <v>INSERT INTO b_13(codigo_cuenta_b13, saldo_cuenta_b13)VALUES('160210', 36297.99);</v>
      </c>
    </row>
    <row r="133" spans="2:11" x14ac:dyDescent="0.25">
      <c r="B133" s="2">
        <f>+B132+5</f>
        <v>160215</v>
      </c>
      <c r="C133" s="2" t="s">
        <v>106</v>
      </c>
      <c r="D133" s="19"/>
      <c r="E133" s="9">
        <v>228582.03</v>
      </c>
      <c r="K133" s="6" t="str">
        <f t="shared" si="16"/>
        <v>INSERT INTO b_13(codigo_cuenta_b13, saldo_cuenta_b13)VALUES('160215', 228582.03);</v>
      </c>
    </row>
    <row r="134" spans="2:11" x14ac:dyDescent="0.25">
      <c r="B134" s="2">
        <f>+B133+5</f>
        <v>160220</v>
      </c>
      <c r="C134" s="2" t="s">
        <v>107</v>
      </c>
      <c r="D134" s="19"/>
      <c r="E134" s="9">
        <v>0</v>
      </c>
      <c r="K134" s="6" t="str">
        <f t="shared" si="16"/>
        <v>INSERT INTO b_13(codigo_cuenta_b13, saldo_cuenta_b13)VALUES('160220', 0);</v>
      </c>
    </row>
    <row r="135" spans="2:11" x14ac:dyDescent="0.25">
      <c r="B135" s="2">
        <v>160290</v>
      </c>
      <c r="C135" s="2" t="s">
        <v>81</v>
      </c>
      <c r="D135" s="19"/>
      <c r="E135" s="9">
        <v>139634.75</v>
      </c>
      <c r="K135" s="6" t="str">
        <f t="shared" si="16"/>
        <v>INSERT INTO b_13(codigo_cuenta_b13, saldo_cuenta_b13)VALUES('160290', 139634.75);</v>
      </c>
    </row>
    <row r="136" spans="2:11" x14ac:dyDescent="0.25">
      <c r="B136" s="1">
        <v>1699</v>
      </c>
      <c r="C136" s="1" t="s">
        <v>108</v>
      </c>
      <c r="D136" s="18"/>
      <c r="E136" s="5">
        <f>SUM(E137:E142)</f>
        <v>-621682.02</v>
      </c>
      <c r="K136" s="6" t="str">
        <f t="shared" si="16"/>
        <v>INSERT INTO b_13(codigo_cuenta_b13, saldo_cuenta_b13)VALUES('1699', -621682.02);</v>
      </c>
    </row>
    <row r="137" spans="2:11" x14ac:dyDescent="0.25">
      <c r="B137" s="2">
        <v>169905</v>
      </c>
      <c r="C137" s="2" t="s">
        <v>109</v>
      </c>
      <c r="D137" s="19"/>
      <c r="E137" s="9">
        <v>-215075.6</v>
      </c>
      <c r="K137" s="6" t="str">
        <f t="shared" si="16"/>
        <v>INSERT INTO b_13(codigo_cuenta_b13, saldo_cuenta_b13)VALUES('169905', -215075.6);</v>
      </c>
    </row>
    <row r="138" spans="2:11" x14ac:dyDescent="0.25">
      <c r="B138" s="2">
        <f>+B137+5</f>
        <v>169910</v>
      </c>
      <c r="C138" s="2" t="s">
        <v>110</v>
      </c>
      <c r="D138" s="19"/>
      <c r="E138" s="9">
        <v>-29312.89</v>
      </c>
      <c r="K138" s="6" t="str">
        <f t="shared" ref="K138:K201" si="31">"INSERT INTO b_13(codigo_cuenta_b13, saldo_cuenta_b13)VALUES('"&amp;B138&amp;"', "&amp;E138&amp;");"</f>
        <v>INSERT INTO b_13(codigo_cuenta_b13, saldo_cuenta_b13)VALUES('169910', -29312.89);</v>
      </c>
    </row>
    <row r="139" spans="2:11" x14ac:dyDescent="0.25">
      <c r="B139" s="2">
        <f>+B138+5</f>
        <v>169915</v>
      </c>
      <c r="C139" s="2" t="s">
        <v>111</v>
      </c>
      <c r="D139" s="19"/>
      <c r="E139" s="9">
        <v>-29680.81</v>
      </c>
      <c r="K139" s="6" t="str">
        <f t="shared" si="31"/>
        <v>INSERT INTO b_13(codigo_cuenta_b13, saldo_cuenta_b13)VALUES('169915', -29680.81);</v>
      </c>
    </row>
    <row r="140" spans="2:11" x14ac:dyDescent="0.25">
      <c r="B140" s="2">
        <f>+B139+5</f>
        <v>169920</v>
      </c>
      <c r="C140" s="2" t="s">
        <v>112</v>
      </c>
      <c r="D140" s="19"/>
      <c r="E140" s="9">
        <v>-180181.37</v>
      </c>
      <c r="K140" s="6" t="str">
        <f t="shared" si="31"/>
        <v>INSERT INTO b_13(codigo_cuenta_b13, saldo_cuenta_b13)VALUES('169920', -180181.37);</v>
      </c>
    </row>
    <row r="141" spans="2:11" x14ac:dyDescent="0.25">
      <c r="B141" s="2">
        <f>+B140+5</f>
        <v>169925</v>
      </c>
      <c r="C141" s="2" t="s">
        <v>113</v>
      </c>
      <c r="D141" s="19"/>
      <c r="E141" s="9">
        <v>0</v>
      </c>
      <c r="K141" s="6" t="str">
        <f t="shared" si="31"/>
        <v>INSERT INTO b_13(codigo_cuenta_b13, saldo_cuenta_b13)VALUES('169925', 0);</v>
      </c>
    </row>
    <row r="142" spans="2:11" x14ac:dyDescent="0.25">
      <c r="B142" s="2">
        <v>169990</v>
      </c>
      <c r="C142" s="2" t="s">
        <v>114</v>
      </c>
      <c r="D142" s="19"/>
      <c r="E142" s="9">
        <v>-167431.35</v>
      </c>
      <c r="K142" s="6" t="str">
        <f t="shared" si="31"/>
        <v>INSERT INTO b_13(codigo_cuenta_b13, saldo_cuenta_b13)VALUES('169990', -167431.35);</v>
      </c>
    </row>
    <row r="143" spans="2:11" x14ac:dyDescent="0.25">
      <c r="B143" s="1">
        <v>17</v>
      </c>
      <c r="C143" s="1" t="s">
        <v>115</v>
      </c>
      <c r="D143" s="18">
        <v>14</v>
      </c>
      <c r="E143" s="5">
        <v>0</v>
      </c>
      <c r="K143" s="6" t="str">
        <f t="shared" si="31"/>
        <v>INSERT INTO b_13(codigo_cuenta_b13, saldo_cuenta_b13)VALUES('17', 0);</v>
      </c>
    </row>
    <row r="144" spans="2:11" x14ac:dyDescent="0.25">
      <c r="B144" s="1">
        <v>1701</v>
      </c>
      <c r="C144" s="2" t="s">
        <v>116</v>
      </c>
      <c r="D144" s="19"/>
      <c r="E144" s="9">
        <v>0</v>
      </c>
      <c r="K144" s="6" t="str">
        <f t="shared" si="31"/>
        <v>INSERT INTO b_13(codigo_cuenta_b13, saldo_cuenta_b13)VALUES('1701', 0);</v>
      </c>
    </row>
    <row r="145" spans="2:11" x14ac:dyDescent="0.25">
      <c r="B145" s="1">
        <f>+B144+1</f>
        <v>1702</v>
      </c>
      <c r="C145" s="2" t="s">
        <v>117</v>
      </c>
      <c r="D145" s="19"/>
      <c r="E145" s="9">
        <v>0</v>
      </c>
      <c r="K145" s="6" t="str">
        <f t="shared" si="31"/>
        <v>INSERT INTO b_13(codigo_cuenta_b13, saldo_cuenta_b13)VALUES('1702', 0);</v>
      </c>
    </row>
    <row r="146" spans="2:11" x14ac:dyDescent="0.25">
      <c r="B146" s="1">
        <f>+B145+1</f>
        <v>1703</v>
      </c>
      <c r="C146" s="2" t="s">
        <v>118</v>
      </c>
      <c r="D146" s="19"/>
      <c r="E146" s="9">
        <v>0</v>
      </c>
      <c r="K146" s="6" t="str">
        <f t="shared" si="31"/>
        <v>INSERT INTO b_13(codigo_cuenta_b13, saldo_cuenta_b13)VALUES('1703', 0);</v>
      </c>
    </row>
    <row r="147" spans="2:11" x14ac:dyDescent="0.25">
      <c r="B147" s="1">
        <f>+B146+1</f>
        <v>1704</v>
      </c>
      <c r="C147" s="2" t="s">
        <v>119</v>
      </c>
      <c r="D147" s="19"/>
      <c r="E147" s="9">
        <v>0</v>
      </c>
      <c r="K147" s="6" t="str">
        <f t="shared" si="31"/>
        <v>INSERT INTO b_13(codigo_cuenta_b13, saldo_cuenta_b13)VALUES('1704', 0);</v>
      </c>
    </row>
    <row r="148" spans="2:11" x14ac:dyDescent="0.25">
      <c r="B148" s="1">
        <f>+B147+1</f>
        <v>1705</v>
      </c>
      <c r="C148" s="2" t="s">
        <v>120</v>
      </c>
      <c r="D148" s="19"/>
      <c r="E148" s="9">
        <v>0</v>
      </c>
      <c r="K148" s="6" t="str">
        <f t="shared" si="31"/>
        <v>INSERT INTO b_13(codigo_cuenta_b13, saldo_cuenta_b13)VALUES('1705', 0);</v>
      </c>
    </row>
    <row r="149" spans="2:11" x14ac:dyDescent="0.25">
      <c r="B149" s="1">
        <v>1790</v>
      </c>
      <c r="C149" s="2" t="s">
        <v>121</v>
      </c>
      <c r="D149" s="19"/>
      <c r="E149" s="9">
        <v>0</v>
      </c>
      <c r="K149" s="6" t="str">
        <f t="shared" si="31"/>
        <v>INSERT INTO b_13(codigo_cuenta_b13, saldo_cuenta_b13)VALUES('1790', 0);</v>
      </c>
    </row>
    <row r="150" spans="2:11" ht="22.5" x14ac:dyDescent="0.25">
      <c r="B150" s="1">
        <v>1799</v>
      </c>
      <c r="C150" s="1" t="s">
        <v>122</v>
      </c>
      <c r="D150" s="18"/>
      <c r="E150" s="5">
        <f t="shared" ref="E150" si="32">SUM(E151:E155)</f>
        <v>0</v>
      </c>
      <c r="K150" s="6" t="str">
        <f t="shared" si="31"/>
        <v>INSERT INTO b_13(codigo_cuenta_b13, saldo_cuenta_b13)VALUES('1799', 0);</v>
      </c>
    </row>
    <row r="151" spans="2:11" x14ac:dyDescent="0.25">
      <c r="B151" s="2">
        <v>179905</v>
      </c>
      <c r="C151" s="2" t="s">
        <v>109</v>
      </c>
      <c r="D151" s="19"/>
      <c r="E151" s="9">
        <v>0</v>
      </c>
      <c r="K151" s="6" t="str">
        <f t="shared" si="31"/>
        <v>INSERT INTO b_13(codigo_cuenta_b13, saldo_cuenta_b13)VALUES('179905', 0);</v>
      </c>
    </row>
    <row r="152" spans="2:11" x14ac:dyDescent="0.25">
      <c r="B152" s="2">
        <f>+B151+5</f>
        <v>179910</v>
      </c>
      <c r="C152" s="2" t="s">
        <v>123</v>
      </c>
      <c r="D152" s="19"/>
      <c r="E152" s="9">
        <v>0</v>
      </c>
      <c r="K152" s="6" t="str">
        <f t="shared" si="31"/>
        <v>INSERT INTO b_13(codigo_cuenta_b13, saldo_cuenta_b13)VALUES('179910', 0);</v>
      </c>
    </row>
    <row r="153" spans="2:11" x14ac:dyDescent="0.25">
      <c r="B153" s="2">
        <f>+B152+5</f>
        <v>179915</v>
      </c>
      <c r="C153" s="2" t="s">
        <v>124</v>
      </c>
      <c r="D153" s="19"/>
      <c r="E153" s="9">
        <v>0</v>
      </c>
      <c r="K153" s="6" t="str">
        <f t="shared" si="31"/>
        <v>INSERT INTO b_13(codigo_cuenta_b13, saldo_cuenta_b13)VALUES('179915', 0);</v>
      </c>
    </row>
    <row r="154" spans="2:11" x14ac:dyDescent="0.25">
      <c r="B154" s="2">
        <f>+B153+5</f>
        <v>179920</v>
      </c>
      <c r="C154" s="2" t="s">
        <v>125</v>
      </c>
      <c r="D154" s="19"/>
      <c r="E154" s="9">
        <v>0</v>
      </c>
      <c r="K154" s="6" t="str">
        <f t="shared" si="31"/>
        <v>INSERT INTO b_13(codigo_cuenta_b13, saldo_cuenta_b13)VALUES('179920', 0);</v>
      </c>
    </row>
    <row r="155" spans="2:11" x14ac:dyDescent="0.25">
      <c r="B155" s="2">
        <v>179990</v>
      </c>
      <c r="C155" s="2" t="s">
        <v>114</v>
      </c>
      <c r="D155" s="19"/>
      <c r="E155" s="9">
        <v>0</v>
      </c>
      <c r="K155" s="6" t="str">
        <f t="shared" si="31"/>
        <v>INSERT INTO b_13(codigo_cuenta_b13, saldo_cuenta_b13)VALUES('179990', 0);</v>
      </c>
    </row>
    <row r="156" spans="2:11" x14ac:dyDescent="0.25">
      <c r="B156" s="1">
        <v>19</v>
      </c>
      <c r="C156" s="1" t="s">
        <v>126</v>
      </c>
      <c r="D156" s="18">
        <v>15</v>
      </c>
      <c r="E156" s="5">
        <f t="shared" ref="E156" si="33">E157+E164+E169+E177+E180</f>
        <v>144334.21000000002</v>
      </c>
      <c r="K156" s="6" t="str">
        <f t="shared" si="31"/>
        <v>INSERT INTO b_13(codigo_cuenta_b13, saldo_cuenta_b13)VALUES('19', 144334.21);</v>
      </c>
    </row>
    <row r="157" spans="2:11" x14ac:dyDescent="0.25">
      <c r="B157" s="1">
        <v>1901</v>
      </c>
      <c r="C157" s="1" t="s">
        <v>127</v>
      </c>
      <c r="D157" s="18"/>
      <c r="E157" s="5">
        <f t="shared" ref="E157" si="34">SUM(E158:E163)</f>
        <v>0</v>
      </c>
      <c r="K157" s="6" t="str">
        <f t="shared" si="31"/>
        <v>INSERT INTO b_13(codigo_cuenta_b13, saldo_cuenta_b13)VALUES('1901', 0);</v>
      </c>
    </row>
    <row r="158" spans="2:11" x14ac:dyDescent="0.25">
      <c r="B158" s="2">
        <v>190105</v>
      </c>
      <c r="C158" s="2" t="s">
        <v>128</v>
      </c>
      <c r="D158" s="19"/>
      <c r="E158" s="9">
        <v>0</v>
      </c>
      <c r="K158" s="6" t="str">
        <f t="shared" si="31"/>
        <v>INSERT INTO b_13(codigo_cuenta_b13, saldo_cuenta_b13)VALUES('190105', 0);</v>
      </c>
    </row>
    <row r="159" spans="2:11" x14ac:dyDescent="0.25">
      <c r="B159" s="2">
        <f>+B158+5</f>
        <v>190110</v>
      </c>
      <c r="C159" s="2" t="s">
        <v>129</v>
      </c>
      <c r="D159" s="19"/>
      <c r="E159" s="9">
        <v>0</v>
      </c>
      <c r="K159" s="6" t="str">
        <f t="shared" si="31"/>
        <v>INSERT INTO b_13(codigo_cuenta_b13, saldo_cuenta_b13)VALUES('190110', 0);</v>
      </c>
    </row>
    <row r="160" spans="2:11" x14ac:dyDescent="0.25">
      <c r="B160" s="2">
        <f>+B159+5</f>
        <v>190115</v>
      </c>
      <c r="C160" s="2" t="s">
        <v>130</v>
      </c>
      <c r="D160" s="19"/>
      <c r="E160" s="9">
        <v>0</v>
      </c>
      <c r="K160" s="6" t="str">
        <f t="shared" si="31"/>
        <v>INSERT INTO b_13(codigo_cuenta_b13, saldo_cuenta_b13)VALUES('190115', 0);</v>
      </c>
    </row>
    <row r="161" spans="2:11" x14ac:dyDescent="0.25">
      <c r="B161" s="2">
        <f>+B160+5</f>
        <v>190120</v>
      </c>
      <c r="C161" s="2" t="s">
        <v>131</v>
      </c>
      <c r="D161" s="19"/>
      <c r="E161" s="9">
        <v>0</v>
      </c>
      <c r="K161" s="6" t="str">
        <f t="shared" si="31"/>
        <v>INSERT INTO b_13(codigo_cuenta_b13, saldo_cuenta_b13)VALUES('190120', 0);</v>
      </c>
    </row>
    <row r="162" spans="2:11" x14ac:dyDescent="0.25">
      <c r="B162" s="2">
        <v>190190</v>
      </c>
      <c r="C162" s="2" t="s">
        <v>81</v>
      </c>
      <c r="D162" s="19"/>
      <c r="E162" s="9">
        <v>0</v>
      </c>
      <c r="K162" s="6" t="str">
        <f t="shared" si="31"/>
        <v>INSERT INTO b_13(codigo_cuenta_b13, saldo_cuenta_b13)VALUES('190190', 0);</v>
      </c>
    </row>
    <row r="163" spans="2:11" x14ac:dyDescent="0.25">
      <c r="B163" s="2">
        <v>190199</v>
      </c>
      <c r="C163" s="2" t="s">
        <v>132</v>
      </c>
      <c r="D163" s="19"/>
      <c r="E163" s="9">
        <v>0</v>
      </c>
      <c r="K163" s="6" t="str">
        <f t="shared" si="31"/>
        <v>INSERT INTO b_13(codigo_cuenta_b13, saldo_cuenta_b13)VALUES('190199', 0);</v>
      </c>
    </row>
    <row r="164" spans="2:11" x14ac:dyDescent="0.25">
      <c r="B164" s="1">
        <v>1902</v>
      </c>
      <c r="C164" s="1" t="s">
        <v>133</v>
      </c>
      <c r="D164" s="18"/>
      <c r="E164" s="5">
        <f t="shared" ref="E164" si="35">SUM(E165:E168)</f>
        <v>144334.21000000002</v>
      </c>
      <c r="K164" s="6" t="str">
        <f t="shared" si="31"/>
        <v>INSERT INTO b_13(codigo_cuenta_b13, saldo_cuenta_b13)VALUES('1902', 144334.21);</v>
      </c>
    </row>
    <row r="165" spans="2:11" x14ac:dyDescent="0.25">
      <c r="B165" s="2">
        <v>190205</v>
      </c>
      <c r="C165" s="2" t="s">
        <v>134</v>
      </c>
      <c r="D165" s="19"/>
      <c r="E165" s="9">
        <v>140421.64000000001</v>
      </c>
      <c r="K165" s="6" t="str">
        <f t="shared" si="31"/>
        <v>INSERT INTO b_13(codigo_cuenta_b13, saldo_cuenta_b13)VALUES('190205', 140421.64);</v>
      </c>
    </row>
    <row r="166" spans="2:11" x14ac:dyDescent="0.25">
      <c r="B166" s="2">
        <f>+B165+5</f>
        <v>190210</v>
      </c>
      <c r="C166" s="2" t="s">
        <v>135</v>
      </c>
      <c r="D166" s="19"/>
      <c r="E166" s="9">
        <v>0</v>
      </c>
      <c r="K166" s="6" t="str">
        <f t="shared" si="31"/>
        <v>INSERT INTO b_13(codigo_cuenta_b13, saldo_cuenta_b13)VALUES('190210', 0);</v>
      </c>
    </row>
    <row r="167" spans="2:11" x14ac:dyDescent="0.25">
      <c r="B167" s="2">
        <v>190290</v>
      </c>
      <c r="C167" s="2" t="s">
        <v>81</v>
      </c>
      <c r="D167" s="19"/>
      <c r="E167" s="9">
        <v>3912.57</v>
      </c>
      <c r="K167" s="6" t="str">
        <f t="shared" si="31"/>
        <v>INSERT INTO b_13(codigo_cuenta_b13, saldo_cuenta_b13)VALUES('190290', 3912.57);</v>
      </c>
    </row>
    <row r="168" spans="2:11" x14ac:dyDescent="0.25">
      <c r="B168" s="2">
        <v>190299</v>
      </c>
      <c r="C168" s="2" t="s">
        <v>136</v>
      </c>
      <c r="D168" s="19"/>
      <c r="E168" s="9">
        <v>0</v>
      </c>
      <c r="K168" s="6" t="str">
        <f t="shared" si="31"/>
        <v>INSERT INTO b_13(codigo_cuenta_b13, saldo_cuenta_b13)VALUES('190299', 0);</v>
      </c>
    </row>
    <row r="169" spans="2:11" x14ac:dyDescent="0.25">
      <c r="B169" s="1">
        <v>1903</v>
      </c>
      <c r="C169" s="1" t="s">
        <v>137</v>
      </c>
      <c r="D169" s="18"/>
      <c r="E169" s="5">
        <f t="shared" ref="E169" si="36">SUM(E170:E176)</f>
        <v>0</v>
      </c>
      <c r="K169" s="6" t="str">
        <f t="shared" si="31"/>
        <v>INSERT INTO b_13(codigo_cuenta_b13, saldo_cuenta_b13)VALUES('1903', 0);</v>
      </c>
    </row>
    <row r="170" spans="2:11" x14ac:dyDescent="0.25">
      <c r="B170" s="2">
        <v>190305</v>
      </c>
      <c r="C170" s="2" t="s">
        <v>138</v>
      </c>
      <c r="D170" s="19"/>
      <c r="E170" s="9">
        <v>0</v>
      </c>
      <c r="K170" s="6" t="str">
        <f t="shared" si="31"/>
        <v>INSERT INTO b_13(codigo_cuenta_b13, saldo_cuenta_b13)VALUES('190305', 0);</v>
      </c>
    </row>
    <row r="171" spans="2:11" x14ac:dyDescent="0.25">
      <c r="B171" s="2">
        <f>+B170+5</f>
        <v>190310</v>
      </c>
      <c r="C171" s="2" t="s">
        <v>139</v>
      </c>
      <c r="D171" s="19"/>
      <c r="E171" s="9">
        <v>0</v>
      </c>
      <c r="K171" s="6" t="str">
        <f t="shared" si="31"/>
        <v>INSERT INTO b_13(codigo_cuenta_b13, saldo_cuenta_b13)VALUES('190310', 0);</v>
      </c>
    </row>
    <row r="172" spans="2:11" x14ac:dyDescent="0.25">
      <c r="B172" s="2">
        <f>+B171+5</f>
        <v>190315</v>
      </c>
      <c r="C172" s="2" t="s">
        <v>140</v>
      </c>
      <c r="D172" s="19"/>
      <c r="E172" s="9">
        <v>0</v>
      </c>
      <c r="K172" s="6" t="str">
        <f t="shared" si="31"/>
        <v>INSERT INTO b_13(codigo_cuenta_b13, saldo_cuenta_b13)VALUES('190315', 0);</v>
      </c>
    </row>
    <row r="173" spans="2:11" x14ac:dyDescent="0.25">
      <c r="B173" s="2">
        <f>+B172+5</f>
        <v>190320</v>
      </c>
      <c r="C173" s="2" t="s">
        <v>141</v>
      </c>
      <c r="D173" s="19"/>
      <c r="E173" s="9">
        <v>0</v>
      </c>
      <c r="K173" s="6" t="str">
        <f t="shared" si="31"/>
        <v>INSERT INTO b_13(codigo_cuenta_b13, saldo_cuenta_b13)VALUES('190320', 0);</v>
      </c>
    </row>
    <row r="174" spans="2:11" x14ac:dyDescent="0.25">
      <c r="B174" s="2">
        <f>+B173+5</f>
        <v>190325</v>
      </c>
      <c r="C174" s="2" t="s">
        <v>142</v>
      </c>
      <c r="D174" s="19"/>
      <c r="E174" s="9">
        <v>0</v>
      </c>
      <c r="K174" s="6" t="str">
        <f t="shared" si="31"/>
        <v>INSERT INTO b_13(codigo_cuenta_b13, saldo_cuenta_b13)VALUES('190325', 0);</v>
      </c>
    </row>
    <row r="175" spans="2:11" x14ac:dyDescent="0.25">
      <c r="B175" s="2">
        <f>+B174+5</f>
        <v>190330</v>
      </c>
      <c r="C175" s="2" t="s">
        <v>143</v>
      </c>
      <c r="D175" s="19"/>
      <c r="E175" s="9">
        <v>0</v>
      </c>
      <c r="K175" s="6" t="str">
        <f t="shared" si="31"/>
        <v>INSERT INTO b_13(codigo_cuenta_b13, saldo_cuenta_b13)VALUES('190330', 0);</v>
      </c>
    </row>
    <row r="176" spans="2:11" x14ac:dyDescent="0.25">
      <c r="B176" s="2">
        <v>190335</v>
      </c>
      <c r="C176" s="2" t="s">
        <v>144</v>
      </c>
      <c r="D176" s="19"/>
      <c r="E176" s="9">
        <v>0</v>
      </c>
      <c r="K176" s="6" t="str">
        <f t="shared" si="31"/>
        <v>INSERT INTO b_13(codigo_cuenta_b13, saldo_cuenta_b13)VALUES('190335', 0);</v>
      </c>
    </row>
    <row r="177" spans="2:11" x14ac:dyDescent="0.25">
      <c r="B177" s="1">
        <v>1990</v>
      </c>
      <c r="C177" s="1" t="s">
        <v>145</v>
      </c>
      <c r="D177" s="18"/>
      <c r="E177" s="5">
        <f t="shared" ref="E177" si="37">+E178+E179</f>
        <v>0</v>
      </c>
      <c r="K177" s="6" t="str">
        <f t="shared" si="31"/>
        <v>INSERT INTO b_13(codigo_cuenta_b13, saldo_cuenta_b13)VALUES('1990', 0);</v>
      </c>
    </row>
    <row r="178" spans="2:11" x14ac:dyDescent="0.25">
      <c r="B178" s="2">
        <v>199005</v>
      </c>
      <c r="C178" s="2" t="s">
        <v>146</v>
      </c>
      <c r="D178" s="19"/>
      <c r="E178" s="9">
        <v>0</v>
      </c>
      <c r="K178" s="6" t="str">
        <f t="shared" si="31"/>
        <v>INSERT INTO b_13(codigo_cuenta_b13, saldo_cuenta_b13)VALUES('199005', 0);</v>
      </c>
    </row>
    <row r="179" spans="2:11" x14ac:dyDescent="0.25">
      <c r="B179" s="2">
        <v>199090</v>
      </c>
      <c r="C179" s="2" t="s">
        <v>147</v>
      </c>
      <c r="D179" s="19"/>
      <c r="E179" s="9">
        <v>0</v>
      </c>
      <c r="K179" s="6" t="str">
        <f t="shared" si="31"/>
        <v>INSERT INTO b_13(codigo_cuenta_b13, saldo_cuenta_b13)VALUES('199090', 0);</v>
      </c>
    </row>
    <row r="180" spans="2:11" x14ac:dyDescent="0.25">
      <c r="B180" s="2">
        <v>1999</v>
      </c>
      <c r="C180" s="1" t="s">
        <v>148</v>
      </c>
      <c r="D180" s="18"/>
      <c r="E180" s="5">
        <f t="shared" ref="E180" si="38">SUM(E181:E182)</f>
        <v>0</v>
      </c>
      <c r="K180" s="6" t="str">
        <f t="shared" si="31"/>
        <v>INSERT INTO b_13(codigo_cuenta_b13, saldo_cuenta_b13)VALUES('1999', 0);</v>
      </c>
    </row>
    <row r="181" spans="2:11" x14ac:dyDescent="0.25">
      <c r="B181" s="2">
        <v>199905</v>
      </c>
      <c r="C181" s="2" t="s">
        <v>149</v>
      </c>
      <c r="D181" s="19"/>
      <c r="E181" s="9">
        <v>0</v>
      </c>
      <c r="K181" s="6" t="str">
        <f t="shared" si="31"/>
        <v>INSERT INTO b_13(codigo_cuenta_b13, saldo_cuenta_b13)VALUES('199905', 0);</v>
      </c>
    </row>
    <row r="182" spans="2:11" x14ac:dyDescent="0.25">
      <c r="B182" s="2">
        <v>199990</v>
      </c>
      <c r="C182" s="2" t="s">
        <v>114</v>
      </c>
      <c r="D182" s="19"/>
      <c r="E182" s="9">
        <v>0</v>
      </c>
      <c r="K182" s="6" t="str">
        <f t="shared" si="31"/>
        <v>INSERT INTO b_13(codigo_cuenta_b13, saldo_cuenta_b13)VALUES('199990', 0);</v>
      </c>
    </row>
    <row r="183" spans="2:11" x14ac:dyDescent="0.25">
      <c r="B183" s="1">
        <v>2</v>
      </c>
      <c r="C183" s="1" t="s">
        <v>150</v>
      </c>
      <c r="D183" s="18">
        <v>16</v>
      </c>
      <c r="E183" s="5">
        <f>E184+E196+E205+E229+E234+E243</f>
        <v>63594567.49000001</v>
      </c>
      <c r="F183" s="12"/>
      <c r="G183" s="23">
        <f>+'MOVIMIENTOS DIC-2019'!J329</f>
        <v>67296322.419999987</v>
      </c>
      <c r="H183" s="24">
        <f>+E183-G183</f>
        <v>-3701754.9299999774</v>
      </c>
      <c r="K183" s="6" t="str">
        <f t="shared" si="31"/>
        <v>INSERT INTO b_13(codigo_cuenta_b13, saldo_cuenta_b13)VALUES('2', 63594567.49);</v>
      </c>
    </row>
    <row r="184" spans="2:11" x14ac:dyDescent="0.25">
      <c r="B184" s="1">
        <v>21</v>
      </c>
      <c r="C184" s="1" t="s">
        <v>151</v>
      </c>
      <c r="D184" s="18"/>
      <c r="E184" s="5">
        <f t="shared" ref="E184" si="39">+E185+E190</f>
        <v>55869349.730000004</v>
      </c>
      <c r="K184" s="6" t="str">
        <f t="shared" si="31"/>
        <v>INSERT INTO b_13(codigo_cuenta_b13, saldo_cuenta_b13)VALUES('21', 55869349.73);</v>
      </c>
    </row>
    <row r="185" spans="2:11" x14ac:dyDescent="0.25">
      <c r="B185" s="1">
        <v>2101</v>
      </c>
      <c r="C185" s="1" t="s">
        <v>152</v>
      </c>
      <c r="D185" s="18"/>
      <c r="E185" s="5">
        <f t="shared" ref="E185" si="40">SUM(E186:E189)</f>
        <v>55869349.730000004</v>
      </c>
      <c r="F185" s="12"/>
      <c r="G185" s="22"/>
      <c r="K185" s="6" t="str">
        <f t="shared" si="31"/>
        <v>INSERT INTO b_13(codigo_cuenta_b13, saldo_cuenta_b13)VALUES('2101', 55869349.73);</v>
      </c>
    </row>
    <row r="186" spans="2:11" x14ac:dyDescent="0.25">
      <c r="B186" s="2">
        <v>210105</v>
      </c>
      <c r="C186" s="2" t="s">
        <v>153</v>
      </c>
      <c r="D186" s="19"/>
      <c r="E186" s="9">
        <v>48712849.450000003</v>
      </c>
      <c r="F186" s="22"/>
      <c r="K186" s="6" t="str">
        <f t="shared" si="31"/>
        <v>INSERT INTO b_13(codigo_cuenta_b13, saldo_cuenta_b13)VALUES('210105', 48712849.45);</v>
      </c>
    </row>
    <row r="187" spans="2:11" x14ac:dyDescent="0.25">
      <c r="B187" s="2">
        <f>+B186+5</f>
        <v>210110</v>
      </c>
      <c r="C187" s="2" t="s">
        <v>154</v>
      </c>
      <c r="D187" s="19"/>
      <c r="E187" s="9">
        <v>7156500.2800000003</v>
      </c>
      <c r="F187" s="22"/>
      <c r="K187" s="6" t="str">
        <f t="shared" si="31"/>
        <v>INSERT INTO b_13(codigo_cuenta_b13, saldo_cuenta_b13)VALUES('210110', 7156500.28);</v>
      </c>
    </row>
    <row r="188" spans="2:11" x14ac:dyDescent="0.25">
      <c r="B188" s="2">
        <v>210115</v>
      </c>
      <c r="C188" s="2" t="s">
        <v>155</v>
      </c>
      <c r="D188" s="19"/>
      <c r="E188" s="9">
        <v>0</v>
      </c>
      <c r="K188" s="6" t="str">
        <f t="shared" si="31"/>
        <v>INSERT INTO b_13(codigo_cuenta_b13, saldo_cuenta_b13)VALUES('210115', 0);</v>
      </c>
    </row>
    <row r="189" spans="2:11" x14ac:dyDescent="0.25">
      <c r="B189" s="2">
        <v>210120</v>
      </c>
      <c r="C189" s="2" t="s">
        <v>156</v>
      </c>
      <c r="D189" s="19"/>
      <c r="E189" s="9">
        <v>0</v>
      </c>
      <c r="K189" s="6" t="str">
        <f t="shared" si="31"/>
        <v>INSERT INTO b_13(codigo_cuenta_b13, saldo_cuenta_b13)VALUES('210120', 0);</v>
      </c>
    </row>
    <row r="190" spans="2:11" x14ac:dyDescent="0.25">
      <c r="B190" s="4">
        <v>2102</v>
      </c>
      <c r="C190" s="4" t="s">
        <v>157</v>
      </c>
      <c r="D190" s="7"/>
      <c r="E190" s="5">
        <f t="shared" ref="E190" si="41">SUM(E191:E195)</f>
        <v>0</v>
      </c>
      <c r="K190" s="6" t="str">
        <f t="shared" si="31"/>
        <v>INSERT INTO b_13(codigo_cuenta_b13, saldo_cuenta_b13)VALUES('2102', 0);</v>
      </c>
    </row>
    <row r="191" spans="2:11" x14ac:dyDescent="0.25">
      <c r="B191" s="2">
        <v>210205</v>
      </c>
      <c r="C191" s="2" t="s">
        <v>153</v>
      </c>
      <c r="D191" s="19"/>
      <c r="E191" s="9">
        <v>0</v>
      </c>
      <c r="K191" s="6" t="str">
        <f t="shared" si="31"/>
        <v>INSERT INTO b_13(codigo_cuenta_b13, saldo_cuenta_b13)VALUES('210205', 0);</v>
      </c>
    </row>
    <row r="192" spans="2:11" x14ac:dyDescent="0.25">
      <c r="B192" s="2">
        <f>+B191+5</f>
        <v>210210</v>
      </c>
      <c r="C192" s="2" t="s">
        <v>154</v>
      </c>
      <c r="D192" s="19"/>
      <c r="E192" s="9">
        <v>0</v>
      </c>
      <c r="K192" s="6" t="str">
        <f t="shared" si="31"/>
        <v>INSERT INTO b_13(codigo_cuenta_b13, saldo_cuenta_b13)VALUES('210210', 0);</v>
      </c>
    </row>
    <row r="193" spans="2:11" x14ac:dyDescent="0.25">
      <c r="B193" s="2">
        <f>+B192+5</f>
        <v>210215</v>
      </c>
      <c r="C193" s="2" t="s">
        <v>158</v>
      </c>
      <c r="D193" s="19"/>
      <c r="E193" s="9">
        <v>0</v>
      </c>
      <c r="K193" s="6" t="str">
        <f t="shared" si="31"/>
        <v>INSERT INTO b_13(codigo_cuenta_b13, saldo_cuenta_b13)VALUES('210215', 0);</v>
      </c>
    </row>
    <row r="194" spans="2:11" x14ac:dyDescent="0.25">
      <c r="B194" s="2">
        <v>210220</v>
      </c>
      <c r="C194" s="2" t="s">
        <v>159</v>
      </c>
      <c r="D194" s="19"/>
      <c r="E194" s="9">
        <v>0</v>
      </c>
      <c r="K194" s="6" t="str">
        <f t="shared" si="31"/>
        <v>INSERT INTO b_13(codigo_cuenta_b13, saldo_cuenta_b13)VALUES('210220', 0);</v>
      </c>
    </row>
    <row r="195" spans="2:11" x14ac:dyDescent="0.25">
      <c r="B195" s="2">
        <v>210225</v>
      </c>
      <c r="C195" s="2" t="s">
        <v>160</v>
      </c>
      <c r="D195" s="19"/>
      <c r="E195" s="9">
        <v>0</v>
      </c>
      <c r="K195" s="6" t="str">
        <f t="shared" si="31"/>
        <v>INSERT INTO b_13(codigo_cuenta_b13, saldo_cuenta_b13)VALUES('210225', 0);</v>
      </c>
    </row>
    <row r="196" spans="2:11" x14ac:dyDescent="0.25">
      <c r="B196" s="1">
        <v>22</v>
      </c>
      <c r="C196" s="1" t="s">
        <v>161</v>
      </c>
      <c r="D196" s="18">
        <v>17</v>
      </c>
      <c r="E196" s="5">
        <f t="shared" ref="E196" si="42">E197+E201</f>
        <v>0</v>
      </c>
      <c r="K196" s="6" t="str">
        <f t="shared" si="31"/>
        <v>INSERT INTO b_13(codigo_cuenta_b13, saldo_cuenta_b13)VALUES('22', 0);</v>
      </c>
    </row>
    <row r="197" spans="2:11" x14ac:dyDescent="0.25">
      <c r="B197" s="1">
        <v>2201</v>
      </c>
      <c r="C197" s="1" t="s">
        <v>152</v>
      </c>
      <c r="D197" s="18"/>
      <c r="E197" s="5">
        <f t="shared" ref="E197" si="43">SUM(E198:E200)</f>
        <v>0</v>
      </c>
      <c r="K197" s="6" t="str">
        <f t="shared" si="31"/>
        <v>INSERT INTO b_13(codigo_cuenta_b13, saldo_cuenta_b13)VALUES('2201', 0);</v>
      </c>
    </row>
    <row r="198" spans="2:11" x14ac:dyDescent="0.25">
      <c r="B198" s="2">
        <v>220105</v>
      </c>
      <c r="C198" s="2" t="s">
        <v>153</v>
      </c>
      <c r="D198" s="19"/>
      <c r="E198" s="9">
        <v>0</v>
      </c>
      <c r="K198" s="6" t="str">
        <f t="shared" si="31"/>
        <v>INSERT INTO b_13(codigo_cuenta_b13, saldo_cuenta_b13)VALUES('220105', 0);</v>
      </c>
    </row>
    <row r="199" spans="2:11" x14ac:dyDescent="0.25">
      <c r="B199" s="2">
        <f>+B198+5</f>
        <v>220110</v>
      </c>
      <c r="C199" s="2" t="s">
        <v>154</v>
      </c>
      <c r="D199" s="19"/>
      <c r="E199" s="9">
        <v>0</v>
      </c>
      <c r="K199" s="6" t="str">
        <f t="shared" si="31"/>
        <v>INSERT INTO b_13(codigo_cuenta_b13, saldo_cuenta_b13)VALUES('220110', 0);</v>
      </c>
    </row>
    <row r="200" spans="2:11" x14ac:dyDescent="0.25">
      <c r="B200" s="2">
        <f>+B199+5</f>
        <v>220115</v>
      </c>
      <c r="C200" s="2" t="s">
        <v>155</v>
      </c>
      <c r="D200" s="19"/>
      <c r="E200" s="9">
        <v>0</v>
      </c>
      <c r="K200" s="6" t="str">
        <f t="shared" si="31"/>
        <v>INSERT INTO b_13(codigo_cuenta_b13, saldo_cuenta_b13)VALUES('220115', 0);</v>
      </c>
    </row>
    <row r="201" spans="2:11" x14ac:dyDescent="0.25">
      <c r="B201" s="4">
        <v>2202</v>
      </c>
      <c r="C201" s="4" t="s">
        <v>157</v>
      </c>
      <c r="D201" s="7"/>
      <c r="E201" s="5">
        <f t="shared" ref="E201" si="44">SUM(E202:E204)</f>
        <v>0</v>
      </c>
      <c r="K201" s="6" t="str">
        <f t="shared" si="31"/>
        <v>INSERT INTO b_13(codigo_cuenta_b13, saldo_cuenta_b13)VALUES('2202', 0);</v>
      </c>
    </row>
    <row r="202" spans="2:11" x14ac:dyDescent="0.25">
      <c r="B202" s="2">
        <v>220205</v>
      </c>
      <c r="C202" s="2" t="s">
        <v>153</v>
      </c>
      <c r="D202" s="19"/>
      <c r="E202" s="9">
        <v>0</v>
      </c>
      <c r="K202" s="6" t="str">
        <f t="shared" ref="K202:K263" si="45">"INSERT INTO b_13(codigo_cuenta_b13, saldo_cuenta_b13)VALUES('"&amp;B202&amp;"', "&amp;E202&amp;");"</f>
        <v>INSERT INTO b_13(codigo_cuenta_b13, saldo_cuenta_b13)VALUES('220205', 0);</v>
      </c>
    </row>
    <row r="203" spans="2:11" x14ac:dyDescent="0.25">
      <c r="B203" s="2">
        <f>+B202+5</f>
        <v>220210</v>
      </c>
      <c r="C203" s="2" t="s">
        <v>154</v>
      </c>
      <c r="D203" s="19"/>
      <c r="E203" s="9">
        <v>0</v>
      </c>
      <c r="K203" s="6" t="str">
        <f t="shared" si="45"/>
        <v>INSERT INTO b_13(codigo_cuenta_b13, saldo_cuenta_b13)VALUES('220210', 0);</v>
      </c>
    </row>
    <row r="204" spans="2:11" x14ac:dyDescent="0.25">
      <c r="B204" s="2">
        <f>+B203+5</f>
        <v>220215</v>
      </c>
      <c r="C204" s="2" t="s">
        <v>155</v>
      </c>
      <c r="D204" s="19"/>
      <c r="E204" s="9">
        <v>0</v>
      </c>
      <c r="K204" s="6" t="str">
        <f t="shared" si="45"/>
        <v>INSERT INTO b_13(codigo_cuenta_b13, saldo_cuenta_b13)VALUES('220215', 0);</v>
      </c>
    </row>
    <row r="205" spans="2:11" x14ac:dyDescent="0.25">
      <c r="B205" s="1">
        <v>23</v>
      </c>
      <c r="C205" s="1" t="s">
        <v>162</v>
      </c>
      <c r="D205" s="18">
        <v>18</v>
      </c>
      <c r="E205" s="5">
        <f>E206+E210+E213+E216+E220+E221</f>
        <v>5328656.6000000006</v>
      </c>
      <c r="K205" s="6" t="str">
        <f t="shared" si="45"/>
        <v>INSERT INTO b_13(codigo_cuenta_b13, saldo_cuenta_b13)VALUES('23', 5328656.6);</v>
      </c>
    </row>
    <row r="206" spans="2:11" x14ac:dyDescent="0.25">
      <c r="B206" s="1">
        <v>2301</v>
      </c>
      <c r="C206" s="1" t="s">
        <v>163</v>
      </c>
      <c r="D206" s="18"/>
      <c r="E206" s="5">
        <f t="shared" ref="E206" si="46">SUM(E207:E209)</f>
        <v>5276073.46</v>
      </c>
      <c r="K206" s="6" t="str">
        <f t="shared" si="45"/>
        <v>INSERT INTO b_13(codigo_cuenta_b13, saldo_cuenta_b13)VALUES('2301', 5276073.46);</v>
      </c>
    </row>
    <row r="207" spans="2:11" x14ac:dyDescent="0.25">
      <c r="B207" s="2">
        <v>230105</v>
      </c>
      <c r="C207" s="2" t="s">
        <v>164</v>
      </c>
      <c r="D207" s="19"/>
      <c r="E207" s="9">
        <v>4469994.13</v>
      </c>
      <c r="F207" s="22"/>
      <c r="K207" s="6" t="str">
        <f t="shared" si="45"/>
        <v>INSERT INTO b_13(codigo_cuenta_b13, saldo_cuenta_b13)VALUES('230105', 4469994.13);</v>
      </c>
    </row>
    <row r="208" spans="2:11" x14ac:dyDescent="0.25">
      <c r="B208" s="2">
        <v>230110</v>
      </c>
      <c r="C208" s="2" t="s">
        <v>165</v>
      </c>
      <c r="D208" s="19"/>
      <c r="E208" s="9">
        <v>0</v>
      </c>
      <c r="K208" s="6" t="str">
        <f t="shared" si="45"/>
        <v>INSERT INTO b_13(codigo_cuenta_b13, saldo_cuenta_b13)VALUES('230110', 0);</v>
      </c>
    </row>
    <row r="209" spans="2:11" x14ac:dyDescent="0.25">
      <c r="B209" s="2">
        <v>230115</v>
      </c>
      <c r="C209" s="2" t="s">
        <v>166</v>
      </c>
      <c r="D209" s="19"/>
      <c r="E209" s="9">
        <v>806079.33</v>
      </c>
      <c r="G209" s="22"/>
      <c r="K209" s="6" t="str">
        <f t="shared" si="45"/>
        <v>INSERT INTO b_13(codigo_cuenta_b13, saldo_cuenta_b13)VALUES('230115', 806079.33);</v>
      </c>
    </row>
    <row r="210" spans="2:11" x14ac:dyDescent="0.25">
      <c r="B210" s="1">
        <v>2302</v>
      </c>
      <c r="C210" s="1" t="s">
        <v>167</v>
      </c>
      <c r="D210" s="18"/>
      <c r="E210" s="5">
        <f t="shared" ref="E210" si="47">SUM(E211:E212)</f>
        <v>5240.92</v>
      </c>
      <c r="K210" s="6" t="str">
        <f t="shared" si="45"/>
        <v>INSERT INTO b_13(codigo_cuenta_b13, saldo_cuenta_b13)VALUES('2302', 5240.92);</v>
      </c>
    </row>
    <row r="211" spans="2:11" x14ac:dyDescent="0.25">
      <c r="B211" s="2">
        <v>230205</v>
      </c>
      <c r="C211" s="2" t="s">
        <v>168</v>
      </c>
      <c r="D211" s="19"/>
      <c r="E211" s="9"/>
      <c r="K211" s="6" t="str">
        <f t="shared" si="45"/>
        <v>INSERT INTO b_13(codigo_cuenta_b13, saldo_cuenta_b13)VALUES('230205', );</v>
      </c>
    </row>
    <row r="212" spans="2:11" x14ac:dyDescent="0.25">
      <c r="B212" s="2">
        <f>+B211+5</f>
        <v>230210</v>
      </c>
      <c r="C212" s="2" t="s">
        <v>71</v>
      </c>
      <c r="D212" s="19"/>
      <c r="E212" s="9">
        <v>5240.92</v>
      </c>
      <c r="K212" s="6" t="str">
        <f t="shared" si="45"/>
        <v>INSERT INTO b_13(codigo_cuenta_b13, saldo_cuenta_b13)VALUES('230210', 5240.92);</v>
      </c>
    </row>
    <row r="213" spans="2:11" x14ac:dyDescent="0.25">
      <c r="B213" s="1">
        <v>2303</v>
      </c>
      <c r="C213" s="1" t="s">
        <v>169</v>
      </c>
      <c r="D213" s="18"/>
      <c r="E213" s="5">
        <v>0</v>
      </c>
      <c r="K213" s="6" t="str">
        <f t="shared" si="45"/>
        <v>INSERT INTO b_13(codigo_cuenta_b13, saldo_cuenta_b13)VALUES('2303', 0);</v>
      </c>
    </row>
    <row r="214" spans="2:11" x14ac:dyDescent="0.25">
      <c r="B214" s="2">
        <v>230305</v>
      </c>
      <c r="C214" s="2" t="s">
        <v>170</v>
      </c>
      <c r="D214" s="19"/>
      <c r="E214" s="9">
        <v>0</v>
      </c>
      <c r="K214" s="6" t="str">
        <f t="shared" si="45"/>
        <v>INSERT INTO b_13(codigo_cuenta_b13, saldo_cuenta_b13)VALUES('230305', 0);</v>
      </c>
    </row>
    <row r="215" spans="2:11" x14ac:dyDescent="0.25">
      <c r="B215" s="2">
        <v>230390</v>
      </c>
      <c r="C215" s="2" t="s">
        <v>81</v>
      </c>
      <c r="D215" s="19"/>
      <c r="E215" s="9">
        <v>0</v>
      </c>
      <c r="K215" s="6" t="str">
        <f t="shared" si="45"/>
        <v>INSERT INTO b_13(codigo_cuenta_b13, saldo_cuenta_b13)VALUES('230390', 0);</v>
      </c>
    </row>
    <row r="216" spans="2:11" x14ac:dyDescent="0.25">
      <c r="B216" s="1">
        <v>2304</v>
      </c>
      <c r="C216" s="1" t="s">
        <v>171</v>
      </c>
      <c r="D216" s="18"/>
      <c r="E216" s="5">
        <f t="shared" ref="E216" si="48">SUM(E217:E219)</f>
        <v>2384.7800000000002</v>
      </c>
      <c r="K216" s="6" t="str">
        <f t="shared" si="45"/>
        <v>INSERT INTO b_13(codigo_cuenta_b13, saldo_cuenta_b13)VALUES('2304', 2384.78);</v>
      </c>
    </row>
    <row r="217" spans="2:11" x14ac:dyDescent="0.25">
      <c r="B217" s="2">
        <v>230405</v>
      </c>
      <c r="C217" s="2" t="s">
        <v>172</v>
      </c>
      <c r="D217" s="19"/>
      <c r="E217" s="9">
        <v>0</v>
      </c>
      <c r="K217" s="6" t="str">
        <f t="shared" si="45"/>
        <v>INSERT INTO b_13(codigo_cuenta_b13, saldo_cuenta_b13)VALUES('230405', 0);</v>
      </c>
    </row>
    <row r="218" spans="2:11" x14ac:dyDescent="0.25">
      <c r="B218" s="2">
        <f>+B217+5</f>
        <v>230410</v>
      </c>
      <c r="C218" s="2" t="s">
        <v>173</v>
      </c>
      <c r="D218" s="19"/>
      <c r="E218" s="9">
        <v>2384.7800000000002</v>
      </c>
      <c r="K218" s="6" t="str">
        <f t="shared" si="45"/>
        <v>INSERT INTO b_13(codigo_cuenta_b13, saldo_cuenta_b13)VALUES('230410', 2384.78);</v>
      </c>
    </row>
    <row r="219" spans="2:11" x14ac:dyDescent="0.25">
      <c r="B219" s="2">
        <v>230490</v>
      </c>
      <c r="C219" s="2" t="s">
        <v>81</v>
      </c>
      <c r="D219" s="19"/>
      <c r="E219" s="9">
        <v>0</v>
      </c>
      <c r="K219" s="6" t="str">
        <f t="shared" si="45"/>
        <v>INSERT INTO b_13(codigo_cuenta_b13, saldo_cuenta_b13)VALUES('230490', 0);</v>
      </c>
    </row>
    <row r="220" spans="2:11" x14ac:dyDescent="0.25">
      <c r="B220" s="1">
        <v>2305</v>
      </c>
      <c r="C220" s="1" t="s">
        <v>174</v>
      </c>
      <c r="D220" s="18">
        <v>19</v>
      </c>
      <c r="E220" s="9">
        <v>25161.24</v>
      </c>
      <c r="K220" s="6" t="str">
        <f t="shared" si="45"/>
        <v>INSERT INTO b_13(codigo_cuenta_b13, saldo_cuenta_b13)VALUES('2305', 25161.24);</v>
      </c>
    </row>
    <row r="221" spans="2:11" x14ac:dyDescent="0.25">
      <c r="B221" s="1">
        <v>2390</v>
      </c>
      <c r="C221" s="1" t="s">
        <v>175</v>
      </c>
      <c r="D221" s="18"/>
      <c r="E221" s="5">
        <f t="shared" ref="E221" si="49">SUM(E222:E228)</f>
        <v>19796.2</v>
      </c>
      <c r="K221" s="6" t="str">
        <f t="shared" si="45"/>
        <v>INSERT INTO b_13(codigo_cuenta_b13, saldo_cuenta_b13)VALUES('2390', 19796.2);</v>
      </c>
    </row>
    <row r="222" spans="2:11" x14ac:dyDescent="0.25">
      <c r="B222" s="2">
        <v>239005</v>
      </c>
      <c r="C222" s="2" t="s">
        <v>176</v>
      </c>
      <c r="D222" s="19"/>
      <c r="E222" s="9">
        <v>0</v>
      </c>
      <c r="K222" s="6" t="str">
        <f t="shared" si="45"/>
        <v>INSERT INTO b_13(codigo_cuenta_b13, saldo_cuenta_b13)VALUES('239005', 0);</v>
      </c>
    </row>
    <row r="223" spans="2:11" x14ac:dyDescent="0.25">
      <c r="B223" s="2">
        <f>+B222+5</f>
        <v>239010</v>
      </c>
      <c r="C223" s="2" t="s">
        <v>177</v>
      </c>
      <c r="D223" s="19"/>
      <c r="E223" s="9">
        <v>15782.98</v>
      </c>
      <c r="K223" s="6" t="str">
        <f t="shared" si="45"/>
        <v>INSERT INTO b_13(codigo_cuenta_b13, saldo_cuenta_b13)VALUES('239010', 15782.98);</v>
      </c>
    </row>
    <row r="224" spans="2:11" x14ac:dyDescent="0.25">
      <c r="B224" s="2">
        <f>+B223+5</f>
        <v>239015</v>
      </c>
      <c r="C224" s="2" t="s">
        <v>178</v>
      </c>
      <c r="D224" s="19"/>
      <c r="E224" s="9">
        <v>0</v>
      </c>
      <c r="K224" s="6" t="str">
        <f t="shared" si="45"/>
        <v>INSERT INTO b_13(codigo_cuenta_b13, saldo_cuenta_b13)VALUES('239015', 0);</v>
      </c>
    </row>
    <row r="225" spans="2:11" x14ac:dyDescent="0.25">
      <c r="B225" s="2">
        <f>+B224+5</f>
        <v>239020</v>
      </c>
      <c r="C225" s="2" t="s">
        <v>179</v>
      </c>
      <c r="D225" s="19"/>
      <c r="E225" s="9">
        <v>0</v>
      </c>
      <c r="K225" s="6" t="str">
        <f t="shared" si="45"/>
        <v>INSERT INTO b_13(codigo_cuenta_b13, saldo_cuenta_b13)VALUES('239020', 0);</v>
      </c>
    </row>
    <row r="226" spans="2:11" x14ac:dyDescent="0.25">
      <c r="B226" s="2">
        <f>+B225+5</f>
        <v>239025</v>
      </c>
      <c r="C226" s="2" t="s">
        <v>180</v>
      </c>
      <c r="D226" s="19"/>
      <c r="E226" s="9">
        <v>3166</v>
      </c>
      <c r="K226" s="6" t="str">
        <f t="shared" si="45"/>
        <v>INSERT INTO b_13(codigo_cuenta_b13, saldo_cuenta_b13)VALUES('239025', 3166);</v>
      </c>
    </row>
    <row r="227" spans="2:11" x14ac:dyDescent="0.25">
      <c r="B227" s="2">
        <f>+B226+5</f>
        <v>239030</v>
      </c>
      <c r="C227" s="2" t="s">
        <v>181</v>
      </c>
      <c r="D227" s="19"/>
      <c r="E227" s="9">
        <v>0</v>
      </c>
      <c r="K227" s="6" t="str">
        <f t="shared" si="45"/>
        <v>INSERT INTO b_13(codigo_cuenta_b13, saldo_cuenta_b13)VALUES('239030', 0);</v>
      </c>
    </row>
    <row r="228" spans="2:11" x14ac:dyDescent="0.25">
      <c r="B228" s="2">
        <v>239090</v>
      </c>
      <c r="C228" s="2" t="s">
        <v>182</v>
      </c>
      <c r="D228" s="19"/>
      <c r="E228" s="9">
        <v>847.22</v>
      </c>
      <c r="K228" s="6" t="str">
        <f t="shared" si="45"/>
        <v>INSERT INTO b_13(codigo_cuenta_b13, saldo_cuenta_b13)VALUES('239090', 847.22);</v>
      </c>
    </row>
    <row r="229" spans="2:11" x14ac:dyDescent="0.25">
      <c r="B229" s="1">
        <v>24</v>
      </c>
      <c r="C229" s="1" t="s">
        <v>183</v>
      </c>
      <c r="D229" s="18">
        <v>20</v>
      </c>
      <c r="E229" s="5">
        <f t="shared" ref="E229" si="50">SUM(E230:E233)</f>
        <v>0</v>
      </c>
      <c r="K229" s="6" t="str">
        <f t="shared" si="45"/>
        <v>INSERT INTO b_13(codigo_cuenta_b13, saldo_cuenta_b13)VALUES('24', 0);</v>
      </c>
    </row>
    <row r="230" spans="2:11" x14ac:dyDescent="0.25">
      <c r="B230" s="1">
        <v>2401</v>
      </c>
      <c r="C230" s="2" t="s">
        <v>184</v>
      </c>
      <c r="D230" s="19"/>
      <c r="E230" s="9">
        <v>0</v>
      </c>
      <c r="K230" s="6" t="str">
        <f t="shared" si="45"/>
        <v>INSERT INTO b_13(codigo_cuenta_b13, saldo_cuenta_b13)VALUES('2401', 0);</v>
      </c>
    </row>
    <row r="231" spans="2:11" ht="22.5" x14ac:dyDescent="0.25">
      <c r="B231" s="1">
        <f>+B230+1</f>
        <v>2402</v>
      </c>
      <c r="C231" s="2" t="s">
        <v>185</v>
      </c>
      <c r="D231" s="19"/>
      <c r="E231" s="9">
        <v>0</v>
      </c>
      <c r="K231" s="6" t="str">
        <f t="shared" si="45"/>
        <v>INSERT INTO b_13(codigo_cuenta_b13, saldo_cuenta_b13)VALUES('2402', 0);</v>
      </c>
    </row>
    <row r="232" spans="2:11" ht="22.5" x14ac:dyDescent="0.25">
      <c r="B232" s="1">
        <f>+B231+1</f>
        <v>2403</v>
      </c>
      <c r="C232" s="2" t="s">
        <v>186</v>
      </c>
      <c r="D232" s="19"/>
      <c r="E232" s="9">
        <v>0</v>
      </c>
      <c r="K232" s="6" t="str">
        <f t="shared" si="45"/>
        <v>INSERT INTO b_13(codigo_cuenta_b13, saldo_cuenta_b13)VALUES('2403', 0);</v>
      </c>
    </row>
    <row r="233" spans="2:11" x14ac:dyDescent="0.25">
      <c r="B233" s="1">
        <v>2490</v>
      </c>
      <c r="C233" s="2" t="s">
        <v>187</v>
      </c>
      <c r="D233" s="19"/>
      <c r="E233" s="9">
        <v>0</v>
      </c>
      <c r="K233" s="6" t="str">
        <f t="shared" si="45"/>
        <v>INSERT INTO b_13(codigo_cuenta_b13, saldo_cuenta_b13)VALUES('2490', 0);</v>
      </c>
    </row>
    <row r="234" spans="2:11" x14ac:dyDescent="0.25">
      <c r="B234" s="1">
        <v>25</v>
      </c>
      <c r="C234" s="1" t="s">
        <v>188</v>
      </c>
      <c r="D234" s="18"/>
      <c r="E234" s="5">
        <f t="shared" ref="E234" si="51">SUM(E235:E242)</f>
        <v>12319.460000000001</v>
      </c>
      <c r="K234" s="6" t="str">
        <f t="shared" si="45"/>
        <v>INSERT INTO b_13(codigo_cuenta_b13, saldo_cuenta_b13)VALUES('25', 12319.46);</v>
      </c>
    </row>
    <row r="235" spans="2:11" x14ac:dyDescent="0.25">
      <c r="B235" s="1">
        <v>2501</v>
      </c>
      <c r="C235" s="2" t="s">
        <v>189</v>
      </c>
      <c r="D235" s="19"/>
      <c r="E235" s="9">
        <v>0</v>
      </c>
      <c r="K235" s="6" t="str">
        <f t="shared" si="45"/>
        <v>INSERT INTO b_13(codigo_cuenta_b13, saldo_cuenta_b13)VALUES('2501', 0);</v>
      </c>
    </row>
    <row r="236" spans="2:11" x14ac:dyDescent="0.25">
      <c r="B236" s="1">
        <f t="shared" ref="B236:B241" si="52">+B235+1</f>
        <v>2502</v>
      </c>
      <c r="C236" s="2" t="s">
        <v>190</v>
      </c>
      <c r="D236" s="19"/>
      <c r="E236" s="9">
        <v>6015.68</v>
      </c>
      <c r="K236" s="6" t="str">
        <f t="shared" si="45"/>
        <v>INSERT INTO b_13(codigo_cuenta_b13, saldo_cuenta_b13)VALUES('2502', 6015.68);</v>
      </c>
    </row>
    <row r="237" spans="2:11" x14ac:dyDescent="0.25">
      <c r="B237" s="1">
        <f t="shared" si="52"/>
        <v>2503</v>
      </c>
      <c r="C237" s="2" t="s">
        <v>191</v>
      </c>
      <c r="D237" s="19"/>
      <c r="E237" s="9">
        <v>6168</v>
      </c>
      <c r="K237" s="6" t="str">
        <f t="shared" si="45"/>
        <v>INSERT INTO b_13(codigo_cuenta_b13, saldo_cuenta_b13)VALUES('2503', 6168);</v>
      </c>
    </row>
    <row r="238" spans="2:11" x14ac:dyDescent="0.25">
      <c r="B238" s="1">
        <f t="shared" si="52"/>
        <v>2504</v>
      </c>
      <c r="C238" s="2" t="s">
        <v>192</v>
      </c>
      <c r="D238" s="19"/>
      <c r="E238" s="9">
        <v>135.78</v>
      </c>
      <c r="K238" s="6" t="str">
        <f t="shared" si="45"/>
        <v>INSERT INTO b_13(codigo_cuenta_b13, saldo_cuenta_b13)VALUES('2504', 135.78);</v>
      </c>
    </row>
    <row r="239" spans="2:11" x14ac:dyDescent="0.25">
      <c r="B239" s="1">
        <f t="shared" si="52"/>
        <v>2505</v>
      </c>
      <c r="C239" s="2" t="s">
        <v>193</v>
      </c>
      <c r="D239" s="19"/>
      <c r="E239" s="9">
        <v>0</v>
      </c>
      <c r="K239" s="6" t="str">
        <f t="shared" si="45"/>
        <v>INSERT INTO b_13(codigo_cuenta_b13, saldo_cuenta_b13)VALUES('2505', 0);</v>
      </c>
    </row>
    <row r="240" spans="2:11" x14ac:dyDescent="0.25">
      <c r="B240" s="1">
        <f t="shared" si="52"/>
        <v>2506</v>
      </c>
      <c r="C240" s="2" t="s">
        <v>194</v>
      </c>
      <c r="D240" s="19"/>
      <c r="E240" s="9">
        <v>0</v>
      </c>
      <c r="K240" s="6" t="str">
        <f t="shared" si="45"/>
        <v>INSERT INTO b_13(codigo_cuenta_b13, saldo_cuenta_b13)VALUES('2506', 0);</v>
      </c>
    </row>
    <row r="241" spans="2:11" x14ac:dyDescent="0.25">
      <c r="B241" s="1">
        <f t="shared" si="52"/>
        <v>2507</v>
      </c>
      <c r="C241" s="2" t="s">
        <v>195</v>
      </c>
      <c r="D241" s="19"/>
      <c r="E241" s="9">
        <v>0</v>
      </c>
      <c r="K241" s="6" t="str">
        <f t="shared" si="45"/>
        <v>INSERT INTO b_13(codigo_cuenta_b13, saldo_cuenta_b13)VALUES('2507', 0);</v>
      </c>
    </row>
    <row r="242" spans="2:11" x14ac:dyDescent="0.25">
      <c r="B242" s="1">
        <v>2590</v>
      </c>
      <c r="C242" s="2" t="s">
        <v>196</v>
      </c>
      <c r="D242" s="19"/>
      <c r="E242" s="9">
        <v>0</v>
      </c>
      <c r="K242" s="6" t="str">
        <f t="shared" si="45"/>
        <v>INSERT INTO b_13(codigo_cuenta_b13, saldo_cuenta_b13)VALUES('2590', 0);</v>
      </c>
    </row>
    <row r="243" spans="2:11" x14ac:dyDescent="0.25">
      <c r="B243" s="1">
        <v>29</v>
      </c>
      <c r="C243" s="1" t="s">
        <v>197</v>
      </c>
      <c r="D243" s="18">
        <v>21</v>
      </c>
      <c r="E243" s="5">
        <f t="shared" ref="E243" si="53">E244+E250+E253+E254</f>
        <v>2384241.6999999997</v>
      </c>
      <c r="K243" s="6" t="str">
        <f t="shared" si="45"/>
        <v>INSERT INTO b_13(codigo_cuenta_b13, saldo_cuenta_b13)VALUES('29', 2384241.7);</v>
      </c>
    </row>
    <row r="244" spans="2:11" x14ac:dyDescent="0.25">
      <c r="B244" s="1">
        <v>2901</v>
      </c>
      <c r="C244" s="1" t="s">
        <v>198</v>
      </c>
      <c r="D244" s="18"/>
      <c r="E244" s="5">
        <f t="shared" ref="E244" si="54">SUM(E245:E249)</f>
        <v>0</v>
      </c>
      <c r="K244" s="6" t="str">
        <f t="shared" si="45"/>
        <v>INSERT INTO b_13(codigo_cuenta_b13, saldo_cuenta_b13)VALUES('2901', 0);</v>
      </c>
    </row>
    <row r="245" spans="2:11" x14ac:dyDescent="0.25">
      <c r="B245" s="2">
        <v>290105</v>
      </c>
      <c r="C245" s="2" t="s">
        <v>199</v>
      </c>
      <c r="D245" s="19"/>
      <c r="E245" s="9">
        <v>0</v>
      </c>
      <c r="K245" s="6" t="str">
        <f t="shared" si="45"/>
        <v>INSERT INTO b_13(codigo_cuenta_b13, saldo_cuenta_b13)VALUES('290105', 0);</v>
      </c>
    </row>
    <row r="246" spans="2:11" x14ac:dyDescent="0.25">
      <c r="B246" s="2">
        <f>+B245+5</f>
        <v>290110</v>
      </c>
      <c r="C246" s="2" t="s">
        <v>200</v>
      </c>
      <c r="D246" s="19"/>
      <c r="E246" s="9">
        <v>0</v>
      </c>
      <c r="K246" s="6" t="str">
        <f t="shared" si="45"/>
        <v>INSERT INTO b_13(codigo_cuenta_b13, saldo_cuenta_b13)VALUES('290110', 0);</v>
      </c>
    </row>
    <row r="247" spans="2:11" x14ac:dyDescent="0.25">
      <c r="B247" s="2">
        <v>290115</v>
      </c>
      <c r="C247" s="2" t="s">
        <v>201</v>
      </c>
      <c r="D247" s="19"/>
      <c r="E247" s="9">
        <v>0</v>
      </c>
      <c r="K247" s="6" t="str">
        <f t="shared" si="45"/>
        <v>INSERT INTO b_13(codigo_cuenta_b13, saldo_cuenta_b13)VALUES('290115', 0);</v>
      </c>
    </row>
    <row r="248" spans="2:11" x14ac:dyDescent="0.25">
      <c r="B248" s="2">
        <v>290120</v>
      </c>
      <c r="C248" s="2" t="s">
        <v>202</v>
      </c>
      <c r="D248" s="19"/>
      <c r="E248" s="9">
        <v>0</v>
      </c>
      <c r="K248" s="6" t="str">
        <f t="shared" si="45"/>
        <v>INSERT INTO b_13(codigo_cuenta_b13, saldo_cuenta_b13)VALUES('290120', 0);</v>
      </c>
    </row>
    <row r="249" spans="2:11" x14ac:dyDescent="0.25">
      <c r="B249" s="2">
        <v>290190</v>
      </c>
      <c r="C249" s="2" t="s">
        <v>81</v>
      </c>
      <c r="D249" s="19"/>
      <c r="E249" s="9">
        <v>0</v>
      </c>
      <c r="K249" s="6" t="str">
        <f t="shared" si="45"/>
        <v>INSERT INTO b_13(codigo_cuenta_b13, saldo_cuenta_b13)VALUES('290190', 0);</v>
      </c>
    </row>
    <row r="250" spans="2:11" x14ac:dyDescent="0.25">
      <c r="B250" s="1">
        <v>2903</v>
      </c>
      <c r="C250" s="1" t="s">
        <v>203</v>
      </c>
      <c r="D250" s="18"/>
      <c r="E250" s="5">
        <f t="shared" ref="E250" si="55">SUM(E251:E252)</f>
        <v>145509.37</v>
      </c>
      <c r="K250" s="6" t="str">
        <f t="shared" si="45"/>
        <v>INSERT INTO b_13(codigo_cuenta_b13, saldo_cuenta_b13)VALUES('2903', 145509.37);</v>
      </c>
    </row>
    <row r="251" spans="2:11" x14ac:dyDescent="0.25">
      <c r="B251" s="2">
        <v>290305</v>
      </c>
      <c r="C251" s="2" t="s">
        <v>204</v>
      </c>
      <c r="D251" s="19"/>
      <c r="E251" s="9">
        <v>0</v>
      </c>
      <c r="K251" s="6" t="str">
        <f t="shared" si="45"/>
        <v>INSERT INTO b_13(codigo_cuenta_b13, saldo_cuenta_b13)VALUES('290305', 0);</v>
      </c>
    </row>
    <row r="252" spans="2:11" x14ac:dyDescent="0.25">
      <c r="B252" s="2">
        <f>+B251+5</f>
        <v>290310</v>
      </c>
      <c r="C252" s="2" t="s">
        <v>205</v>
      </c>
      <c r="D252" s="19"/>
      <c r="E252" s="9">
        <v>145509.37</v>
      </c>
      <c r="K252" s="6" t="str">
        <f t="shared" si="45"/>
        <v>INSERT INTO b_13(codigo_cuenta_b13, saldo_cuenta_b13)VALUES('290310', 145509.37);</v>
      </c>
    </row>
    <row r="253" spans="2:11" x14ac:dyDescent="0.25">
      <c r="B253" s="1">
        <v>2904</v>
      </c>
      <c r="C253" s="1" t="s">
        <v>206</v>
      </c>
      <c r="D253" s="18"/>
      <c r="E253" s="5">
        <f>-'[1]MOVIMIENTOS DIC-2019'!$H$421-'[1]MOVIMIENTOS DIC-2019'!$H$422</f>
        <v>20800.46</v>
      </c>
      <c r="K253" s="6" t="str">
        <f t="shared" si="45"/>
        <v>INSERT INTO b_13(codigo_cuenta_b13, saldo_cuenta_b13)VALUES('2904', 20800.46);</v>
      </c>
    </row>
    <row r="254" spans="2:11" x14ac:dyDescent="0.25">
      <c r="B254" s="1">
        <v>2990</v>
      </c>
      <c r="C254" s="1" t="s">
        <v>145</v>
      </c>
      <c r="D254" s="18"/>
      <c r="E254" s="5">
        <f t="shared" ref="E254" si="56">SUM(E255:E256)</f>
        <v>2217931.8699999996</v>
      </c>
      <c r="K254" s="6" t="str">
        <f t="shared" si="45"/>
        <v>INSERT INTO b_13(codigo_cuenta_b13, saldo_cuenta_b13)VALUES('2990', 2217931.87);</v>
      </c>
    </row>
    <row r="255" spans="2:11" x14ac:dyDescent="0.25">
      <c r="B255" s="2">
        <v>299005</v>
      </c>
      <c r="C255" s="2" t="s">
        <v>207</v>
      </c>
      <c r="D255" s="19"/>
      <c r="E255" s="9">
        <v>0</v>
      </c>
      <c r="K255" s="6" t="str">
        <f t="shared" si="45"/>
        <v>INSERT INTO b_13(codigo_cuenta_b13, saldo_cuenta_b13)VALUES('299005', 0);</v>
      </c>
    </row>
    <row r="256" spans="2:11" x14ac:dyDescent="0.25">
      <c r="B256" s="2">
        <v>299090</v>
      </c>
      <c r="C256" s="2" t="s">
        <v>208</v>
      </c>
      <c r="D256" s="19"/>
      <c r="E256" s="9">
        <v>2217931.8699999996</v>
      </c>
      <c r="K256" s="6" t="str">
        <f t="shared" si="45"/>
        <v>INSERT INTO b_13(codigo_cuenta_b13, saldo_cuenta_b13)VALUES('299090', 2217931.87);</v>
      </c>
    </row>
    <row r="257" spans="2:11" x14ac:dyDescent="0.25">
      <c r="B257" s="1">
        <v>3</v>
      </c>
      <c r="C257" s="1" t="s">
        <v>209</v>
      </c>
      <c r="D257" s="18">
        <v>22</v>
      </c>
      <c r="E257" s="5">
        <f t="shared" ref="E257" si="57">E258+E260+E263+E266</f>
        <v>5489466.7699999996</v>
      </c>
      <c r="K257" s="6" t="str">
        <f t="shared" si="45"/>
        <v>INSERT INTO b_13(codigo_cuenta_b13, saldo_cuenta_b13)VALUES('3', 5489466.77);</v>
      </c>
    </row>
    <row r="258" spans="2:11" x14ac:dyDescent="0.25">
      <c r="B258" s="1">
        <v>31</v>
      </c>
      <c r="C258" s="1" t="s">
        <v>210</v>
      </c>
      <c r="D258" s="18"/>
      <c r="E258" s="5">
        <f t="shared" ref="E258" si="58">E259</f>
        <v>0</v>
      </c>
      <c r="K258" s="6" t="str">
        <f t="shared" si="45"/>
        <v>INSERT INTO b_13(codigo_cuenta_b13, saldo_cuenta_b13)VALUES('31', 0);</v>
      </c>
    </row>
    <row r="259" spans="2:11" x14ac:dyDescent="0.25">
      <c r="B259" s="1">
        <v>3101</v>
      </c>
      <c r="C259" s="2" t="s">
        <v>211</v>
      </c>
      <c r="D259" s="19"/>
      <c r="E259" s="9">
        <v>0</v>
      </c>
      <c r="K259" s="6" t="str">
        <f t="shared" si="45"/>
        <v>INSERT INTO b_13(codigo_cuenta_b13, saldo_cuenta_b13)VALUES('3101', 0);</v>
      </c>
    </row>
    <row r="260" spans="2:11" x14ac:dyDescent="0.25">
      <c r="B260" s="1">
        <v>32</v>
      </c>
      <c r="C260" s="1" t="s">
        <v>212</v>
      </c>
      <c r="D260" s="18"/>
      <c r="E260" s="5">
        <f t="shared" ref="E260" si="59">SUM(E261:E262)</f>
        <v>0</v>
      </c>
      <c r="K260" s="6" t="str">
        <f t="shared" si="45"/>
        <v>INSERT INTO b_13(codigo_cuenta_b13, saldo_cuenta_b13)VALUES('32', 0);</v>
      </c>
    </row>
    <row r="261" spans="2:11" x14ac:dyDescent="0.25">
      <c r="B261" s="1">
        <v>3201</v>
      </c>
      <c r="C261" s="2" t="s">
        <v>213</v>
      </c>
      <c r="D261" s="19"/>
      <c r="E261" s="9">
        <v>0</v>
      </c>
      <c r="K261" s="6" t="str">
        <f t="shared" si="45"/>
        <v>INSERT INTO b_13(codigo_cuenta_b13, saldo_cuenta_b13)VALUES('3201', 0);</v>
      </c>
    </row>
    <row r="262" spans="2:11" x14ac:dyDescent="0.25">
      <c r="B262" s="1">
        <v>3202</v>
      </c>
      <c r="C262" s="2" t="s">
        <v>214</v>
      </c>
      <c r="D262" s="19"/>
      <c r="E262" s="9">
        <v>0</v>
      </c>
      <c r="K262" s="6" t="str">
        <f t="shared" si="45"/>
        <v>INSERT INTO b_13(codigo_cuenta_b13, saldo_cuenta_b13)VALUES('3202', 0);</v>
      </c>
    </row>
    <row r="263" spans="2:11" x14ac:dyDescent="0.25">
      <c r="B263" s="1">
        <v>33</v>
      </c>
      <c r="C263" s="1" t="s">
        <v>215</v>
      </c>
      <c r="D263" s="18">
        <v>23</v>
      </c>
      <c r="E263" s="5">
        <f t="shared" ref="E263" si="60">SUM(E264:E265)</f>
        <v>0</v>
      </c>
      <c r="K263" s="6" t="str">
        <f t="shared" si="45"/>
        <v>INSERT INTO b_13(codigo_cuenta_b13, saldo_cuenta_b13)VALUES('33', 0);</v>
      </c>
    </row>
    <row r="264" spans="2:11" x14ac:dyDescent="0.25">
      <c r="B264" s="1">
        <v>3301</v>
      </c>
      <c r="C264" s="2" t="s">
        <v>216</v>
      </c>
      <c r="D264" s="19"/>
      <c r="E264" s="9">
        <v>0</v>
      </c>
      <c r="K264" s="6" t="str">
        <f t="shared" ref="K264:K270" si="61">"INSERT INTO b_13(codigo_cuenta_b13, saldo_cuenta_b13)VALUES('"&amp;B264&amp;"', "&amp;E264&amp;");"</f>
        <v>INSERT INTO b_13(codigo_cuenta_b13, saldo_cuenta_b13)VALUES('3301', 0);</v>
      </c>
    </row>
    <row r="265" spans="2:11" x14ac:dyDescent="0.25">
      <c r="B265" s="1">
        <v>3302</v>
      </c>
      <c r="C265" s="2" t="s">
        <v>157</v>
      </c>
      <c r="D265" s="19"/>
      <c r="E265" s="9">
        <v>0</v>
      </c>
      <c r="K265" s="6" t="str">
        <f t="shared" si="61"/>
        <v>INSERT INTO b_13(codigo_cuenta_b13, saldo_cuenta_b13)VALUES('3302', 0);</v>
      </c>
    </row>
    <row r="266" spans="2:11" x14ac:dyDescent="0.25">
      <c r="B266" s="1">
        <v>34</v>
      </c>
      <c r="C266" s="1" t="s">
        <v>217</v>
      </c>
      <c r="D266" s="18">
        <v>24</v>
      </c>
      <c r="E266" s="5">
        <f t="shared" ref="E266" si="62">+E267+E268+E269+E270</f>
        <v>5489466.7699999996</v>
      </c>
      <c r="K266" s="6" t="str">
        <f t="shared" si="61"/>
        <v>INSERT INTO b_13(codigo_cuenta_b13, saldo_cuenta_b13)VALUES('34', 5489466.77);</v>
      </c>
    </row>
    <row r="267" spans="2:11" x14ac:dyDescent="0.25">
      <c r="B267" s="1">
        <v>3401</v>
      </c>
      <c r="C267" s="2" t="s">
        <v>218</v>
      </c>
      <c r="D267" s="19"/>
      <c r="E267" s="9">
        <v>5489466.7699999996</v>
      </c>
      <c r="K267" s="6" t="str">
        <f t="shared" si="61"/>
        <v>INSERT INTO b_13(codigo_cuenta_b13, saldo_cuenta_b13)VALUES('3401', 5489466.77);</v>
      </c>
    </row>
    <row r="268" spans="2:11" x14ac:dyDescent="0.25">
      <c r="B268" s="1">
        <f>+B267+1</f>
        <v>3402</v>
      </c>
      <c r="C268" s="2" t="s">
        <v>219</v>
      </c>
      <c r="D268" s="19"/>
      <c r="E268" s="9">
        <v>0</v>
      </c>
      <c r="K268" s="6" t="str">
        <f t="shared" si="61"/>
        <v>INSERT INTO b_13(codigo_cuenta_b13, saldo_cuenta_b13)VALUES('3402', 0);</v>
      </c>
    </row>
    <row r="269" spans="2:11" x14ac:dyDescent="0.25">
      <c r="B269" s="1">
        <f>+B268+1</f>
        <v>3403</v>
      </c>
      <c r="C269" s="2" t="s">
        <v>220</v>
      </c>
      <c r="D269" s="19"/>
      <c r="E269" s="5">
        <f>+'ESTADO DE RESULTADO INTEGRAL'!E200</f>
        <v>0</v>
      </c>
      <c r="G269" s="23">
        <f>+'MOVIMIENTOS DIC-2019'!J492</f>
        <v>5489466.7699999996</v>
      </c>
      <c r="H269" s="24">
        <f>+E269-G269</f>
        <v>-5489466.7699999996</v>
      </c>
      <c r="K269" s="6" t="str">
        <f t="shared" si="61"/>
        <v>INSERT INTO b_13(codigo_cuenta_b13, saldo_cuenta_b13)VALUES('3403', 0);</v>
      </c>
    </row>
    <row r="270" spans="2:11" x14ac:dyDescent="0.25">
      <c r="B270" s="1">
        <f>+B269+1</f>
        <v>3404</v>
      </c>
      <c r="C270" s="2" t="s">
        <v>221</v>
      </c>
      <c r="D270" s="19"/>
      <c r="E270" s="9">
        <v>0</v>
      </c>
      <c r="K270" s="6" t="str">
        <f t="shared" si="61"/>
        <v>INSERT INTO b_13(codigo_cuenta_b13, saldo_cuenta_b13)VALUES('3404', 0);</v>
      </c>
    </row>
    <row r="271" spans="2:11" x14ac:dyDescent="0.25">
      <c r="B271" s="1" t="s">
        <v>222</v>
      </c>
      <c r="C271" s="1" t="s">
        <v>223</v>
      </c>
      <c r="D271" s="18"/>
      <c r="E271" s="5">
        <f>E183+E257</f>
        <v>69084034.260000005</v>
      </c>
      <c r="G271" s="22"/>
    </row>
    <row r="272" spans="2:11" x14ac:dyDescent="0.25">
      <c r="B272" s="2"/>
      <c r="C272" s="1" t="s">
        <v>224</v>
      </c>
      <c r="D272" s="18"/>
      <c r="E272" s="111">
        <f>E271-E9</f>
        <v>-365393.69999998808</v>
      </c>
      <c r="G272" s="22"/>
    </row>
    <row r="273" spans="2:7" x14ac:dyDescent="0.25">
      <c r="B273" s="14"/>
      <c r="C273" s="15"/>
      <c r="D273" s="17"/>
      <c r="E273" s="16"/>
      <c r="G273" s="22"/>
    </row>
    <row r="274" spans="2:7" x14ac:dyDescent="0.25">
      <c r="B274" s="14"/>
      <c r="C274" s="15"/>
      <c r="D274" s="17"/>
      <c r="E274" s="16"/>
      <c r="G274" s="22"/>
    </row>
    <row r="275" spans="2:7" x14ac:dyDescent="0.25">
      <c r="B275" s="14"/>
      <c r="C275" s="15"/>
      <c r="D275" s="17"/>
      <c r="E275" s="16"/>
    </row>
    <row r="276" spans="2:7" x14ac:dyDescent="0.25">
      <c r="B276" s="14"/>
      <c r="C276" s="15"/>
      <c r="D276" s="17"/>
      <c r="E276" s="16"/>
    </row>
    <row r="277" spans="2:7" ht="15" customHeight="1" x14ac:dyDescent="0.25">
      <c r="B277" s="214" t="s">
        <v>726</v>
      </c>
      <c r="C277" s="214"/>
      <c r="D277" s="212" t="s">
        <v>416</v>
      </c>
      <c r="E277" s="212"/>
      <c r="F277" s="25"/>
    </row>
    <row r="278" spans="2:7" ht="15" customHeight="1" x14ac:dyDescent="0.25">
      <c r="B278" s="215" t="s">
        <v>727</v>
      </c>
      <c r="C278" s="215"/>
      <c r="D278" s="212" t="s">
        <v>417</v>
      </c>
      <c r="E278" s="212"/>
      <c r="F278" s="25"/>
    </row>
    <row r="279" spans="2:7" x14ac:dyDescent="0.25">
      <c r="B279" s="14"/>
      <c r="C279" s="15"/>
      <c r="D279" s="17"/>
      <c r="E279" s="16"/>
    </row>
    <row r="280" spans="2:7" x14ac:dyDescent="0.25">
      <c r="B280" s="14"/>
      <c r="C280" s="15"/>
      <c r="D280" s="17"/>
      <c r="E280" s="16"/>
    </row>
    <row r="281" spans="2:7" x14ac:dyDescent="0.25">
      <c r="B281" s="14"/>
      <c r="C281" s="15"/>
      <c r="D281" s="17"/>
      <c r="E281" s="16"/>
    </row>
    <row r="282" spans="2:7" x14ac:dyDescent="0.25">
      <c r="B282" s="14"/>
      <c r="C282" s="15"/>
      <c r="D282" s="17"/>
      <c r="E282" s="16"/>
    </row>
    <row r="283" spans="2:7" x14ac:dyDescent="0.25">
      <c r="E283" s="12"/>
    </row>
    <row r="284" spans="2:7" x14ac:dyDescent="0.25">
      <c r="E284" s="12"/>
    </row>
    <row r="285" spans="2:7" x14ac:dyDescent="0.25">
      <c r="E285" s="12"/>
    </row>
    <row r="286" spans="2:7" x14ac:dyDescent="0.25">
      <c r="E286" s="12"/>
    </row>
    <row r="287" spans="2:7" x14ac:dyDescent="0.25">
      <c r="E287" s="12"/>
    </row>
    <row r="288" spans="2:7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  <row r="546" spans="5:5" x14ac:dyDescent="0.25">
      <c r="E546" s="12"/>
    </row>
    <row r="547" spans="5:5" x14ac:dyDescent="0.25">
      <c r="E547" s="12"/>
    </row>
    <row r="548" spans="5:5" x14ac:dyDescent="0.25">
      <c r="E548" s="12"/>
    </row>
    <row r="549" spans="5:5" x14ac:dyDescent="0.25">
      <c r="E549" s="12"/>
    </row>
    <row r="550" spans="5:5" x14ac:dyDescent="0.25">
      <c r="E550" s="12"/>
    </row>
    <row r="551" spans="5:5" x14ac:dyDescent="0.25">
      <c r="E551" s="12"/>
    </row>
    <row r="552" spans="5:5" x14ac:dyDescent="0.25">
      <c r="E552" s="12"/>
    </row>
    <row r="553" spans="5:5" x14ac:dyDescent="0.25">
      <c r="E553" s="12"/>
    </row>
    <row r="554" spans="5:5" x14ac:dyDescent="0.25">
      <c r="E554" s="12"/>
    </row>
    <row r="555" spans="5:5" x14ac:dyDescent="0.25">
      <c r="E555" s="12"/>
    </row>
    <row r="556" spans="5:5" x14ac:dyDescent="0.25">
      <c r="E556" s="12"/>
    </row>
    <row r="557" spans="5:5" x14ac:dyDescent="0.25">
      <c r="E557" s="12"/>
    </row>
    <row r="558" spans="5:5" x14ac:dyDescent="0.25">
      <c r="E558" s="12"/>
    </row>
    <row r="559" spans="5:5" x14ac:dyDescent="0.25">
      <c r="E559" s="12"/>
    </row>
    <row r="560" spans="5:5" x14ac:dyDescent="0.25">
      <c r="E560" s="12"/>
    </row>
    <row r="561" spans="5:5" x14ac:dyDescent="0.25">
      <c r="E561" s="12"/>
    </row>
    <row r="562" spans="5:5" x14ac:dyDescent="0.25">
      <c r="E562" s="12"/>
    </row>
    <row r="563" spans="5:5" x14ac:dyDescent="0.25">
      <c r="E563" s="12"/>
    </row>
    <row r="564" spans="5:5" x14ac:dyDescent="0.25">
      <c r="E564" s="12"/>
    </row>
    <row r="565" spans="5:5" x14ac:dyDescent="0.25">
      <c r="E565" s="12"/>
    </row>
    <row r="566" spans="5:5" x14ac:dyDescent="0.25">
      <c r="E566" s="12"/>
    </row>
    <row r="567" spans="5:5" x14ac:dyDescent="0.25">
      <c r="E567" s="12"/>
    </row>
    <row r="568" spans="5:5" x14ac:dyDescent="0.25">
      <c r="E568" s="12"/>
    </row>
    <row r="569" spans="5:5" x14ac:dyDescent="0.25">
      <c r="E569" s="12"/>
    </row>
    <row r="570" spans="5:5" x14ac:dyDescent="0.25">
      <c r="E570" s="12"/>
    </row>
    <row r="571" spans="5:5" x14ac:dyDescent="0.25">
      <c r="E571" s="12"/>
    </row>
    <row r="572" spans="5:5" x14ac:dyDescent="0.25">
      <c r="E572" s="12"/>
    </row>
    <row r="573" spans="5:5" x14ac:dyDescent="0.25">
      <c r="E573" s="12"/>
    </row>
    <row r="574" spans="5:5" x14ac:dyDescent="0.25">
      <c r="E574" s="12"/>
    </row>
    <row r="575" spans="5:5" x14ac:dyDescent="0.25">
      <c r="E575" s="12"/>
    </row>
    <row r="576" spans="5:5" x14ac:dyDescent="0.25">
      <c r="E576" s="12"/>
    </row>
    <row r="577" spans="5:5" x14ac:dyDescent="0.25">
      <c r="E577" s="12"/>
    </row>
    <row r="578" spans="5:5" x14ac:dyDescent="0.25">
      <c r="E578" s="12"/>
    </row>
    <row r="579" spans="5:5" x14ac:dyDescent="0.25">
      <c r="E579" s="12"/>
    </row>
    <row r="580" spans="5:5" x14ac:dyDescent="0.25">
      <c r="E580" s="12"/>
    </row>
    <row r="581" spans="5:5" x14ac:dyDescent="0.25">
      <c r="E581" s="12"/>
    </row>
    <row r="582" spans="5:5" x14ac:dyDescent="0.25">
      <c r="E582" s="12"/>
    </row>
    <row r="583" spans="5:5" x14ac:dyDescent="0.25">
      <c r="E583" s="12"/>
    </row>
    <row r="584" spans="5:5" x14ac:dyDescent="0.25">
      <c r="E584" s="12"/>
    </row>
  </sheetData>
  <protectedRanges>
    <protectedRange sqref="E109:E113 E104:E107" name="ACTIVOS 4"/>
    <protectedRange sqref="E30:E34 E46:E47 E42:E44 E36:E40" name="INVERSIONES RENTA FIJA"/>
    <protectedRange sqref="E267:E268 E270 E264:E265 E261:E262 E259" name="PATRIMONIO"/>
    <protectedRange sqref="E12:E13 E15:E18 E21:E28" name="ACTIVOS"/>
    <protectedRange sqref="E202:E204 E214:E215 E207:E209 E230:E233 E222:E228 E235:E242 E245:E249 E251:E253 E211:E212 E255:E256 E186:E189 E191:E195 E198:E200 E217:E220" name="PAASIVOS"/>
    <protectedRange sqref="E60:E71 E151:E155 E94:E99 E52:E58 E137:E142 E131:E135 E127:E129 E144:E149 E121:E124 E116:E119 E101:E102 E90:E92 E79:E84 E86:E88 E49:E50 E73:E76" name="ACTIVOS 2"/>
    <protectedRange sqref="E165:E168 E158:E163 E170:E176 E178:E179 E181:E182" name="Rango13"/>
  </protectedRanges>
  <mergeCells count="8">
    <mergeCell ref="D278:E278"/>
    <mergeCell ref="B2:E2"/>
    <mergeCell ref="B3:E3"/>
    <mergeCell ref="B4:E4"/>
    <mergeCell ref="B5:E5"/>
    <mergeCell ref="D277:E277"/>
    <mergeCell ref="B277:C277"/>
    <mergeCell ref="B278:C27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&amp;R&amp;"Arial,Negrita"&amp;12&amp;P</oddFooter>
  </headerFooter>
  <ignoredErrors>
    <ignoredError sqref="E14 E120 E250 E136 E2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706"/>
  <sheetViews>
    <sheetView zoomScaleNormal="100" workbookViewId="0">
      <selection activeCell="J6" sqref="J6"/>
    </sheetView>
  </sheetViews>
  <sheetFormatPr baseColWidth="10" defaultColWidth="10.85546875" defaultRowHeight="15" x14ac:dyDescent="0.25"/>
  <cols>
    <col min="1" max="1" width="10.85546875" style="6"/>
    <col min="2" max="2" width="6.5703125" style="11" bestFit="1" customWidth="1"/>
    <col min="3" max="3" width="56.42578125" style="6" customWidth="1"/>
    <col min="4" max="4" width="9" style="21" bestFit="1" customWidth="1"/>
    <col min="5" max="5" width="12" style="6" bestFit="1" customWidth="1"/>
    <col min="6" max="6" width="4.28515625" style="6" customWidth="1"/>
    <col min="7" max="7" width="3.140625" style="12" customWidth="1"/>
    <col min="8" max="8" width="2.28515625" style="12" customWidth="1"/>
    <col min="9" max="9" width="2.28515625" style="6" customWidth="1"/>
    <col min="10" max="10" width="103.28515625" style="6" customWidth="1"/>
    <col min="11" max="16384" width="10.85546875" style="6"/>
  </cols>
  <sheetData>
    <row r="1" spans="2:10" x14ac:dyDescent="0.25">
      <c r="B1" s="14"/>
      <c r="C1" s="15"/>
      <c r="D1" s="17"/>
      <c r="E1" s="16"/>
    </row>
    <row r="2" spans="2:10" x14ac:dyDescent="0.25">
      <c r="B2" s="213" t="s">
        <v>774</v>
      </c>
      <c r="C2" s="213"/>
      <c r="D2" s="213"/>
      <c r="E2" s="213"/>
    </row>
    <row r="3" spans="2:10" x14ac:dyDescent="0.25">
      <c r="B3" s="213" t="s">
        <v>775</v>
      </c>
      <c r="C3" s="213"/>
      <c r="D3" s="213"/>
      <c r="E3" s="213"/>
    </row>
    <row r="4" spans="2:10" x14ac:dyDescent="0.25">
      <c r="B4" s="213" t="s">
        <v>415</v>
      </c>
      <c r="C4" s="213"/>
      <c r="D4" s="213"/>
      <c r="E4" s="213"/>
    </row>
    <row r="5" spans="2:10" x14ac:dyDescent="0.25">
      <c r="B5" s="213" t="s">
        <v>1469</v>
      </c>
      <c r="C5" s="213"/>
      <c r="D5" s="213"/>
      <c r="E5" s="213"/>
    </row>
    <row r="6" spans="2:10" x14ac:dyDescent="0.25">
      <c r="B6" s="13"/>
      <c r="C6" s="13"/>
      <c r="D6" s="13" t="s">
        <v>414</v>
      </c>
      <c r="E6" s="13">
        <v>17</v>
      </c>
    </row>
    <row r="7" spans="2:10" x14ac:dyDescent="0.25">
      <c r="B7" s="13"/>
      <c r="C7" s="13"/>
      <c r="D7" s="13"/>
      <c r="E7" s="13"/>
    </row>
    <row r="8" spans="2:10" x14ac:dyDescent="0.25">
      <c r="B8" s="4" t="s">
        <v>409</v>
      </c>
      <c r="C8" s="7" t="s">
        <v>410</v>
      </c>
      <c r="D8" s="7" t="s">
        <v>411</v>
      </c>
      <c r="E8" s="8" t="s">
        <v>412</v>
      </c>
    </row>
    <row r="9" spans="2:10" x14ac:dyDescent="0.25">
      <c r="B9" s="1">
        <v>4</v>
      </c>
      <c r="C9" s="1" t="s">
        <v>225</v>
      </c>
      <c r="D9" s="18">
        <v>25</v>
      </c>
      <c r="E9" s="5">
        <f t="shared" ref="E9" si="0">E10+E41+E53+E91+E100+E105+E142</f>
        <v>71938.399999999994</v>
      </c>
      <c r="G9" s="23">
        <f>+'MOVIMIENTOS DIC-2019'!J428</f>
        <v>861445.7699999999</v>
      </c>
      <c r="H9" s="23">
        <f>+E9-G9</f>
        <v>-789507.36999999988</v>
      </c>
      <c r="J9" s="6" t="str">
        <f>"INSERT INTO b_13(codigo_cuenta_b13, saldo_cuenta_b13)VALUES('"&amp;B9&amp;"', "&amp;E9&amp;");"</f>
        <v>INSERT INTO b_13(codigo_cuenta_b13, saldo_cuenta_b13)VALUES('4', 71938.4);</v>
      </c>
    </row>
    <row r="10" spans="2:10" x14ac:dyDescent="0.25">
      <c r="B10" s="1">
        <v>41</v>
      </c>
      <c r="C10" s="1" t="s">
        <v>226</v>
      </c>
      <c r="D10" s="18"/>
      <c r="E10" s="5">
        <f t="shared" ref="E10" si="1">E11+E18+E25+E30+E34</f>
        <v>0</v>
      </c>
      <c r="J10" s="6" t="str">
        <f t="shared" ref="J10:J73" si="2">"INSERT INTO b_13(codigo_cuenta_b13, saldo_cuenta_b13)VALUES('"&amp;B10&amp;"', "&amp;E10&amp;");"</f>
        <v>INSERT INTO b_13(codigo_cuenta_b13, saldo_cuenta_b13)VALUES('41', 0);</v>
      </c>
    </row>
    <row r="11" spans="2:10" x14ac:dyDescent="0.25">
      <c r="B11" s="1">
        <v>4101</v>
      </c>
      <c r="C11" s="1" t="s">
        <v>227</v>
      </c>
      <c r="D11" s="18"/>
      <c r="E11" s="5">
        <f t="shared" ref="E11" si="3">SUM(E12:E17)</f>
        <v>0</v>
      </c>
      <c r="J11" s="6" t="str">
        <f t="shared" si="2"/>
        <v>INSERT INTO b_13(codigo_cuenta_b13, saldo_cuenta_b13)VALUES('4101', 0);</v>
      </c>
    </row>
    <row r="12" spans="2:10" x14ac:dyDescent="0.25">
      <c r="B12" s="2">
        <v>410105</v>
      </c>
      <c r="C12" s="2" t="s">
        <v>60</v>
      </c>
      <c r="D12" s="19"/>
      <c r="E12" s="9">
        <v>0</v>
      </c>
      <c r="J12" s="6" t="str">
        <f t="shared" si="2"/>
        <v>INSERT INTO b_13(codigo_cuenta_b13, saldo_cuenta_b13)VALUES('410105', 0);</v>
      </c>
    </row>
    <row r="13" spans="2:10" x14ac:dyDescent="0.25">
      <c r="B13" s="2">
        <f>+B12+5</f>
        <v>410110</v>
      </c>
      <c r="C13" s="2" t="s">
        <v>61</v>
      </c>
      <c r="D13" s="19"/>
      <c r="E13" s="9">
        <v>0</v>
      </c>
      <c r="J13" s="6" t="str">
        <f t="shared" si="2"/>
        <v>INSERT INTO b_13(codigo_cuenta_b13, saldo_cuenta_b13)VALUES('410110', 0);</v>
      </c>
    </row>
    <row r="14" spans="2:10" x14ac:dyDescent="0.25">
      <c r="B14" s="2">
        <f>+B13+5</f>
        <v>410115</v>
      </c>
      <c r="C14" s="2" t="s">
        <v>62</v>
      </c>
      <c r="D14" s="19"/>
      <c r="E14" s="9">
        <v>0</v>
      </c>
      <c r="J14" s="6" t="str">
        <f t="shared" si="2"/>
        <v>INSERT INTO b_13(codigo_cuenta_b13, saldo_cuenta_b13)VALUES('410115', 0);</v>
      </c>
    </row>
    <row r="15" spans="2:10" x14ac:dyDescent="0.25">
      <c r="B15" s="2">
        <f>+B14+5</f>
        <v>410120</v>
      </c>
      <c r="C15" s="2" t="s">
        <v>63</v>
      </c>
      <c r="D15" s="19"/>
      <c r="E15" s="9">
        <v>0</v>
      </c>
      <c r="J15" s="6" t="str">
        <f t="shared" si="2"/>
        <v>INSERT INTO b_13(codigo_cuenta_b13, saldo_cuenta_b13)VALUES('410120', 0);</v>
      </c>
    </row>
    <row r="16" spans="2:10" x14ac:dyDescent="0.25">
      <c r="B16" s="2">
        <f>+B15+5</f>
        <v>410125</v>
      </c>
      <c r="C16" s="2" t="s">
        <v>64</v>
      </c>
      <c r="D16" s="19"/>
      <c r="E16" s="9">
        <v>0</v>
      </c>
      <c r="J16" s="6" t="str">
        <f t="shared" si="2"/>
        <v>INSERT INTO b_13(codigo_cuenta_b13, saldo_cuenta_b13)VALUES('410125', 0);</v>
      </c>
    </row>
    <row r="17" spans="2:10" x14ac:dyDescent="0.25">
      <c r="B17" s="2">
        <f>+B16+5</f>
        <v>410130</v>
      </c>
      <c r="C17" s="2" t="s">
        <v>65</v>
      </c>
      <c r="D17" s="19"/>
      <c r="E17" s="9">
        <v>0</v>
      </c>
      <c r="J17" s="6" t="str">
        <f t="shared" si="2"/>
        <v>INSERT INTO b_13(codigo_cuenta_b13, saldo_cuenta_b13)VALUES('410130', 0);</v>
      </c>
    </row>
    <row r="18" spans="2:10" x14ac:dyDescent="0.25">
      <c r="B18" s="1">
        <v>4102</v>
      </c>
      <c r="C18" s="1" t="s">
        <v>228</v>
      </c>
      <c r="D18" s="18">
        <v>26</v>
      </c>
      <c r="E18" s="5">
        <f t="shared" ref="E18" si="4">SUM(E19:E24)</f>
        <v>0</v>
      </c>
      <c r="J18" s="6" t="str">
        <f t="shared" si="2"/>
        <v>INSERT INTO b_13(codigo_cuenta_b13, saldo_cuenta_b13)VALUES('4102', 0);</v>
      </c>
    </row>
    <row r="19" spans="2:10" x14ac:dyDescent="0.25">
      <c r="B19" s="2">
        <v>410205</v>
      </c>
      <c r="C19" s="2" t="s">
        <v>60</v>
      </c>
      <c r="D19" s="19"/>
      <c r="E19" s="9">
        <v>0</v>
      </c>
      <c r="J19" s="6" t="str">
        <f t="shared" si="2"/>
        <v>INSERT INTO b_13(codigo_cuenta_b13, saldo_cuenta_b13)VALUES('410205', 0);</v>
      </c>
    </row>
    <row r="20" spans="2:10" x14ac:dyDescent="0.25">
      <c r="B20" s="2">
        <f>+B19+5</f>
        <v>410210</v>
      </c>
      <c r="C20" s="2" t="s">
        <v>61</v>
      </c>
      <c r="D20" s="19"/>
      <c r="E20" s="9">
        <v>0</v>
      </c>
      <c r="J20" s="6" t="str">
        <f t="shared" si="2"/>
        <v>INSERT INTO b_13(codigo_cuenta_b13, saldo_cuenta_b13)VALUES('410210', 0);</v>
      </c>
    </row>
    <row r="21" spans="2:10" x14ac:dyDescent="0.25">
      <c r="B21" s="2">
        <f>+B20+5</f>
        <v>410215</v>
      </c>
      <c r="C21" s="2" t="s">
        <v>62</v>
      </c>
      <c r="D21" s="19"/>
      <c r="E21" s="9">
        <v>0</v>
      </c>
      <c r="J21" s="6" t="str">
        <f t="shared" si="2"/>
        <v>INSERT INTO b_13(codigo_cuenta_b13, saldo_cuenta_b13)VALUES('410215', 0);</v>
      </c>
    </row>
    <row r="22" spans="2:10" x14ac:dyDescent="0.25">
      <c r="B22" s="2">
        <f>+B21+5</f>
        <v>410220</v>
      </c>
      <c r="C22" s="2" t="s">
        <v>63</v>
      </c>
      <c r="D22" s="19"/>
      <c r="E22" s="9">
        <v>0</v>
      </c>
      <c r="J22" s="6" t="str">
        <f t="shared" si="2"/>
        <v>INSERT INTO b_13(codigo_cuenta_b13, saldo_cuenta_b13)VALUES('410220', 0);</v>
      </c>
    </row>
    <row r="23" spans="2:10" x14ac:dyDescent="0.25">
      <c r="B23" s="2">
        <f>+B22+5</f>
        <v>410225</v>
      </c>
      <c r="C23" s="2" t="s">
        <v>64</v>
      </c>
      <c r="D23" s="19"/>
      <c r="E23" s="9">
        <v>0</v>
      </c>
      <c r="J23" s="6" t="str">
        <f t="shared" si="2"/>
        <v>INSERT INTO b_13(codigo_cuenta_b13, saldo_cuenta_b13)VALUES('410225', 0);</v>
      </c>
    </row>
    <row r="24" spans="2:10" x14ac:dyDescent="0.25">
      <c r="B24" s="2">
        <f>+B23+5</f>
        <v>410230</v>
      </c>
      <c r="C24" s="2" t="s">
        <v>65</v>
      </c>
      <c r="D24" s="19"/>
      <c r="E24" s="9">
        <v>0</v>
      </c>
      <c r="J24" s="6" t="str">
        <f t="shared" si="2"/>
        <v>INSERT INTO b_13(codigo_cuenta_b13, saldo_cuenta_b13)VALUES('410230', 0);</v>
      </c>
    </row>
    <row r="25" spans="2:10" x14ac:dyDescent="0.25">
      <c r="B25" s="1">
        <v>4103</v>
      </c>
      <c r="C25" s="1" t="s">
        <v>229</v>
      </c>
      <c r="D25" s="18"/>
      <c r="E25" s="5">
        <f t="shared" ref="E25" si="5">SUM(E26:E29)</f>
        <v>0</v>
      </c>
      <c r="J25" s="6" t="str">
        <f t="shared" si="2"/>
        <v>INSERT INTO b_13(codigo_cuenta_b13, saldo_cuenta_b13)VALUES('4103', 0);</v>
      </c>
    </row>
    <row r="26" spans="2:10" x14ac:dyDescent="0.25">
      <c r="B26" s="2">
        <v>410305</v>
      </c>
      <c r="C26" s="2" t="s">
        <v>230</v>
      </c>
      <c r="D26" s="19"/>
      <c r="E26" s="9">
        <v>0</v>
      </c>
      <c r="J26" s="6" t="str">
        <f t="shared" si="2"/>
        <v>INSERT INTO b_13(codigo_cuenta_b13, saldo_cuenta_b13)VALUES('410305', 0);</v>
      </c>
    </row>
    <row r="27" spans="2:10" x14ac:dyDescent="0.25">
      <c r="B27" s="2">
        <f>+B26+5</f>
        <v>410310</v>
      </c>
      <c r="C27" s="2" t="s">
        <v>231</v>
      </c>
      <c r="D27" s="19"/>
      <c r="E27" s="9">
        <v>0</v>
      </c>
      <c r="J27" s="6" t="str">
        <f t="shared" si="2"/>
        <v>INSERT INTO b_13(codigo_cuenta_b13, saldo_cuenta_b13)VALUES('410310', 0);</v>
      </c>
    </row>
    <row r="28" spans="2:10" x14ac:dyDescent="0.25">
      <c r="B28" s="2">
        <f>+B27+5</f>
        <v>410315</v>
      </c>
      <c r="C28" s="2" t="s">
        <v>232</v>
      </c>
      <c r="D28" s="19"/>
      <c r="E28" s="9">
        <v>0</v>
      </c>
      <c r="J28" s="6" t="str">
        <f t="shared" si="2"/>
        <v>INSERT INTO b_13(codigo_cuenta_b13, saldo_cuenta_b13)VALUES('410315', 0);</v>
      </c>
    </row>
    <row r="29" spans="2:10" x14ac:dyDescent="0.25">
      <c r="B29" s="2">
        <f>+B28+5</f>
        <v>410320</v>
      </c>
      <c r="C29" s="2" t="s">
        <v>233</v>
      </c>
      <c r="D29" s="19"/>
      <c r="E29" s="9">
        <v>0</v>
      </c>
      <c r="J29" s="6" t="str">
        <f t="shared" si="2"/>
        <v>INSERT INTO b_13(codigo_cuenta_b13, saldo_cuenta_b13)VALUES('410320', 0);</v>
      </c>
    </row>
    <row r="30" spans="2:10" x14ac:dyDescent="0.25">
      <c r="B30" s="1">
        <v>4104</v>
      </c>
      <c r="C30" s="1" t="s">
        <v>234</v>
      </c>
      <c r="D30" s="18"/>
      <c r="E30" s="5">
        <f t="shared" ref="E30" si="6">SUM(E31:E33)</f>
        <v>0</v>
      </c>
      <c r="J30" s="6" t="str">
        <f t="shared" si="2"/>
        <v>INSERT INTO b_13(codigo_cuenta_b13, saldo_cuenta_b13)VALUES('4104', 0);</v>
      </c>
    </row>
    <row r="31" spans="2:10" x14ac:dyDescent="0.25">
      <c r="B31" s="2">
        <v>410405</v>
      </c>
      <c r="C31" s="2" t="s">
        <v>235</v>
      </c>
      <c r="D31" s="19"/>
      <c r="E31" s="9">
        <v>0</v>
      </c>
      <c r="J31" s="6" t="str">
        <f t="shared" si="2"/>
        <v>INSERT INTO b_13(codigo_cuenta_b13, saldo_cuenta_b13)VALUES('410405', 0);</v>
      </c>
    </row>
    <row r="32" spans="2:10" x14ac:dyDescent="0.25">
      <c r="B32" s="2">
        <f>+B31+5</f>
        <v>410410</v>
      </c>
      <c r="C32" s="2" t="s">
        <v>236</v>
      </c>
      <c r="D32" s="19"/>
      <c r="E32" s="9">
        <v>0</v>
      </c>
      <c r="J32" s="6" t="str">
        <f t="shared" si="2"/>
        <v>INSERT INTO b_13(codigo_cuenta_b13, saldo_cuenta_b13)VALUES('410410', 0);</v>
      </c>
    </row>
    <row r="33" spans="2:10" x14ac:dyDescent="0.25">
      <c r="B33" s="2">
        <f>+B32+5</f>
        <v>410415</v>
      </c>
      <c r="C33" s="2" t="s">
        <v>237</v>
      </c>
      <c r="D33" s="19"/>
      <c r="E33" s="9">
        <v>0</v>
      </c>
      <c r="J33" s="6" t="str">
        <f t="shared" si="2"/>
        <v>INSERT INTO b_13(codigo_cuenta_b13, saldo_cuenta_b13)VALUES('410415', 0);</v>
      </c>
    </row>
    <row r="34" spans="2:10" x14ac:dyDescent="0.25">
      <c r="B34" s="1">
        <v>4105</v>
      </c>
      <c r="C34" s="1" t="s">
        <v>238</v>
      </c>
      <c r="D34" s="18"/>
      <c r="E34" s="5">
        <f t="shared" ref="E34" si="7">SUM(E35:E40)</f>
        <v>0</v>
      </c>
      <c r="J34" s="6" t="str">
        <f t="shared" si="2"/>
        <v>INSERT INTO b_13(codigo_cuenta_b13, saldo_cuenta_b13)VALUES('4105', 0);</v>
      </c>
    </row>
    <row r="35" spans="2:10" x14ac:dyDescent="0.25">
      <c r="B35" s="2">
        <v>410505</v>
      </c>
      <c r="C35" s="2" t="s">
        <v>138</v>
      </c>
      <c r="D35" s="19"/>
      <c r="E35" s="9">
        <v>0</v>
      </c>
      <c r="J35" s="6" t="str">
        <f t="shared" si="2"/>
        <v>INSERT INTO b_13(codigo_cuenta_b13, saldo_cuenta_b13)VALUES('410505', 0);</v>
      </c>
    </row>
    <row r="36" spans="2:10" x14ac:dyDescent="0.25">
      <c r="B36" s="2">
        <f>+B35+5</f>
        <v>410510</v>
      </c>
      <c r="C36" s="2" t="s">
        <v>139</v>
      </c>
      <c r="D36" s="19"/>
      <c r="E36" s="9">
        <v>0</v>
      </c>
      <c r="J36" s="6" t="str">
        <f t="shared" si="2"/>
        <v>INSERT INTO b_13(codigo_cuenta_b13, saldo_cuenta_b13)VALUES('410510', 0);</v>
      </c>
    </row>
    <row r="37" spans="2:10" x14ac:dyDescent="0.25">
      <c r="B37" s="2">
        <f>+B36+5</f>
        <v>410515</v>
      </c>
      <c r="C37" s="2" t="s">
        <v>140</v>
      </c>
      <c r="D37" s="19"/>
      <c r="E37" s="9">
        <v>0</v>
      </c>
      <c r="J37" s="6" t="str">
        <f t="shared" si="2"/>
        <v>INSERT INTO b_13(codigo_cuenta_b13, saldo_cuenta_b13)VALUES('410515', 0);</v>
      </c>
    </row>
    <row r="38" spans="2:10" x14ac:dyDescent="0.25">
      <c r="B38" s="2">
        <f>+B37+5</f>
        <v>410520</v>
      </c>
      <c r="C38" s="2" t="s">
        <v>141</v>
      </c>
      <c r="D38" s="19"/>
      <c r="E38" s="9">
        <v>0</v>
      </c>
      <c r="J38" s="6" t="str">
        <f t="shared" si="2"/>
        <v>INSERT INTO b_13(codigo_cuenta_b13, saldo_cuenta_b13)VALUES('410520', 0);</v>
      </c>
    </row>
    <row r="39" spans="2:10" x14ac:dyDescent="0.25">
      <c r="B39" s="2">
        <f>+B38+5</f>
        <v>410525</v>
      </c>
      <c r="C39" s="2" t="s">
        <v>143</v>
      </c>
      <c r="D39" s="19"/>
      <c r="E39" s="9">
        <v>0</v>
      </c>
      <c r="J39" s="6" t="str">
        <f t="shared" si="2"/>
        <v>INSERT INTO b_13(codigo_cuenta_b13, saldo_cuenta_b13)VALUES('410525', 0);</v>
      </c>
    </row>
    <row r="40" spans="2:10" x14ac:dyDescent="0.25">
      <c r="B40" s="2">
        <f>+B39+5</f>
        <v>410530</v>
      </c>
      <c r="C40" s="2" t="s">
        <v>144</v>
      </c>
      <c r="D40" s="19"/>
      <c r="E40" s="9">
        <v>0</v>
      </c>
      <c r="J40" s="6" t="str">
        <f t="shared" si="2"/>
        <v>INSERT INTO b_13(codigo_cuenta_b13, saldo_cuenta_b13)VALUES('410530', 0);</v>
      </c>
    </row>
    <row r="41" spans="2:10" x14ac:dyDescent="0.25">
      <c r="B41" s="1">
        <v>43</v>
      </c>
      <c r="C41" s="1" t="s">
        <v>239</v>
      </c>
      <c r="D41" s="18">
        <v>27</v>
      </c>
      <c r="E41" s="5">
        <f t="shared" ref="E41" si="8">E42</f>
        <v>25304.09</v>
      </c>
      <c r="J41" s="6" t="str">
        <f t="shared" si="2"/>
        <v>INSERT INTO b_13(codigo_cuenta_b13, saldo_cuenta_b13)VALUES('43', 25304.09);</v>
      </c>
    </row>
    <row r="42" spans="2:10" x14ac:dyDescent="0.25">
      <c r="B42" s="1">
        <v>4301</v>
      </c>
      <c r="C42" s="1" t="s">
        <v>240</v>
      </c>
      <c r="D42" s="18"/>
      <c r="E42" s="5">
        <f t="shared" ref="E42" si="9">SUM(E43:E52)</f>
        <v>25304.09</v>
      </c>
      <c r="J42" s="6" t="str">
        <f t="shared" si="2"/>
        <v>INSERT INTO b_13(codigo_cuenta_b13, saldo_cuenta_b13)VALUES('4301', 25304.09);</v>
      </c>
    </row>
    <row r="43" spans="2:10" x14ac:dyDescent="0.25">
      <c r="B43" s="2">
        <v>430105</v>
      </c>
      <c r="C43" s="2" t="s">
        <v>241</v>
      </c>
      <c r="D43" s="19"/>
      <c r="E43" s="9">
        <v>19516.599999999999</v>
      </c>
      <c r="J43" s="6" t="str">
        <f t="shared" si="2"/>
        <v>INSERT INTO b_13(codigo_cuenta_b13, saldo_cuenta_b13)VALUES('430105', 19516.6);</v>
      </c>
    </row>
    <row r="44" spans="2:10" x14ac:dyDescent="0.25">
      <c r="B44" s="2">
        <f t="shared" ref="B44:B51" si="10">+B43+5</f>
        <v>430110</v>
      </c>
      <c r="C44" s="2" t="s">
        <v>242</v>
      </c>
      <c r="D44" s="19"/>
      <c r="E44" s="9">
        <v>0</v>
      </c>
      <c r="J44" s="6" t="str">
        <f t="shared" si="2"/>
        <v>INSERT INTO b_13(codigo_cuenta_b13, saldo_cuenta_b13)VALUES('430110', 0);</v>
      </c>
    </row>
    <row r="45" spans="2:10" x14ac:dyDescent="0.25">
      <c r="B45" s="2">
        <f t="shared" si="10"/>
        <v>430115</v>
      </c>
      <c r="C45" s="2" t="s">
        <v>243</v>
      </c>
      <c r="D45" s="19"/>
      <c r="E45" s="9">
        <v>2184.5500000000002</v>
      </c>
      <c r="J45" s="6" t="str">
        <f t="shared" si="2"/>
        <v>INSERT INTO b_13(codigo_cuenta_b13, saldo_cuenta_b13)VALUES('430115', 2184.55);</v>
      </c>
    </row>
    <row r="46" spans="2:10" x14ac:dyDescent="0.25">
      <c r="B46" s="2">
        <f t="shared" si="10"/>
        <v>430120</v>
      </c>
      <c r="C46" s="2" t="s">
        <v>244</v>
      </c>
      <c r="D46" s="19"/>
      <c r="E46" s="9">
        <v>2380.15</v>
      </c>
      <c r="J46" s="6" t="str">
        <f t="shared" si="2"/>
        <v>INSERT INTO b_13(codigo_cuenta_b13, saldo_cuenta_b13)VALUES('430120', 2380.15);</v>
      </c>
    </row>
    <row r="47" spans="2:10" x14ac:dyDescent="0.25">
      <c r="B47" s="2">
        <f t="shared" si="10"/>
        <v>430125</v>
      </c>
      <c r="C47" s="2" t="s">
        <v>245</v>
      </c>
      <c r="D47" s="19"/>
      <c r="E47" s="9">
        <v>1142.04</v>
      </c>
      <c r="J47" s="6" t="str">
        <f t="shared" si="2"/>
        <v>INSERT INTO b_13(codigo_cuenta_b13, saldo_cuenta_b13)VALUES('430125', 1142.04);</v>
      </c>
    </row>
    <row r="48" spans="2:10" x14ac:dyDescent="0.25">
      <c r="B48" s="2">
        <f t="shared" si="10"/>
        <v>430130</v>
      </c>
      <c r="C48" s="2" t="s">
        <v>246</v>
      </c>
      <c r="D48" s="19"/>
      <c r="E48" s="9">
        <v>0</v>
      </c>
      <c r="J48" s="6" t="str">
        <f t="shared" si="2"/>
        <v>INSERT INTO b_13(codigo_cuenta_b13, saldo_cuenta_b13)VALUES('430130', 0);</v>
      </c>
    </row>
    <row r="49" spans="2:10" x14ac:dyDescent="0.25">
      <c r="B49" s="2">
        <f t="shared" si="10"/>
        <v>430135</v>
      </c>
      <c r="C49" s="2" t="s">
        <v>247</v>
      </c>
      <c r="D49" s="19"/>
      <c r="E49" s="9">
        <v>0</v>
      </c>
      <c r="J49" s="6" t="str">
        <f t="shared" si="2"/>
        <v>INSERT INTO b_13(codigo_cuenta_b13, saldo_cuenta_b13)VALUES('430135', 0);</v>
      </c>
    </row>
    <row r="50" spans="2:10" x14ac:dyDescent="0.25">
      <c r="B50" s="2">
        <f t="shared" si="10"/>
        <v>430140</v>
      </c>
      <c r="C50" s="2" t="s">
        <v>248</v>
      </c>
      <c r="D50" s="19"/>
      <c r="E50" s="9">
        <v>0</v>
      </c>
      <c r="J50" s="6" t="str">
        <f t="shared" si="2"/>
        <v>INSERT INTO b_13(codigo_cuenta_b13, saldo_cuenta_b13)VALUES('430140', 0);</v>
      </c>
    </row>
    <row r="51" spans="2:10" x14ac:dyDescent="0.25">
      <c r="B51" s="2">
        <f t="shared" si="10"/>
        <v>430145</v>
      </c>
      <c r="C51" s="2" t="s">
        <v>249</v>
      </c>
      <c r="D51" s="19"/>
      <c r="E51" s="9">
        <v>0</v>
      </c>
      <c r="J51" s="6" t="str">
        <f t="shared" si="2"/>
        <v>INSERT INTO b_13(codigo_cuenta_b13, saldo_cuenta_b13)VALUES('430145', 0);</v>
      </c>
    </row>
    <row r="52" spans="2:10" x14ac:dyDescent="0.25">
      <c r="B52" s="2">
        <v>430190</v>
      </c>
      <c r="C52" s="2" t="s">
        <v>81</v>
      </c>
      <c r="D52" s="19"/>
      <c r="E52" s="9">
        <v>80.75</v>
      </c>
      <c r="J52" s="6" t="str">
        <f t="shared" si="2"/>
        <v>INSERT INTO b_13(codigo_cuenta_b13, saldo_cuenta_b13)VALUES('430190', 80.75);</v>
      </c>
    </row>
    <row r="53" spans="2:10" x14ac:dyDescent="0.25">
      <c r="B53" s="1">
        <v>44</v>
      </c>
      <c r="C53" s="1" t="s">
        <v>250</v>
      </c>
      <c r="D53" s="18">
        <v>28</v>
      </c>
      <c r="E53" s="5">
        <f t="shared" ref="E53" si="11">E54+E62+E67+E73+E79+E84+E87</f>
        <v>11649.44</v>
      </c>
      <c r="J53" s="6" t="str">
        <f t="shared" si="2"/>
        <v>INSERT INTO b_13(codigo_cuenta_b13, saldo_cuenta_b13)VALUES('44', 11649.44);</v>
      </c>
    </row>
    <row r="54" spans="2:10" x14ac:dyDescent="0.25">
      <c r="B54" s="1">
        <v>4401</v>
      </c>
      <c r="C54" s="1" t="s">
        <v>251</v>
      </c>
      <c r="D54" s="18"/>
      <c r="E54" s="5">
        <f t="shared" ref="E54" si="12">SUM(E55:E61)</f>
        <v>3134.48</v>
      </c>
      <c r="J54" s="6" t="str">
        <f t="shared" si="2"/>
        <v>INSERT INTO b_13(codigo_cuenta_b13, saldo_cuenta_b13)VALUES('4401', 3134.48);</v>
      </c>
    </row>
    <row r="55" spans="2:10" x14ac:dyDescent="0.25">
      <c r="B55" s="2">
        <v>440105</v>
      </c>
      <c r="C55" s="2" t="s">
        <v>252</v>
      </c>
      <c r="D55" s="19"/>
      <c r="E55" s="9">
        <f>+'[2]MOV ENERO 2020'!$F$377+'[2]MOV ENERO 2020'!$F$378+'[2]MOV ENERO 2020'!$F$379</f>
        <v>840.54</v>
      </c>
      <c r="J55" s="6" t="str">
        <f t="shared" si="2"/>
        <v>INSERT INTO b_13(codigo_cuenta_b13, saldo_cuenta_b13)VALUES('440105', 840.54);</v>
      </c>
    </row>
    <row r="56" spans="2:10" x14ac:dyDescent="0.25">
      <c r="B56" s="2">
        <f>+B55+5</f>
        <v>440110</v>
      </c>
      <c r="C56" s="2" t="s">
        <v>253</v>
      </c>
      <c r="D56" s="19"/>
      <c r="E56" s="9">
        <v>0</v>
      </c>
      <c r="J56" s="6" t="str">
        <f t="shared" si="2"/>
        <v>INSERT INTO b_13(codigo_cuenta_b13, saldo_cuenta_b13)VALUES('440110', 0);</v>
      </c>
    </row>
    <row r="57" spans="2:10" x14ac:dyDescent="0.25">
      <c r="B57" s="2">
        <f>+B56+5</f>
        <v>440115</v>
      </c>
      <c r="C57" s="2" t="s">
        <v>254</v>
      </c>
      <c r="D57" s="19"/>
      <c r="E57" s="9">
        <v>0</v>
      </c>
      <c r="J57" s="6" t="str">
        <f t="shared" si="2"/>
        <v>INSERT INTO b_13(codigo_cuenta_b13, saldo_cuenta_b13)VALUES('440115', 0);</v>
      </c>
    </row>
    <row r="58" spans="2:10" x14ac:dyDescent="0.25">
      <c r="B58" s="2">
        <f>+B57+5</f>
        <v>440120</v>
      </c>
      <c r="C58" s="2" t="s">
        <v>255</v>
      </c>
      <c r="D58" s="19"/>
      <c r="E58" s="9">
        <v>0</v>
      </c>
      <c r="J58" s="6" t="str">
        <f t="shared" si="2"/>
        <v>INSERT INTO b_13(codigo_cuenta_b13, saldo_cuenta_b13)VALUES('440120', 0);</v>
      </c>
    </row>
    <row r="59" spans="2:10" x14ac:dyDescent="0.25">
      <c r="B59" s="2">
        <f>+B58+5</f>
        <v>440125</v>
      </c>
      <c r="C59" s="2" t="s">
        <v>256</v>
      </c>
      <c r="D59" s="19"/>
      <c r="E59" s="9">
        <v>2000</v>
      </c>
      <c r="J59" s="6" t="str">
        <f t="shared" si="2"/>
        <v>INSERT INTO b_13(codigo_cuenta_b13, saldo_cuenta_b13)VALUES('440125', 2000);</v>
      </c>
    </row>
    <row r="60" spans="2:10" x14ac:dyDescent="0.25">
      <c r="B60" s="2">
        <f>+B59+5</f>
        <v>440130</v>
      </c>
      <c r="C60" s="2" t="s">
        <v>257</v>
      </c>
      <c r="D60" s="19"/>
      <c r="E60" s="9">
        <v>0</v>
      </c>
      <c r="J60" s="6" t="str">
        <f t="shared" si="2"/>
        <v>INSERT INTO b_13(codigo_cuenta_b13, saldo_cuenta_b13)VALUES('440130', 0);</v>
      </c>
    </row>
    <row r="61" spans="2:10" x14ac:dyDescent="0.25">
      <c r="B61" s="2">
        <v>440190</v>
      </c>
      <c r="C61" s="2" t="s">
        <v>258</v>
      </c>
      <c r="D61" s="19"/>
      <c r="E61" s="9">
        <v>293.94</v>
      </c>
      <c r="F61" s="30"/>
      <c r="J61" s="6" t="str">
        <f t="shared" si="2"/>
        <v>INSERT INTO b_13(codigo_cuenta_b13, saldo_cuenta_b13)VALUES('440190', 293.94);</v>
      </c>
    </row>
    <row r="62" spans="2:10" x14ac:dyDescent="0.25">
      <c r="B62" s="1">
        <v>4402</v>
      </c>
      <c r="C62" s="1" t="s">
        <v>259</v>
      </c>
      <c r="D62" s="18"/>
      <c r="E62" s="5">
        <f t="shared" ref="E62" si="13">SUM(E63:E66)</f>
        <v>420</v>
      </c>
      <c r="J62" s="6" t="str">
        <f t="shared" si="2"/>
        <v>INSERT INTO b_13(codigo_cuenta_b13, saldo_cuenta_b13)VALUES('4402', 420);</v>
      </c>
    </row>
    <row r="63" spans="2:10" x14ac:dyDescent="0.25">
      <c r="B63" s="2">
        <v>440205</v>
      </c>
      <c r="C63" s="2" t="s">
        <v>260</v>
      </c>
      <c r="D63" s="19"/>
      <c r="E63" s="9">
        <v>120</v>
      </c>
      <c r="J63" s="6" t="str">
        <f t="shared" si="2"/>
        <v>INSERT INTO b_13(codigo_cuenta_b13, saldo_cuenta_b13)VALUES('440205', 120);</v>
      </c>
    </row>
    <row r="64" spans="2:10" x14ac:dyDescent="0.25">
      <c r="B64" s="2">
        <f>+B63+5</f>
        <v>440210</v>
      </c>
      <c r="C64" s="2" t="s">
        <v>261</v>
      </c>
      <c r="D64" s="19"/>
      <c r="E64" s="9">
        <v>0</v>
      </c>
      <c r="J64" s="6" t="str">
        <f t="shared" si="2"/>
        <v>INSERT INTO b_13(codigo_cuenta_b13, saldo_cuenta_b13)VALUES('440210', 0);</v>
      </c>
    </row>
    <row r="65" spans="2:10" x14ac:dyDescent="0.25">
      <c r="B65" s="2">
        <f>+B64+5</f>
        <v>440215</v>
      </c>
      <c r="C65" s="2" t="s">
        <v>262</v>
      </c>
      <c r="D65" s="19"/>
      <c r="E65" s="9">
        <v>300</v>
      </c>
      <c r="J65" s="6" t="str">
        <f t="shared" si="2"/>
        <v>INSERT INTO b_13(codigo_cuenta_b13, saldo_cuenta_b13)VALUES('440215', 300);</v>
      </c>
    </row>
    <row r="66" spans="2:10" x14ac:dyDescent="0.25">
      <c r="B66" s="2">
        <f>+B65+5</f>
        <v>440220</v>
      </c>
      <c r="C66" s="2" t="s">
        <v>263</v>
      </c>
      <c r="D66" s="19"/>
      <c r="E66" s="9">
        <v>0</v>
      </c>
      <c r="J66" s="6" t="str">
        <f t="shared" si="2"/>
        <v>INSERT INTO b_13(codigo_cuenta_b13, saldo_cuenta_b13)VALUES('440220', 0);</v>
      </c>
    </row>
    <row r="67" spans="2:10" x14ac:dyDescent="0.25">
      <c r="B67" s="1">
        <v>4403</v>
      </c>
      <c r="C67" s="1" t="s">
        <v>264</v>
      </c>
      <c r="D67" s="18"/>
      <c r="E67" s="5">
        <f t="shared" ref="E67" si="14">SUM(E68:E72)</f>
        <v>473</v>
      </c>
      <c r="J67" s="6" t="str">
        <f t="shared" si="2"/>
        <v>INSERT INTO b_13(codigo_cuenta_b13, saldo_cuenta_b13)VALUES('4403', 473);</v>
      </c>
    </row>
    <row r="68" spans="2:10" x14ac:dyDescent="0.25">
      <c r="B68" s="2">
        <v>440305</v>
      </c>
      <c r="C68" s="2" t="s">
        <v>265</v>
      </c>
      <c r="D68" s="19"/>
      <c r="E68" s="9">
        <v>0</v>
      </c>
      <c r="J68" s="6" t="str">
        <f t="shared" si="2"/>
        <v>INSERT INTO b_13(codigo_cuenta_b13, saldo_cuenta_b13)VALUES('440305', 0);</v>
      </c>
    </row>
    <row r="69" spans="2:10" x14ac:dyDescent="0.25">
      <c r="B69" s="2">
        <f>+B68+5</f>
        <v>440310</v>
      </c>
      <c r="C69" s="2" t="s">
        <v>266</v>
      </c>
      <c r="D69" s="19"/>
      <c r="E69" s="9">
        <v>88</v>
      </c>
      <c r="J69" s="6" t="str">
        <f t="shared" si="2"/>
        <v>INSERT INTO b_13(codigo_cuenta_b13, saldo_cuenta_b13)VALUES('440310', 88);</v>
      </c>
    </row>
    <row r="70" spans="2:10" x14ac:dyDescent="0.25">
      <c r="B70" s="2">
        <f>+B69+5</f>
        <v>440315</v>
      </c>
      <c r="C70" s="2" t="s">
        <v>267</v>
      </c>
      <c r="D70" s="19"/>
      <c r="E70" s="9">
        <v>385</v>
      </c>
      <c r="J70" s="6" t="str">
        <f t="shared" si="2"/>
        <v>INSERT INTO b_13(codigo_cuenta_b13, saldo_cuenta_b13)VALUES('440315', 385);</v>
      </c>
    </row>
    <row r="71" spans="2:10" x14ac:dyDescent="0.25">
      <c r="B71" s="2">
        <f>+B70+5</f>
        <v>440320</v>
      </c>
      <c r="C71" s="2" t="s">
        <v>268</v>
      </c>
      <c r="D71" s="19"/>
      <c r="E71" s="9">
        <v>0</v>
      </c>
      <c r="J71" s="6" t="str">
        <f t="shared" si="2"/>
        <v>INSERT INTO b_13(codigo_cuenta_b13, saldo_cuenta_b13)VALUES('440320', 0);</v>
      </c>
    </row>
    <row r="72" spans="2:10" x14ac:dyDescent="0.25">
      <c r="B72" s="2">
        <v>440390</v>
      </c>
      <c r="C72" s="2" t="s">
        <v>19</v>
      </c>
      <c r="D72" s="19"/>
      <c r="E72" s="9">
        <v>0</v>
      </c>
      <c r="J72" s="6" t="str">
        <f t="shared" si="2"/>
        <v>INSERT INTO b_13(codigo_cuenta_b13, saldo_cuenta_b13)VALUES('440390', 0);</v>
      </c>
    </row>
    <row r="73" spans="2:10" x14ac:dyDescent="0.25">
      <c r="B73" s="1">
        <v>4404</v>
      </c>
      <c r="C73" s="1" t="s">
        <v>269</v>
      </c>
      <c r="D73" s="18"/>
      <c r="E73" s="5">
        <f t="shared" ref="E73" si="15">SUM(E74:E78)</f>
        <v>543.5</v>
      </c>
      <c r="J73" s="6" t="str">
        <f t="shared" si="2"/>
        <v>INSERT INTO b_13(codigo_cuenta_b13, saldo_cuenta_b13)VALUES('4404', 543.5);</v>
      </c>
    </row>
    <row r="74" spans="2:10" x14ac:dyDescent="0.25">
      <c r="B74" s="2">
        <v>440405</v>
      </c>
      <c r="C74" s="2" t="s">
        <v>270</v>
      </c>
      <c r="D74" s="19"/>
      <c r="E74" s="9">
        <v>543.5</v>
      </c>
      <c r="J74" s="6" t="str">
        <f t="shared" ref="J74:J137" si="16">"INSERT INTO b_13(codigo_cuenta_b13, saldo_cuenta_b13)VALUES('"&amp;B74&amp;"', "&amp;E74&amp;");"</f>
        <v>INSERT INTO b_13(codigo_cuenta_b13, saldo_cuenta_b13)VALUES('440405', 543.5);</v>
      </c>
    </row>
    <row r="75" spans="2:10" x14ac:dyDescent="0.25">
      <c r="B75" s="2">
        <f>+B74+5</f>
        <v>440410</v>
      </c>
      <c r="C75" s="2" t="s">
        <v>271</v>
      </c>
      <c r="D75" s="19"/>
      <c r="E75" s="9">
        <v>0</v>
      </c>
      <c r="J75" s="6" t="str">
        <f t="shared" si="16"/>
        <v>INSERT INTO b_13(codigo_cuenta_b13, saldo_cuenta_b13)VALUES('440410', 0);</v>
      </c>
    </row>
    <row r="76" spans="2:10" x14ac:dyDescent="0.25">
      <c r="B76" s="2">
        <f>+B75+5</f>
        <v>440415</v>
      </c>
      <c r="C76" s="2" t="s">
        <v>272</v>
      </c>
      <c r="D76" s="19"/>
      <c r="E76" s="9">
        <v>0</v>
      </c>
      <c r="J76" s="6" t="str">
        <f t="shared" si="16"/>
        <v>INSERT INTO b_13(codigo_cuenta_b13, saldo_cuenta_b13)VALUES('440415', 0);</v>
      </c>
    </row>
    <row r="77" spans="2:10" x14ac:dyDescent="0.25">
      <c r="B77" s="2">
        <f>+B76+5</f>
        <v>440420</v>
      </c>
      <c r="C77" s="2" t="s">
        <v>273</v>
      </c>
      <c r="D77" s="19"/>
      <c r="E77" s="9">
        <v>0</v>
      </c>
      <c r="J77" s="6" t="str">
        <f t="shared" si="16"/>
        <v>INSERT INTO b_13(codigo_cuenta_b13, saldo_cuenta_b13)VALUES('440420', 0);</v>
      </c>
    </row>
    <row r="78" spans="2:10" x14ac:dyDescent="0.25">
      <c r="B78" s="2">
        <v>440490</v>
      </c>
      <c r="C78" s="2" t="s">
        <v>81</v>
      </c>
      <c r="D78" s="19"/>
      <c r="E78" s="9">
        <v>0</v>
      </c>
      <c r="J78" s="6" t="str">
        <f t="shared" si="16"/>
        <v>INSERT INTO b_13(codigo_cuenta_b13, saldo_cuenta_b13)VALUES('440490', 0);</v>
      </c>
    </row>
    <row r="79" spans="2:10" x14ac:dyDescent="0.25">
      <c r="B79" s="1">
        <v>4405</v>
      </c>
      <c r="C79" s="1" t="s">
        <v>274</v>
      </c>
      <c r="D79" s="18"/>
      <c r="E79" s="5">
        <f t="shared" ref="E79" si="17">SUM(E80:E83)</f>
        <v>6027.95</v>
      </c>
      <c r="J79" s="6" t="str">
        <f t="shared" si="16"/>
        <v>INSERT INTO b_13(codigo_cuenta_b13, saldo_cuenta_b13)VALUES('4405', 6027.95);</v>
      </c>
    </row>
    <row r="80" spans="2:10" x14ac:dyDescent="0.25">
      <c r="B80" s="2">
        <v>440505</v>
      </c>
      <c r="C80" s="2" t="s">
        <v>275</v>
      </c>
      <c r="D80" s="19"/>
      <c r="E80" s="9">
        <v>70</v>
      </c>
      <c r="J80" s="6" t="str">
        <f t="shared" si="16"/>
        <v>INSERT INTO b_13(codigo_cuenta_b13, saldo_cuenta_b13)VALUES('440505', 70);</v>
      </c>
    </row>
    <row r="81" spans="2:10" x14ac:dyDescent="0.25">
      <c r="B81" s="2">
        <f>+B80+5</f>
        <v>440510</v>
      </c>
      <c r="C81" s="2" t="s">
        <v>276</v>
      </c>
      <c r="D81" s="19"/>
      <c r="E81" s="9">
        <v>0</v>
      </c>
      <c r="J81" s="6" t="str">
        <f t="shared" si="16"/>
        <v>INSERT INTO b_13(codigo_cuenta_b13, saldo_cuenta_b13)VALUES('440510', 0);</v>
      </c>
    </row>
    <row r="82" spans="2:10" x14ac:dyDescent="0.25">
      <c r="B82" s="2">
        <f>+B81+5</f>
        <v>440515</v>
      </c>
      <c r="C82" s="2" t="s">
        <v>277</v>
      </c>
      <c r="D82" s="19"/>
      <c r="E82" s="9">
        <v>5957.95</v>
      </c>
      <c r="J82" s="6" t="str">
        <f t="shared" si="16"/>
        <v>INSERT INTO b_13(codigo_cuenta_b13, saldo_cuenta_b13)VALUES('440515', 5957.95);</v>
      </c>
    </row>
    <row r="83" spans="2:10" x14ac:dyDescent="0.25">
      <c r="B83" s="2">
        <f>+B82+5</f>
        <v>440520</v>
      </c>
      <c r="C83" s="2" t="s">
        <v>278</v>
      </c>
      <c r="D83" s="19"/>
      <c r="E83" s="9">
        <v>0</v>
      </c>
      <c r="J83" s="6" t="str">
        <f t="shared" si="16"/>
        <v>INSERT INTO b_13(codigo_cuenta_b13, saldo_cuenta_b13)VALUES('440520', 0);</v>
      </c>
    </row>
    <row r="84" spans="2:10" x14ac:dyDescent="0.25">
      <c r="B84" s="1">
        <v>4406</v>
      </c>
      <c r="C84" s="1" t="s">
        <v>279</v>
      </c>
      <c r="D84" s="18"/>
      <c r="E84" s="5">
        <f t="shared" ref="E84" si="18">SUM(E85:E86)</f>
        <v>389.31</v>
      </c>
      <c r="J84" s="6" t="str">
        <f t="shared" si="16"/>
        <v>INSERT INTO b_13(codigo_cuenta_b13, saldo_cuenta_b13)VALUES('4406', 389.31);</v>
      </c>
    </row>
    <row r="85" spans="2:10" x14ac:dyDescent="0.25">
      <c r="B85" s="2">
        <v>440605</v>
      </c>
      <c r="C85" s="2" t="s">
        <v>280</v>
      </c>
      <c r="D85" s="19"/>
      <c r="E85" s="9">
        <v>0</v>
      </c>
      <c r="J85" s="6" t="str">
        <f t="shared" si="16"/>
        <v>INSERT INTO b_13(codigo_cuenta_b13, saldo_cuenta_b13)VALUES('440605', 0);</v>
      </c>
    </row>
    <row r="86" spans="2:10" x14ac:dyDescent="0.25">
      <c r="B86" s="2">
        <f>+B85+5</f>
        <v>440610</v>
      </c>
      <c r="C86" s="2" t="s">
        <v>281</v>
      </c>
      <c r="D86" s="19"/>
      <c r="E86" s="9">
        <v>389.31</v>
      </c>
      <c r="J86" s="6" t="str">
        <f t="shared" si="16"/>
        <v>INSERT INTO b_13(codigo_cuenta_b13, saldo_cuenta_b13)VALUES('440610', 389.31);</v>
      </c>
    </row>
    <row r="87" spans="2:10" x14ac:dyDescent="0.25">
      <c r="B87" s="1">
        <v>4407</v>
      </c>
      <c r="C87" s="1" t="s">
        <v>282</v>
      </c>
      <c r="D87" s="18"/>
      <c r="E87" s="5">
        <f t="shared" ref="E87" si="19">SUM(E88:E90)</f>
        <v>661.2</v>
      </c>
      <c r="J87" s="6" t="str">
        <f t="shared" si="16"/>
        <v>INSERT INTO b_13(codigo_cuenta_b13, saldo_cuenta_b13)VALUES('4407', 661.2);</v>
      </c>
    </row>
    <row r="88" spans="2:10" x14ac:dyDescent="0.25">
      <c r="B88" s="2">
        <v>440705</v>
      </c>
      <c r="C88" s="2" t="s">
        <v>283</v>
      </c>
      <c r="D88" s="19"/>
      <c r="E88" s="9">
        <v>0</v>
      </c>
      <c r="J88" s="6" t="str">
        <f t="shared" si="16"/>
        <v>INSERT INTO b_13(codigo_cuenta_b13, saldo_cuenta_b13)VALUES('440705', 0);</v>
      </c>
    </row>
    <row r="89" spans="2:10" x14ac:dyDescent="0.25">
      <c r="B89" s="2">
        <f>+B88+5</f>
        <v>440710</v>
      </c>
      <c r="C89" s="2" t="s">
        <v>284</v>
      </c>
      <c r="D89" s="19"/>
      <c r="E89" s="9">
        <v>185</v>
      </c>
      <c r="J89" s="6" t="str">
        <f t="shared" si="16"/>
        <v>INSERT INTO b_13(codigo_cuenta_b13, saldo_cuenta_b13)VALUES('440710', 185);</v>
      </c>
    </row>
    <row r="90" spans="2:10" x14ac:dyDescent="0.25">
      <c r="B90" s="2">
        <v>440790</v>
      </c>
      <c r="C90" s="2" t="s">
        <v>81</v>
      </c>
      <c r="D90" s="19"/>
      <c r="E90" s="9">
        <v>476.2</v>
      </c>
      <c r="J90" s="6" t="str">
        <f t="shared" si="16"/>
        <v>INSERT INTO b_13(codigo_cuenta_b13, saldo_cuenta_b13)VALUES('440790', 476.2);</v>
      </c>
    </row>
    <row r="91" spans="2:10" x14ac:dyDescent="0.25">
      <c r="B91" s="1">
        <v>45</v>
      </c>
      <c r="C91" s="1" t="s">
        <v>285</v>
      </c>
      <c r="D91" s="18">
        <v>29</v>
      </c>
      <c r="E91" s="5">
        <f t="shared" ref="E91" si="20">E92+E95+E98+E99</f>
        <v>3301.59</v>
      </c>
      <c r="J91" s="6" t="str">
        <f t="shared" si="16"/>
        <v>INSERT INTO b_13(codigo_cuenta_b13, saldo_cuenta_b13)VALUES('45', 3301.59);</v>
      </c>
    </row>
    <row r="92" spans="2:10" x14ac:dyDescent="0.25">
      <c r="B92" s="1">
        <v>4501</v>
      </c>
      <c r="C92" s="1" t="s">
        <v>286</v>
      </c>
      <c r="D92" s="18"/>
      <c r="E92" s="5">
        <f t="shared" ref="E92" si="21">SUM(E93:E94)</f>
        <v>0</v>
      </c>
      <c r="J92" s="6" t="str">
        <f t="shared" si="16"/>
        <v>INSERT INTO b_13(codigo_cuenta_b13, saldo_cuenta_b13)VALUES('4501', 0);</v>
      </c>
    </row>
    <row r="93" spans="2:10" x14ac:dyDescent="0.25">
      <c r="B93" s="2">
        <v>450105</v>
      </c>
      <c r="C93" s="2" t="s">
        <v>287</v>
      </c>
      <c r="D93" s="19"/>
      <c r="E93" s="9">
        <v>0</v>
      </c>
      <c r="J93" s="6" t="str">
        <f t="shared" si="16"/>
        <v>INSERT INTO b_13(codigo_cuenta_b13, saldo_cuenta_b13)VALUES('450105', 0);</v>
      </c>
    </row>
    <row r="94" spans="2:10" x14ac:dyDescent="0.25">
      <c r="B94" s="2">
        <f>+B93+5</f>
        <v>450110</v>
      </c>
      <c r="C94" s="2" t="s">
        <v>288</v>
      </c>
      <c r="D94" s="19"/>
      <c r="E94" s="9">
        <v>0</v>
      </c>
      <c r="J94" s="6" t="str">
        <f t="shared" si="16"/>
        <v>INSERT INTO b_13(codigo_cuenta_b13, saldo_cuenta_b13)VALUES('450110', 0);</v>
      </c>
    </row>
    <row r="95" spans="2:10" x14ac:dyDescent="0.25">
      <c r="B95" s="1">
        <v>4502</v>
      </c>
      <c r="C95" s="1" t="s">
        <v>289</v>
      </c>
      <c r="D95" s="18"/>
      <c r="E95" s="5">
        <f t="shared" ref="E95" si="22">SUM(E96:E97)</f>
        <v>1395.34</v>
      </c>
      <c r="J95" s="6" t="str">
        <f t="shared" si="16"/>
        <v>INSERT INTO b_13(codigo_cuenta_b13, saldo_cuenta_b13)VALUES('4502', 1395.34);</v>
      </c>
    </row>
    <row r="96" spans="2:10" x14ac:dyDescent="0.25">
      <c r="B96" s="2">
        <v>450205</v>
      </c>
      <c r="C96" s="2" t="s">
        <v>290</v>
      </c>
      <c r="D96" s="19"/>
      <c r="E96" s="9">
        <v>0</v>
      </c>
      <c r="J96" s="6" t="str">
        <f t="shared" si="16"/>
        <v>INSERT INTO b_13(codigo_cuenta_b13, saldo_cuenta_b13)VALUES('450205', 0);</v>
      </c>
    </row>
    <row r="97" spans="2:10" x14ac:dyDescent="0.25">
      <c r="B97" s="2">
        <v>450210</v>
      </c>
      <c r="C97" s="2" t="s">
        <v>291</v>
      </c>
      <c r="D97" s="19"/>
      <c r="E97" s="9">
        <v>1395.34</v>
      </c>
      <c r="J97" s="6" t="str">
        <f t="shared" si="16"/>
        <v>INSERT INTO b_13(codigo_cuenta_b13, saldo_cuenta_b13)VALUES('450210', 1395.34);</v>
      </c>
    </row>
    <row r="98" spans="2:10" x14ac:dyDescent="0.25">
      <c r="B98" s="1">
        <v>4503</v>
      </c>
      <c r="C98" s="1" t="s">
        <v>292</v>
      </c>
      <c r="D98" s="18"/>
      <c r="E98" s="5">
        <v>0</v>
      </c>
      <c r="J98" s="6" t="str">
        <f t="shared" si="16"/>
        <v>INSERT INTO b_13(codigo_cuenta_b13, saldo_cuenta_b13)VALUES('4503', 0);</v>
      </c>
    </row>
    <row r="99" spans="2:10" x14ac:dyDescent="0.25">
      <c r="B99" s="1">
        <v>4504</v>
      </c>
      <c r="C99" s="1" t="s">
        <v>293</v>
      </c>
      <c r="D99" s="18"/>
      <c r="E99" s="5">
        <f>+'[2]MOV ENERO 2020'!$F$396</f>
        <v>1906.25</v>
      </c>
      <c r="J99" s="6" t="str">
        <f t="shared" si="16"/>
        <v>INSERT INTO b_13(codigo_cuenta_b13, saldo_cuenta_b13)VALUES('4504', 1906.25);</v>
      </c>
    </row>
    <row r="100" spans="2:10" x14ac:dyDescent="0.25">
      <c r="B100" s="1">
        <v>46</v>
      </c>
      <c r="C100" s="1" t="s">
        <v>294</v>
      </c>
      <c r="D100" s="18">
        <v>30</v>
      </c>
      <c r="E100" s="5">
        <f t="shared" ref="E100" si="23">E101</f>
        <v>26921.379999999997</v>
      </c>
      <c r="J100" s="6" t="str">
        <f t="shared" si="16"/>
        <v>INSERT INTO b_13(codigo_cuenta_b13, saldo_cuenta_b13)VALUES('46', 26921.38);</v>
      </c>
    </row>
    <row r="101" spans="2:10" x14ac:dyDescent="0.25">
      <c r="B101" s="1">
        <v>4601</v>
      </c>
      <c r="C101" s="1" t="s">
        <v>295</v>
      </c>
      <c r="D101" s="18"/>
      <c r="E101" s="5">
        <f t="shared" ref="E101" si="24">SUM(E102:E104)</f>
        <v>26921.379999999997</v>
      </c>
      <c r="J101" s="6" t="str">
        <f t="shared" si="16"/>
        <v>INSERT INTO b_13(codigo_cuenta_b13, saldo_cuenta_b13)VALUES('4601', 26921.38);</v>
      </c>
    </row>
    <row r="102" spans="2:10" x14ac:dyDescent="0.25">
      <c r="B102" s="2">
        <v>460105</v>
      </c>
      <c r="C102" s="2" t="s">
        <v>296</v>
      </c>
      <c r="D102" s="19"/>
      <c r="E102" s="9">
        <v>1386.08</v>
      </c>
      <c r="J102" s="6" t="str">
        <f t="shared" si="16"/>
        <v>INSERT INTO b_13(codigo_cuenta_b13, saldo_cuenta_b13)VALUES('460105', 1386.08);</v>
      </c>
    </row>
    <row r="103" spans="2:10" x14ac:dyDescent="0.25">
      <c r="B103" s="2">
        <f>+B102+5</f>
        <v>460110</v>
      </c>
      <c r="C103" s="2" t="s">
        <v>297</v>
      </c>
      <c r="D103" s="19"/>
      <c r="E103" s="9">
        <v>25535.3</v>
      </c>
      <c r="J103" s="6" t="str">
        <f t="shared" si="16"/>
        <v>INSERT INTO b_13(codigo_cuenta_b13, saldo_cuenta_b13)VALUES('460110', 25535.3);</v>
      </c>
    </row>
    <row r="104" spans="2:10" x14ac:dyDescent="0.25">
      <c r="B104" s="2">
        <v>460190</v>
      </c>
      <c r="C104" s="2" t="s">
        <v>81</v>
      </c>
      <c r="D104" s="19"/>
      <c r="E104" s="9">
        <v>0</v>
      </c>
      <c r="J104" s="6" t="str">
        <f t="shared" si="16"/>
        <v>INSERT INTO b_13(codigo_cuenta_b13, saldo_cuenta_b13)VALUES('460190', 0);</v>
      </c>
    </row>
    <row r="105" spans="2:10" x14ac:dyDescent="0.25">
      <c r="B105" s="1">
        <v>47</v>
      </c>
      <c r="C105" s="1" t="s">
        <v>298</v>
      </c>
      <c r="D105" s="18">
        <v>31</v>
      </c>
      <c r="E105" s="5">
        <f t="shared" ref="E105" si="25">E106+E113+E116+E118+E123+E129+E132+E139</f>
        <v>4761.9000000000005</v>
      </c>
      <c r="J105" s="6" t="str">
        <f t="shared" si="16"/>
        <v>INSERT INTO b_13(codigo_cuenta_b13, saldo_cuenta_b13)VALUES('47', 4761.9);</v>
      </c>
    </row>
    <row r="106" spans="2:10" x14ac:dyDescent="0.25">
      <c r="B106" s="1">
        <v>4701</v>
      </c>
      <c r="C106" s="1" t="s">
        <v>299</v>
      </c>
      <c r="D106" s="18"/>
      <c r="E106" s="5">
        <f t="shared" ref="E106" si="26">SUM(E107:E112)</f>
        <v>4111.7300000000005</v>
      </c>
      <c r="J106" s="6" t="str">
        <f t="shared" si="16"/>
        <v>INSERT INTO b_13(codigo_cuenta_b13, saldo_cuenta_b13)VALUES('4701', 4111.73);</v>
      </c>
    </row>
    <row r="107" spans="2:10" x14ac:dyDescent="0.25">
      <c r="B107" s="2">
        <v>470105</v>
      </c>
      <c r="C107" s="2" t="s">
        <v>300</v>
      </c>
      <c r="D107" s="19"/>
      <c r="E107" s="9">
        <v>0</v>
      </c>
      <c r="J107" s="6" t="str">
        <f t="shared" si="16"/>
        <v>INSERT INTO b_13(codigo_cuenta_b13, saldo_cuenta_b13)VALUES('470105', 0);</v>
      </c>
    </row>
    <row r="108" spans="2:10" x14ac:dyDescent="0.25">
      <c r="B108" s="2">
        <f>+B107+5</f>
        <v>470110</v>
      </c>
      <c r="C108" s="2" t="s">
        <v>301</v>
      </c>
      <c r="D108" s="19"/>
      <c r="E108" s="9">
        <v>1658.78</v>
      </c>
      <c r="J108" s="6" t="str">
        <f t="shared" si="16"/>
        <v>INSERT INTO b_13(codigo_cuenta_b13, saldo_cuenta_b13)VALUES('470110', 1658.78);</v>
      </c>
    </row>
    <row r="109" spans="2:10" x14ac:dyDescent="0.25">
      <c r="B109" s="2">
        <f>+B108+5</f>
        <v>470115</v>
      </c>
      <c r="C109" s="2" t="s">
        <v>302</v>
      </c>
      <c r="D109" s="19"/>
      <c r="E109" s="9">
        <v>183.25</v>
      </c>
      <c r="J109" s="6" t="str">
        <f t="shared" si="16"/>
        <v>INSERT INTO b_13(codigo_cuenta_b13, saldo_cuenta_b13)VALUES('470115', 183.25);</v>
      </c>
    </row>
    <row r="110" spans="2:10" x14ac:dyDescent="0.25">
      <c r="B110" s="2">
        <f>+B109+5</f>
        <v>470120</v>
      </c>
      <c r="C110" s="2" t="s">
        <v>303</v>
      </c>
      <c r="D110" s="19"/>
      <c r="E110" s="9">
        <v>320.06</v>
      </c>
      <c r="J110" s="6" t="str">
        <f t="shared" si="16"/>
        <v>INSERT INTO b_13(codigo_cuenta_b13, saldo_cuenta_b13)VALUES('470120', 320.06);</v>
      </c>
    </row>
    <row r="111" spans="2:10" x14ac:dyDescent="0.25">
      <c r="B111" s="2">
        <f>+B110+5</f>
        <v>470125</v>
      </c>
      <c r="C111" s="2" t="s">
        <v>304</v>
      </c>
      <c r="D111" s="19"/>
      <c r="E111" s="9">
        <v>1949.64</v>
      </c>
      <c r="J111" s="6" t="str">
        <f t="shared" si="16"/>
        <v>INSERT INTO b_13(codigo_cuenta_b13, saldo_cuenta_b13)VALUES('470125', 1949.64);</v>
      </c>
    </row>
    <row r="112" spans="2:10" x14ac:dyDescent="0.25">
      <c r="B112" s="2">
        <f>+B111+5</f>
        <v>470130</v>
      </c>
      <c r="C112" s="2" t="s">
        <v>305</v>
      </c>
      <c r="D112" s="19"/>
      <c r="E112" s="9">
        <v>0</v>
      </c>
      <c r="J112" s="6" t="str">
        <f t="shared" si="16"/>
        <v>INSERT INTO b_13(codigo_cuenta_b13, saldo_cuenta_b13)VALUES('470130', 0);</v>
      </c>
    </row>
    <row r="113" spans="2:10" x14ac:dyDescent="0.25">
      <c r="B113" s="1">
        <v>4702</v>
      </c>
      <c r="C113" s="1" t="s">
        <v>306</v>
      </c>
      <c r="D113" s="18"/>
      <c r="E113" s="5">
        <f t="shared" ref="E113" si="27">SUM(E114:E115)</f>
        <v>650.16999999999996</v>
      </c>
      <c r="J113" s="6" t="str">
        <f t="shared" si="16"/>
        <v>INSERT INTO b_13(codigo_cuenta_b13, saldo_cuenta_b13)VALUES('4702', 650.17);</v>
      </c>
    </row>
    <row r="114" spans="2:10" x14ac:dyDescent="0.25">
      <c r="B114" s="2">
        <v>470205</v>
      </c>
      <c r="C114" s="2" t="s">
        <v>307</v>
      </c>
      <c r="D114" s="19"/>
      <c r="E114" s="9">
        <v>0</v>
      </c>
      <c r="J114" s="6" t="str">
        <f t="shared" si="16"/>
        <v>INSERT INTO b_13(codigo_cuenta_b13, saldo_cuenta_b13)VALUES('470205', 0);</v>
      </c>
    </row>
    <row r="115" spans="2:10" x14ac:dyDescent="0.25">
      <c r="B115" s="2">
        <f>+B114+5</f>
        <v>470210</v>
      </c>
      <c r="C115" s="2" t="s">
        <v>308</v>
      </c>
      <c r="D115" s="19"/>
      <c r="E115" s="9">
        <v>650.16999999999996</v>
      </c>
      <c r="J115" s="6" t="str">
        <f t="shared" si="16"/>
        <v>INSERT INTO b_13(codigo_cuenta_b13, saldo_cuenta_b13)VALUES('470210', 650.17);</v>
      </c>
    </row>
    <row r="116" spans="2:10" x14ac:dyDescent="0.25">
      <c r="B116" s="1">
        <v>4703</v>
      </c>
      <c r="C116" s="1" t="s">
        <v>309</v>
      </c>
      <c r="D116" s="18"/>
      <c r="E116" s="5">
        <f t="shared" ref="E116" si="28">E117</f>
        <v>0</v>
      </c>
      <c r="J116" s="6" t="str">
        <f t="shared" si="16"/>
        <v>INSERT INTO b_13(codigo_cuenta_b13, saldo_cuenta_b13)VALUES('4703', 0);</v>
      </c>
    </row>
    <row r="117" spans="2:10" x14ac:dyDescent="0.25">
      <c r="B117" s="2">
        <v>470390</v>
      </c>
      <c r="C117" s="2" t="s">
        <v>310</v>
      </c>
      <c r="D117" s="19"/>
      <c r="E117" s="9">
        <v>0</v>
      </c>
      <c r="J117" s="6" t="str">
        <f t="shared" si="16"/>
        <v>INSERT INTO b_13(codigo_cuenta_b13, saldo_cuenta_b13)VALUES('470390', 0);</v>
      </c>
    </row>
    <row r="118" spans="2:10" x14ac:dyDescent="0.25">
      <c r="B118" s="1">
        <v>4704</v>
      </c>
      <c r="C118" s="1" t="s">
        <v>311</v>
      </c>
      <c r="D118" s="18"/>
      <c r="E118" s="5">
        <f t="shared" ref="E118" si="29">SUM(E119:E122)</f>
        <v>0</v>
      </c>
      <c r="J118" s="6" t="str">
        <f t="shared" si="16"/>
        <v>INSERT INTO b_13(codigo_cuenta_b13, saldo_cuenta_b13)VALUES('4704', 0);</v>
      </c>
    </row>
    <row r="119" spans="2:10" x14ac:dyDescent="0.25">
      <c r="B119" s="2">
        <v>470405</v>
      </c>
      <c r="C119" s="2" t="s">
        <v>312</v>
      </c>
      <c r="D119" s="19"/>
      <c r="E119" s="9">
        <v>0</v>
      </c>
      <c r="J119" s="6" t="str">
        <f t="shared" si="16"/>
        <v>INSERT INTO b_13(codigo_cuenta_b13, saldo_cuenta_b13)VALUES('470405', 0);</v>
      </c>
    </row>
    <row r="120" spans="2:10" x14ac:dyDescent="0.25">
      <c r="B120" s="2">
        <f>+B119+5</f>
        <v>470410</v>
      </c>
      <c r="C120" s="2" t="s">
        <v>313</v>
      </c>
      <c r="D120" s="19"/>
      <c r="E120" s="9">
        <v>0</v>
      </c>
      <c r="J120" s="6" t="str">
        <f t="shared" si="16"/>
        <v>INSERT INTO b_13(codigo_cuenta_b13, saldo_cuenta_b13)VALUES('470410', 0);</v>
      </c>
    </row>
    <row r="121" spans="2:10" x14ac:dyDescent="0.25">
      <c r="B121" s="2">
        <f>+B120+5</f>
        <v>470415</v>
      </c>
      <c r="C121" s="2" t="s">
        <v>314</v>
      </c>
      <c r="D121" s="19"/>
      <c r="E121" s="9">
        <v>0</v>
      </c>
      <c r="J121" s="6" t="str">
        <f t="shared" si="16"/>
        <v>INSERT INTO b_13(codigo_cuenta_b13, saldo_cuenta_b13)VALUES('470415', 0);</v>
      </c>
    </row>
    <row r="122" spans="2:10" x14ac:dyDescent="0.25">
      <c r="B122" s="2">
        <v>470490</v>
      </c>
      <c r="C122" s="2" t="s">
        <v>310</v>
      </c>
      <c r="D122" s="19"/>
      <c r="E122" s="9">
        <v>0</v>
      </c>
      <c r="J122" s="6" t="str">
        <f t="shared" si="16"/>
        <v>INSERT INTO b_13(codigo_cuenta_b13, saldo_cuenta_b13)VALUES('470490', 0);</v>
      </c>
    </row>
    <row r="123" spans="2:10" x14ac:dyDescent="0.25">
      <c r="B123" s="1">
        <v>4705</v>
      </c>
      <c r="C123" s="1" t="s">
        <v>315</v>
      </c>
      <c r="D123" s="18"/>
      <c r="E123" s="5">
        <f t="shared" ref="E123" si="30">SUM(E124:E128)</f>
        <v>0</v>
      </c>
      <c r="J123" s="6" t="str">
        <f t="shared" si="16"/>
        <v>INSERT INTO b_13(codigo_cuenta_b13, saldo_cuenta_b13)VALUES('4705', 0);</v>
      </c>
    </row>
    <row r="124" spans="2:10" x14ac:dyDescent="0.25">
      <c r="B124" s="2">
        <v>470505</v>
      </c>
      <c r="C124" s="2" t="s">
        <v>316</v>
      </c>
      <c r="D124" s="19"/>
      <c r="E124" s="9">
        <v>0</v>
      </c>
      <c r="J124" s="6" t="str">
        <f t="shared" si="16"/>
        <v>INSERT INTO b_13(codigo_cuenta_b13, saldo_cuenta_b13)VALUES('470505', 0);</v>
      </c>
    </row>
    <row r="125" spans="2:10" x14ac:dyDescent="0.25">
      <c r="B125" s="2">
        <f>+B124+5</f>
        <v>470510</v>
      </c>
      <c r="C125" s="2" t="s">
        <v>317</v>
      </c>
      <c r="D125" s="19"/>
      <c r="E125" s="9">
        <v>0</v>
      </c>
      <c r="J125" s="6" t="str">
        <f t="shared" si="16"/>
        <v>INSERT INTO b_13(codigo_cuenta_b13, saldo_cuenta_b13)VALUES('470510', 0);</v>
      </c>
    </row>
    <row r="126" spans="2:10" x14ac:dyDescent="0.25">
      <c r="B126" s="2">
        <f>+B125+5</f>
        <v>470515</v>
      </c>
      <c r="C126" s="2" t="s">
        <v>318</v>
      </c>
      <c r="D126" s="19"/>
      <c r="E126" s="9">
        <v>0</v>
      </c>
      <c r="J126" s="6" t="str">
        <f t="shared" si="16"/>
        <v>INSERT INTO b_13(codigo_cuenta_b13, saldo_cuenta_b13)VALUES('470515', 0);</v>
      </c>
    </row>
    <row r="127" spans="2:10" x14ac:dyDescent="0.25">
      <c r="B127" s="2">
        <f>+B126+5</f>
        <v>470520</v>
      </c>
      <c r="C127" s="2" t="s">
        <v>319</v>
      </c>
      <c r="D127" s="19"/>
      <c r="E127" s="9">
        <v>0</v>
      </c>
      <c r="J127" s="6" t="str">
        <f t="shared" si="16"/>
        <v>INSERT INTO b_13(codigo_cuenta_b13, saldo_cuenta_b13)VALUES('470520', 0);</v>
      </c>
    </row>
    <row r="128" spans="2:10" x14ac:dyDescent="0.25">
      <c r="B128" s="2">
        <v>470590</v>
      </c>
      <c r="C128" s="2" t="s">
        <v>310</v>
      </c>
      <c r="D128" s="19"/>
      <c r="E128" s="9">
        <v>0</v>
      </c>
      <c r="J128" s="6" t="str">
        <f t="shared" si="16"/>
        <v>INSERT INTO b_13(codigo_cuenta_b13, saldo_cuenta_b13)VALUES('470590', 0);</v>
      </c>
    </row>
    <row r="129" spans="2:10" x14ac:dyDescent="0.25">
      <c r="B129" s="1">
        <v>4706</v>
      </c>
      <c r="C129" s="1" t="s">
        <v>320</v>
      </c>
      <c r="D129" s="18"/>
      <c r="E129" s="5">
        <f t="shared" ref="E129" si="31">SUM(E130:E131)</f>
        <v>0</v>
      </c>
      <c r="J129" s="6" t="str">
        <f t="shared" si="16"/>
        <v>INSERT INTO b_13(codigo_cuenta_b13, saldo_cuenta_b13)VALUES('4706', 0);</v>
      </c>
    </row>
    <row r="130" spans="2:10" x14ac:dyDescent="0.25">
      <c r="B130" s="2">
        <v>470605</v>
      </c>
      <c r="C130" s="2" t="s">
        <v>321</v>
      </c>
      <c r="D130" s="19"/>
      <c r="E130" s="9">
        <v>0</v>
      </c>
      <c r="J130" s="6" t="str">
        <f t="shared" si="16"/>
        <v>INSERT INTO b_13(codigo_cuenta_b13, saldo_cuenta_b13)VALUES('470605', 0);</v>
      </c>
    </row>
    <row r="131" spans="2:10" x14ac:dyDescent="0.25">
      <c r="B131" s="2">
        <v>470610</v>
      </c>
      <c r="C131" s="2" t="s">
        <v>94</v>
      </c>
      <c r="D131" s="19"/>
      <c r="E131" s="9">
        <v>0</v>
      </c>
      <c r="J131" s="6" t="str">
        <f t="shared" si="16"/>
        <v>INSERT INTO b_13(codigo_cuenta_b13, saldo_cuenta_b13)VALUES('470610', 0);</v>
      </c>
    </row>
    <row r="132" spans="2:10" x14ac:dyDescent="0.25">
      <c r="B132" s="1">
        <v>4707</v>
      </c>
      <c r="C132" s="1" t="s">
        <v>322</v>
      </c>
      <c r="D132" s="18"/>
      <c r="E132" s="5">
        <f t="shared" ref="E132" si="32">SUM(E133:E138)</f>
        <v>0</v>
      </c>
      <c r="J132" s="6" t="str">
        <f t="shared" si="16"/>
        <v>INSERT INTO b_13(codigo_cuenta_b13, saldo_cuenta_b13)VALUES('4707', 0);</v>
      </c>
    </row>
    <row r="133" spans="2:10" x14ac:dyDescent="0.25">
      <c r="B133" s="2">
        <v>470705</v>
      </c>
      <c r="C133" s="2" t="s">
        <v>100</v>
      </c>
      <c r="D133" s="19"/>
      <c r="E133" s="9">
        <v>0</v>
      </c>
      <c r="J133" s="6" t="str">
        <f t="shared" si="16"/>
        <v>INSERT INTO b_13(codigo_cuenta_b13, saldo_cuenta_b13)VALUES('470705', 0);</v>
      </c>
    </row>
    <row r="134" spans="2:10" x14ac:dyDescent="0.25">
      <c r="B134" s="2">
        <f>+B133+5</f>
        <v>470710</v>
      </c>
      <c r="C134" s="2" t="s">
        <v>101</v>
      </c>
      <c r="D134" s="19"/>
      <c r="E134" s="9">
        <v>0</v>
      </c>
      <c r="J134" s="6" t="str">
        <f t="shared" si="16"/>
        <v>INSERT INTO b_13(codigo_cuenta_b13, saldo_cuenta_b13)VALUES('470710', 0);</v>
      </c>
    </row>
    <row r="135" spans="2:10" x14ac:dyDescent="0.25">
      <c r="B135" s="2">
        <f>+B134+5</f>
        <v>470715</v>
      </c>
      <c r="C135" s="2" t="s">
        <v>323</v>
      </c>
      <c r="D135" s="19"/>
      <c r="E135" s="9">
        <v>0</v>
      </c>
      <c r="J135" s="6" t="str">
        <f t="shared" si="16"/>
        <v>INSERT INTO b_13(codigo_cuenta_b13, saldo_cuenta_b13)VALUES('470715', 0);</v>
      </c>
    </row>
    <row r="136" spans="2:10" x14ac:dyDescent="0.25">
      <c r="B136" s="2">
        <f>+B135+5</f>
        <v>470720</v>
      </c>
      <c r="C136" s="2" t="s">
        <v>324</v>
      </c>
      <c r="D136" s="19"/>
      <c r="E136" s="9">
        <v>0</v>
      </c>
      <c r="J136" s="6" t="str">
        <f t="shared" si="16"/>
        <v>INSERT INTO b_13(codigo_cuenta_b13, saldo_cuenta_b13)VALUES('470720', 0);</v>
      </c>
    </row>
    <row r="137" spans="2:10" x14ac:dyDescent="0.25">
      <c r="B137" s="2">
        <f>+B136+5</f>
        <v>470725</v>
      </c>
      <c r="C137" s="2" t="s">
        <v>325</v>
      </c>
      <c r="D137" s="19"/>
      <c r="E137" s="9">
        <v>0</v>
      </c>
      <c r="J137" s="6" t="str">
        <f t="shared" si="16"/>
        <v>INSERT INTO b_13(codigo_cuenta_b13, saldo_cuenta_b13)VALUES('470725', 0);</v>
      </c>
    </row>
    <row r="138" spans="2:10" x14ac:dyDescent="0.25">
      <c r="B138" s="2">
        <v>470790</v>
      </c>
      <c r="C138" s="2" t="s">
        <v>81</v>
      </c>
      <c r="D138" s="19"/>
      <c r="E138" s="9">
        <v>0</v>
      </c>
      <c r="J138" s="6" t="str">
        <f t="shared" ref="J138:J201" si="33">"INSERT INTO b_13(codigo_cuenta_b13, saldo_cuenta_b13)VALUES('"&amp;B138&amp;"', "&amp;E138&amp;");"</f>
        <v>INSERT INTO b_13(codigo_cuenta_b13, saldo_cuenta_b13)VALUES('470790', 0);</v>
      </c>
    </row>
    <row r="139" spans="2:10" x14ac:dyDescent="0.25">
      <c r="B139" s="1">
        <v>4708</v>
      </c>
      <c r="C139" s="1" t="s">
        <v>326</v>
      </c>
      <c r="D139" s="18"/>
      <c r="E139" s="5">
        <f t="shared" ref="E139" si="34">SUM(E140:E141)</f>
        <v>0</v>
      </c>
      <c r="J139" s="6" t="str">
        <f t="shared" si="33"/>
        <v>INSERT INTO b_13(codigo_cuenta_b13, saldo_cuenta_b13)VALUES('4708', 0);</v>
      </c>
    </row>
    <row r="140" spans="2:10" x14ac:dyDescent="0.25">
      <c r="B140" s="2">
        <v>470805</v>
      </c>
      <c r="C140" s="2" t="s">
        <v>327</v>
      </c>
      <c r="D140" s="19"/>
      <c r="E140" s="9">
        <v>0</v>
      </c>
      <c r="J140" s="6" t="str">
        <f t="shared" si="33"/>
        <v>INSERT INTO b_13(codigo_cuenta_b13, saldo_cuenta_b13)VALUES('470805', 0);</v>
      </c>
    </row>
    <row r="141" spans="2:10" x14ac:dyDescent="0.25">
      <c r="B141" s="2">
        <v>470890</v>
      </c>
      <c r="C141" s="2" t="s">
        <v>81</v>
      </c>
      <c r="D141" s="19"/>
      <c r="E141" s="9">
        <v>0</v>
      </c>
      <c r="J141" s="6" t="str">
        <f t="shared" si="33"/>
        <v>INSERT INTO b_13(codigo_cuenta_b13, saldo_cuenta_b13)VALUES('470890', 0);</v>
      </c>
    </row>
    <row r="142" spans="2:10" x14ac:dyDescent="0.25">
      <c r="B142" s="1">
        <v>48</v>
      </c>
      <c r="C142" s="1" t="s">
        <v>328</v>
      </c>
      <c r="D142" s="18">
        <v>32</v>
      </c>
      <c r="E142" s="5">
        <f t="shared" ref="E142" si="35">E143+E144</f>
        <v>0</v>
      </c>
      <c r="J142" s="6" t="str">
        <f t="shared" si="33"/>
        <v>INSERT INTO b_13(codigo_cuenta_b13, saldo_cuenta_b13)VALUES('48', 0);</v>
      </c>
    </row>
    <row r="143" spans="2:10" x14ac:dyDescent="0.25">
      <c r="B143" s="1">
        <v>4801</v>
      </c>
      <c r="C143" s="1" t="s">
        <v>329</v>
      </c>
      <c r="D143" s="18"/>
      <c r="E143" s="9">
        <v>0</v>
      </c>
      <c r="J143" s="6" t="str">
        <f t="shared" si="33"/>
        <v>INSERT INTO b_13(codigo_cuenta_b13, saldo_cuenta_b13)VALUES('4801', 0);</v>
      </c>
    </row>
    <row r="144" spans="2:10" x14ac:dyDescent="0.25">
      <c r="B144" s="1">
        <v>4890</v>
      </c>
      <c r="C144" s="1" t="s">
        <v>121</v>
      </c>
      <c r="D144" s="18"/>
      <c r="E144" s="5">
        <f t="shared" ref="E144" si="36">SUM(E145:E146)</f>
        <v>0</v>
      </c>
      <c r="J144" s="6" t="str">
        <f t="shared" si="33"/>
        <v>INSERT INTO b_13(codigo_cuenta_b13, saldo_cuenta_b13)VALUES('4890', 0);</v>
      </c>
    </row>
    <row r="145" spans="2:10" x14ac:dyDescent="0.25">
      <c r="B145" s="2">
        <v>489005</v>
      </c>
      <c r="C145" s="2" t="s">
        <v>330</v>
      </c>
      <c r="D145" s="19"/>
      <c r="E145" s="9">
        <v>0</v>
      </c>
      <c r="J145" s="6" t="str">
        <f t="shared" si="33"/>
        <v>INSERT INTO b_13(codigo_cuenta_b13, saldo_cuenta_b13)VALUES('489005', 0);</v>
      </c>
    </row>
    <row r="146" spans="2:10" x14ac:dyDescent="0.25">
      <c r="B146" s="2">
        <v>489090</v>
      </c>
      <c r="C146" s="2" t="s">
        <v>81</v>
      </c>
      <c r="D146" s="19"/>
      <c r="E146" s="9">
        <v>0</v>
      </c>
      <c r="J146" s="6" t="str">
        <f t="shared" si="33"/>
        <v>INSERT INTO b_13(codigo_cuenta_b13, saldo_cuenta_b13)VALUES('489090', 0);</v>
      </c>
    </row>
    <row r="147" spans="2:10" x14ac:dyDescent="0.25">
      <c r="B147" s="1">
        <v>5</v>
      </c>
      <c r="C147" s="1" t="s">
        <v>331</v>
      </c>
      <c r="D147" s="18">
        <v>33</v>
      </c>
      <c r="E147" s="5">
        <f t="shared" ref="E147" si="37">E148+E161+E193</f>
        <v>437332.10000000003</v>
      </c>
      <c r="G147" s="23">
        <f>+'MOVIMIENTOS DIC-2019'!J490</f>
        <v>6350912.5399999991</v>
      </c>
      <c r="H147" s="23">
        <f>+E147-G147</f>
        <v>-5913580.4399999995</v>
      </c>
      <c r="J147" s="6" t="str">
        <f t="shared" si="33"/>
        <v>INSERT INTO b_13(codigo_cuenta_b13, saldo_cuenta_b13)VALUES('5', 437332.1);</v>
      </c>
    </row>
    <row r="148" spans="2:10" x14ac:dyDescent="0.25">
      <c r="B148" s="1">
        <v>51</v>
      </c>
      <c r="C148" s="1" t="s">
        <v>332</v>
      </c>
      <c r="D148" s="18"/>
      <c r="E148" s="5">
        <f t="shared" ref="E148" si="38">E149+E156+E160</f>
        <v>437331.10000000003</v>
      </c>
      <c r="J148" s="6" t="str">
        <f t="shared" si="33"/>
        <v>INSERT INTO b_13(codigo_cuenta_b13, saldo_cuenta_b13)VALUES('51', 437331.1);</v>
      </c>
    </row>
    <row r="149" spans="2:10" x14ac:dyDescent="0.25">
      <c r="B149" s="1">
        <v>5101</v>
      </c>
      <c r="C149" s="1" t="s">
        <v>333</v>
      </c>
      <c r="D149" s="18"/>
      <c r="E149" s="5">
        <f t="shared" ref="E149" si="39">SUM(E150:E155)</f>
        <v>186984.77</v>
      </c>
      <c r="J149" s="6" t="str">
        <f t="shared" si="33"/>
        <v>INSERT INTO b_13(codigo_cuenta_b13, saldo_cuenta_b13)VALUES('5101', 186984.77);</v>
      </c>
    </row>
    <row r="150" spans="2:10" x14ac:dyDescent="0.25">
      <c r="B150" s="2">
        <v>510105</v>
      </c>
      <c r="C150" s="2" t="s">
        <v>60</v>
      </c>
      <c r="D150" s="19"/>
      <c r="E150" s="9">
        <v>147203.09</v>
      </c>
      <c r="J150" s="6" t="str">
        <f t="shared" si="33"/>
        <v>INSERT INTO b_13(codigo_cuenta_b13, saldo_cuenta_b13)VALUES('510105', 147203.09);</v>
      </c>
    </row>
    <row r="151" spans="2:10" x14ac:dyDescent="0.25">
      <c r="B151" s="2">
        <f>+B150+5</f>
        <v>510110</v>
      </c>
      <c r="C151" s="2" t="s">
        <v>61</v>
      </c>
      <c r="D151" s="19"/>
      <c r="E151" s="9">
        <v>39781.68</v>
      </c>
      <c r="J151" s="6" t="str">
        <f t="shared" si="33"/>
        <v>INSERT INTO b_13(codigo_cuenta_b13, saldo_cuenta_b13)VALUES('510110', 39781.68);</v>
      </c>
    </row>
    <row r="152" spans="2:10" x14ac:dyDescent="0.25">
      <c r="B152" s="2">
        <f>+B151+5</f>
        <v>510115</v>
      </c>
      <c r="C152" s="2" t="s">
        <v>62</v>
      </c>
      <c r="D152" s="19"/>
      <c r="E152" s="9">
        <v>0</v>
      </c>
      <c r="J152" s="6" t="str">
        <f t="shared" si="33"/>
        <v>INSERT INTO b_13(codigo_cuenta_b13, saldo_cuenta_b13)VALUES('510115', 0);</v>
      </c>
    </row>
    <row r="153" spans="2:10" x14ac:dyDescent="0.25">
      <c r="B153" s="2">
        <f>+B152+5</f>
        <v>510120</v>
      </c>
      <c r="C153" s="2" t="s">
        <v>63</v>
      </c>
      <c r="D153" s="19"/>
      <c r="E153" s="9">
        <v>0</v>
      </c>
      <c r="J153" s="6" t="str">
        <f t="shared" si="33"/>
        <v>INSERT INTO b_13(codigo_cuenta_b13, saldo_cuenta_b13)VALUES('510120', 0);</v>
      </c>
    </row>
    <row r="154" spans="2:10" x14ac:dyDescent="0.25">
      <c r="B154" s="2">
        <f>+B153+5</f>
        <v>510125</v>
      </c>
      <c r="C154" s="2" t="s">
        <v>64</v>
      </c>
      <c r="D154" s="19"/>
      <c r="E154" s="9">
        <v>0</v>
      </c>
      <c r="J154" s="6" t="str">
        <f t="shared" si="33"/>
        <v>INSERT INTO b_13(codigo_cuenta_b13, saldo_cuenta_b13)VALUES('510125', 0);</v>
      </c>
    </row>
    <row r="155" spans="2:10" x14ac:dyDescent="0.25">
      <c r="B155" s="2">
        <f>+B154+5</f>
        <v>510130</v>
      </c>
      <c r="C155" s="2" t="s">
        <v>65</v>
      </c>
      <c r="D155" s="19"/>
      <c r="E155" s="9">
        <v>0</v>
      </c>
      <c r="J155" s="6" t="str">
        <f t="shared" si="33"/>
        <v>INSERT INTO b_13(codigo_cuenta_b13, saldo_cuenta_b13)VALUES('510130', 0);</v>
      </c>
    </row>
    <row r="156" spans="2:10" x14ac:dyDescent="0.25">
      <c r="B156" s="1">
        <v>5102</v>
      </c>
      <c r="C156" s="1" t="s">
        <v>334</v>
      </c>
      <c r="D156" s="18">
        <v>34</v>
      </c>
      <c r="E156" s="5">
        <f t="shared" ref="E156" si="40">SUM(E157:E159)</f>
        <v>232701.13</v>
      </c>
      <c r="J156" s="6" t="str">
        <f t="shared" si="33"/>
        <v>INSERT INTO b_13(codigo_cuenta_b13, saldo_cuenta_b13)VALUES('5102', 232701.13);</v>
      </c>
    </row>
    <row r="157" spans="2:10" x14ac:dyDescent="0.25">
      <c r="B157" s="2">
        <v>510205</v>
      </c>
      <c r="C157" s="2" t="s">
        <v>335</v>
      </c>
      <c r="D157" s="19"/>
      <c r="E157" s="9">
        <v>219203.25</v>
      </c>
      <c r="J157" s="6" t="str">
        <f t="shared" si="33"/>
        <v>INSERT INTO b_13(codigo_cuenta_b13, saldo_cuenta_b13)VALUES('510205', 219203.25);</v>
      </c>
    </row>
    <row r="158" spans="2:10" x14ac:dyDescent="0.25">
      <c r="B158" s="2">
        <f>+B157+5</f>
        <v>510210</v>
      </c>
      <c r="C158" s="2" t="s">
        <v>336</v>
      </c>
      <c r="D158" s="19"/>
      <c r="E158" s="9">
        <v>0</v>
      </c>
      <c r="J158" s="6" t="str">
        <f t="shared" si="33"/>
        <v>INSERT INTO b_13(codigo_cuenta_b13, saldo_cuenta_b13)VALUES('510210', 0);</v>
      </c>
    </row>
    <row r="159" spans="2:10" x14ac:dyDescent="0.25">
      <c r="B159" s="2">
        <f>+B158+5</f>
        <v>510215</v>
      </c>
      <c r="C159" s="2" t="s">
        <v>337</v>
      </c>
      <c r="D159" s="19"/>
      <c r="E159" s="9">
        <v>13497.88</v>
      </c>
      <c r="J159" s="6" t="str">
        <f t="shared" si="33"/>
        <v>INSERT INTO b_13(codigo_cuenta_b13, saldo_cuenta_b13)VALUES('510215', 13497.88);</v>
      </c>
    </row>
    <row r="160" spans="2:10" x14ac:dyDescent="0.25">
      <c r="B160" s="1">
        <v>5190</v>
      </c>
      <c r="C160" s="1" t="s">
        <v>338</v>
      </c>
      <c r="D160" s="18"/>
      <c r="E160" s="10">
        <v>17645.2</v>
      </c>
      <c r="J160" s="6" t="str">
        <f t="shared" si="33"/>
        <v>INSERT INTO b_13(codigo_cuenta_b13, saldo_cuenta_b13)VALUES('5190', 17645.2);</v>
      </c>
    </row>
    <row r="161" spans="2:10" x14ac:dyDescent="0.25">
      <c r="B161" s="1">
        <v>52</v>
      </c>
      <c r="C161" s="1" t="s">
        <v>339</v>
      </c>
      <c r="D161" s="18"/>
      <c r="E161" s="5">
        <f t="shared" ref="E161" si="41">E162+E169+E176+E180+E185+E186</f>
        <v>0</v>
      </c>
      <c r="J161" s="6" t="str">
        <f t="shared" si="33"/>
        <v>INSERT INTO b_13(codigo_cuenta_b13, saldo_cuenta_b13)VALUES('52', 0);</v>
      </c>
    </row>
    <row r="162" spans="2:10" x14ac:dyDescent="0.25">
      <c r="B162" s="1">
        <v>5201</v>
      </c>
      <c r="C162" s="1" t="s">
        <v>340</v>
      </c>
      <c r="D162" s="18"/>
      <c r="E162" s="5">
        <f t="shared" ref="E162" si="42">SUM(E163:E168)</f>
        <v>0</v>
      </c>
      <c r="J162" s="6" t="str">
        <f t="shared" si="33"/>
        <v>INSERT INTO b_13(codigo_cuenta_b13, saldo_cuenta_b13)VALUES('5201', 0);</v>
      </c>
    </row>
    <row r="163" spans="2:10" x14ac:dyDescent="0.25">
      <c r="B163" s="2">
        <v>520105</v>
      </c>
      <c r="C163" s="2" t="s">
        <v>60</v>
      </c>
      <c r="D163" s="19"/>
      <c r="E163" s="9">
        <v>0</v>
      </c>
      <c r="J163" s="6" t="str">
        <f t="shared" si="33"/>
        <v>INSERT INTO b_13(codigo_cuenta_b13, saldo_cuenta_b13)VALUES('520105', 0);</v>
      </c>
    </row>
    <row r="164" spans="2:10" x14ac:dyDescent="0.25">
      <c r="B164" s="2">
        <f>+B163+5</f>
        <v>520110</v>
      </c>
      <c r="C164" s="2" t="s">
        <v>61</v>
      </c>
      <c r="D164" s="19"/>
      <c r="E164" s="9">
        <v>0</v>
      </c>
      <c r="J164" s="6" t="str">
        <f t="shared" si="33"/>
        <v>INSERT INTO b_13(codigo_cuenta_b13, saldo_cuenta_b13)VALUES('520110', 0);</v>
      </c>
    </row>
    <row r="165" spans="2:10" x14ac:dyDescent="0.25">
      <c r="B165" s="2">
        <f>+B164+5</f>
        <v>520115</v>
      </c>
      <c r="C165" s="2" t="s">
        <v>62</v>
      </c>
      <c r="D165" s="19"/>
      <c r="E165" s="9">
        <v>0</v>
      </c>
      <c r="J165" s="6" t="str">
        <f t="shared" si="33"/>
        <v>INSERT INTO b_13(codigo_cuenta_b13, saldo_cuenta_b13)VALUES('520115', 0);</v>
      </c>
    </row>
    <row r="166" spans="2:10" x14ac:dyDescent="0.25">
      <c r="B166" s="2">
        <f>+B165+5</f>
        <v>520120</v>
      </c>
      <c r="C166" s="2" t="s">
        <v>63</v>
      </c>
      <c r="D166" s="19"/>
      <c r="E166" s="9">
        <v>0</v>
      </c>
      <c r="J166" s="6" t="str">
        <f t="shared" si="33"/>
        <v>INSERT INTO b_13(codigo_cuenta_b13, saldo_cuenta_b13)VALUES('520120', 0);</v>
      </c>
    </row>
    <row r="167" spans="2:10" x14ac:dyDescent="0.25">
      <c r="B167" s="2">
        <f>+B166+5</f>
        <v>520125</v>
      </c>
      <c r="C167" s="2" t="s">
        <v>64</v>
      </c>
      <c r="D167" s="19"/>
      <c r="E167" s="9">
        <v>0</v>
      </c>
      <c r="J167" s="6" t="str">
        <f t="shared" si="33"/>
        <v>INSERT INTO b_13(codigo_cuenta_b13, saldo_cuenta_b13)VALUES('520125', 0);</v>
      </c>
    </row>
    <row r="168" spans="2:10" x14ac:dyDescent="0.25">
      <c r="B168" s="2">
        <f>+B167+5</f>
        <v>520130</v>
      </c>
      <c r="C168" s="2" t="s">
        <v>65</v>
      </c>
      <c r="D168" s="19"/>
      <c r="E168" s="9">
        <v>0</v>
      </c>
      <c r="J168" s="6" t="str">
        <f t="shared" si="33"/>
        <v>INSERT INTO b_13(codigo_cuenta_b13, saldo_cuenta_b13)VALUES('520130', 0);</v>
      </c>
    </row>
    <row r="169" spans="2:10" x14ac:dyDescent="0.25">
      <c r="B169" s="1">
        <v>5202</v>
      </c>
      <c r="C169" s="1" t="s">
        <v>341</v>
      </c>
      <c r="D169" s="18"/>
      <c r="E169" s="5">
        <f t="shared" ref="E169" si="43">SUM(E170:E175)</f>
        <v>0</v>
      </c>
      <c r="J169" s="6" t="str">
        <f t="shared" si="33"/>
        <v>INSERT INTO b_13(codigo_cuenta_b13, saldo_cuenta_b13)VALUES('5202', 0);</v>
      </c>
    </row>
    <row r="170" spans="2:10" x14ac:dyDescent="0.25">
      <c r="B170" s="2">
        <v>520205</v>
      </c>
      <c r="C170" s="2" t="s">
        <v>60</v>
      </c>
      <c r="D170" s="19"/>
      <c r="E170" s="9">
        <v>0</v>
      </c>
      <c r="J170" s="6" t="str">
        <f t="shared" si="33"/>
        <v>INSERT INTO b_13(codigo_cuenta_b13, saldo_cuenta_b13)VALUES('520205', 0);</v>
      </c>
    </row>
    <row r="171" spans="2:10" x14ac:dyDescent="0.25">
      <c r="B171" s="2">
        <f>+B170+5</f>
        <v>520210</v>
      </c>
      <c r="C171" s="2" t="s">
        <v>61</v>
      </c>
      <c r="D171" s="19"/>
      <c r="E171" s="9">
        <v>0</v>
      </c>
      <c r="J171" s="6" t="str">
        <f t="shared" si="33"/>
        <v>INSERT INTO b_13(codigo_cuenta_b13, saldo_cuenta_b13)VALUES('520210', 0);</v>
      </c>
    </row>
    <row r="172" spans="2:10" x14ac:dyDescent="0.25">
      <c r="B172" s="2">
        <f>+B171+5</f>
        <v>520215</v>
      </c>
      <c r="C172" s="2" t="s">
        <v>62</v>
      </c>
      <c r="D172" s="19"/>
      <c r="E172" s="9">
        <v>0</v>
      </c>
      <c r="J172" s="6" t="str">
        <f t="shared" si="33"/>
        <v>INSERT INTO b_13(codigo_cuenta_b13, saldo_cuenta_b13)VALUES('520215', 0);</v>
      </c>
    </row>
    <row r="173" spans="2:10" x14ac:dyDescent="0.25">
      <c r="B173" s="2">
        <f>+B172+5</f>
        <v>520220</v>
      </c>
      <c r="C173" s="2" t="s">
        <v>63</v>
      </c>
      <c r="D173" s="19"/>
      <c r="E173" s="9">
        <v>0</v>
      </c>
      <c r="J173" s="6" t="str">
        <f t="shared" si="33"/>
        <v>INSERT INTO b_13(codigo_cuenta_b13, saldo_cuenta_b13)VALUES('520220', 0);</v>
      </c>
    </row>
    <row r="174" spans="2:10" x14ac:dyDescent="0.25">
      <c r="B174" s="2">
        <f>+B173+5</f>
        <v>520225</v>
      </c>
      <c r="C174" s="2" t="s">
        <v>64</v>
      </c>
      <c r="D174" s="19"/>
      <c r="E174" s="9">
        <v>0</v>
      </c>
      <c r="J174" s="6" t="str">
        <f t="shared" si="33"/>
        <v>INSERT INTO b_13(codigo_cuenta_b13, saldo_cuenta_b13)VALUES('520225', 0);</v>
      </c>
    </row>
    <row r="175" spans="2:10" x14ac:dyDescent="0.25">
      <c r="B175" s="2">
        <f>+B174+5</f>
        <v>520230</v>
      </c>
      <c r="C175" s="2" t="s">
        <v>65</v>
      </c>
      <c r="D175" s="19"/>
      <c r="E175" s="9">
        <v>0</v>
      </c>
      <c r="J175" s="6" t="str">
        <f t="shared" si="33"/>
        <v>INSERT INTO b_13(codigo_cuenta_b13, saldo_cuenta_b13)VALUES('520230', 0);</v>
      </c>
    </row>
    <row r="176" spans="2:10" x14ac:dyDescent="0.25">
      <c r="B176" s="1">
        <v>5203</v>
      </c>
      <c r="C176" s="1" t="s">
        <v>342</v>
      </c>
      <c r="D176" s="18"/>
      <c r="E176" s="5">
        <f t="shared" ref="E176" si="44">SUM(E177:E179)</f>
        <v>0</v>
      </c>
      <c r="J176" s="6" t="str">
        <f t="shared" si="33"/>
        <v>INSERT INTO b_13(codigo_cuenta_b13, saldo_cuenta_b13)VALUES('5203', 0);</v>
      </c>
    </row>
    <row r="177" spans="2:10" x14ac:dyDescent="0.25">
      <c r="B177" s="2">
        <v>520305</v>
      </c>
      <c r="C177" s="2" t="s">
        <v>335</v>
      </c>
      <c r="D177" s="19"/>
      <c r="E177" s="9">
        <v>0</v>
      </c>
      <c r="J177" s="6" t="str">
        <f t="shared" si="33"/>
        <v>INSERT INTO b_13(codigo_cuenta_b13, saldo_cuenta_b13)VALUES('520305', 0);</v>
      </c>
    </row>
    <row r="178" spans="2:10" x14ac:dyDescent="0.25">
      <c r="B178" s="2">
        <f>+B177+5</f>
        <v>520310</v>
      </c>
      <c r="C178" s="2" t="s">
        <v>336</v>
      </c>
      <c r="D178" s="19"/>
      <c r="E178" s="9">
        <v>0</v>
      </c>
      <c r="J178" s="6" t="str">
        <f t="shared" si="33"/>
        <v>INSERT INTO b_13(codigo_cuenta_b13, saldo_cuenta_b13)VALUES('520310', 0);</v>
      </c>
    </row>
    <row r="179" spans="2:10" x14ac:dyDescent="0.25">
      <c r="B179" s="2">
        <f>+B178+5</f>
        <v>520315</v>
      </c>
      <c r="C179" s="2" t="s">
        <v>337</v>
      </c>
      <c r="D179" s="19"/>
      <c r="E179" s="9">
        <v>0</v>
      </c>
      <c r="J179" s="6" t="str">
        <f t="shared" si="33"/>
        <v>INSERT INTO b_13(codigo_cuenta_b13, saldo_cuenta_b13)VALUES('520315', 0);</v>
      </c>
    </row>
    <row r="180" spans="2:10" x14ac:dyDescent="0.25">
      <c r="B180" s="1">
        <v>5204</v>
      </c>
      <c r="C180" s="1" t="s">
        <v>343</v>
      </c>
      <c r="D180" s="18"/>
      <c r="E180" s="5">
        <f t="shared" ref="E180" si="45">SUM(E181:E184)</f>
        <v>0</v>
      </c>
      <c r="J180" s="6" t="str">
        <f t="shared" si="33"/>
        <v>INSERT INTO b_13(codigo_cuenta_b13, saldo_cuenta_b13)VALUES('5204', 0);</v>
      </c>
    </row>
    <row r="181" spans="2:10" x14ac:dyDescent="0.25">
      <c r="B181" s="2">
        <v>520405</v>
      </c>
      <c r="C181" s="2" t="s">
        <v>344</v>
      </c>
      <c r="D181" s="19"/>
      <c r="E181" s="9">
        <v>0</v>
      </c>
      <c r="J181" s="6" t="str">
        <f t="shared" si="33"/>
        <v>INSERT INTO b_13(codigo_cuenta_b13, saldo_cuenta_b13)VALUES('520405', 0);</v>
      </c>
    </row>
    <row r="182" spans="2:10" x14ac:dyDescent="0.25">
      <c r="B182" s="2">
        <f>+B181+5</f>
        <v>520410</v>
      </c>
      <c r="C182" s="2" t="s">
        <v>345</v>
      </c>
      <c r="D182" s="19"/>
      <c r="E182" s="9">
        <v>0</v>
      </c>
      <c r="J182" s="6" t="str">
        <f t="shared" si="33"/>
        <v>INSERT INTO b_13(codigo_cuenta_b13, saldo_cuenta_b13)VALUES('520410', 0);</v>
      </c>
    </row>
    <row r="183" spans="2:10" x14ac:dyDescent="0.25">
      <c r="B183" s="2">
        <f>+B182+5</f>
        <v>520415</v>
      </c>
      <c r="C183" s="2" t="s">
        <v>346</v>
      </c>
      <c r="D183" s="19"/>
      <c r="E183" s="9">
        <v>0</v>
      </c>
      <c r="J183" s="6" t="str">
        <f t="shared" si="33"/>
        <v>INSERT INTO b_13(codigo_cuenta_b13, saldo_cuenta_b13)VALUES('520415', 0);</v>
      </c>
    </row>
    <row r="184" spans="2:10" x14ac:dyDescent="0.25">
      <c r="B184" s="2">
        <f>+B183+5</f>
        <v>520420</v>
      </c>
      <c r="C184" s="2" t="s">
        <v>347</v>
      </c>
      <c r="D184" s="19"/>
      <c r="E184" s="9">
        <v>0</v>
      </c>
      <c r="J184" s="6" t="str">
        <f t="shared" si="33"/>
        <v>INSERT INTO b_13(codigo_cuenta_b13, saldo_cuenta_b13)VALUES('520420', 0);</v>
      </c>
    </row>
    <row r="185" spans="2:10" ht="22.5" x14ac:dyDescent="0.25">
      <c r="B185" s="1">
        <v>5205</v>
      </c>
      <c r="C185" s="1" t="s">
        <v>348</v>
      </c>
      <c r="D185" s="18">
        <v>35</v>
      </c>
      <c r="E185" s="5">
        <v>0</v>
      </c>
      <c r="J185" s="6" t="str">
        <f t="shared" si="33"/>
        <v>INSERT INTO b_13(codigo_cuenta_b13, saldo_cuenta_b13)VALUES('5205', 0);</v>
      </c>
    </row>
    <row r="186" spans="2:10" x14ac:dyDescent="0.25">
      <c r="B186" s="1">
        <v>5206</v>
      </c>
      <c r="C186" s="1" t="s">
        <v>349</v>
      </c>
      <c r="D186" s="18"/>
      <c r="E186" s="5">
        <f t="shared" ref="E186" si="46">SUM(E187:E192)</f>
        <v>0</v>
      </c>
      <c r="J186" s="6" t="str">
        <f t="shared" si="33"/>
        <v>INSERT INTO b_13(codigo_cuenta_b13, saldo_cuenta_b13)VALUES('5206', 0);</v>
      </c>
    </row>
    <row r="187" spans="2:10" x14ac:dyDescent="0.25">
      <c r="B187" s="2">
        <v>520605</v>
      </c>
      <c r="C187" s="2" t="s">
        <v>138</v>
      </c>
      <c r="D187" s="19"/>
      <c r="E187" s="9">
        <v>0</v>
      </c>
      <c r="J187" s="6" t="str">
        <f t="shared" si="33"/>
        <v>INSERT INTO b_13(codigo_cuenta_b13, saldo_cuenta_b13)VALUES('520605', 0);</v>
      </c>
    </row>
    <row r="188" spans="2:10" x14ac:dyDescent="0.25">
      <c r="B188" s="2">
        <f>+B187+5</f>
        <v>520610</v>
      </c>
      <c r="C188" s="2" t="s">
        <v>139</v>
      </c>
      <c r="D188" s="19"/>
      <c r="E188" s="9">
        <v>0</v>
      </c>
      <c r="J188" s="6" t="str">
        <f t="shared" si="33"/>
        <v>INSERT INTO b_13(codigo_cuenta_b13, saldo_cuenta_b13)VALUES('520610', 0);</v>
      </c>
    </row>
    <row r="189" spans="2:10" x14ac:dyDescent="0.25">
      <c r="B189" s="2">
        <f>+B188+5</f>
        <v>520615</v>
      </c>
      <c r="C189" s="2" t="s">
        <v>140</v>
      </c>
      <c r="D189" s="19"/>
      <c r="E189" s="9">
        <v>0</v>
      </c>
      <c r="J189" s="6" t="str">
        <f t="shared" si="33"/>
        <v>INSERT INTO b_13(codigo_cuenta_b13, saldo_cuenta_b13)VALUES('520615', 0);</v>
      </c>
    </row>
    <row r="190" spans="2:10" x14ac:dyDescent="0.25">
      <c r="B190" s="2">
        <f>+B189+5</f>
        <v>520620</v>
      </c>
      <c r="C190" s="2" t="s">
        <v>141</v>
      </c>
      <c r="D190" s="19"/>
      <c r="E190" s="9">
        <v>0</v>
      </c>
      <c r="J190" s="6" t="str">
        <f t="shared" si="33"/>
        <v>INSERT INTO b_13(codigo_cuenta_b13, saldo_cuenta_b13)VALUES('520620', 0);</v>
      </c>
    </row>
    <row r="191" spans="2:10" x14ac:dyDescent="0.25">
      <c r="B191" s="2">
        <f>+B190+5</f>
        <v>520625</v>
      </c>
      <c r="C191" s="2" t="s">
        <v>143</v>
      </c>
      <c r="D191" s="19"/>
      <c r="E191" s="9">
        <v>0</v>
      </c>
      <c r="J191" s="6" t="str">
        <f t="shared" si="33"/>
        <v>INSERT INTO b_13(codigo_cuenta_b13, saldo_cuenta_b13)VALUES('520625', 0);</v>
      </c>
    </row>
    <row r="192" spans="2:10" x14ac:dyDescent="0.25">
      <c r="B192" s="2">
        <f>+B191+5</f>
        <v>520630</v>
      </c>
      <c r="C192" s="2" t="s">
        <v>144</v>
      </c>
      <c r="D192" s="19"/>
      <c r="E192" s="9">
        <v>0</v>
      </c>
      <c r="J192" s="6" t="str">
        <f t="shared" si="33"/>
        <v>INSERT INTO b_13(codigo_cuenta_b13, saldo_cuenta_b13)VALUES('520630', 0);</v>
      </c>
    </row>
    <row r="193" spans="2:10" x14ac:dyDescent="0.25">
      <c r="B193" s="1">
        <v>53</v>
      </c>
      <c r="C193" s="1" t="s">
        <v>350</v>
      </c>
      <c r="D193" s="18"/>
      <c r="E193" s="5">
        <f t="shared" ref="E193" si="47">SUM(E194:E197)</f>
        <v>1</v>
      </c>
      <c r="J193" s="6" t="str">
        <f t="shared" si="33"/>
        <v>INSERT INTO b_13(codigo_cuenta_b13, saldo_cuenta_b13)VALUES('53', 1);</v>
      </c>
    </row>
    <row r="194" spans="2:10" x14ac:dyDescent="0.25">
      <c r="B194" s="1">
        <v>5301</v>
      </c>
      <c r="C194" s="1" t="s">
        <v>351</v>
      </c>
      <c r="D194" s="18"/>
      <c r="E194" s="9">
        <v>0</v>
      </c>
      <c r="J194" s="6" t="str">
        <f t="shared" si="33"/>
        <v>INSERT INTO b_13(codigo_cuenta_b13, saldo_cuenta_b13)VALUES('5301', 0);</v>
      </c>
    </row>
    <row r="195" spans="2:10" x14ac:dyDescent="0.25">
      <c r="B195" s="1">
        <v>5302</v>
      </c>
      <c r="C195" s="1" t="s">
        <v>352</v>
      </c>
      <c r="D195" s="18"/>
      <c r="E195" s="9">
        <v>0</v>
      </c>
      <c r="J195" s="6" t="str">
        <f t="shared" si="33"/>
        <v>INSERT INTO b_13(codigo_cuenta_b13, saldo_cuenta_b13)VALUES('5302', 0);</v>
      </c>
    </row>
    <row r="196" spans="2:10" x14ac:dyDescent="0.25">
      <c r="B196" s="1">
        <v>5303</v>
      </c>
      <c r="C196" s="1" t="s">
        <v>353</v>
      </c>
      <c r="D196" s="18"/>
      <c r="E196" s="10">
        <v>0</v>
      </c>
      <c r="J196" s="6" t="str">
        <f t="shared" si="33"/>
        <v>INSERT INTO b_13(codigo_cuenta_b13, saldo_cuenta_b13)VALUES('5303', 0);</v>
      </c>
    </row>
    <row r="197" spans="2:10" x14ac:dyDescent="0.25">
      <c r="B197" s="1">
        <v>5390</v>
      </c>
      <c r="C197" s="1" t="s">
        <v>354</v>
      </c>
      <c r="D197" s="18"/>
      <c r="E197" s="5">
        <f t="shared" ref="E197" si="48">SUM(E198:E199)</f>
        <v>1</v>
      </c>
      <c r="J197" s="6" t="str">
        <f t="shared" si="33"/>
        <v>INSERT INTO b_13(codigo_cuenta_b13, saldo_cuenta_b13)VALUES('5390', 1);</v>
      </c>
    </row>
    <row r="198" spans="2:10" x14ac:dyDescent="0.25">
      <c r="B198" s="2">
        <v>539005</v>
      </c>
      <c r="C198" s="2" t="s">
        <v>355</v>
      </c>
      <c r="D198" s="19"/>
      <c r="E198" s="9">
        <v>0</v>
      </c>
      <c r="J198" s="6" t="str">
        <f t="shared" si="33"/>
        <v>INSERT INTO b_13(codigo_cuenta_b13, saldo_cuenta_b13)VALUES('539005', 0);</v>
      </c>
    </row>
    <row r="199" spans="2:10" x14ac:dyDescent="0.25">
      <c r="B199" s="2">
        <v>539090</v>
      </c>
      <c r="C199" s="2" t="s">
        <v>356</v>
      </c>
      <c r="D199" s="19"/>
      <c r="E199" s="9">
        <v>1</v>
      </c>
      <c r="J199" s="6" t="str">
        <f t="shared" si="33"/>
        <v>INSERT INTO b_13(codigo_cuenta_b13, saldo_cuenta_b13)VALUES('539090', 1);</v>
      </c>
    </row>
    <row r="200" spans="2:10" x14ac:dyDescent="0.25">
      <c r="B200" s="1">
        <v>59</v>
      </c>
      <c r="C200" s="1" t="s">
        <v>357</v>
      </c>
      <c r="D200" s="18"/>
      <c r="E200" s="5">
        <v>0</v>
      </c>
      <c r="J200" s="6" t="str">
        <f t="shared" si="33"/>
        <v>INSERT INTO b_13(codigo_cuenta_b13, saldo_cuenta_b13)VALUES('59', 0);</v>
      </c>
    </row>
    <row r="201" spans="2:10" x14ac:dyDescent="0.25">
      <c r="B201" s="1">
        <v>7</v>
      </c>
      <c r="C201" s="1" t="s">
        <v>358</v>
      </c>
      <c r="D201" s="18">
        <v>36</v>
      </c>
      <c r="E201" s="5">
        <f t="shared" ref="E201" si="49">E202+E235+E228+E241</f>
        <v>0</v>
      </c>
      <c r="J201" s="6" t="str">
        <f t="shared" si="33"/>
        <v>INSERT INTO b_13(codigo_cuenta_b13, saldo_cuenta_b13)VALUES('7', 0);</v>
      </c>
    </row>
    <row r="202" spans="2:10" x14ac:dyDescent="0.25">
      <c r="B202" s="1">
        <v>71</v>
      </c>
      <c r="C202" s="1" t="s">
        <v>359</v>
      </c>
      <c r="D202" s="18"/>
      <c r="E202" s="5">
        <f t="shared" ref="E202" si="50">E203+E208+E213+E218+E223+E227</f>
        <v>0</v>
      </c>
      <c r="J202" s="6" t="str">
        <f t="shared" ref="J202:J265" si="51">"INSERT INTO b_13(codigo_cuenta_b13, saldo_cuenta_b13)VALUES('"&amp;B202&amp;"', "&amp;E202&amp;");"</f>
        <v>INSERT INTO b_13(codigo_cuenta_b13, saldo_cuenta_b13)VALUES('71', 0);</v>
      </c>
    </row>
    <row r="203" spans="2:10" x14ac:dyDescent="0.25">
      <c r="B203" s="1">
        <v>7101</v>
      </c>
      <c r="C203" s="1" t="s">
        <v>360</v>
      </c>
      <c r="D203" s="18"/>
      <c r="E203" s="5">
        <f t="shared" ref="E203" si="52">SUM(E204:E207)</f>
        <v>0</v>
      </c>
      <c r="J203" s="6" t="str">
        <f t="shared" si="51"/>
        <v>INSERT INTO b_13(codigo_cuenta_b13, saldo_cuenta_b13)VALUES('7101', 0);</v>
      </c>
    </row>
    <row r="204" spans="2:10" x14ac:dyDescent="0.25">
      <c r="B204" s="2">
        <v>710105</v>
      </c>
      <c r="C204" s="2" t="s">
        <v>361</v>
      </c>
      <c r="D204" s="19"/>
      <c r="E204" s="9">
        <v>0</v>
      </c>
      <c r="J204" s="6" t="str">
        <f t="shared" si="51"/>
        <v>INSERT INTO b_13(codigo_cuenta_b13, saldo_cuenta_b13)VALUES('710105', 0);</v>
      </c>
    </row>
    <row r="205" spans="2:10" x14ac:dyDescent="0.25">
      <c r="B205" s="2">
        <f>+B204+5</f>
        <v>710110</v>
      </c>
      <c r="C205" s="2" t="s">
        <v>362</v>
      </c>
      <c r="D205" s="19"/>
      <c r="E205" s="9">
        <v>0</v>
      </c>
      <c r="J205" s="6" t="str">
        <f t="shared" si="51"/>
        <v>INSERT INTO b_13(codigo_cuenta_b13, saldo_cuenta_b13)VALUES('710110', 0);</v>
      </c>
    </row>
    <row r="206" spans="2:10" x14ac:dyDescent="0.25">
      <c r="B206" s="2">
        <f>+B205+5</f>
        <v>710115</v>
      </c>
      <c r="C206" s="2" t="s">
        <v>363</v>
      </c>
      <c r="D206" s="19"/>
      <c r="E206" s="9">
        <v>0</v>
      </c>
      <c r="J206" s="6" t="str">
        <f t="shared" si="51"/>
        <v>INSERT INTO b_13(codigo_cuenta_b13, saldo_cuenta_b13)VALUES('710115', 0);</v>
      </c>
    </row>
    <row r="207" spans="2:10" x14ac:dyDescent="0.25">
      <c r="B207" s="2">
        <v>710190</v>
      </c>
      <c r="C207" s="2" t="s">
        <v>81</v>
      </c>
      <c r="D207" s="19"/>
      <c r="E207" s="9">
        <v>0</v>
      </c>
      <c r="J207" s="6" t="str">
        <f t="shared" si="51"/>
        <v>INSERT INTO b_13(codigo_cuenta_b13, saldo_cuenta_b13)VALUES('710190', 0);</v>
      </c>
    </row>
    <row r="208" spans="2:10" x14ac:dyDescent="0.25">
      <c r="B208" s="1">
        <v>7102</v>
      </c>
      <c r="C208" s="1" t="s">
        <v>364</v>
      </c>
      <c r="D208" s="18"/>
      <c r="E208" s="5">
        <f t="shared" ref="E208" si="53">SUM(E209:E212)</f>
        <v>0</v>
      </c>
      <c r="J208" s="6" t="str">
        <f t="shared" si="51"/>
        <v>INSERT INTO b_13(codigo_cuenta_b13, saldo_cuenta_b13)VALUES('7102', 0);</v>
      </c>
    </row>
    <row r="209" spans="2:10" x14ac:dyDescent="0.25">
      <c r="B209" s="2">
        <v>710205</v>
      </c>
      <c r="C209" s="2" t="s">
        <v>365</v>
      </c>
      <c r="D209" s="19"/>
      <c r="E209" s="9">
        <v>0</v>
      </c>
      <c r="J209" s="6" t="str">
        <f t="shared" si="51"/>
        <v>INSERT INTO b_13(codigo_cuenta_b13, saldo_cuenta_b13)VALUES('710205', 0);</v>
      </c>
    </row>
    <row r="210" spans="2:10" x14ac:dyDescent="0.25">
      <c r="B210" s="2">
        <f>+B209+5</f>
        <v>710210</v>
      </c>
      <c r="C210" s="2" t="s">
        <v>366</v>
      </c>
      <c r="D210" s="19"/>
      <c r="E210" s="9">
        <v>0</v>
      </c>
      <c r="J210" s="6" t="str">
        <f t="shared" si="51"/>
        <v>INSERT INTO b_13(codigo_cuenta_b13, saldo_cuenta_b13)VALUES('710210', 0);</v>
      </c>
    </row>
    <row r="211" spans="2:10" x14ac:dyDescent="0.25">
      <c r="B211" s="2">
        <f>+B210+5</f>
        <v>710215</v>
      </c>
      <c r="C211" s="2" t="s">
        <v>367</v>
      </c>
      <c r="D211" s="19"/>
      <c r="E211" s="9">
        <v>0</v>
      </c>
      <c r="J211" s="6" t="str">
        <f t="shared" si="51"/>
        <v>INSERT INTO b_13(codigo_cuenta_b13, saldo_cuenta_b13)VALUES('710215', 0);</v>
      </c>
    </row>
    <row r="212" spans="2:10" x14ac:dyDescent="0.25">
      <c r="B212" s="2">
        <v>710290</v>
      </c>
      <c r="C212" s="2" t="s">
        <v>81</v>
      </c>
      <c r="D212" s="19"/>
      <c r="E212" s="9">
        <v>0</v>
      </c>
      <c r="J212" s="6" t="str">
        <f t="shared" si="51"/>
        <v>INSERT INTO b_13(codigo_cuenta_b13, saldo_cuenta_b13)VALUES('710290', 0);</v>
      </c>
    </row>
    <row r="213" spans="2:10" x14ac:dyDescent="0.25">
      <c r="B213" s="1">
        <v>7103</v>
      </c>
      <c r="C213" s="1" t="s">
        <v>368</v>
      </c>
      <c r="D213" s="18"/>
      <c r="E213" s="5">
        <f t="shared" ref="E213" si="54">SUM(E214:E217)</f>
        <v>0</v>
      </c>
      <c r="J213" s="6" t="str">
        <f t="shared" si="51"/>
        <v>INSERT INTO b_13(codigo_cuenta_b13, saldo_cuenta_b13)VALUES('7103', 0);</v>
      </c>
    </row>
    <row r="214" spans="2:10" x14ac:dyDescent="0.25">
      <c r="B214" s="2">
        <v>710305</v>
      </c>
      <c r="C214" s="2" t="s">
        <v>138</v>
      </c>
      <c r="D214" s="19"/>
      <c r="E214" s="9">
        <v>0</v>
      </c>
      <c r="J214" s="6" t="str">
        <f t="shared" si="51"/>
        <v>INSERT INTO b_13(codigo_cuenta_b13, saldo_cuenta_b13)VALUES('710305', 0);</v>
      </c>
    </row>
    <row r="215" spans="2:10" x14ac:dyDescent="0.25">
      <c r="B215" s="2">
        <f>+B214+5</f>
        <v>710310</v>
      </c>
      <c r="C215" s="2" t="s">
        <v>139</v>
      </c>
      <c r="D215" s="19"/>
      <c r="E215" s="9">
        <v>0</v>
      </c>
      <c r="J215" s="6" t="str">
        <f t="shared" si="51"/>
        <v>INSERT INTO b_13(codigo_cuenta_b13, saldo_cuenta_b13)VALUES('710310', 0);</v>
      </c>
    </row>
    <row r="216" spans="2:10" x14ac:dyDescent="0.25">
      <c r="B216" s="2">
        <f>+B215+5</f>
        <v>710315</v>
      </c>
      <c r="C216" s="2" t="s">
        <v>369</v>
      </c>
      <c r="D216" s="19"/>
      <c r="E216" s="9">
        <v>0</v>
      </c>
      <c r="J216" s="6" t="str">
        <f t="shared" si="51"/>
        <v>INSERT INTO b_13(codigo_cuenta_b13, saldo_cuenta_b13)VALUES('710315', 0);</v>
      </c>
    </row>
    <row r="217" spans="2:10" x14ac:dyDescent="0.25">
      <c r="B217" s="2">
        <v>710390</v>
      </c>
      <c r="C217" s="2" t="s">
        <v>147</v>
      </c>
      <c r="D217" s="19"/>
      <c r="E217" s="9">
        <v>0</v>
      </c>
      <c r="J217" s="6" t="str">
        <f t="shared" si="51"/>
        <v>INSERT INTO b_13(codigo_cuenta_b13, saldo_cuenta_b13)VALUES('710390', 0);</v>
      </c>
    </row>
    <row r="218" spans="2:10" x14ac:dyDescent="0.25">
      <c r="B218" s="1">
        <v>7104</v>
      </c>
      <c r="C218" s="1" t="s">
        <v>370</v>
      </c>
      <c r="D218" s="18"/>
      <c r="E218" s="5">
        <f t="shared" ref="E218" si="55">SUM(E219:E222)</f>
        <v>0</v>
      </c>
      <c r="J218" s="6" t="str">
        <f t="shared" si="51"/>
        <v>INSERT INTO b_13(codigo_cuenta_b13, saldo_cuenta_b13)VALUES('7104', 0);</v>
      </c>
    </row>
    <row r="219" spans="2:10" x14ac:dyDescent="0.25">
      <c r="B219" s="2">
        <v>710405</v>
      </c>
      <c r="C219" s="2" t="s">
        <v>138</v>
      </c>
      <c r="D219" s="19"/>
      <c r="E219" s="9">
        <v>0</v>
      </c>
      <c r="J219" s="6" t="str">
        <f t="shared" si="51"/>
        <v>INSERT INTO b_13(codigo_cuenta_b13, saldo_cuenta_b13)VALUES('710405', 0);</v>
      </c>
    </row>
    <row r="220" spans="2:10" x14ac:dyDescent="0.25">
      <c r="B220" s="2">
        <f>+B219+5</f>
        <v>710410</v>
      </c>
      <c r="C220" s="2" t="s">
        <v>139</v>
      </c>
      <c r="D220" s="19"/>
      <c r="E220" s="9">
        <v>0</v>
      </c>
      <c r="J220" s="6" t="str">
        <f t="shared" si="51"/>
        <v>INSERT INTO b_13(codigo_cuenta_b13, saldo_cuenta_b13)VALUES('710410', 0);</v>
      </c>
    </row>
    <row r="221" spans="2:10" x14ac:dyDescent="0.25">
      <c r="B221" s="2">
        <f>+B220+5</f>
        <v>710415</v>
      </c>
      <c r="C221" s="2" t="s">
        <v>369</v>
      </c>
      <c r="D221" s="19"/>
      <c r="E221" s="9">
        <v>0</v>
      </c>
      <c r="J221" s="6" t="str">
        <f t="shared" si="51"/>
        <v>INSERT INTO b_13(codigo_cuenta_b13, saldo_cuenta_b13)VALUES('710415', 0);</v>
      </c>
    </row>
    <row r="222" spans="2:10" x14ac:dyDescent="0.25">
      <c r="B222" s="2">
        <v>710490</v>
      </c>
      <c r="C222" s="2" t="s">
        <v>147</v>
      </c>
      <c r="D222" s="19"/>
      <c r="E222" s="9">
        <v>0</v>
      </c>
      <c r="J222" s="6" t="str">
        <f t="shared" si="51"/>
        <v>INSERT INTO b_13(codigo_cuenta_b13, saldo_cuenta_b13)VALUES('710490', 0);</v>
      </c>
    </row>
    <row r="223" spans="2:10" x14ac:dyDescent="0.25">
      <c r="B223" s="1">
        <v>7105</v>
      </c>
      <c r="C223" s="1" t="s">
        <v>371</v>
      </c>
      <c r="D223" s="18"/>
      <c r="E223" s="5">
        <f t="shared" ref="E223" si="56">SUM(E224:E226)</f>
        <v>0</v>
      </c>
      <c r="J223" s="6" t="str">
        <f t="shared" si="51"/>
        <v>INSERT INTO b_13(codigo_cuenta_b13, saldo_cuenta_b13)VALUES('7105', 0);</v>
      </c>
    </row>
    <row r="224" spans="2:10" x14ac:dyDescent="0.25">
      <c r="B224" s="2">
        <v>710505</v>
      </c>
      <c r="C224" s="2" t="s">
        <v>372</v>
      </c>
      <c r="D224" s="19"/>
      <c r="E224" s="9"/>
      <c r="J224" s="6" t="str">
        <f t="shared" si="51"/>
        <v>INSERT INTO b_13(codigo_cuenta_b13, saldo_cuenta_b13)VALUES('710505', );</v>
      </c>
    </row>
    <row r="225" spans="2:10" x14ac:dyDescent="0.25">
      <c r="B225" s="2">
        <f>+B224+5</f>
        <v>710510</v>
      </c>
      <c r="C225" s="2" t="s">
        <v>367</v>
      </c>
      <c r="D225" s="19"/>
      <c r="E225" s="9">
        <v>0</v>
      </c>
      <c r="J225" s="6" t="str">
        <f t="shared" si="51"/>
        <v>INSERT INTO b_13(codigo_cuenta_b13, saldo_cuenta_b13)VALUES('710510', 0);</v>
      </c>
    </row>
    <row r="226" spans="2:10" x14ac:dyDescent="0.25">
      <c r="B226" s="2">
        <v>710590</v>
      </c>
      <c r="C226" s="2" t="s">
        <v>81</v>
      </c>
      <c r="D226" s="19"/>
      <c r="E226" s="9">
        <v>0</v>
      </c>
      <c r="J226" s="6" t="str">
        <f t="shared" si="51"/>
        <v>INSERT INTO b_13(codigo_cuenta_b13, saldo_cuenta_b13)VALUES('710590', 0);</v>
      </c>
    </row>
    <row r="227" spans="2:10" x14ac:dyDescent="0.25">
      <c r="B227" s="1">
        <v>7190</v>
      </c>
      <c r="C227" s="1" t="s">
        <v>373</v>
      </c>
      <c r="D227" s="18"/>
      <c r="E227" s="5"/>
      <c r="J227" s="6" t="str">
        <f t="shared" si="51"/>
        <v>INSERT INTO b_13(codigo_cuenta_b13, saldo_cuenta_b13)VALUES('7190', );</v>
      </c>
    </row>
    <row r="228" spans="2:10" x14ac:dyDescent="0.25">
      <c r="B228" s="1">
        <v>72</v>
      </c>
      <c r="C228" s="1" t="s">
        <v>374</v>
      </c>
      <c r="D228" s="18"/>
      <c r="E228" s="5">
        <f t="shared" ref="E228" si="57">SUM(E229:E234)</f>
        <v>0</v>
      </c>
      <c r="J228" s="6" t="str">
        <f t="shared" si="51"/>
        <v>INSERT INTO b_13(codigo_cuenta_b13, saldo_cuenta_b13)VALUES('72', 0);</v>
      </c>
    </row>
    <row r="229" spans="2:10" x14ac:dyDescent="0.25">
      <c r="B229" s="1">
        <v>7201</v>
      </c>
      <c r="C229" s="2" t="s">
        <v>375</v>
      </c>
      <c r="D229" s="19"/>
      <c r="E229" s="9">
        <v>0</v>
      </c>
      <c r="J229" s="6" t="str">
        <f t="shared" si="51"/>
        <v>INSERT INTO b_13(codigo_cuenta_b13, saldo_cuenta_b13)VALUES('7201', 0);</v>
      </c>
    </row>
    <row r="230" spans="2:10" x14ac:dyDescent="0.25">
      <c r="B230" s="1">
        <v>7202</v>
      </c>
      <c r="C230" s="2" t="s">
        <v>364</v>
      </c>
      <c r="D230" s="19"/>
      <c r="E230" s="9">
        <v>0</v>
      </c>
      <c r="J230" s="6" t="str">
        <f t="shared" si="51"/>
        <v>INSERT INTO b_13(codigo_cuenta_b13, saldo_cuenta_b13)VALUES('7202', 0);</v>
      </c>
    </row>
    <row r="231" spans="2:10" x14ac:dyDescent="0.25">
      <c r="B231" s="1">
        <v>7203</v>
      </c>
      <c r="C231" s="2" t="s">
        <v>368</v>
      </c>
      <c r="D231" s="19"/>
      <c r="E231" s="9">
        <v>0</v>
      </c>
      <c r="J231" s="6" t="str">
        <f t="shared" si="51"/>
        <v>INSERT INTO b_13(codigo_cuenta_b13, saldo_cuenta_b13)VALUES('7203', 0);</v>
      </c>
    </row>
    <row r="232" spans="2:10" x14ac:dyDescent="0.25">
      <c r="B232" s="1">
        <v>7204</v>
      </c>
      <c r="C232" s="2" t="s">
        <v>370</v>
      </c>
      <c r="D232" s="19"/>
      <c r="E232" s="9">
        <v>0</v>
      </c>
      <c r="J232" s="6" t="str">
        <f t="shared" si="51"/>
        <v>INSERT INTO b_13(codigo_cuenta_b13, saldo_cuenta_b13)VALUES('7204', 0);</v>
      </c>
    </row>
    <row r="233" spans="2:10" x14ac:dyDescent="0.25">
      <c r="B233" s="1">
        <v>7205</v>
      </c>
      <c r="C233" s="2" t="s">
        <v>371</v>
      </c>
      <c r="D233" s="19"/>
      <c r="E233" s="9">
        <v>0</v>
      </c>
      <c r="J233" s="6" t="str">
        <f t="shared" si="51"/>
        <v>INSERT INTO b_13(codigo_cuenta_b13, saldo_cuenta_b13)VALUES('7205', 0);</v>
      </c>
    </row>
    <row r="234" spans="2:10" x14ac:dyDescent="0.25">
      <c r="B234" s="1">
        <v>7290</v>
      </c>
      <c r="C234" s="2" t="s">
        <v>376</v>
      </c>
      <c r="D234" s="19"/>
      <c r="E234" s="9">
        <v>0</v>
      </c>
      <c r="J234" s="6" t="str">
        <f t="shared" si="51"/>
        <v>INSERT INTO b_13(codigo_cuenta_b13, saldo_cuenta_b13)VALUES('7290', 0);</v>
      </c>
    </row>
    <row r="235" spans="2:10" x14ac:dyDescent="0.25">
      <c r="B235" s="1">
        <v>73</v>
      </c>
      <c r="C235" s="1" t="s">
        <v>377</v>
      </c>
      <c r="D235" s="18"/>
      <c r="E235" s="5">
        <f t="shared" ref="E235" si="58">SUM(E236:E240)</f>
        <v>0</v>
      </c>
      <c r="J235" s="6" t="str">
        <f t="shared" si="51"/>
        <v>INSERT INTO b_13(codigo_cuenta_b13, saldo_cuenta_b13)VALUES('73', 0);</v>
      </c>
    </row>
    <row r="236" spans="2:10" x14ac:dyDescent="0.25">
      <c r="B236" s="1">
        <v>7301</v>
      </c>
      <c r="C236" s="2" t="s">
        <v>378</v>
      </c>
      <c r="D236" s="19"/>
      <c r="E236" s="9">
        <v>0</v>
      </c>
      <c r="J236" s="6" t="str">
        <f t="shared" si="51"/>
        <v>INSERT INTO b_13(codigo_cuenta_b13, saldo_cuenta_b13)VALUES('7301', 0);</v>
      </c>
    </row>
    <row r="237" spans="2:10" x14ac:dyDescent="0.25">
      <c r="B237" s="1">
        <v>7302</v>
      </c>
      <c r="C237" s="2" t="s">
        <v>379</v>
      </c>
      <c r="D237" s="19"/>
      <c r="E237" s="9">
        <v>0</v>
      </c>
      <c r="J237" s="6" t="str">
        <f t="shared" si="51"/>
        <v>INSERT INTO b_13(codigo_cuenta_b13, saldo_cuenta_b13)VALUES('7302', 0);</v>
      </c>
    </row>
    <row r="238" spans="2:10" x14ac:dyDescent="0.25">
      <c r="B238" s="1">
        <v>7303</v>
      </c>
      <c r="C238" s="2" t="s">
        <v>380</v>
      </c>
      <c r="D238" s="19"/>
      <c r="E238" s="9">
        <v>0</v>
      </c>
      <c r="J238" s="6" t="str">
        <f t="shared" si="51"/>
        <v>INSERT INTO b_13(codigo_cuenta_b13, saldo_cuenta_b13)VALUES('7303', 0);</v>
      </c>
    </row>
    <row r="239" spans="2:10" x14ac:dyDescent="0.25">
      <c r="B239" s="1">
        <v>7304</v>
      </c>
      <c r="C239" s="2" t="s">
        <v>381</v>
      </c>
      <c r="D239" s="19"/>
      <c r="E239" s="9">
        <v>0</v>
      </c>
      <c r="J239" s="6" t="str">
        <f t="shared" si="51"/>
        <v>INSERT INTO b_13(codigo_cuenta_b13, saldo_cuenta_b13)VALUES('7304', 0);</v>
      </c>
    </row>
    <row r="240" spans="2:10" x14ac:dyDescent="0.25">
      <c r="B240" s="1">
        <v>7390</v>
      </c>
      <c r="C240" s="2" t="s">
        <v>382</v>
      </c>
      <c r="D240" s="19"/>
      <c r="E240" s="9">
        <v>0</v>
      </c>
      <c r="J240" s="6" t="str">
        <f t="shared" si="51"/>
        <v>INSERT INTO b_13(codigo_cuenta_b13, saldo_cuenta_b13)VALUES('7390', 0);</v>
      </c>
    </row>
    <row r="241" spans="2:10" x14ac:dyDescent="0.25">
      <c r="B241" s="1">
        <v>74</v>
      </c>
      <c r="C241" s="1" t="s">
        <v>383</v>
      </c>
      <c r="D241" s="18"/>
      <c r="E241" s="5">
        <f t="shared" ref="E241" si="59">E242+E248+E267+E273+E280</f>
        <v>0</v>
      </c>
      <c r="J241" s="6" t="str">
        <f t="shared" si="51"/>
        <v>INSERT INTO b_13(codigo_cuenta_b13, saldo_cuenta_b13)VALUES('74', 0);</v>
      </c>
    </row>
    <row r="242" spans="2:10" x14ac:dyDescent="0.25">
      <c r="B242" s="1">
        <v>7401</v>
      </c>
      <c r="C242" s="1" t="s">
        <v>384</v>
      </c>
      <c r="D242" s="18"/>
      <c r="E242" s="5">
        <f t="shared" ref="E242" si="60">SUM(E243:E247)</f>
        <v>0</v>
      </c>
      <c r="J242" s="6" t="str">
        <f t="shared" si="51"/>
        <v>INSERT INTO b_13(codigo_cuenta_b13, saldo_cuenta_b13)VALUES('7401', 0);</v>
      </c>
    </row>
    <row r="243" spans="2:10" x14ac:dyDescent="0.25">
      <c r="B243" s="2">
        <v>740105</v>
      </c>
      <c r="C243" s="2" t="s">
        <v>385</v>
      </c>
      <c r="D243" s="18">
        <v>37</v>
      </c>
      <c r="E243" s="9">
        <v>0</v>
      </c>
      <c r="J243" s="6" t="str">
        <f t="shared" si="51"/>
        <v>INSERT INTO b_13(codigo_cuenta_b13, saldo_cuenta_b13)VALUES('740105', 0);</v>
      </c>
    </row>
    <row r="244" spans="2:10" x14ac:dyDescent="0.25">
      <c r="B244" s="2">
        <f>+B243+5</f>
        <v>740110</v>
      </c>
      <c r="C244" s="2" t="s">
        <v>386</v>
      </c>
      <c r="D244" s="19"/>
      <c r="E244" s="9">
        <v>0</v>
      </c>
      <c r="J244" s="6" t="str">
        <f t="shared" si="51"/>
        <v>INSERT INTO b_13(codigo_cuenta_b13, saldo_cuenta_b13)VALUES('740110', 0);</v>
      </c>
    </row>
    <row r="245" spans="2:10" x14ac:dyDescent="0.25">
      <c r="B245" s="2">
        <f>+B244+5</f>
        <v>740115</v>
      </c>
      <c r="C245" s="2" t="s">
        <v>387</v>
      </c>
      <c r="D245" s="19"/>
      <c r="E245" s="9">
        <v>0</v>
      </c>
      <c r="J245" s="6" t="str">
        <f t="shared" si="51"/>
        <v>INSERT INTO b_13(codigo_cuenta_b13, saldo_cuenta_b13)VALUES('740115', 0);</v>
      </c>
    </row>
    <row r="246" spans="2:10" x14ac:dyDescent="0.25">
      <c r="B246" s="2">
        <f>+B245+5</f>
        <v>740120</v>
      </c>
      <c r="C246" s="2" t="s">
        <v>388</v>
      </c>
      <c r="D246" s="19"/>
      <c r="E246" s="9">
        <v>0</v>
      </c>
      <c r="J246" s="6" t="str">
        <f t="shared" si="51"/>
        <v>INSERT INTO b_13(codigo_cuenta_b13, saldo_cuenta_b13)VALUES('740120', 0);</v>
      </c>
    </row>
    <row r="247" spans="2:10" x14ac:dyDescent="0.25">
      <c r="B247" s="2">
        <f>+B246+5</f>
        <v>740125</v>
      </c>
      <c r="C247" s="2" t="s">
        <v>389</v>
      </c>
      <c r="D247" s="19"/>
      <c r="E247" s="9">
        <v>0</v>
      </c>
      <c r="J247" s="6" t="str">
        <f t="shared" si="51"/>
        <v>INSERT INTO b_13(codigo_cuenta_b13, saldo_cuenta_b13)VALUES('740125', 0);</v>
      </c>
    </row>
    <row r="248" spans="2:10" x14ac:dyDescent="0.25">
      <c r="B248" s="1">
        <v>7402</v>
      </c>
      <c r="C248" s="1" t="s">
        <v>390</v>
      </c>
      <c r="D248" s="18"/>
      <c r="E248" s="5">
        <f t="shared" ref="E248" si="61">SUM(E249:E266)</f>
        <v>0</v>
      </c>
      <c r="J248" s="6" t="str">
        <f t="shared" si="51"/>
        <v>INSERT INTO b_13(codigo_cuenta_b13, saldo_cuenta_b13)VALUES('7402', 0);</v>
      </c>
    </row>
    <row r="249" spans="2:10" x14ac:dyDescent="0.25">
      <c r="B249" s="2">
        <v>740205</v>
      </c>
      <c r="C249" s="2" t="s">
        <v>60</v>
      </c>
      <c r="D249" s="19"/>
      <c r="E249" s="9">
        <v>0</v>
      </c>
      <c r="J249" s="6" t="str">
        <f t="shared" si="51"/>
        <v>INSERT INTO b_13(codigo_cuenta_b13, saldo_cuenta_b13)VALUES('740205', 0);</v>
      </c>
    </row>
    <row r="250" spans="2:10" x14ac:dyDescent="0.25">
      <c r="B250" s="2">
        <f t="shared" ref="B250:B266" si="62">+B249+3</f>
        <v>740208</v>
      </c>
      <c r="C250" s="2" t="s">
        <v>61</v>
      </c>
      <c r="D250" s="19"/>
      <c r="E250" s="9">
        <v>0</v>
      </c>
      <c r="J250" s="6" t="str">
        <f t="shared" si="51"/>
        <v>INSERT INTO b_13(codigo_cuenta_b13, saldo_cuenta_b13)VALUES('740208', 0);</v>
      </c>
    </row>
    <row r="251" spans="2:10" x14ac:dyDescent="0.25">
      <c r="B251" s="2">
        <f t="shared" si="62"/>
        <v>740211</v>
      </c>
      <c r="C251" s="2" t="s">
        <v>62</v>
      </c>
      <c r="D251" s="19"/>
      <c r="E251" s="9">
        <v>0</v>
      </c>
      <c r="J251" s="6" t="str">
        <f t="shared" si="51"/>
        <v>INSERT INTO b_13(codigo_cuenta_b13, saldo_cuenta_b13)VALUES('740211', 0);</v>
      </c>
    </row>
    <row r="252" spans="2:10" x14ac:dyDescent="0.25">
      <c r="B252" s="2">
        <f t="shared" si="62"/>
        <v>740214</v>
      </c>
      <c r="C252" s="2" t="s">
        <v>63</v>
      </c>
      <c r="D252" s="19"/>
      <c r="E252" s="9">
        <v>0</v>
      </c>
      <c r="J252" s="6" t="str">
        <f t="shared" si="51"/>
        <v>INSERT INTO b_13(codigo_cuenta_b13, saldo_cuenta_b13)VALUES('740214', 0);</v>
      </c>
    </row>
    <row r="253" spans="2:10" x14ac:dyDescent="0.25">
      <c r="B253" s="2">
        <f t="shared" si="62"/>
        <v>740217</v>
      </c>
      <c r="C253" s="2" t="s">
        <v>64</v>
      </c>
      <c r="D253" s="19"/>
      <c r="E253" s="9">
        <v>0</v>
      </c>
      <c r="J253" s="6" t="str">
        <f t="shared" si="51"/>
        <v>INSERT INTO b_13(codigo_cuenta_b13, saldo_cuenta_b13)VALUES('740217', 0);</v>
      </c>
    </row>
    <row r="254" spans="2:10" x14ac:dyDescent="0.25">
      <c r="B254" s="2">
        <f t="shared" si="62"/>
        <v>740220</v>
      </c>
      <c r="C254" s="2" t="s">
        <v>65</v>
      </c>
      <c r="D254" s="19"/>
      <c r="E254" s="9">
        <v>0</v>
      </c>
      <c r="J254" s="6" t="str">
        <f t="shared" si="51"/>
        <v>INSERT INTO b_13(codigo_cuenta_b13, saldo_cuenta_b13)VALUES('740220', 0);</v>
      </c>
    </row>
    <row r="255" spans="2:10" x14ac:dyDescent="0.25">
      <c r="B255" s="2">
        <f t="shared" si="62"/>
        <v>740223</v>
      </c>
      <c r="C255" s="2" t="s">
        <v>391</v>
      </c>
      <c r="D255" s="19"/>
      <c r="E255" s="9">
        <v>0</v>
      </c>
      <c r="J255" s="6" t="str">
        <f t="shared" si="51"/>
        <v>INSERT INTO b_13(codigo_cuenta_b13, saldo_cuenta_b13)VALUES('740223', 0);</v>
      </c>
    </row>
    <row r="256" spans="2:10" x14ac:dyDescent="0.25">
      <c r="B256" s="2">
        <f t="shared" si="62"/>
        <v>740226</v>
      </c>
      <c r="C256" s="2" t="s">
        <v>392</v>
      </c>
      <c r="D256" s="19"/>
      <c r="E256" s="9">
        <v>0</v>
      </c>
      <c r="J256" s="6" t="str">
        <f t="shared" si="51"/>
        <v>INSERT INTO b_13(codigo_cuenta_b13, saldo_cuenta_b13)VALUES('740226', 0);</v>
      </c>
    </row>
    <row r="257" spans="2:10" x14ac:dyDescent="0.25">
      <c r="B257" s="2">
        <f t="shared" si="62"/>
        <v>740229</v>
      </c>
      <c r="C257" s="2" t="s">
        <v>393</v>
      </c>
      <c r="D257" s="19"/>
      <c r="E257" s="9">
        <v>0</v>
      </c>
      <c r="J257" s="6" t="str">
        <f t="shared" si="51"/>
        <v>INSERT INTO b_13(codigo_cuenta_b13, saldo_cuenta_b13)VALUES('740229', 0);</v>
      </c>
    </row>
    <row r="258" spans="2:10" x14ac:dyDescent="0.25">
      <c r="B258" s="2">
        <f t="shared" si="62"/>
        <v>740232</v>
      </c>
      <c r="C258" s="2" t="s">
        <v>394</v>
      </c>
      <c r="D258" s="19"/>
      <c r="E258" s="9">
        <v>0</v>
      </c>
      <c r="J258" s="6" t="str">
        <f t="shared" si="51"/>
        <v>INSERT INTO b_13(codigo_cuenta_b13, saldo_cuenta_b13)VALUES('740232', 0);</v>
      </c>
    </row>
    <row r="259" spans="2:10" x14ac:dyDescent="0.25">
      <c r="B259" s="2">
        <f t="shared" si="62"/>
        <v>740235</v>
      </c>
      <c r="C259" s="2" t="s">
        <v>395</v>
      </c>
      <c r="D259" s="19"/>
      <c r="E259" s="9">
        <v>0</v>
      </c>
      <c r="J259" s="6" t="str">
        <f t="shared" si="51"/>
        <v>INSERT INTO b_13(codigo_cuenta_b13, saldo_cuenta_b13)VALUES('740235', 0);</v>
      </c>
    </row>
    <row r="260" spans="2:10" x14ac:dyDescent="0.25">
      <c r="B260" s="2">
        <f t="shared" si="62"/>
        <v>740238</v>
      </c>
      <c r="C260" s="2" t="s">
        <v>396</v>
      </c>
      <c r="D260" s="19"/>
      <c r="E260" s="9">
        <v>0</v>
      </c>
      <c r="J260" s="6" t="str">
        <f t="shared" si="51"/>
        <v>INSERT INTO b_13(codigo_cuenta_b13, saldo_cuenta_b13)VALUES('740238', 0);</v>
      </c>
    </row>
    <row r="261" spans="2:10" x14ac:dyDescent="0.25">
      <c r="B261" s="2">
        <f t="shared" si="62"/>
        <v>740241</v>
      </c>
      <c r="C261" s="2" t="s">
        <v>397</v>
      </c>
      <c r="D261" s="19"/>
      <c r="E261" s="9">
        <v>0</v>
      </c>
      <c r="J261" s="6" t="str">
        <f t="shared" si="51"/>
        <v>INSERT INTO b_13(codigo_cuenta_b13, saldo_cuenta_b13)VALUES('740241', 0);</v>
      </c>
    </row>
    <row r="262" spans="2:10" x14ac:dyDescent="0.25">
      <c r="B262" s="2">
        <f t="shared" si="62"/>
        <v>740244</v>
      </c>
      <c r="C262" s="2" t="s">
        <v>398</v>
      </c>
      <c r="D262" s="19"/>
      <c r="E262" s="9">
        <v>0</v>
      </c>
      <c r="J262" s="6" t="str">
        <f t="shared" si="51"/>
        <v>INSERT INTO b_13(codigo_cuenta_b13, saldo_cuenta_b13)VALUES('740244', 0);</v>
      </c>
    </row>
    <row r="263" spans="2:10" x14ac:dyDescent="0.25">
      <c r="B263" s="2">
        <f t="shared" si="62"/>
        <v>740247</v>
      </c>
      <c r="C263" s="2" t="s">
        <v>399</v>
      </c>
      <c r="D263" s="19"/>
      <c r="E263" s="9">
        <v>0</v>
      </c>
      <c r="J263" s="6" t="str">
        <f t="shared" si="51"/>
        <v>INSERT INTO b_13(codigo_cuenta_b13, saldo_cuenta_b13)VALUES('740247', 0);</v>
      </c>
    </row>
    <row r="264" spans="2:10" x14ac:dyDescent="0.25">
      <c r="B264" s="2">
        <f t="shared" si="62"/>
        <v>740250</v>
      </c>
      <c r="C264" s="2" t="s">
        <v>400</v>
      </c>
      <c r="D264" s="19"/>
      <c r="E264" s="9">
        <v>0</v>
      </c>
      <c r="J264" s="6" t="str">
        <f t="shared" si="51"/>
        <v>INSERT INTO b_13(codigo_cuenta_b13, saldo_cuenta_b13)VALUES('740250', 0);</v>
      </c>
    </row>
    <row r="265" spans="2:10" x14ac:dyDescent="0.25">
      <c r="B265" s="2">
        <f t="shared" si="62"/>
        <v>740253</v>
      </c>
      <c r="C265" s="2" t="s">
        <v>401</v>
      </c>
      <c r="D265" s="19"/>
      <c r="E265" s="9">
        <v>0</v>
      </c>
      <c r="J265" s="6" t="str">
        <f t="shared" si="51"/>
        <v>INSERT INTO b_13(codigo_cuenta_b13, saldo_cuenta_b13)VALUES('740253', 0);</v>
      </c>
    </row>
    <row r="266" spans="2:10" x14ac:dyDescent="0.25">
      <c r="B266" s="2">
        <f t="shared" si="62"/>
        <v>740256</v>
      </c>
      <c r="C266" s="2" t="s">
        <v>402</v>
      </c>
      <c r="D266" s="19"/>
      <c r="E266" s="9">
        <v>0</v>
      </c>
      <c r="J266" s="6" t="str">
        <f t="shared" ref="J266:J280" si="63">"INSERT INTO b_13(codigo_cuenta_b13, saldo_cuenta_b13)VALUES('"&amp;B266&amp;"', "&amp;E266&amp;");"</f>
        <v>INSERT INTO b_13(codigo_cuenta_b13, saldo_cuenta_b13)VALUES('740256', 0);</v>
      </c>
    </row>
    <row r="267" spans="2:10" x14ac:dyDescent="0.25">
      <c r="B267" s="1">
        <v>7403</v>
      </c>
      <c r="C267" s="1" t="s">
        <v>380</v>
      </c>
      <c r="D267" s="18"/>
      <c r="E267" s="5">
        <f t="shared" ref="E267" si="64">SUM(E268:E272)</f>
        <v>0</v>
      </c>
      <c r="J267" s="6" t="str">
        <f t="shared" si="63"/>
        <v>INSERT INTO b_13(codigo_cuenta_b13, saldo_cuenta_b13)VALUES('7403', 0);</v>
      </c>
    </row>
    <row r="268" spans="2:10" x14ac:dyDescent="0.25">
      <c r="B268" s="2">
        <v>740305</v>
      </c>
      <c r="C268" s="2" t="s">
        <v>138</v>
      </c>
      <c r="D268" s="19"/>
      <c r="E268" s="9">
        <v>0</v>
      </c>
      <c r="J268" s="6" t="str">
        <f t="shared" si="63"/>
        <v>INSERT INTO b_13(codigo_cuenta_b13, saldo_cuenta_b13)VALUES('740305', 0);</v>
      </c>
    </row>
    <row r="269" spans="2:10" x14ac:dyDescent="0.25">
      <c r="B269" s="2">
        <f>+B268+5</f>
        <v>740310</v>
      </c>
      <c r="C269" s="2" t="s">
        <v>139</v>
      </c>
      <c r="D269" s="19"/>
      <c r="E269" s="9">
        <v>0</v>
      </c>
      <c r="J269" s="6" t="str">
        <f t="shared" si="63"/>
        <v>INSERT INTO b_13(codigo_cuenta_b13, saldo_cuenta_b13)VALUES('740310', 0);</v>
      </c>
    </row>
    <row r="270" spans="2:10" x14ac:dyDescent="0.25">
      <c r="B270" s="2">
        <f>+B269+5</f>
        <v>740315</v>
      </c>
      <c r="C270" s="2" t="s">
        <v>369</v>
      </c>
      <c r="D270" s="19"/>
      <c r="E270" s="9">
        <v>0</v>
      </c>
      <c r="J270" s="6" t="str">
        <f t="shared" si="63"/>
        <v>INSERT INTO b_13(codigo_cuenta_b13, saldo_cuenta_b13)VALUES('740315', 0);</v>
      </c>
    </row>
    <row r="271" spans="2:10" x14ac:dyDescent="0.25">
      <c r="B271" s="2">
        <f>+B270+5</f>
        <v>740320</v>
      </c>
      <c r="C271" s="2" t="s">
        <v>321</v>
      </c>
      <c r="D271" s="19"/>
      <c r="E271" s="9">
        <v>0</v>
      </c>
      <c r="J271" s="6" t="str">
        <f t="shared" si="63"/>
        <v>INSERT INTO b_13(codigo_cuenta_b13, saldo_cuenta_b13)VALUES('740320', 0);</v>
      </c>
    </row>
    <row r="272" spans="2:10" x14ac:dyDescent="0.25">
      <c r="B272" s="2">
        <v>740390</v>
      </c>
      <c r="C272" s="2" t="s">
        <v>147</v>
      </c>
      <c r="D272" s="19"/>
      <c r="E272" s="9">
        <v>0</v>
      </c>
      <c r="J272" s="6" t="str">
        <f t="shared" si="63"/>
        <v>INSERT INTO b_13(codigo_cuenta_b13, saldo_cuenta_b13)VALUES('740390', 0);</v>
      </c>
    </row>
    <row r="273" spans="2:10" x14ac:dyDescent="0.25">
      <c r="B273" s="1">
        <v>7404</v>
      </c>
      <c r="C273" s="1" t="s">
        <v>381</v>
      </c>
      <c r="D273" s="18"/>
      <c r="E273" s="5">
        <f t="shared" ref="E273" si="65">SUM(E274:E279)</f>
        <v>0</v>
      </c>
      <c r="J273" s="6" t="str">
        <f t="shared" si="63"/>
        <v>INSERT INTO b_13(codigo_cuenta_b13, saldo_cuenta_b13)VALUES('7404', 0);</v>
      </c>
    </row>
    <row r="274" spans="2:10" x14ac:dyDescent="0.25">
      <c r="B274" s="2">
        <v>740405</v>
      </c>
      <c r="C274" s="2" t="s">
        <v>403</v>
      </c>
      <c r="D274" s="19"/>
      <c r="E274" s="9">
        <v>0</v>
      </c>
      <c r="J274" s="6" t="str">
        <f t="shared" si="63"/>
        <v>INSERT INTO b_13(codigo_cuenta_b13, saldo_cuenta_b13)VALUES('740405', 0);</v>
      </c>
    </row>
    <row r="275" spans="2:10" x14ac:dyDescent="0.25">
      <c r="B275" s="2">
        <v>740410</v>
      </c>
      <c r="C275" s="2" t="s">
        <v>404</v>
      </c>
      <c r="D275" s="19"/>
      <c r="E275" s="9">
        <v>0</v>
      </c>
      <c r="J275" s="6" t="str">
        <f t="shared" si="63"/>
        <v>INSERT INTO b_13(codigo_cuenta_b13, saldo_cuenta_b13)VALUES('740410', 0);</v>
      </c>
    </row>
    <row r="276" spans="2:10" x14ac:dyDescent="0.25">
      <c r="B276" s="2">
        <v>740415</v>
      </c>
      <c r="C276" s="2" t="s">
        <v>405</v>
      </c>
      <c r="D276" s="19"/>
      <c r="E276" s="9">
        <v>0</v>
      </c>
      <c r="J276" s="6" t="str">
        <f t="shared" si="63"/>
        <v>INSERT INTO b_13(codigo_cuenta_b13, saldo_cuenta_b13)VALUES('740415', 0);</v>
      </c>
    </row>
    <row r="277" spans="2:10" x14ac:dyDescent="0.25">
      <c r="B277" s="2">
        <v>740420</v>
      </c>
      <c r="C277" s="2" t="s">
        <v>406</v>
      </c>
      <c r="D277" s="19"/>
      <c r="E277" s="9">
        <v>0</v>
      </c>
      <c r="J277" s="6" t="str">
        <f t="shared" si="63"/>
        <v>INSERT INTO b_13(codigo_cuenta_b13, saldo_cuenta_b13)VALUES('740420', 0);</v>
      </c>
    </row>
    <row r="278" spans="2:10" x14ac:dyDescent="0.25">
      <c r="B278" s="2">
        <v>740425</v>
      </c>
      <c r="C278" s="2" t="s">
        <v>407</v>
      </c>
      <c r="D278" s="19"/>
      <c r="E278" s="9">
        <v>0</v>
      </c>
      <c r="J278" s="6" t="str">
        <f t="shared" si="63"/>
        <v>INSERT INTO b_13(codigo_cuenta_b13, saldo_cuenta_b13)VALUES('740425', 0);</v>
      </c>
    </row>
    <row r="279" spans="2:10" x14ac:dyDescent="0.25">
      <c r="B279" s="2">
        <v>740430</v>
      </c>
      <c r="C279" s="2" t="s">
        <v>408</v>
      </c>
      <c r="D279" s="19"/>
      <c r="E279" s="9">
        <v>0</v>
      </c>
      <c r="J279" s="6" t="str">
        <f t="shared" si="63"/>
        <v>INSERT INTO b_13(codigo_cuenta_b13, saldo_cuenta_b13)VALUES('740430', 0);</v>
      </c>
    </row>
    <row r="280" spans="2:10" x14ac:dyDescent="0.25">
      <c r="B280" s="1">
        <v>7490</v>
      </c>
      <c r="C280" s="1" t="s">
        <v>382</v>
      </c>
      <c r="D280" s="18"/>
      <c r="E280" s="5">
        <v>0</v>
      </c>
      <c r="J280" s="6" t="str">
        <f t="shared" si="63"/>
        <v>INSERT INTO b_13(codigo_cuenta_b13, saldo_cuenta_b13)VALUES('7490', 0);</v>
      </c>
    </row>
    <row r="281" spans="2:10" x14ac:dyDescent="0.25">
      <c r="E281" s="12"/>
    </row>
    <row r="282" spans="2:10" x14ac:dyDescent="0.25">
      <c r="E282" s="12"/>
    </row>
    <row r="283" spans="2:10" x14ac:dyDescent="0.25">
      <c r="E283" s="12"/>
    </row>
    <row r="284" spans="2:10" x14ac:dyDescent="0.25">
      <c r="E284" s="12"/>
    </row>
    <row r="285" spans="2:10" x14ac:dyDescent="0.25">
      <c r="B285" s="214" t="s">
        <v>724</v>
      </c>
      <c r="C285" s="214"/>
      <c r="D285" s="212" t="s">
        <v>416</v>
      </c>
      <c r="E285" s="212"/>
    </row>
    <row r="286" spans="2:10" ht="15" customHeight="1" x14ac:dyDescent="0.25">
      <c r="B286" s="215" t="s">
        <v>725</v>
      </c>
      <c r="C286" s="215"/>
      <c r="D286" s="212" t="s">
        <v>417</v>
      </c>
      <c r="E286" s="212"/>
    </row>
    <row r="287" spans="2:10" x14ac:dyDescent="0.25">
      <c r="E287" s="12"/>
    </row>
    <row r="288" spans="2:10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  <row r="546" spans="5:5" x14ac:dyDescent="0.25">
      <c r="E546" s="12"/>
    </row>
    <row r="547" spans="5:5" x14ac:dyDescent="0.25">
      <c r="E547" s="12"/>
    </row>
    <row r="548" spans="5:5" x14ac:dyDescent="0.25">
      <c r="E548" s="12"/>
    </row>
    <row r="549" spans="5:5" x14ac:dyDescent="0.25">
      <c r="E549" s="12"/>
    </row>
    <row r="550" spans="5:5" x14ac:dyDescent="0.25">
      <c r="E550" s="12"/>
    </row>
    <row r="551" spans="5:5" x14ac:dyDescent="0.25">
      <c r="E551" s="12"/>
    </row>
    <row r="552" spans="5:5" x14ac:dyDescent="0.25">
      <c r="E552" s="12"/>
    </row>
    <row r="553" spans="5:5" x14ac:dyDescent="0.25">
      <c r="E553" s="12"/>
    </row>
    <row r="554" spans="5:5" x14ac:dyDescent="0.25">
      <c r="E554" s="12"/>
    </row>
    <row r="555" spans="5:5" x14ac:dyDescent="0.25">
      <c r="E555" s="12"/>
    </row>
    <row r="556" spans="5:5" x14ac:dyDescent="0.25">
      <c r="E556" s="12"/>
    </row>
    <row r="557" spans="5:5" x14ac:dyDescent="0.25">
      <c r="E557" s="12"/>
    </row>
    <row r="558" spans="5:5" x14ac:dyDescent="0.25">
      <c r="E558" s="12"/>
    </row>
    <row r="559" spans="5:5" x14ac:dyDescent="0.25">
      <c r="E559" s="12"/>
    </row>
    <row r="560" spans="5:5" x14ac:dyDescent="0.25">
      <c r="E560" s="12"/>
    </row>
    <row r="561" spans="5:5" x14ac:dyDescent="0.25">
      <c r="E561" s="12"/>
    </row>
    <row r="562" spans="5:5" x14ac:dyDescent="0.25">
      <c r="E562" s="12"/>
    </row>
    <row r="563" spans="5:5" x14ac:dyDescent="0.25">
      <c r="E563" s="12"/>
    </row>
    <row r="564" spans="5:5" x14ac:dyDescent="0.25">
      <c r="E564" s="12"/>
    </row>
    <row r="565" spans="5:5" x14ac:dyDescent="0.25">
      <c r="E565" s="12"/>
    </row>
    <row r="566" spans="5:5" x14ac:dyDescent="0.25">
      <c r="E566" s="12"/>
    </row>
    <row r="567" spans="5:5" x14ac:dyDescent="0.25">
      <c r="E567" s="12"/>
    </row>
    <row r="568" spans="5:5" x14ac:dyDescent="0.25">
      <c r="E568" s="12"/>
    </row>
    <row r="569" spans="5:5" x14ac:dyDescent="0.25">
      <c r="E569" s="12"/>
    </row>
    <row r="570" spans="5:5" x14ac:dyDescent="0.25">
      <c r="E570" s="12"/>
    </row>
    <row r="571" spans="5:5" x14ac:dyDescent="0.25">
      <c r="E571" s="12"/>
    </row>
    <row r="572" spans="5:5" x14ac:dyDescent="0.25">
      <c r="E572" s="12"/>
    </row>
    <row r="573" spans="5:5" x14ac:dyDescent="0.25">
      <c r="E573" s="12"/>
    </row>
    <row r="574" spans="5:5" x14ac:dyDescent="0.25">
      <c r="E574" s="12"/>
    </row>
    <row r="575" spans="5:5" x14ac:dyDescent="0.25">
      <c r="E575" s="12"/>
    </row>
    <row r="576" spans="5:5" x14ac:dyDescent="0.25">
      <c r="E576" s="12"/>
    </row>
    <row r="577" spans="5:5" x14ac:dyDescent="0.25">
      <c r="E577" s="12"/>
    </row>
    <row r="578" spans="5:5" x14ac:dyDescent="0.25">
      <c r="E578" s="12"/>
    </row>
    <row r="579" spans="5:5" x14ac:dyDescent="0.25">
      <c r="E579" s="12"/>
    </row>
    <row r="580" spans="5:5" x14ac:dyDescent="0.25">
      <c r="E580" s="12"/>
    </row>
    <row r="581" spans="5:5" x14ac:dyDescent="0.25">
      <c r="E581" s="12"/>
    </row>
    <row r="582" spans="5:5" x14ac:dyDescent="0.25">
      <c r="E582" s="12"/>
    </row>
    <row r="583" spans="5:5" x14ac:dyDescent="0.25">
      <c r="E583" s="12"/>
    </row>
    <row r="584" spans="5:5" x14ac:dyDescent="0.25">
      <c r="E584" s="12"/>
    </row>
    <row r="585" spans="5:5" x14ac:dyDescent="0.25">
      <c r="E585" s="12"/>
    </row>
    <row r="586" spans="5:5" x14ac:dyDescent="0.25">
      <c r="E586" s="12"/>
    </row>
    <row r="587" spans="5:5" x14ac:dyDescent="0.25">
      <c r="E587" s="12"/>
    </row>
    <row r="588" spans="5:5" x14ac:dyDescent="0.25">
      <c r="E588" s="12"/>
    </row>
    <row r="589" spans="5:5" x14ac:dyDescent="0.25">
      <c r="E589" s="12"/>
    </row>
    <row r="590" spans="5:5" x14ac:dyDescent="0.25">
      <c r="E590" s="12"/>
    </row>
    <row r="591" spans="5:5" x14ac:dyDescent="0.25">
      <c r="E591" s="12"/>
    </row>
    <row r="592" spans="5:5" x14ac:dyDescent="0.25">
      <c r="E592" s="12"/>
    </row>
    <row r="593" spans="5:5" x14ac:dyDescent="0.25">
      <c r="E593" s="12"/>
    </row>
    <row r="594" spans="5:5" x14ac:dyDescent="0.25">
      <c r="E594" s="12"/>
    </row>
    <row r="595" spans="5:5" x14ac:dyDescent="0.25">
      <c r="E595" s="12"/>
    </row>
    <row r="596" spans="5:5" x14ac:dyDescent="0.25">
      <c r="E596" s="12"/>
    </row>
    <row r="597" spans="5:5" x14ac:dyDescent="0.25">
      <c r="E597" s="12"/>
    </row>
    <row r="598" spans="5:5" x14ac:dyDescent="0.25">
      <c r="E598" s="12"/>
    </row>
    <row r="599" spans="5:5" x14ac:dyDescent="0.25">
      <c r="E599" s="12"/>
    </row>
    <row r="600" spans="5:5" x14ac:dyDescent="0.25">
      <c r="E600" s="12"/>
    </row>
    <row r="601" spans="5:5" x14ac:dyDescent="0.25">
      <c r="E601" s="12"/>
    </row>
    <row r="602" spans="5:5" x14ac:dyDescent="0.25">
      <c r="E602" s="12"/>
    </row>
    <row r="603" spans="5:5" x14ac:dyDescent="0.25">
      <c r="E603" s="12"/>
    </row>
    <row r="604" spans="5:5" x14ac:dyDescent="0.25">
      <c r="E604" s="12"/>
    </row>
    <row r="605" spans="5:5" x14ac:dyDescent="0.25">
      <c r="E605" s="12"/>
    </row>
    <row r="606" spans="5:5" x14ac:dyDescent="0.25">
      <c r="E606" s="12"/>
    </row>
    <row r="607" spans="5:5" x14ac:dyDescent="0.25">
      <c r="E607" s="12"/>
    </row>
    <row r="608" spans="5:5" x14ac:dyDescent="0.25">
      <c r="E608" s="12"/>
    </row>
    <row r="609" spans="5:5" x14ac:dyDescent="0.25">
      <c r="E609" s="12"/>
    </row>
    <row r="610" spans="5:5" x14ac:dyDescent="0.25">
      <c r="E610" s="12"/>
    </row>
    <row r="611" spans="5:5" x14ac:dyDescent="0.25">
      <c r="E611" s="12"/>
    </row>
    <row r="612" spans="5:5" x14ac:dyDescent="0.25">
      <c r="E612" s="12"/>
    </row>
    <row r="613" spans="5:5" x14ac:dyDescent="0.25">
      <c r="E613" s="12"/>
    </row>
    <row r="614" spans="5:5" x14ac:dyDescent="0.25">
      <c r="E614" s="12"/>
    </row>
    <row r="615" spans="5:5" x14ac:dyDescent="0.25">
      <c r="E615" s="12"/>
    </row>
    <row r="616" spans="5:5" x14ac:dyDescent="0.25">
      <c r="E616" s="12"/>
    </row>
    <row r="617" spans="5:5" x14ac:dyDescent="0.25">
      <c r="E617" s="12"/>
    </row>
    <row r="618" spans="5:5" x14ac:dyDescent="0.25">
      <c r="E618" s="12"/>
    </row>
    <row r="619" spans="5:5" x14ac:dyDescent="0.25">
      <c r="E619" s="12"/>
    </row>
    <row r="620" spans="5:5" x14ac:dyDescent="0.25">
      <c r="E620" s="12"/>
    </row>
    <row r="621" spans="5:5" x14ac:dyDescent="0.25">
      <c r="E621" s="12"/>
    </row>
    <row r="622" spans="5:5" x14ac:dyDescent="0.25">
      <c r="E622" s="12"/>
    </row>
    <row r="623" spans="5:5" x14ac:dyDescent="0.25">
      <c r="E623" s="12"/>
    </row>
    <row r="624" spans="5:5" x14ac:dyDescent="0.25">
      <c r="E624" s="12"/>
    </row>
    <row r="625" spans="5:5" x14ac:dyDescent="0.25">
      <c r="E625" s="12"/>
    </row>
    <row r="626" spans="5:5" x14ac:dyDescent="0.25">
      <c r="E626" s="12"/>
    </row>
    <row r="627" spans="5:5" x14ac:dyDescent="0.25">
      <c r="E627" s="12"/>
    </row>
    <row r="628" spans="5:5" x14ac:dyDescent="0.25">
      <c r="E628" s="12"/>
    </row>
    <row r="629" spans="5:5" x14ac:dyDescent="0.25">
      <c r="E629" s="12"/>
    </row>
    <row r="630" spans="5:5" x14ac:dyDescent="0.25">
      <c r="E630" s="12"/>
    </row>
    <row r="631" spans="5:5" x14ac:dyDescent="0.25">
      <c r="E631" s="12"/>
    </row>
    <row r="632" spans="5:5" x14ac:dyDescent="0.25">
      <c r="E632" s="12"/>
    </row>
    <row r="633" spans="5:5" x14ac:dyDescent="0.25">
      <c r="E633" s="12"/>
    </row>
    <row r="634" spans="5:5" x14ac:dyDescent="0.25">
      <c r="E634" s="12"/>
    </row>
    <row r="635" spans="5:5" x14ac:dyDescent="0.25">
      <c r="E635" s="12"/>
    </row>
    <row r="636" spans="5:5" x14ac:dyDescent="0.25">
      <c r="E636" s="12"/>
    </row>
    <row r="637" spans="5:5" x14ac:dyDescent="0.25">
      <c r="E637" s="12"/>
    </row>
    <row r="638" spans="5:5" x14ac:dyDescent="0.25">
      <c r="E638" s="12"/>
    </row>
    <row r="639" spans="5:5" x14ac:dyDescent="0.25">
      <c r="E639" s="12"/>
    </row>
    <row r="640" spans="5:5" x14ac:dyDescent="0.25">
      <c r="E640" s="12"/>
    </row>
    <row r="641" spans="5:5" x14ac:dyDescent="0.25">
      <c r="E641" s="12"/>
    </row>
    <row r="642" spans="5:5" x14ac:dyDescent="0.25">
      <c r="E642" s="12"/>
    </row>
    <row r="643" spans="5:5" x14ac:dyDescent="0.25">
      <c r="E643" s="12"/>
    </row>
    <row r="644" spans="5:5" x14ac:dyDescent="0.25">
      <c r="E644" s="12"/>
    </row>
    <row r="645" spans="5:5" x14ac:dyDescent="0.25">
      <c r="E645" s="12"/>
    </row>
    <row r="646" spans="5:5" x14ac:dyDescent="0.25">
      <c r="E646" s="12"/>
    </row>
    <row r="647" spans="5:5" x14ac:dyDescent="0.25">
      <c r="E647" s="12"/>
    </row>
    <row r="648" spans="5:5" x14ac:dyDescent="0.25">
      <c r="E648" s="12"/>
    </row>
    <row r="649" spans="5:5" x14ac:dyDescent="0.25">
      <c r="E649" s="12"/>
    </row>
    <row r="650" spans="5:5" x14ac:dyDescent="0.25">
      <c r="E650" s="12"/>
    </row>
    <row r="651" spans="5:5" x14ac:dyDescent="0.25">
      <c r="E651" s="12"/>
    </row>
    <row r="652" spans="5:5" x14ac:dyDescent="0.25">
      <c r="E652" s="12"/>
    </row>
    <row r="653" spans="5:5" x14ac:dyDescent="0.25">
      <c r="E653" s="12"/>
    </row>
    <row r="654" spans="5:5" x14ac:dyDescent="0.25">
      <c r="E654" s="12"/>
    </row>
    <row r="655" spans="5:5" x14ac:dyDescent="0.25">
      <c r="E655" s="12"/>
    </row>
    <row r="656" spans="5:5" x14ac:dyDescent="0.25">
      <c r="E656" s="12"/>
    </row>
    <row r="657" spans="5:5" x14ac:dyDescent="0.25">
      <c r="E657" s="12"/>
    </row>
    <row r="658" spans="5:5" x14ac:dyDescent="0.25">
      <c r="E658" s="12"/>
    </row>
    <row r="659" spans="5:5" x14ac:dyDescent="0.25">
      <c r="E659" s="12"/>
    </row>
    <row r="660" spans="5:5" x14ac:dyDescent="0.25">
      <c r="E660" s="12"/>
    </row>
    <row r="661" spans="5:5" x14ac:dyDescent="0.25">
      <c r="E661" s="12"/>
    </row>
    <row r="662" spans="5:5" x14ac:dyDescent="0.25">
      <c r="E662" s="12"/>
    </row>
    <row r="663" spans="5:5" x14ac:dyDescent="0.25">
      <c r="E663" s="12"/>
    </row>
    <row r="664" spans="5:5" x14ac:dyDescent="0.25">
      <c r="E664" s="12"/>
    </row>
    <row r="665" spans="5:5" x14ac:dyDescent="0.25">
      <c r="E665" s="12"/>
    </row>
    <row r="666" spans="5:5" x14ac:dyDescent="0.25">
      <c r="E666" s="12"/>
    </row>
    <row r="667" spans="5:5" x14ac:dyDescent="0.25">
      <c r="E667" s="12"/>
    </row>
    <row r="668" spans="5:5" x14ac:dyDescent="0.25">
      <c r="E668" s="12"/>
    </row>
    <row r="669" spans="5:5" x14ac:dyDescent="0.25">
      <c r="E669" s="12"/>
    </row>
    <row r="670" spans="5:5" x14ac:dyDescent="0.25">
      <c r="E670" s="12"/>
    </row>
    <row r="671" spans="5:5" x14ac:dyDescent="0.25">
      <c r="E671" s="12"/>
    </row>
    <row r="672" spans="5:5" x14ac:dyDescent="0.25">
      <c r="E672" s="12"/>
    </row>
    <row r="673" spans="5:5" x14ac:dyDescent="0.25">
      <c r="E673" s="12"/>
    </row>
    <row r="674" spans="5:5" x14ac:dyDescent="0.25">
      <c r="E674" s="12"/>
    </row>
    <row r="675" spans="5:5" x14ac:dyDescent="0.25">
      <c r="E675" s="12"/>
    </row>
    <row r="676" spans="5:5" x14ac:dyDescent="0.25">
      <c r="E676" s="12"/>
    </row>
    <row r="677" spans="5:5" x14ac:dyDescent="0.25">
      <c r="E677" s="12"/>
    </row>
    <row r="678" spans="5:5" x14ac:dyDescent="0.25">
      <c r="E678" s="12"/>
    </row>
    <row r="679" spans="5:5" x14ac:dyDescent="0.25">
      <c r="E679" s="12"/>
    </row>
    <row r="680" spans="5:5" x14ac:dyDescent="0.25">
      <c r="E680" s="12"/>
    </row>
    <row r="681" spans="5:5" x14ac:dyDescent="0.25">
      <c r="E681" s="12"/>
    </row>
    <row r="682" spans="5:5" x14ac:dyDescent="0.25">
      <c r="E682" s="12"/>
    </row>
    <row r="683" spans="5:5" x14ac:dyDescent="0.25">
      <c r="E683" s="12"/>
    </row>
    <row r="684" spans="5:5" x14ac:dyDescent="0.25">
      <c r="E684" s="12"/>
    </row>
    <row r="685" spans="5:5" x14ac:dyDescent="0.25">
      <c r="E685" s="12"/>
    </row>
    <row r="686" spans="5:5" x14ac:dyDescent="0.25">
      <c r="E686" s="12"/>
    </row>
    <row r="687" spans="5:5" x14ac:dyDescent="0.25">
      <c r="E687" s="12"/>
    </row>
    <row r="688" spans="5:5" x14ac:dyDescent="0.25">
      <c r="E688" s="12"/>
    </row>
    <row r="689" spans="5:5" x14ac:dyDescent="0.25">
      <c r="E689" s="12"/>
    </row>
    <row r="690" spans="5:5" x14ac:dyDescent="0.25">
      <c r="E690" s="12"/>
    </row>
    <row r="691" spans="5:5" x14ac:dyDescent="0.25">
      <c r="E691" s="12"/>
    </row>
    <row r="692" spans="5:5" x14ac:dyDescent="0.25">
      <c r="E692" s="12"/>
    </row>
    <row r="693" spans="5:5" x14ac:dyDescent="0.25">
      <c r="E693" s="12"/>
    </row>
    <row r="694" spans="5:5" x14ac:dyDescent="0.25">
      <c r="E694" s="12"/>
    </row>
    <row r="695" spans="5:5" x14ac:dyDescent="0.25">
      <c r="E695" s="12"/>
    </row>
    <row r="696" spans="5:5" x14ac:dyDescent="0.25">
      <c r="E696" s="12"/>
    </row>
    <row r="697" spans="5:5" x14ac:dyDescent="0.25">
      <c r="E697" s="12"/>
    </row>
    <row r="698" spans="5:5" x14ac:dyDescent="0.25">
      <c r="E698" s="12"/>
    </row>
    <row r="699" spans="5:5" x14ac:dyDescent="0.25">
      <c r="E699" s="12"/>
    </row>
    <row r="700" spans="5:5" x14ac:dyDescent="0.25">
      <c r="E700" s="12"/>
    </row>
    <row r="701" spans="5:5" x14ac:dyDescent="0.25">
      <c r="E701" s="12"/>
    </row>
    <row r="702" spans="5:5" x14ac:dyDescent="0.25">
      <c r="E702" s="12"/>
    </row>
    <row r="703" spans="5:5" x14ac:dyDescent="0.25">
      <c r="E703" s="12"/>
    </row>
    <row r="704" spans="5:5" x14ac:dyDescent="0.25">
      <c r="E704" s="12"/>
    </row>
    <row r="705" spans="5:5" x14ac:dyDescent="0.25">
      <c r="E705" s="12"/>
    </row>
    <row r="706" spans="5:5" x14ac:dyDescent="0.25">
      <c r="E706" s="12"/>
    </row>
  </sheetData>
  <protectedRanges>
    <protectedRange sqref="E55:E61 E63:E66 E68:E72 E19:E24 E26:E29 E31:E33 E35:E40 E43:E52" name="GASTOS 2"/>
    <protectedRange sqref="E150:E155 E194:E196 E157:E160 E198:E199 E163:E168 E170:E175 E177:E179 E181:E185 E187:E192" name="INGRESOS"/>
    <protectedRange sqref="E140:E141 E117 E55:E61 E63:E66 E68:E72 E74:E78 E80:E83 E85:E86 E88:E90 E130:E131 E93:E94 E96:E99 E102:E104 E114:E115 E119:E122 E12:E17 E145:E146 E133:E138 E124:E128 E143 E107:E112" name="GASTOS"/>
    <protectedRange sqref="E224:E227 E274:E280 E204:E207 E268:E272 E209:E212 E214:E217 E219:E222 E229:E234 E236:E240 E243:E247 E249:E266" name="CUENTA DE ORDEN"/>
  </protectedRanges>
  <mergeCells count="8">
    <mergeCell ref="D286:E286"/>
    <mergeCell ref="B2:E2"/>
    <mergeCell ref="B3:E3"/>
    <mergeCell ref="B4:E4"/>
    <mergeCell ref="B5:E5"/>
    <mergeCell ref="D285:E285"/>
    <mergeCell ref="B285:C285"/>
    <mergeCell ref="B286:C28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&amp;R&amp;"Arial,Negrita"&amp;12&amp;P</oddFooter>
  </headerFooter>
  <ignoredErrors>
    <ignoredError sqref="E95 E156 E180 E27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MOVIMIENTOS DIC-2019</vt:lpstr>
      <vt:lpstr>ESTADO DE SITUACIÓN FINANCIERA</vt:lpstr>
      <vt:lpstr>ESTADO DE RESULTADO INTEGRAL</vt:lpstr>
      <vt:lpstr>'ESTADO DE RESULTADO INTEGRAL'!Área_de_impresión</vt:lpstr>
      <vt:lpstr>'ESTADO DE SITUACIÓN FINANCIERA'!Área_de_impresión</vt:lpstr>
      <vt:lpstr>'ESTADO DE RESULTADO INTEGRAL'!Títulos_a_imprimir</vt:lpstr>
      <vt:lpstr>'ESTADO DE SITUACIÓN FINANCIERA'!Títulos_a_imprimir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BOLAÑOS</dc:creator>
  <cp:lastModifiedBy>Maycol</cp:lastModifiedBy>
  <cp:lastPrinted>2020-02-10T20:24:46Z</cp:lastPrinted>
  <dcterms:created xsi:type="dcterms:W3CDTF">2018-03-08T03:44:19Z</dcterms:created>
  <dcterms:modified xsi:type="dcterms:W3CDTF">2020-02-11T17:33:33Z</dcterms:modified>
</cp:coreProperties>
</file>