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yron\Documents\ATL CONSULTORES\ATL CONSULTORES\CLIENTES CONTABLES\CAPREMCI\CONTABILIDAD-2020\PRESUPUESTO-2020\"/>
    </mc:Choice>
  </mc:AlternateContent>
  <xr:revisionPtr revIDLastSave="0" documentId="13_ncr:1_{0470BD3A-419C-4348-A6AF-3122A550635B}" xr6:coauthVersionLast="45" xr6:coauthVersionMax="45" xr10:uidLastSave="{00000000-0000-0000-0000-000000000000}"/>
  <bookViews>
    <workbookView xWindow="-108" yWindow="-108" windowWidth="23256" windowHeight="12576" tabRatio="850" xr2:uid="{00000000-000D-0000-FFFF-FFFF00000000}"/>
  </bookViews>
  <sheets>
    <sheet name="PRESUPUESTO-2020 (BG)" sheetId="17" r:id="rId1"/>
    <sheet name="PRESUPUESTO-2020 (PYG)" sheetId="10" r:id="rId2"/>
  </sheets>
  <definedNames>
    <definedName name="_xlnm._FilterDatabase" localSheetId="0" hidden="1">'PRESUPUESTO-2020 (BG)'!$A$3:$O$267</definedName>
    <definedName name="_xlnm.Print_Area" localSheetId="0">'PRESUPUESTO-2020 (BG)'!$A$1:$O$280</definedName>
    <definedName name="_xlnm.Print_Area" localSheetId="1">'PRESUPUESTO-2020 (PYG)'!$A$1:$O$204</definedName>
    <definedName name="_xlnm.Print_Titles" localSheetId="0">'PRESUPUESTO-2020 (BG)'!$1:$3</definedName>
    <definedName name="_xlnm.Print_Titles" localSheetId="1">'PRESUPUESTO-2020 (PYG)'!$1:$3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17" l="1"/>
  <c r="E97" i="17" s="1"/>
  <c r="F97" i="17" s="1"/>
  <c r="G97" i="17" s="1"/>
  <c r="H97" i="17" s="1"/>
  <c r="I97" i="17" s="1"/>
  <c r="J97" i="17" s="1"/>
  <c r="K97" i="17" s="1"/>
  <c r="L97" i="17" s="1"/>
  <c r="M97" i="17" s="1"/>
  <c r="N97" i="17" s="1"/>
  <c r="O97" i="17" s="1"/>
  <c r="O75" i="17" l="1"/>
  <c r="E99" i="10" l="1"/>
  <c r="F99" i="10" s="1"/>
  <c r="G99" i="10" s="1"/>
  <c r="H99" i="10" s="1"/>
  <c r="I99" i="10" s="1"/>
  <c r="J99" i="10" s="1"/>
  <c r="K99" i="10" s="1"/>
  <c r="L99" i="10" s="1"/>
  <c r="M99" i="10" s="1"/>
  <c r="N99" i="10" s="1"/>
  <c r="D99" i="10"/>
  <c r="D119" i="10" l="1"/>
  <c r="E119" i="10" s="1"/>
  <c r="F119" i="10" s="1"/>
  <c r="G119" i="10" s="1"/>
  <c r="H119" i="10" s="1"/>
  <c r="I119" i="10" s="1"/>
  <c r="J119" i="10" s="1"/>
  <c r="K119" i="10" s="1"/>
  <c r="L119" i="10" s="1"/>
  <c r="M119" i="10" s="1"/>
  <c r="N119" i="10" s="1"/>
  <c r="D44" i="10"/>
  <c r="E44" i="10" s="1"/>
  <c r="F44" i="10" s="1"/>
  <c r="G44" i="10" s="1"/>
  <c r="H44" i="10" s="1"/>
  <c r="I44" i="10" s="1"/>
  <c r="J44" i="10" s="1"/>
  <c r="K44" i="10" s="1"/>
  <c r="L44" i="10" s="1"/>
  <c r="M44" i="10" s="1"/>
  <c r="D43" i="10"/>
  <c r="E43" i="10" s="1"/>
  <c r="F43" i="10" s="1"/>
  <c r="G43" i="10" s="1"/>
  <c r="H43" i="10" s="1"/>
  <c r="I43" i="10" s="1"/>
  <c r="J43" i="10" s="1"/>
  <c r="K43" i="10" s="1"/>
  <c r="L43" i="10" s="1"/>
  <c r="M43" i="10" s="1"/>
  <c r="E157" i="10"/>
  <c r="F157" i="10" s="1"/>
  <c r="G157" i="10" s="1"/>
  <c r="H157" i="10" s="1"/>
  <c r="I157" i="10" s="1"/>
  <c r="J157" i="10" s="1"/>
  <c r="K157" i="10" s="1"/>
  <c r="L157" i="10" s="1"/>
  <c r="M157" i="10" s="1"/>
  <c r="N157" i="10" s="1"/>
  <c r="D157" i="10"/>
  <c r="C157" i="10"/>
  <c r="J156" i="10"/>
  <c r="D148" i="10" l="1"/>
  <c r="E148" i="10" s="1"/>
  <c r="F148" i="10" s="1"/>
  <c r="G148" i="10" s="1"/>
  <c r="H148" i="10" s="1"/>
  <c r="I148" i="10" s="1"/>
  <c r="J148" i="10" s="1"/>
  <c r="K148" i="10" s="1"/>
  <c r="L148" i="10" s="1"/>
  <c r="M148" i="10" s="1"/>
  <c r="N148" i="10" s="1"/>
  <c r="E16" i="17" l="1"/>
  <c r="F16" i="17" s="1"/>
  <c r="G16" i="17" s="1"/>
  <c r="H16" i="17" s="1"/>
  <c r="I16" i="17" s="1"/>
  <c r="J16" i="17" s="1"/>
  <c r="K16" i="17" s="1"/>
  <c r="L16" i="17" s="1"/>
  <c r="M16" i="17" s="1"/>
  <c r="N16" i="17" s="1"/>
  <c r="O16" i="17" s="1"/>
  <c r="C57" i="10" l="1"/>
  <c r="D58" i="10"/>
  <c r="E58" i="10" s="1"/>
  <c r="F58" i="10" s="1"/>
  <c r="G58" i="10" s="1"/>
  <c r="D60" i="10"/>
  <c r="E60" i="10"/>
  <c r="D38" i="10"/>
  <c r="E38" i="10" s="1"/>
  <c r="F38" i="10" s="1"/>
  <c r="G38" i="10" s="1"/>
  <c r="H38" i="10" s="1"/>
  <c r="K240" i="17"/>
  <c r="K246" i="17"/>
  <c r="D96" i="17"/>
  <c r="D156" i="10"/>
  <c r="E156" i="10" s="1"/>
  <c r="D154" i="10"/>
  <c r="D147" i="10"/>
  <c r="D116" i="10"/>
  <c r="D115" i="10" s="1"/>
  <c r="D100" i="10" s="1"/>
  <c r="E116" i="10"/>
  <c r="F116" i="10" s="1"/>
  <c r="D84" i="10"/>
  <c r="E84" i="10" s="1"/>
  <c r="D77" i="10"/>
  <c r="D41" i="10"/>
  <c r="D40" i="10"/>
  <c r="E40" i="10" s="1"/>
  <c r="F40" i="10" s="1"/>
  <c r="O225" i="17"/>
  <c r="O192" i="17"/>
  <c r="O196" i="17"/>
  <c r="O196" i="10"/>
  <c r="O195" i="10"/>
  <c r="N194" i="10"/>
  <c r="M194" i="10"/>
  <c r="L194" i="10"/>
  <c r="L190" i="10"/>
  <c r="K194" i="10"/>
  <c r="J194" i="10"/>
  <c r="I194" i="10"/>
  <c r="H194" i="10"/>
  <c r="H190" i="10"/>
  <c r="G194" i="10"/>
  <c r="F194" i="10"/>
  <c r="E194" i="10"/>
  <c r="D194" i="10"/>
  <c r="D190" i="10"/>
  <c r="C194" i="10"/>
  <c r="O194" i="10"/>
  <c r="O193" i="10"/>
  <c r="O192" i="10"/>
  <c r="O191" i="10"/>
  <c r="N190" i="10"/>
  <c r="M190" i="10"/>
  <c r="K190" i="10"/>
  <c r="J190" i="10"/>
  <c r="I190" i="10"/>
  <c r="G190" i="10"/>
  <c r="F190" i="10"/>
  <c r="E190" i="10"/>
  <c r="C190" i="10"/>
  <c r="O189" i="10"/>
  <c r="O188" i="10"/>
  <c r="A185" i="10"/>
  <c r="A186" i="10"/>
  <c r="A187" i="10"/>
  <c r="A188" i="10"/>
  <c r="A189" i="10"/>
  <c r="O187" i="10"/>
  <c r="O186" i="10"/>
  <c r="O185" i="10"/>
  <c r="O184" i="10"/>
  <c r="N183" i="10"/>
  <c r="M183" i="10"/>
  <c r="L183" i="10"/>
  <c r="K183" i="10"/>
  <c r="J183" i="10"/>
  <c r="I183" i="10"/>
  <c r="H183" i="10"/>
  <c r="G183" i="10"/>
  <c r="F183" i="10"/>
  <c r="E183" i="10"/>
  <c r="D183" i="10"/>
  <c r="C183" i="10"/>
  <c r="O183" i="10"/>
  <c r="O182" i="10"/>
  <c r="O181" i="10"/>
  <c r="A179" i="10"/>
  <c r="A180" i="10"/>
  <c r="A181" i="10"/>
  <c r="O180" i="10"/>
  <c r="O179" i="10"/>
  <c r="O178" i="10"/>
  <c r="N177" i="10"/>
  <c r="M177" i="10"/>
  <c r="M159" i="10"/>
  <c r="M166" i="10"/>
  <c r="M173" i="10"/>
  <c r="M158" i="10"/>
  <c r="L177" i="10"/>
  <c r="K177" i="10"/>
  <c r="J177" i="10"/>
  <c r="I177" i="10"/>
  <c r="H177" i="10"/>
  <c r="G177" i="10"/>
  <c r="F177" i="10"/>
  <c r="E177" i="10"/>
  <c r="E159" i="10"/>
  <c r="E166" i="10"/>
  <c r="E173" i="10"/>
  <c r="E158" i="10"/>
  <c r="D177" i="10"/>
  <c r="C177" i="10"/>
  <c r="O176" i="10"/>
  <c r="A175" i="10"/>
  <c r="A176" i="10"/>
  <c r="O175" i="10"/>
  <c r="O174" i="10"/>
  <c r="N173" i="10"/>
  <c r="L173" i="10"/>
  <c r="K173" i="10"/>
  <c r="J173" i="10"/>
  <c r="I173" i="10"/>
  <c r="H173" i="10"/>
  <c r="G173" i="10"/>
  <c r="F173" i="10"/>
  <c r="D173" i="10"/>
  <c r="C173" i="10"/>
  <c r="O173" i="10"/>
  <c r="O172" i="10"/>
  <c r="O171" i="10"/>
  <c r="A168" i="10"/>
  <c r="A169" i="10"/>
  <c r="A170" i="10"/>
  <c r="A171" i="10"/>
  <c r="A172" i="10"/>
  <c r="O170" i="10"/>
  <c r="O169" i="10"/>
  <c r="O168" i="10"/>
  <c r="O167" i="10"/>
  <c r="N166" i="10"/>
  <c r="N159" i="10"/>
  <c r="N158" i="10"/>
  <c r="L166" i="10"/>
  <c r="K166" i="10"/>
  <c r="J166" i="10"/>
  <c r="J159" i="10"/>
  <c r="J158" i="10"/>
  <c r="I166" i="10"/>
  <c r="H166" i="10"/>
  <c r="G166" i="10"/>
  <c r="F166" i="10"/>
  <c r="F159" i="10"/>
  <c r="F158" i="10"/>
  <c r="D166" i="10"/>
  <c r="C166" i="10"/>
  <c r="O165" i="10"/>
  <c r="O164" i="10"/>
  <c r="O163" i="10"/>
  <c r="O162" i="10"/>
  <c r="A161" i="10"/>
  <c r="A162" i="10"/>
  <c r="A163" i="10"/>
  <c r="A164" i="10"/>
  <c r="A165" i="10"/>
  <c r="O161" i="10"/>
  <c r="O160" i="10"/>
  <c r="L159" i="10"/>
  <c r="L158" i="10"/>
  <c r="K159" i="10"/>
  <c r="I159" i="10"/>
  <c r="H159" i="10"/>
  <c r="H158" i="10"/>
  <c r="G159" i="10"/>
  <c r="D159" i="10"/>
  <c r="D158" i="10"/>
  <c r="C159" i="10"/>
  <c r="O159" i="10"/>
  <c r="I158" i="10"/>
  <c r="O157" i="10"/>
  <c r="O155" i="10"/>
  <c r="A155" i="10"/>
  <c r="A156" i="10"/>
  <c r="C153" i="10"/>
  <c r="O152" i="10"/>
  <c r="O151" i="10"/>
  <c r="O150" i="10"/>
  <c r="A148" i="10"/>
  <c r="A149" i="10"/>
  <c r="A150" i="10"/>
  <c r="A151" i="10"/>
  <c r="A152" i="10"/>
  <c r="O149" i="10"/>
  <c r="O148" i="10"/>
  <c r="C146" i="10"/>
  <c r="D143" i="10"/>
  <c r="E143" i="10" s="1"/>
  <c r="O142" i="10"/>
  <c r="C141" i="10"/>
  <c r="C139" i="10" s="1"/>
  <c r="O140" i="10"/>
  <c r="O138" i="10"/>
  <c r="O137" i="10"/>
  <c r="N136" i="10"/>
  <c r="M136" i="10"/>
  <c r="L136" i="10"/>
  <c r="K136" i="10"/>
  <c r="J136" i="10"/>
  <c r="I136" i="10"/>
  <c r="H136" i="10"/>
  <c r="G136" i="10"/>
  <c r="F136" i="10"/>
  <c r="E136" i="10"/>
  <c r="D136" i="10"/>
  <c r="C136" i="10"/>
  <c r="O135" i="10"/>
  <c r="O134" i="10"/>
  <c r="O133" i="10"/>
  <c r="A131" i="10"/>
  <c r="A132" i="10"/>
  <c r="A133" i="10"/>
  <c r="A134" i="10"/>
  <c r="O132" i="10"/>
  <c r="O131" i="10"/>
  <c r="O130" i="10"/>
  <c r="N129" i="10"/>
  <c r="M129" i="10"/>
  <c r="L129" i="10"/>
  <c r="K129" i="10"/>
  <c r="J129" i="10"/>
  <c r="I129" i="10"/>
  <c r="H129" i="10"/>
  <c r="G129" i="10"/>
  <c r="F129" i="10"/>
  <c r="E129" i="10"/>
  <c r="D129" i="10"/>
  <c r="C129" i="10"/>
  <c r="O128" i="10"/>
  <c r="O127" i="10"/>
  <c r="N126" i="10"/>
  <c r="M126" i="10"/>
  <c r="L126" i="10"/>
  <c r="K126" i="10"/>
  <c r="J126" i="10"/>
  <c r="I126" i="10"/>
  <c r="H126" i="10"/>
  <c r="G126" i="10"/>
  <c r="F126" i="10"/>
  <c r="E126" i="10"/>
  <c r="D126" i="10"/>
  <c r="C126" i="10"/>
  <c r="O125" i="10"/>
  <c r="O124" i="10"/>
  <c r="A122" i="10"/>
  <c r="A123" i="10"/>
  <c r="A124" i="10"/>
  <c r="O123" i="10"/>
  <c r="O122" i="10"/>
  <c r="O121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O120" i="10"/>
  <c r="O119" i="10"/>
  <c r="O118" i="10"/>
  <c r="A117" i="10"/>
  <c r="A118" i="10"/>
  <c r="O117" i="10"/>
  <c r="C115" i="10"/>
  <c r="O114" i="10"/>
  <c r="O113" i="10"/>
  <c r="O112" i="10"/>
  <c r="O111" i="10"/>
  <c r="N111" i="10"/>
  <c r="M111" i="10"/>
  <c r="L111" i="10"/>
  <c r="K111" i="10"/>
  <c r="J111" i="10"/>
  <c r="I111" i="10"/>
  <c r="H111" i="10"/>
  <c r="G111" i="10"/>
  <c r="F111" i="10"/>
  <c r="E111" i="10"/>
  <c r="D111" i="10"/>
  <c r="C111" i="10"/>
  <c r="O110" i="10"/>
  <c r="A110" i="10"/>
  <c r="O109" i="10"/>
  <c r="N108" i="10"/>
  <c r="M108" i="10"/>
  <c r="L108" i="10"/>
  <c r="K108" i="10"/>
  <c r="J108" i="10"/>
  <c r="I108" i="10"/>
  <c r="H108" i="10"/>
  <c r="G108" i="10"/>
  <c r="F108" i="10"/>
  <c r="E108" i="10"/>
  <c r="D108" i="10"/>
  <c r="C108" i="10"/>
  <c r="O107" i="10"/>
  <c r="O106" i="10"/>
  <c r="A103" i="10"/>
  <c r="A104" i="10"/>
  <c r="A105" i="10"/>
  <c r="A106" i="10"/>
  <c r="A107" i="10"/>
  <c r="O105" i="10"/>
  <c r="O104" i="10"/>
  <c r="O103" i="10"/>
  <c r="O102" i="10"/>
  <c r="N101" i="10"/>
  <c r="M101" i="10"/>
  <c r="L101" i="10"/>
  <c r="K101" i="10"/>
  <c r="J101" i="10"/>
  <c r="I101" i="10"/>
  <c r="H101" i="10"/>
  <c r="G101" i="10"/>
  <c r="F101" i="10"/>
  <c r="E101" i="10"/>
  <c r="D101" i="10"/>
  <c r="C101" i="10"/>
  <c r="O99" i="10"/>
  <c r="D98" i="10"/>
  <c r="E98" i="10"/>
  <c r="A98" i="10"/>
  <c r="D94" i="10"/>
  <c r="E94" i="10"/>
  <c r="F94" i="10"/>
  <c r="G94" i="10"/>
  <c r="H94" i="10"/>
  <c r="I94" i="10"/>
  <c r="J94" i="10"/>
  <c r="K94" i="10"/>
  <c r="L94" i="10"/>
  <c r="M94" i="10"/>
  <c r="N94" i="10"/>
  <c r="O93" i="10"/>
  <c r="D92" i="10"/>
  <c r="E92" i="10"/>
  <c r="F92" i="10"/>
  <c r="F90" i="10"/>
  <c r="O91" i="10"/>
  <c r="C90" i="10"/>
  <c r="C87" i="10"/>
  <c r="C86" i="10"/>
  <c r="O89" i="10"/>
  <c r="A89" i="10"/>
  <c r="O88" i="10"/>
  <c r="N87" i="10"/>
  <c r="M87" i="10"/>
  <c r="L87" i="10"/>
  <c r="K87" i="10"/>
  <c r="J87" i="10"/>
  <c r="I87" i="10"/>
  <c r="H87" i="10"/>
  <c r="G87" i="10"/>
  <c r="F87" i="10"/>
  <c r="E87" i="10"/>
  <c r="D87" i="10"/>
  <c r="O87" i="10"/>
  <c r="D85" i="10"/>
  <c r="E85" i="10" s="1"/>
  <c r="A84" i="10"/>
  <c r="D83" i="10"/>
  <c r="C82" i="10"/>
  <c r="D81" i="10"/>
  <c r="E81" i="10" s="1"/>
  <c r="A81" i="10"/>
  <c r="D80" i="10"/>
  <c r="D79" i="10" s="1"/>
  <c r="C79" i="10"/>
  <c r="O78" i="10"/>
  <c r="A76" i="10"/>
  <c r="A77" i="10"/>
  <c r="A78" i="10"/>
  <c r="D76" i="10"/>
  <c r="E76" i="10"/>
  <c r="F76" i="10"/>
  <c r="G76" i="10" s="1"/>
  <c r="D75" i="10"/>
  <c r="O73" i="10"/>
  <c r="O72" i="10"/>
  <c r="O71" i="10"/>
  <c r="A70" i="10"/>
  <c r="A71" i="10"/>
  <c r="A72" i="10"/>
  <c r="O70" i="10"/>
  <c r="D69" i="10"/>
  <c r="E69" i="10"/>
  <c r="E68" i="10"/>
  <c r="C68" i="10"/>
  <c r="O67" i="10"/>
  <c r="O66" i="10"/>
  <c r="D65" i="10"/>
  <c r="E65" i="10" s="1"/>
  <c r="A64" i="10"/>
  <c r="A65" i="10"/>
  <c r="A66" i="10"/>
  <c r="D64" i="10"/>
  <c r="E64" i="10" s="1"/>
  <c r="F64" i="10" s="1"/>
  <c r="O63" i="10"/>
  <c r="C62" i="10"/>
  <c r="O61" i="10"/>
  <c r="O59" i="10"/>
  <c r="A59" i="10"/>
  <c r="A60" i="10"/>
  <c r="A61" i="10"/>
  <c r="D56" i="10"/>
  <c r="E56" i="10"/>
  <c r="F56" i="10" s="1"/>
  <c r="G56" i="10" s="1"/>
  <c r="H56" i="10" s="1"/>
  <c r="I56" i="10" s="1"/>
  <c r="J56" i="10" s="1"/>
  <c r="K56" i="10" s="1"/>
  <c r="L56" i="10" s="1"/>
  <c r="M56" i="10" s="1"/>
  <c r="N56" i="10" s="1"/>
  <c r="D55" i="10"/>
  <c r="D49" i="10" s="1"/>
  <c r="D54" i="10"/>
  <c r="E54" i="10"/>
  <c r="F54" i="10" s="1"/>
  <c r="D53" i="10"/>
  <c r="D52" i="10"/>
  <c r="E52" i="10" s="1"/>
  <c r="F52" i="10" s="1"/>
  <c r="G52" i="10" s="1"/>
  <c r="H52" i="10" s="1"/>
  <c r="I52" i="10" s="1"/>
  <c r="J52" i="10" s="1"/>
  <c r="K52" i="10" s="1"/>
  <c r="L52" i="10" s="1"/>
  <c r="M52" i="10" s="1"/>
  <c r="N52" i="10" s="1"/>
  <c r="D51" i="10"/>
  <c r="A51" i="10"/>
  <c r="A52" i="10"/>
  <c r="A53" i="10"/>
  <c r="A54" i="10"/>
  <c r="A55" i="10"/>
  <c r="D50" i="10"/>
  <c r="E50" i="10"/>
  <c r="C49" i="10"/>
  <c r="D47" i="10"/>
  <c r="E47" i="10"/>
  <c r="F47" i="10"/>
  <c r="G47" i="10" s="1"/>
  <c r="O46" i="10"/>
  <c r="D45" i="10"/>
  <c r="E45" i="10" s="1"/>
  <c r="O44" i="10"/>
  <c r="O43" i="10"/>
  <c r="A39" i="10"/>
  <c r="A40" i="10"/>
  <c r="A41" i="10"/>
  <c r="A42" i="10"/>
  <c r="A43" i="10"/>
  <c r="A44" i="10"/>
  <c r="A45" i="10"/>
  <c r="A46" i="10"/>
  <c r="D39" i="10"/>
  <c r="E39" i="10" s="1"/>
  <c r="F39" i="10" s="1"/>
  <c r="G39" i="10" s="1"/>
  <c r="O35" i="10"/>
  <c r="O34" i="10"/>
  <c r="O33" i="10"/>
  <c r="O32" i="10"/>
  <c r="A31" i="10"/>
  <c r="A32" i="10"/>
  <c r="A33" i="10"/>
  <c r="A34" i="10"/>
  <c r="A35" i="10"/>
  <c r="O31" i="10"/>
  <c r="O30" i="10"/>
  <c r="N29" i="10"/>
  <c r="N6" i="10"/>
  <c r="N13" i="10"/>
  <c r="N20" i="10"/>
  <c r="N25" i="10"/>
  <c r="N5" i="10"/>
  <c r="M29" i="10"/>
  <c r="L29" i="10"/>
  <c r="K29" i="10"/>
  <c r="J29" i="10"/>
  <c r="J6" i="10"/>
  <c r="J13" i="10"/>
  <c r="J20" i="10"/>
  <c r="J25" i="10"/>
  <c r="J5" i="10"/>
  <c r="I29" i="10"/>
  <c r="H29" i="10"/>
  <c r="G29" i="10"/>
  <c r="F29" i="10"/>
  <c r="E29" i="10"/>
  <c r="D29" i="10"/>
  <c r="C29" i="10"/>
  <c r="O28" i="10"/>
  <c r="O27" i="10"/>
  <c r="A27" i="10"/>
  <c r="A28" i="10"/>
  <c r="O26" i="10"/>
  <c r="M25" i="10"/>
  <c r="L25" i="10"/>
  <c r="K25" i="10"/>
  <c r="I25" i="10"/>
  <c r="H25" i="10"/>
  <c r="G25" i="10"/>
  <c r="F25" i="10"/>
  <c r="E25" i="10"/>
  <c r="D25" i="10"/>
  <c r="C25" i="10"/>
  <c r="O24" i="10"/>
  <c r="O23" i="10"/>
  <c r="O22" i="10"/>
  <c r="A22" i="10"/>
  <c r="A23" i="10"/>
  <c r="A24" i="10"/>
  <c r="O21" i="10"/>
  <c r="M20" i="10"/>
  <c r="L20" i="10"/>
  <c r="K20" i="10"/>
  <c r="I20" i="10"/>
  <c r="H20" i="10"/>
  <c r="G20" i="10"/>
  <c r="F20" i="10"/>
  <c r="E20" i="10"/>
  <c r="D20" i="10"/>
  <c r="C20" i="10"/>
  <c r="O20" i="10"/>
  <c r="O19" i="10"/>
  <c r="O18" i="10"/>
  <c r="O17" i="10"/>
  <c r="O16" i="10"/>
  <c r="O15" i="10"/>
  <c r="A15" i="10"/>
  <c r="A16" i="10"/>
  <c r="A17" i="10"/>
  <c r="A18" i="10"/>
  <c r="A19" i="10"/>
  <c r="O14" i="10"/>
  <c r="M13" i="10"/>
  <c r="L13" i="10"/>
  <c r="K13" i="10"/>
  <c r="I13" i="10"/>
  <c r="H13" i="10"/>
  <c r="G13" i="10"/>
  <c r="F13" i="10"/>
  <c r="E13" i="10"/>
  <c r="D13" i="10"/>
  <c r="C13" i="10"/>
  <c r="O12" i="10"/>
  <c r="O11" i="10"/>
  <c r="O10" i="10"/>
  <c r="O9" i="10"/>
  <c r="O8" i="10"/>
  <c r="A8" i="10"/>
  <c r="A9" i="10"/>
  <c r="A10" i="10"/>
  <c r="A11" i="10"/>
  <c r="A12" i="10"/>
  <c r="O7" i="10"/>
  <c r="M6" i="10"/>
  <c r="L6" i="10"/>
  <c r="L5" i="10"/>
  <c r="K6" i="10"/>
  <c r="I6" i="10"/>
  <c r="I5" i="10"/>
  <c r="H6" i="10"/>
  <c r="H5" i="10"/>
  <c r="G6" i="10"/>
  <c r="F6" i="10"/>
  <c r="E6" i="10"/>
  <c r="E5" i="10"/>
  <c r="D6" i="10"/>
  <c r="D5" i="10"/>
  <c r="C6" i="10"/>
  <c r="M5" i="10"/>
  <c r="F5" i="10"/>
  <c r="A264" i="17"/>
  <c r="A265" i="17" s="1"/>
  <c r="A266" i="17" s="1"/>
  <c r="O259" i="17"/>
  <c r="N259" i="17"/>
  <c r="M259" i="17"/>
  <c r="L259" i="17"/>
  <c r="K259" i="17"/>
  <c r="J259" i="17"/>
  <c r="I259" i="17"/>
  <c r="H259" i="17"/>
  <c r="G259" i="17"/>
  <c r="F259" i="17"/>
  <c r="E259" i="17"/>
  <c r="D259" i="17"/>
  <c r="O256" i="17"/>
  <c r="N256" i="17"/>
  <c r="M256" i="17"/>
  <c r="L256" i="17"/>
  <c r="K256" i="17"/>
  <c r="J256" i="17"/>
  <c r="I256" i="17"/>
  <c r="H256" i="17"/>
  <c r="G256" i="17"/>
  <c r="F256" i="17"/>
  <c r="E256" i="17"/>
  <c r="D256" i="17"/>
  <c r="O254" i="17"/>
  <c r="N254" i="17"/>
  <c r="M254" i="17"/>
  <c r="L254" i="17"/>
  <c r="K254" i="17"/>
  <c r="J254" i="17"/>
  <c r="I254" i="17"/>
  <c r="H254" i="17"/>
  <c r="G254" i="17"/>
  <c r="F254" i="17"/>
  <c r="E254" i="17"/>
  <c r="D254" i="17"/>
  <c r="A248" i="17"/>
  <c r="O246" i="17"/>
  <c r="N246" i="17"/>
  <c r="M246" i="17"/>
  <c r="L246" i="17"/>
  <c r="J246" i="17"/>
  <c r="I246" i="17"/>
  <c r="H246" i="17"/>
  <c r="G246" i="17"/>
  <c r="F246" i="17"/>
  <c r="E246" i="17"/>
  <c r="D246" i="17"/>
  <c r="A242" i="17"/>
  <c r="O240" i="17"/>
  <c r="N240" i="17"/>
  <c r="M240" i="17"/>
  <c r="L240" i="17"/>
  <c r="J240" i="17"/>
  <c r="I240" i="17"/>
  <c r="H240" i="17"/>
  <c r="G240" i="17"/>
  <c r="F240" i="17"/>
  <c r="E240" i="17"/>
  <c r="D240" i="17"/>
  <c r="D238" i="17"/>
  <c r="E238" i="17" s="1"/>
  <c r="F238" i="17" s="1"/>
  <c r="G238" i="17" s="1"/>
  <c r="H238" i="17" s="1"/>
  <c r="I238" i="17" s="1"/>
  <c r="J238" i="17" s="1"/>
  <c r="K238" i="17" s="1"/>
  <c r="L238" i="17" s="1"/>
  <c r="M238" i="17" s="1"/>
  <c r="N238" i="17" s="1"/>
  <c r="O238" i="17" s="1"/>
  <c r="D234" i="17"/>
  <c r="E234" i="17" s="1"/>
  <c r="D233" i="17"/>
  <c r="D232" i="17"/>
  <c r="E232" i="17" s="1"/>
  <c r="F232" i="17" s="1"/>
  <c r="G232" i="17" s="1"/>
  <c r="H232" i="17" s="1"/>
  <c r="I232" i="17" s="1"/>
  <c r="J232" i="17" s="1"/>
  <c r="K232" i="17" s="1"/>
  <c r="L232" i="17" s="1"/>
  <c r="M232" i="17" s="1"/>
  <c r="N232" i="17" s="1"/>
  <c r="O232" i="17" s="1"/>
  <c r="A232" i="17"/>
  <c r="A233" i="17" s="1"/>
  <c r="A234" i="17" s="1"/>
  <c r="A235" i="17" s="1"/>
  <c r="A236" i="17" s="1"/>
  <c r="A237" i="17" s="1"/>
  <c r="A227" i="17"/>
  <c r="A228" i="17" s="1"/>
  <c r="N225" i="17"/>
  <c r="M225" i="17"/>
  <c r="L225" i="17"/>
  <c r="K225" i="17"/>
  <c r="J225" i="17"/>
  <c r="I225" i="17"/>
  <c r="H225" i="17"/>
  <c r="G225" i="17"/>
  <c r="F225" i="17"/>
  <c r="E225" i="17"/>
  <c r="D225" i="17"/>
  <c r="A219" i="17"/>
  <c r="A220" i="17" s="1"/>
  <c r="A221" i="17" s="1"/>
  <c r="A222" i="17" s="1"/>
  <c r="A223" i="17" s="1"/>
  <c r="D216" i="17"/>
  <c r="E216" i="17" s="1"/>
  <c r="D213" i="17"/>
  <c r="E213" i="17" s="1"/>
  <c r="A213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A207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D204" i="17"/>
  <c r="E204" i="17" s="1"/>
  <c r="F204" i="17" s="1"/>
  <c r="G204" i="17" s="1"/>
  <c r="H204" i="17" s="1"/>
  <c r="I204" i="17" s="1"/>
  <c r="J204" i="17" s="1"/>
  <c r="K204" i="17" s="1"/>
  <c r="L204" i="17" s="1"/>
  <c r="M204" i="17" s="1"/>
  <c r="N204" i="17" s="1"/>
  <c r="O204" i="17" s="1"/>
  <c r="A198" i="17"/>
  <c r="A199" i="17" s="1"/>
  <c r="N196" i="17"/>
  <c r="M196" i="17"/>
  <c r="L196" i="17"/>
  <c r="K196" i="17"/>
  <c r="J196" i="17"/>
  <c r="I196" i="17"/>
  <c r="H196" i="17"/>
  <c r="G196" i="17"/>
  <c r="F196" i="17"/>
  <c r="E196" i="17"/>
  <c r="E192" i="17"/>
  <c r="D196" i="17"/>
  <c r="A194" i="17"/>
  <c r="A195" i="17" s="1"/>
  <c r="N192" i="17"/>
  <c r="M192" i="17"/>
  <c r="M191" i="17" s="1"/>
  <c r="L192" i="17"/>
  <c r="K192" i="17"/>
  <c r="J192" i="17"/>
  <c r="I192" i="17"/>
  <c r="H192" i="17"/>
  <c r="G192" i="17"/>
  <c r="F192" i="17"/>
  <c r="D192" i="17"/>
  <c r="A187" i="17"/>
  <c r="A188" i="17" s="1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A182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A166" i="17"/>
  <c r="A167" i="17" s="1"/>
  <c r="A168" i="17" s="1"/>
  <c r="A169" i="17" s="1"/>
  <c r="A170" i="17" s="1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D162" i="17"/>
  <c r="E162" i="17" s="1"/>
  <c r="F162" i="17" s="1"/>
  <c r="G162" i="17" s="1"/>
  <c r="H162" i="17" s="1"/>
  <c r="I162" i="17" s="1"/>
  <c r="J162" i="17" s="1"/>
  <c r="K162" i="17" s="1"/>
  <c r="L162" i="17" s="1"/>
  <c r="M162" i="17" s="1"/>
  <c r="N162" i="17" s="1"/>
  <c r="O162" i="17" s="1"/>
  <c r="A161" i="17"/>
  <c r="D160" i="17"/>
  <c r="E160" i="17" s="1"/>
  <c r="A154" i="17"/>
  <c r="A155" i="17" s="1"/>
  <c r="A156" i="17" s="1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A147" i="17"/>
  <c r="A148" i="17" s="1"/>
  <c r="A149" i="17" s="1"/>
  <c r="O145" i="17"/>
  <c r="O138" i="17" s="1"/>
  <c r="N145" i="17"/>
  <c r="N138" i="17" s="1"/>
  <c r="M145" i="17"/>
  <c r="L145" i="17"/>
  <c r="L138" i="17" s="1"/>
  <c r="K145" i="17"/>
  <c r="K138" i="17" s="1"/>
  <c r="J145" i="17"/>
  <c r="J138" i="17" s="1"/>
  <c r="I145" i="17"/>
  <c r="I138" i="17" s="1"/>
  <c r="H145" i="17"/>
  <c r="H138" i="17" s="1"/>
  <c r="G145" i="17"/>
  <c r="G138" i="17" s="1"/>
  <c r="F145" i="17"/>
  <c r="F138" i="17" s="1"/>
  <c r="E145" i="17"/>
  <c r="E138" i="17" s="1"/>
  <c r="D145" i="17"/>
  <c r="D138" i="17" s="1"/>
  <c r="A140" i="17"/>
  <c r="A141" i="17" s="1"/>
  <c r="A142" i="17" s="1"/>
  <c r="A143" i="17" s="1"/>
  <c r="M138" i="17"/>
  <c r="A133" i="17"/>
  <c r="A134" i="17" s="1"/>
  <c r="A135" i="17" s="1"/>
  <c r="A136" i="17" s="1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D130" i="17"/>
  <c r="E130" i="17" s="1"/>
  <c r="F130" i="17" s="1"/>
  <c r="G130" i="17" s="1"/>
  <c r="H130" i="17" s="1"/>
  <c r="I130" i="17" s="1"/>
  <c r="J130" i="17" s="1"/>
  <c r="K130" i="17" s="1"/>
  <c r="L130" i="17" s="1"/>
  <c r="M130" i="17" s="1"/>
  <c r="N130" i="17" s="1"/>
  <c r="O130" i="17" s="1"/>
  <c r="D129" i="17"/>
  <c r="E129" i="17" s="1"/>
  <c r="F129" i="17" s="1"/>
  <c r="G129" i="17" s="1"/>
  <c r="H129" i="17" s="1"/>
  <c r="I129" i="17" s="1"/>
  <c r="J129" i="17" s="1"/>
  <c r="K129" i="17" s="1"/>
  <c r="L129" i="17" s="1"/>
  <c r="M129" i="17" s="1"/>
  <c r="N129" i="17" s="1"/>
  <c r="O129" i="17" s="1"/>
  <c r="D128" i="17"/>
  <c r="D127" i="17"/>
  <c r="E127" i="17" s="1"/>
  <c r="A127" i="17"/>
  <c r="A128" i="17" s="1"/>
  <c r="A129" i="17" s="1"/>
  <c r="D126" i="17"/>
  <c r="E126" i="17" s="1"/>
  <c r="F126" i="17" s="1"/>
  <c r="G126" i="17" s="1"/>
  <c r="H126" i="17" s="1"/>
  <c r="I126" i="17" s="1"/>
  <c r="A123" i="17"/>
  <c r="A124" i="17" s="1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A117" i="17"/>
  <c r="O115" i="17"/>
  <c r="N115" i="17"/>
  <c r="N110" i="17"/>
  <c r="M115" i="17"/>
  <c r="L115" i="17"/>
  <c r="K115" i="17"/>
  <c r="J115" i="17"/>
  <c r="I115" i="17"/>
  <c r="I110" i="17"/>
  <c r="H115" i="17"/>
  <c r="G115" i="17"/>
  <c r="F115" i="17"/>
  <c r="E115" i="17"/>
  <c r="D115" i="17"/>
  <c r="D110" i="17"/>
  <c r="A112" i="17"/>
  <c r="A113" i="17" s="1"/>
  <c r="A114" i="17" s="1"/>
  <c r="O110" i="17"/>
  <c r="M110" i="17"/>
  <c r="L110" i="17"/>
  <c r="K110" i="17"/>
  <c r="J110" i="17"/>
  <c r="H110" i="17"/>
  <c r="H109" i="17" s="1"/>
  <c r="G110" i="17"/>
  <c r="F110" i="17"/>
  <c r="F109" i="17"/>
  <c r="E110" i="17"/>
  <c r="A105" i="17"/>
  <c r="A106" i="17" s="1"/>
  <c r="A107" i="17" s="1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D102" i="17"/>
  <c r="D98" i="17" s="1"/>
  <c r="A100" i="17"/>
  <c r="A101" i="17" s="1"/>
  <c r="A97" i="17"/>
  <c r="A90" i="17"/>
  <c r="A91" i="17" s="1"/>
  <c r="A92" i="17" s="1"/>
  <c r="A93" i="17" s="1"/>
  <c r="A94" i="17" s="1"/>
  <c r="O88" i="17"/>
  <c r="N88" i="17"/>
  <c r="M88" i="17"/>
  <c r="L88" i="17"/>
  <c r="K88" i="17"/>
  <c r="J88" i="17"/>
  <c r="I88" i="17"/>
  <c r="H88" i="17"/>
  <c r="G88" i="17"/>
  <c r="F88" i="17"/>
  <c r="E88" i="17"/>
  <c r="D88" i="17"/>
  <c r="D86" i="17"/>
  <c r="D84" i="17" s="1"/>
  <c r="A86" i="17"/>
  <c r="A82" i="17"/>
  <c r="A83" i="17" s="1"/>
  <c r="O80" i="17"/>
  <c r="N80" i="17"/>
  <c r="M80" i="17"/>
  <c r="L80" i="17"/>
  <c r="K80" i="17"/>
  <c r="J80" i="17"/>
  <c r="I80" i="17"/>
  <c r="H80" i="17"/>
  <c r="G80" i="17"/>
  <c r="F80" i="17"/>
  <c r="E80" i="17"/>
  <c r="D80" i="17"/>
  <c r="D73" i="17"/>
  <c r="A75" i="17"/>
  <c r="A76" i="17" s="1"/>
  <c r="A77" i="17" s="1"/>
  <c r="A78" i="17" s="1"/>
  <c r="A79" i="17" s="1"/>
  <c r="D70" i="17"/>
  <c r="E70" i="17" s="1"/>
  <c r="F70" i="17" s="1"/>
  <c r="G70" i="17" s="1"/>
  <c r="H70" i="17" s="1"/>
  <c r="I70" i="17" s="1"/>
  <c r="J70" i="17" s="1"/>
  <c r="K70" i="17" s="1"/>
  <c r="L70" i="17" s="1"/>
  <c r="M70" i="17" s="1"/>
  <c r="N70" i="17" s="1"/>
  <c r="O70" i="17" s="1"/>
  <c r="A69" i="17"/>
  <c r="A70" i="17" s="1"/>
  <c r="D68" i="17"/>
  <c r="E68" i="17" s="1"/>
  <c r="D55" i="17"/>
  <c r="E55" i="17" s="1"/>
  <c r="D57" i="17"/>
  <c r="E57" i="17" s="1"/>
  <c r="F57" i="17" s="1"/>
  <c r="G57" i="17" s="1"/>
  <c r="H57" i="17" s="1"/>
  <c r="I57" i="17" s="1"/>
  <c r="J57" i="17" s="1"/>
  <c r="K57" i="17" s="1"/>
  <c r="L57" i="17" s="1"/>
  <c r="M57" i="17" s="1"/>
  <c r="N57" i="17" s="1"/>
  <c r="O57" i="17" s="1"/>
  <c r="D58" i="17"/>
  <c r="E58" i="17" s="1"/>
  <c r="F58" i="17" s="1"/>
  <c r="G58" i="17" s="1"/>
  <c r="H58" i="17" s="1"/>
  <c r="I58" i="17" s="1"/>
  <c r="J58" i="17" s="1"/>
  <c r="K58" i="17" s="1"/>
  <c r="L58" i="17" s="1"/>
  <c r="M58" i="17" s="1"/>
  <c r="N58" i="17" s="1"/>
  <c r="O58" i="17" s="1"/>
  <c r="D63" i="17"/>
  <c r="E63" i="17" s="1"/>
  <c r="F63" i="17" s="1"/>
  <c r="G63" i="17" s="1"/>
  <c r="H63" i="17" s="1"/>
  <c r="I63" i="17" s="1"/>
  <c r="J63" i="17" s="1"/>
  <c r="K63" i="17" s="1"/>
  <c r="L63" i="17" s="1"/>
  <c r="M63" i="17" s="1"/>
  <c r="N63" i="17" s="1"/>
  <c r="O63" i="17" s="1"/>
  <c r="D66" i="17"/>
  <c r="E66" i="17" s="1"/>
  <c r="F66" i="17" s="1"/>
  <c r="G66" i="17" s="1"/>
  <c r="H66" i="17" s="1"/>
  <c r="I66" i="17" s="1"/>
  <c r="J66" i="17" s="1"/>
  <c r="K66" i="17" s="1"/>
  <c r="L66" i="17" s="1"/>
  <c r="M66" i="17" s="1"/>
  <c r="N66" i="17" s="1"/>
  <c r="O66" i="17" s="1"/>
  <c r="A56" i="17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48" i="17"/>
  <c r="A49" i="17" s="1"/>
  <c r="A50" i="17" s="1"/>
  <c r="A51" i="17" s="1"/>
  <c r="A52" i="17" s="1"/>
  <c r="O46" i="17"/>
  <c r="N46" i="17"/>
  <c r="M46" i="17"/>
  <c r="L46" i="17"/>
  <c r="K46" i="17"/>
  <c r="J46" i="17"/>
  <c r="I46" i="17"/>
  <c r="H46" i="17"/>
  <c r="G46" i="17"/>
  <c r="F46" i="17"/>
  <c r="E46" i="17"/>
  <c r="D46" i="17"/>
  <c r="A45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A42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A38" i="17"/>
  <c r="A39" i="17" s="1"/>
  <c r="O36" i="17"/>
  <c r="N36" i="17"/>
  <c r="M36" i="17"/>
  <c r="L36" i="17"/>
  <c r="K36" i="17"/>
  <c r="J36" i="17"/>
  <c r="I36" i="17"/>
  <c r="H36" i="17"/>
  <c r="G36" i="17"/>
  <c r="F36" i="17"/>
  <c r="E36" i="17"/>
  <c r="D36" i="17"/>
  <c r="A32" i="17"/>
  <c r="A33" i="17" s="1"/>
  <c r="A34" i="17" s="1"/>
  <c r="A35" i="17" s="1"/>
  <c r="O30" i="17"/>
  <c r="N30" i="17"/>
  <c r="M30" i="17"/>
  <c r="L30" i="17"/>
  <c r="K30" i="17"/>
  <c r="J30" i="17"/>
  <c r="I30" i="17"/>
  <c r="I15" i="17"/>
  <c r="I24" i="17"/>
  <c r="H30" i="17"/>
  <c r="G30" i="17"/>
  <c r="F30" i="17"/>
  <c r="E30" i="17"/>
  <c r="D30" i="17"/>
  <c r="A26" i="17"/>
  <c r="A27" i="17" s="1"/>
  <c r="A28" i="17" s="1"/>
  <c r="O24" i="17"/>
  <c r="N24" i="17"/>
  <c r="M24" i="17"/>
  <c r="L24" i="17"/>
  <c r="K24" i="17"/>
  <c r="J24" i="17"/>
  <c r="H24" i="17"/>
  <c r="H15" i="17"/>
  <c r="G24" i="17"/>
  <c r="F24" i="17"/>
  <c r="E24" i="17"/>
  <c r="E15" i="17"/>
  <c r="D24" i="17"/>
  <c r="A17" i="17"/>
  <c r="A18" i="17" s="1"/>
  <c r="A19" i="17" s="1"/>
  <c r="A20" i="17" s="1"/>
  <c r="A21" i="17" s="1"/>
  <c r="A22" i="17" s="1"/>
  <c r="D15" i="17"/>
  <c r="A11" i="17"/>
  <c r="A12" i="17" s="1"/>
  <c r="O9" i="17"/>
  <c r="N9" i="17"/>
  <c r="M9" i="17"/>
  <c r="L9" i="17"/>
  <c r="K9" i="17"/>
  <c r="I9" i="17"/>
  <c r="H9" i="17"/>
  <c r="G9" i="17"/>
  <c r="F9" i="17"/>
  <c r="E9" i="17"/>
  <c r="D8" i="17"/>
  <c r="E8" i="17" s="1"/>
  <c r="D9" i="17"/>
  <c r="A8" i="17"/>
  <c r="O108" i="10"/>
  <c r="E102" i="17"/>
  <c r="F102" i="17" s="1"/>
  <c r="F98" i="17" s="1"/>
  <c r="G92" i="10"/>
  <c r="G90" i="10"/>
  <c r="G86" i="10"/>
  <c r="E90" i="10"/>
  <c r="E86" i="10"/>
  <c r="F86" i="10"/>
  <c r="D90" i="10"/>
  <c r="D86" i="10"/>
  <c r="D68" i="10"/>
  <c r="O13" i="10"/>
  <c r="O25" i="10"/>
  <c r="O29" i="10"/>
  <c r="F50" i="10"/>
  <c r="G50" i="10" s="1"/>
  <c r="F98" i="10"/>
  <c r="G98" i="10"/>
  <c r="H98" i="10"/>
  <c r="I98" i="10"/>
  <c r="J98" i="10"/>
  <c r="K98" i="10"/>
  <c r="L98" i="10"/>
  <c r="M98" i="10"/>
  <c r="N98" i="10"/>
  <c r="O190" i="10"/>
  <c r="O94" i="10"/>
  <c r="F69" i="10"/>
  <c r="E75" i="10"/>
  <c r="F75" i="10" s="1"/>
  <c r="C5" i="10"/>
  <c r="G5" i="10"/>
  <c r="K5" i="10"/>
  <c r="O6" i="10"/>
  <c r="O126" i="10"/>
  <c r="O129" i="10"/>
  <c r="O136" i="10"/>
  <c r="C158" i="10"/>
  <c r="G158" i="10"/>
  <c r="K158" i="10"/>
  <c r="O166" i="10"/>
  <c r="O177" i="10"/>
  <c r="E83" i="10"/>
  <c r="C100" i="10"/>
  <c r="O101" i="10"/>
  <c r="F15" i="17"/>
  <c r="D217" i="17"/>
  <c r="E224" i="17"/>
  <c r="F224" i="17" s="1"/>
  <c r="F217" i="17" s="1"/>
  <c r="H92" i="10"/>
  <c r="I92" i="10"/>
  <c r="J92" i="10"/>
  <c r="O158" i="10"/>
  <c r="O98" i="10"/>
  <c r="F83" i="10"/>
  <c r="O5" i="10"/>
  <c r="G69" i="10"/>
  <c r="F68" i="10"/>
  <c r="G15" i="17"/>
  <c r="I90" i="10"/>
  <c r="I86" i="10"/>
  <c r="H90" i="10"/>
  <c r="H86" i="10"/>
  <c r="H69" i="10"/>
  <c r="G68" i="10"/>
  <c r="G83" i="10"/>
  <c r="J90" i="10"/>
  <c r="J86" i="10"/>
  <c r="K92" i="10"/>
  <c r="I69" i="10"/>
  <c r="H68" i="10"/>
  <c r="K90" i="10"/>
  <c r="K86" i="10"/>
  <c r="L92" i="10"/>
  <c r="H83" i="10"/>
  <c r="I68" i="10"/>
  <c r="J69" i="10"/>
  <c r="M92" i="10"/>
  <c r="L90" i="10"/>
  <c r="L86" i="10"/>
  <c r="I83" i="10"/>
  <c r="J15" i="17"/>
  <c r="J68" i="10"/>
  <c r="K69" i="10"/>
  <c r="J83" i="10"/>
  <c r="N92" i="10"/>
  <c r="N90" i="10"/>
  <c r="M90" i="10"/>
  <c r="M86" i="10"/>
  <c r="O92" i="10"/>
  <c r="K15" i="17"/>
  <c r="N86" i="10"/>
  <c r="O86" i="10"/>
  <c r="O90" i="10"/>
  <c r="L69" i="10"/>
  <c r="K68" i="10"/>
  <c r="K83" i="10"/>
  <c r="L15" i="17"/>
  <c r="M69" i="10"/>
  <c r="L68" i="10"/>
  <c r="L83" i="10"/>
  <c r="M15" i="17"/>
  <c r="M83" i="10"/>
  <c r="M68" i="10"/>
  <c r="N69" i="10"/>
  <c r="N83" i="10"/>
  <c r="N68" i="10"/>
  <c r="O68" i="10"/>
  <c r="O69" i="10"/>
  <c r="N74" i="17"/>
  <c r="O74" i="17" s="1"/>
  <c r="O83" i="10"/>
  <c r="D250" i="17"/>
  <c r="E250" i="17"/>
  <c r="E239" i="17" s="1"/>
  <c r="E233" i="17"/>
  <c r="F233" i="17" s="1"/>
  <c r="G233" i="17" s="1"/>
  <c r="H233" i="17" s="1"/>
  <c r="I233" i="17" s="1"/>
  <c r="J233" i="17" s="1"/>
  <c r="K233" i="17" s="1"/>
  <c r="L233" i="17" s="1"/>
  <c r="M233" i="17" s="1"/>
  <c r="F85" i="10" l="1"/>
  <c r="G85" i="10" s="1"/>
  <c r="H85" i="10" s="1"/>
  <c r="I85" i="10" s="1"/>
  <c r="J85" i="10" s="1"/>
  <c r="K85" i="10" s="1"/>
  <c r="L85" i="10" s="1"/>
  <c r="M85" i="10" s="1"/>
  <c r="N85" i="10" s="1"/>
  <c r="E55" i="10"/>
  <c r="F55" i="10" s="1"/>
  <c r="G55" i="10" s="1"/>
  <c r="H55" i="10" s="1"/>
  <c r="I55" i="10" s="1"/>
  <c r="J55" i="10" s="1"/>
  <c r="K55" i="10" s="1"/>
  <c r="L55" i="10" s="1"/>
  <c r="M55" i="10" s="1"/>
  <c r="N55" i="10" s="1"/>
  <c r="H76" i="10"/>
  <c r="I76" i="10" s="1"/>
  <c r="J76" i="10" s="1"/>
  <c r="K76" i="10" s="1"/>
  <c r="L76" i="10" s="1"/>
  <c r="M76" i="10" s="1"/>
  <c r="N76" i="10" s="1"/>
  <c r="E80" i="10"/>
  <c r="F80" i="10" s="1"/>
  <c r="D62" i="10"/>
  <c r="E57" i="10"/>
  <c r="D57" i="10"/>
  <c r="G54" i="10"/>
  <c r="H54" i="10" s="1"/>
  <c r="I54" i="10" s="1"/>
  <c r="J54" i="10" s="1"/>
  <c r="K54" i="10" s="1"/>
  <c r="L54" i="10" s="1"/>
  <c r="M54" i="10" s="1"/>
  <c r="N54" i="10" s="1"/>
  <c r="O54" i="10"/>
  <c r="H50" i="10"/>
  <c r="O53" i="10"/>
  <c r="O52" i="10"/>
  <c r="O56" i="10"/>
  <c r="E51" i="10"/>
  <c r="E53" i="10"/>
  <c r="F53" i="10" s="1"/>
  <c r="G53" i="10" s="1"/>
  <c r="H53" i="10" s="1"/>
  <c r="I53" i="10" s="1"/>
  <c r="J53" i="10" s="1"/>
  <c r="K53" i="10" s="1"/>
  <c r="L53" i="10" s="1"/>
  <c r="M53" i="10" s="1"/>
  <c r="N53" i="10" s="1"/>
  <c r="H47" i="10"/>
  <c r="I47" i="10" s="1"/>
  <c r="J47" i="10" s="1"/>
  <c r="K47" i="10" s="1"/>
  <c r="L47" i="10" s="1"/>
  <c r="M47" i="10" s="1"/>
  <c r="O47" i="10"/>
  <c r="F143" i="10"/>
  <c r="E141" i="10"/>
  <c r="E139" i="10" s="1"/>
  <c r="D141" i="10"/>
  <c r="D82" i="10"/>
  <c r="E82" i="10"/>
  <c r="F84" i="10"/>
  <c r="F81" i="10"/>
  <c r="G81" i="10" s="1"/>
  <c r="H81" i="10" s="1"/>
  <c r="I81" i="10" s="1"/>
  <c r="J81" i="10" s="1"/>
  <c r="K81" i="10" s="1"/>
  <c r="L81" i="10" s="1"/>
  <c r="M81" i="10" s="1"/>
  <c r="N81" i="10" s="1"/>
  <c r="F79" i="10"/>
  <c r="G80" i="10"/>
  <c r="E79" i="10"/>
  <c r="G75" i="10"/>
  <c r="H75" i="10" s="1"/>
  <c r="I75" i="10" s="1"/>
  <c r="J75" i="10" s="1"/>
  <c r="K75" i="10" s="1"/>
  <c r="L75" i="10" s="1"/>
  <c r="M75" i="10" s="1"/>
  <c r="O75" i="10" s="1"/>
  <c r="D74" i="10"/>
  <c r="F65" i="10"/>
  <c r="G65" i="10" s="1"/>
  <c r="H65" i="10" s="1"/>
  <c r="I65" i="10" s="1"/>
  <c r="J65" i="10" s="1"/>
  <c r="K65" i="10" s="1"/>
  <c r="L65" i="10" s="1"/>
  <c r="M65" i="10" s="1"/>
  <c r="N65" i="10" s="1"/>
  <c r="E62" i="10"/>
  <c r="G64" i="10"/>
  <c r="F60" i="10"/>
  <c r="H58" i="10"/>
  <c r="F45" i="10"/>
  <c r="G45" i="10" s="1"/>
  <c r="H45" i="10" s="1"/>
  <c r="I45" i="10" s="1"/>
  <c r="J45" i="10" s="1"/>
  <c r="K45" i="10" s="1"/>
  <c r="L45" i="10" s="1"/>
  <c r="M45" i="10" s="1"/>
  <c r="G116" i="10"/>
  <c r="F115" i="10"/>
  <c r="F100" i="10" s="1"/>
  <c r="E115" i="10"/>
  <c r="E100" i="10" s="1"/>
  <c r="H39" i="10"/>
  <c r="I39" i="10" s="1"/>
  <c r="J39" i="10" s="1"/>
  <c r="K39" i="10" s="1"/>
  <c r="L39" i="10" s="1"/>
  <c r="M39" i="10" s="1"/>
  <c r="F156" i="10"/>
  <c r="H156" i="10" s="1"/>
  <c r="I156" i="10" s="1"/>
  <c r="K156" i="10" s="1"/>
  <c r="L156" i="10" s="1"/>
  <c r="M156" i="10" s="1"/>
  <c r="N156" i="10" s="1"/>
  <c r="O156" i="10"/>
  <c r="D153" i="10"/>
  <c r="E154" i="10"/>
  <c r="F154" i="10" s="1"/>
  <c r="J154" i="10" s="1"/>
  <c r="E147" i="10"/>
  <c r="D146" i="10"/>
  <c r="M109" i="17"/>
  <c r="N191" i="17"/>
  <c r="F73" i="17"/>
  <c r="D67" i="17"/>
  <c r="D54" i="17" s="1"/>
  <c r="E98" i="17"/>
  <c r="J191" i="17"/>
  <c r="D180" i="17"/>
  <c r="L109" i="17"/>
  <c r="K109" i="17"/>
  <c r="D125" i="17"/>
  <c r="D120" i="17" s="1"/>
  <c r="H191" i="17"/>
  <c r="D109" i="17"/>
  <c r="N109" i="17"/>
  <c r="K191" i="17"/>
  <c r="L14" i="17"/>
  <c r="J109" i="17"/>
  <c r="D191" i="17"/>
  <c r="E109" i="17"/>
  <c r="D95" i="17"/>
  <c r="D72" i="17" s="1"/>
  <c r="E217" i="17"/>
  <c r="L191" i="17"/>
  <c r="E215" i="17"/>
  <c r="F216" i="17"/>
  <c r="D239" i="17"/>
  <c r="D215" i="17"/>
  <c r="D179" i="17"/>
  <c r="J14" i="17"/>
  <c r="F14" i="17"/>
  <c r="D14" i="17"/>
  <c r="K14" i="17"/>
  <c r="E14" i="17"/>
  <c r="O109" i="17"/>
  <c r="M14" i="17"/>
  <c r="D159" i="17"/>
  <c r="D151" i="17" s="1"/>
  <c r="E128" i="17"/>
  <c r="F128" i="17" s="1"/>
  <c r="G128" i="17" s="1"/>
  <c r="H128" i="17" s="1"/>
  <c r="I128" i="17" s="1"/>
  <c r="J128" i="17" s="1"/>
  <c r="K128" i="17" s="1"/>
  <c r="L128" i="17" s="1"/>
  <c r="M128" i="17" s="1"/>
  <c r="N128" i="17" s="1"/>
  <c r="O128" i="17" s="1"/>
  <c r="E96" i="17"/>
  <c r="G109" i="17"/>
  <c r="F191" i="17"/>
  <c r="E191" i="17"/>
  <c r="G191" i="17"/>
  <c r="I109" i="17"/>
  <c r="I191" i="17"/>
  <c r="D230" i="17"/>
  <c r="D211" i="17"/>
  <c r="O191" i="17"/>
  <c r="H14" i="17"/>
  <c r="G14" i="17"/>
  <c r="I14" i="17"/>
  <c r="C145" i="10"/>
  <c r="C144" i="10" s="1"/>
  <c r="D145" i="10"/>
  <c r="D144" i="10" s="1"/>
  <c r="F153" i="10"/>
  <c r="E153" i="10"/>
  <c r="F127" i="17"/>
  <c r="F8" i="17"/>
  <c r="E6" i="17"/>
  <c r="E5" i="17" s="1"/>
  <c r="E211" i="17"/>
  <c r="F213" i="17"/>
  <c r="J126" i="17"/>
  <c r="F250" i="17"/>
  <c r="F239" i="17" s="1"/>
  <c r="E159" i="17"/>
  <c r="E151" i="17" s="1"/>
  <c r="F160" i="17"/>
  <c r="E201" i="17"/>
  <c r="N15" i="17"/>
  <c r="N14" i="17" s="1"/>
  <c r="O15" i="17"/>
  <c r="O14" i="17" s="1"/>
  <c r="F55" i="17"/>
  <c r="E230" i="17"/>
  <c r="F234" i="17"/>
  <c r="F68" i="17"/>
  <c r="E67" i="17"/>
  <c r="E54" i="17" s="1"/>
  <c r="N233" i="17"/>
  <c r="D6" i="17"/>
  <c r="D5" i="17" s="1"/>
  <c r="G102" i="17"/>
  <c r="D201" i="17"/>
  <c r="E86" i="17"/>
  <c r="G224" i="17"/>
  <c r="I38" i="10"/>
  <c r="E41" i="10"/>
  <c r="D42" i="10"/>
  <c r="E42" i="10" s="1"/>
  <c r="F42" i="10" s="1"/>
  <c r="G42" i="10" s="1"/>
  <c r="H42" i="10" s="1"/>
  <c r="I42" i="10" s="1"/>
  <c r="J42" i="10" s="1"/>
  <c r="K42" i="10" s="1"/>
  <c r="L42" i="10" s="1"/>
  <c r="M42" i="10" s="1"/>
  <c r="E77" i="10"/>
  <c r="C97" i="10"/>
  <c r="G40" i="10"/>
  <c r="H40" i="10" s="1"/>
  <c r="I40" i="10" s="1"/>
  <c r="J40" i="10" s="1"/>
  <c r="K40" i="10" s="1"/>
  <c r="L40" i="10" s="1"/>
  <c r="M40" i="10" s="1"/>
  <c r="C37" i="10"/>
  <c r="C74" i="10"/>
  <c r="D97" i="10"/>
  <c r="D96" i="10" s="1"/>
  <c r="D95" i="10" s="1"/>
  <c r="O85" i="10" l="1"/>
  <c r="O55" i="10"/>
  <c r="O76" i="10"/>
  <c r="F62" i="10"/>
  <c r="D48" i="10"/>
  <c r="O65" i="10"/>
  <c r="F51" i="10"/>
  <c r="E49" i="10"/>
  <c r="I50" i="10"/>
  <c r="D139" i="10"/>
  <c r="G143" i="10"/>
  <c r="F141" i="10"/>
  <c r="F139" i="10" s="1"/>
  <c r="F82" i="10"/>
  <c r="G84" i="10"/>
  <c r="O81" i="10"/>
  <c r="G79" i="10"/>
  <c r="H80" i="10"/>
  <c r="G62" i="10"/>
  <c r="H64" i="10"/>
  <c r="G60" i="10"/>
  <c r="F57" i="10"/>
  <c r="I58" i="10"/>
  <c r="O45" i="10"/>
  <c r="H116" i="10"/>
  <c r="G115" i="10"/>
  <c r="G100" i="10" s="1"/>
  <c r="O39" i="10"/>
  <c r="E146" i="10"/>
  <c r="E145" i="10" s="1"/>
  <c r="F147" i="10"/>
  <c r="O42" i="10"/>
  <c r="E73" i="17"/>
  <c r="E125" i="17"/>
  <c r="E120" i="17" s="1"/>
  <c r="E180" i="17"/>
  <c r="E179" i="17" s="1"/>
  <c r="D200" i="17"/>
  <c r="G73" i="17"/>
  <c r="F180" i="17"/>
  <c r="F179" i="17" s="1"/>
  <c r="F96" i="17"/>
  <c r="E95" i="17"/>
  <c r="E200" i="17"/>
  <c r="F215" i="17"/>
  <c r="G216" i="17"/>
  <c r="G147" i="10"/>
  <c r="F146" i="10"/>
  <c r="F145" i="10" s="1"/>
  <c r="F144" i="10" s="1"/>
  <c r="H154" i="10"/>
  <c r="G153" i="10"/>
  <c r="F211" i="17"/>
  <c r="G213" i="17"/>
  <c r="G250" i="17"/>
  <c r="G239" i="17" s="1"/>
  <c r="G180" i="17"/>
  <c r="G179" i="17" s="1"/>
  <c r="O233" i="17"/>
  <c r="F201" i="17"/>
  <c r="G8" i="17"/>
  <c r="F6" i="17"/>
  <c r="F5" i="17" s="1"/>
  <c r="G160" i="17"/>
  <c r="F159" i="17"/>
  <c r="F151" i="17" s="1"/>
  <c r="H102" i="17"/>
  <c r="G98" i="17"/>
  <c r="K126" i="17"/>
  <c r="G68" i="17"/>
  <c r="F67" i="17"/>
  <c r="F54" i="17" s="1"/>
  <c r="H224" i="17"/>
  <c r="G217" i="17"/>
  <c r="F230" i="17"/>
  <c r="G234" i="17"/>
  <c r="G127" i="17"/>
  <c r="F125" i="17"/>
  <c r="F120" i="17" s="1"/>
  <c r="F86" i="17"/>
  <c r="E84" i="17"/>
  <c r="G55" i="17"/>
  <c r="C96" i="10"/>
  <c r="E97" i="10"/>
  <c r="E96" i="10" s="1"/>
  <c r="E95" i="10" s="1"/>
  <c r="E74" i="10"/>
  <c r="F77" i="10"/>
  <c r="O40" i="10"/>
  <c r="E37" i="10"/>
  <c r="E36" i="10" s="1"/>
  <c r="F41" i="10"/>
  <c r="D37" i="10"/>
  <c r="D36" i="10" s="1"/>
  <c r="J38" i="10"/>
  <c r="C48" i="10"/>
  <c r="C36" i="10"/>
  <c r="E48" i="10" l="1"/>
  <c r="E4" i="10" s="1"/>
  <c r="J50" i="10"/>
  <c r="G51" i="10"/>
  <c r="F49" i="10"/>
  <c r="D4" i="10"/>
  <c r="D197" i="10" s="1"/>
  <c r="H143" i="10"/>
  <c r="G141" i="10"/>
  <c r="G139" i="10" s="1"/>
  <c r="G82" i="10"/>
  <c r="H84" i="10"/>
  <c r="I80" i="10"/>
  <c r="H79" i="10"/>
  <c r="H62" i="10"/>
  <c r="I64" i="10"/>
  <c r="H60" i="10"/>
  <c r="G57" i="10"/>
  <c r="J58" i="10"/>
  <c r="I116" i="10"/>
  <c r="H115" i="10"/>
  <c r="H100" i="10" s="1"/>
  <c r="E72" i="17"/>
  <c r="G215" i="17"/>
  <c r="H216" i="17"/>
  <c r="G96" i="17"/>
  <c r="F95" i="17"/>
  <c r="H73" i="17"/>
  <c r="G146" i="10"/>
  <c r="G145" i="10" s="1"/>
  <c r="G144" i="10" s="1"/>
  <c r="H147" i="10"/>
  <c r="H153" i="10"/>
  <c r="I154" i="10"/>
  <c r="E144" i="10"/>
  <c r="H250" i="17"/>
  <c r="H239" i="17" s="1"/>
  <c r="L126" i="17"/>
  <c r="F200" i="17"/>
  <c r="H217" i="17"/>
  <c r="I224" i="17"/>
  <c r="G211" i="17"/>
  <c r="H213" i="17"/>
  <c r="G67" i="17"/>
  <c r="G54" i="17" s="1"/>
  <c r="H68" i="17"/>
  <c r="G86" i="17"/>
  <c r="F84" i="17"/>
  <c r="H234" i="17"/>
  <c r="G230" i="17"/>
  <c r="H55" i="17"/>
  <c r="H127" i="17"/>
  <c r="G125" i="17"/>
  <c r="G120" i="17" s="1"/>
  <c r="H160" i="17"/>
  <c r="G159" i="17"/>
  <c r="G151" i="17" s="1"/>
  <c r="G6" i="17"/>
  <c r="G5" i="17" s="1"/>
  <c r="H8" i="17"/>
  <c r="H180" i="17"/>
  <c r="H179" i="17" s="1"/>
  <c r="I102" i="17"/>
  <c r="H98" i="17"/>
  <c r="G201" i="17"/>
  <c r="K38" i="10"/>
  <c r="G77" i="10"/>
  <c r="F74" i="10"/>
  <c r="F97" i="10"/>
  <c r="F96" i="10" s="1"/>
  <c r="F95" i="10" s="1"/>
  <c r="C95" i="10"/>
  <c r="G41" i="10"/>
  <c r="F37" i="10"/>
  <c r="H51" i="10" l="1"/>
  <c r="G49" i="10"/>
  <c r="K50" i="10"/>
  <c r="F48" i="10"/>
  <c r="H141" i="10"/>
  <c r="I143" i="10"/>
  <c r="I84" i="10"/>
  <c r="H82" i="10"/>
  <c r="J80" i="10"/>
  <c r="I79" i="10"/>
  <c r="J64" i="10"/>
  <c r="I62" i="10"/>
  <c r="I60" i="10"/>
  <c r="H57" i="10"/>
  <c r="K58" i="10"/>
  <c r="J116" i="10"/>
  <c r="I115" i="10"/>
  <c r="F72" i="17"/>
  <c r="H96" i="17"/>
  <c r="G95" i="17"/>
  <c r="I73" i="17"/>
  <c r="H215" i="17"/>
  <c r="I216" i="17"/>
  <c r="H146" i="10"/>
  <c r="H145" i="10" s="1"/>
  <c r="H144" i="10" s="1"/>
  <c r="I147" i="10"/>
  <c r="E197" i="10"/>
  <c r="I153" i="10"/>
  <c r="I98" i="17"/>
  <c r="J102" i="17"/>
  <c r="J224" i="17"/>
  <c r="I217" i="17"/>
  <c r="I68" i="17"/>
  <c r="H67" i="17"/>
  <c r="H54" i="17" s="1"/>
  <c r="I127" i="17"/>
  <c r="H125" i="17"/>
  <c r="H120" i="17" s="1"/>
  <c r="I250" i="17"/>
  <c r="I239" i="17" s="1"/>
  <c r="I55" i="17"/>
  <c r="H6" i="17"/>
  <c r="H5" i="17" s="1"/>
  <c r="I8" i="17"/>
  <c r="H201" i="17"/>
  <c r="I234" i="17"/>
  <c r="H230" i="17"/>
  <c r="G200" i="17"/>
  <c r="M126" i="17"/>
  <c r="I180" i="17"/>
  <c r="I179" i="17" s="1"/>
  <c r="I213" i="17"/>
  <c r="H211" i="17"/>
  <c r="I160" i="17"/>
  <c r="H159" i="17"/>
  <c r="H151" i="17" s="1"/>
  <c r="H86" i="17"/>
  <c r="G84" i="17"/>
  <c r="F36" i="10"/>
  <c r="L38" i="10"/>
  <c r="C4" i="10"/>
  <c r="H77" i="10"/>
  <c r="G97" i="10"/>
  <c r="G74" i="10"/>
  <c r="H41" i="10"/>
  <c r="G37" i="10"/>
  <c r="G36" i="10" s="1"/>
  <c r="I51" i="10" l="1"/>
  <c r="H49" i="10"/>
  <c r="L50" i="10"/>
  <c r="J143" i="10"/>
  <c r="I141" i="10"/>
  <c r="I139" i="10" s="1"/>
  <c r="H139" i="10"/>
  <c r="J84" i="10"/>
  <c r="I82" i="10"/>
  <c r="J79" i="10"/>
  <c r="K80" i="10"/>
  <c r="K64" i="10"/>
  <c r="J62" i="10"/>
  <c r="J60" i="10"/>
  <c r="I57" i="10"/>
  <c r="L58" i="10"/>
  <c r="I100" i="10"/>
  <c r="J115" i="10"/>
  <c r="J100" i="10" s="1"/>
  <c r="K116" i="10"/>
  <c r="G72" i="17"/>
  <c r="I215" i="17"/>
  <c r="J216" i="17"/>
  <c r="J73" i="17"/>
  <c r="H200" i="17"/>
  <c r="I96" i="17"/>
  <c r="H95" i="17"/>
  <c r="J147" i="10"/>
  <c r="I146" i="10"/>
  <c r="I145" i="10" s="1"/>
  <c r="J153" i="10"/>
  <c r="K154" i="10"/>
  <c r="J180" i="17"/>
  <c r="J179" i="17" s="1"/>
  <c r="J55" i="17"/>
  <c r="J8" i="17"/>
  <c r="I6" i="17"/>
  <c r="I5" i="17" s="1"/>
  <c r="J68" i="17"/>
  <c r="I67" i="17"/>
  <c r="I54" i="17" s="1"/>
  <c r="N126" i="17"/>
  <c r="I86" i="17"/>
  <c r="H84" i="17"/>
  <c r="J127" i="17"/>
  <c r="I125" i="17"/>
  <c r="I120" i="17" s="1"/>
  <c r="I159" i="17"/>
  <c r="I151" i="17" s="1"/>
  <c r="J160" i="17"/>
  <c r="I230" i="17"/>
  <c r="J234" i="17"/>
  <c r="I201" i="17"/>
  <c r="I211" i="17"/>
  <c r="J213" i="17"/>
  <c r="K224" i="17"/>
  <c r="J217" i="17"/>
  <c r="J98" i="17"/>
  <c r="K102" i="17"/>
  <c r="J250" i="17"/>
  <c r="J239" i="17" s="1"/>
  <c r="M38" i="10"/>
  <c r="I41" i="10"/>
  <c r="H37" i="10"/>
  <c r="H36" i="10" s="1"/>
  <c r="G48" i="10"/>
  <c r="G96" i="10"/>
  <c r="I77" i="10"/>
  <c r="H97" i="10"/>
  <c r="H96" i="10" s="1"/>
  <c r="H95" i="10" s="1"/>
  <c r="H74" i="10"/>
  <c r="F4" i="10"/>
  <c r="F197" i="10" s="1"/>
  <c r="C197" i="10"/>
  <c r="H48" i="10" l="1"/>
  <c r="M50" i="10"/>
  <c r="J51" i="10"/>
  <c r="I49" i="10"/>
  <c r="J141" i="10"/>
  <c r="K143" i="10"/>
  <c r="K84" i="10"/>
  <c r="J82" i="10"/>
  <c r="K79" i="10"/>
  <c r="L80" i="10"/>
  <c r="K62" i="10"/>
  <c r="L64" i="10"/>
  <c r="K60" i="10"/>
  <c r="J57" i="10"/>
  <c r="M58" i="10"/>
  <c r="K115" i="10"/>
  <c r="L116" i="10"/>
  <c r="H4" i="10"/>
  <c r="H197" i="10" s="1"/>
  <c r="I200" i="17"/>
  <c r="J96" i="17"/>
  <c r="I95" i="17"/>
  <c r="K73" i="17"/>
  <c r="H72" i="17"/>
  <c r="K216" i="17"/>
  <c r="J215" i="17"/>
  <c r="J146" i="10"/>
  <c r="J145" i="10" s="1"/>
  <c r="J144" i="10" s="1"/>
  <c r="K147" i="10"/>
  <c r="I144" i="10"/>
  <c r="K153" i="10"/>
  <c r="L154" i="10"/>
  <c r="K160" i="17"/>
  <c r="J159" i="17"/>
  <c r="J151" i="17" s="1"/>
  <c r="J67" i="17"/>
  <c r="J54" i="17" s="1"/>
  <c r="K68" i="17"/>
  <c r="K250" i="17"/>
  <c r="K239" i="17" s="1"/>
  <c r="J6" i="17"/>
  <c r="K8" i="17"/>
  <c r="K98" i="17"/>
  <c r="L102" i="17"/>
  <c r="L224" i="17"/>
  <c r="K217" i="17"/>
  <c r="J211" i="17"/>
  <c r="K213" i="17"/>
  <c r="J86" i="17"/>
  <c r="I84" i="17"/>
  <c r="O126" i="17"/>
  <c r="K55" i="17"/>
  <c r="J201" i="17"/>
  <c r="K127" i="17"/>
  <c r="J125" i="17"/>
  <c r="J120" i="17" s="1"/>
  <c r="K180" i="17"/>
  <c r="K179" i="17" s="1"/>
  <c r="K234" i="17"/>
  <c r="J230" i="17"/>
  <c r="I74" i="10"/>
  <c r="I48" i="10" s="1"/>
  <c r="J77" i="10"/>
  <c r="I97" i="10"/>
  <c r="G95" i="10"/>
  <c r="D265" i="17"/>
  <c r="J41" i="10"/>
  <c r="I37" i="10"/>
  <c r="K51" i="10" l="1"/>
  <c r="J49" i="10"/>
  <c r="N50" i="10"/>
  <c r="O50" i="10"/>
  <c r="K141" i="10"/>
  <c r="K139" i="10" s="1"/>
  <c r="L143" i="10"/>
  <c r="J139" i="10"/>
  <c r="L84" i="10"/>
  <c r="K82" i="10"/>
  <c r="M80" i="10"/>
  <c r="L79" i="10"/>
  <c r="L62" i="10"/>
  <c r="M64" i="10"/>
  <c r="L60" i="10"/>
  <c r="K57" i="10"/>
  <c r="N58" i="10"/>
  <c r="K100" i="10"/>
  <c r="L115" i="10"/>
  <c r="L100" i="10" s="1"/>
  <c r="M116" i="10"/>
  <c r="J200" i="17"/>
  <c r="I72" i="17"/>
  <c r="K215" i="17"/>
  <c r="L216" i="17"/>
  <c r="L73" i="17"/>
  <c r="K96" i="17"/>
  <c r="J95" i="17"/>
  <c r="K146" i="10"/>
  <c r="K145" i="10" s="1"/>
  <c r="K144" i="10" s="1"/>
  <c r="L147" i="10"/>
  <c r="M154" i="10"/>
  <c r="L153" i="10"/>
  <c r="M102" i="17"/>
  <c r="L98" i="17"/>
  <c r="L180" i="17"/>
  <c r="L179" i="17" s="1"/>
  <c r="K211" i="17"/>
  <c r="L213" i="17"/>
  <c r="L250" i="17"/>
  <c r="L239" i="17" s="1"/>
  <c r="K6" i="17"/>
  <c r="K5" i="17" s="1"/>
  <c r="L8" i="17"/>
  <c r="L127" i="17"/>
  <c r="K125" i="17"/>
  <c r="K120" i="17" s="1"/>
  <c r="K67" i="17"/>
  <c r="K54" i="17" s="1"/>
  <c r="L68" i="17"/>
  <c r="K230" i="17"/>
  <c r="L234" i="17"/>
  <c r="K86" i="17"/>
  <c r="J84" i="17"/>
  <c r="K201" i="17"/>
  <c r="M224" i="17"/>
  <c r="L217" i="17"/>
  <c r="L55" i="17"/>
  <c r="K159" i="17"/>
  <c r="K151" i="17" s="1"/>
  <c r="L160" i="17"/>
  <c r="O38" i="10"/>
  <c r="K41" i="10"/>
  <c r="J37" i="10"/>
  <c r="J36" i="10" s="1"/>
  <c r="G4" i="10"/>
  <c r="J74" i="10"/>
  <c r="K77" i="10"/>
  <c r="J97" i="10"/>
  <c r="J96" i="10" s="1"/>
  <c r="J95" i="10" s="1"/>
  <c r="E265" i="17"/>
  <c r="D262" i="17"/>
  <c r="I96" i="10"/>
  <c r="I36" i="10"/>
  <c r="J48" i="10" l="1"/>
  <c r="L51" i="10"/>
  <c r="K49" i="10"/>
  <c r="M143" i="10"/>
  <c r="L141" i="10"/>
  <c r="L82" i="10"/>
  <c r="M84" i="10"/>
  <c r="N80" i="10"/>
  <c r="M79" i="10"/>
  <c r="N64" i="10"/>
  <c r="N62" i="10" s="1"/>
  <c r="M62" i="10"/>
  <c r="O64" i="10"/>
  <c r="M60" i="10"/>
  <c r="L57" i="10"/>
  <c r="O58" i="10"/>
  <c r="M115" i="10"/>
  <c r="M100" i="10" s="1"/>
  <c r="N116" i="10"/>
  <c r="J4" i="10"/>
  <c r="J197" i="10" s="1"/>
  <c r="J72" i="17"/>
  <c r="K200" i="17"/>
  <c r="L96" i="17"/>
  <c r="K95" i="17"/>
  <c r="M73" i="17"/>
  <c r="M216" i="17"/>
  <c r="L215" i="17"/>
  <c r="D253" i="17"/>
  <c r="D178" i="17" s="1"/>
  <c r="D267" i="17" s="1"/>
  <c r="L146" i="10"/>
  <c r="L145" i="10" s="1"/>
  <c r="L144" i="10" s="1"/>
  <c r="M147" i="10"/>
  <c r="N154" i="10"/>
  <c r="M153" i="10"/>
  <c r="K84" i="17"/>
  <c r="L86" i="17"/>
  <c r="M250" i="17"/>
  <c r="M239" i="17" s="1"/>
  <c r="N224" i="17"/>
  <c r="M217" i="17"/>
  <c r="M98" i="17"/>
  <c r="N102" i="17"/>
  <c r="M234" i="17"/>
  <c r="L230" i="17"/>
  <c r="L211" i="17"/>
  <c r="M213" i="17"/>
  <c r="M68" i="17"/>
  <c r="L67" i="17"/>
  <c r="L54" i="17" s="1"/>
  <c r="M55" i="17"/>
  <c r="M180" i="17"/>
  <c r="M179" i="17" s="1"/>
  <c r="L6" i="17"/>
  <c r="L5" i="17" s="1"/>
  <c r="M8" i="17"/>
  <c r="M160" i="17"/>
  <c r="L159" i="17"/>
  <c r="L151" i="17" s="1"/>
  <c r="M127" i="17"/>
  <c r="L125" i="17"/>
  <c r="L120" i="17" s="1"/>
  <c r="L201" i="17"/>
  <c r="F265" i="17"/>
  <c r="E262" i="17"/>
  <c r="K74" i="10"/>
  <c r="K48" i="10" s="1"/>
  <c r="K97" i="10"/>
  <c r="L77" i="10"/>
  <c r="I95" i="10"/>
  <c r="I4" i="10" s="1"/>
  <c r="I197" i="10" s="1"/>
  <c r="G197" i="10"/>
  <c r="L41" i="10"/>
  <c r="K37" i="10"/>
  <c r="M51" i="10" l="1"/>
  <c r="L49" i="10"/>
  <c r="L139" i="10"/>
  <c r="N143" i="10"/>
  <c r="N141" i="10" s="1"/>
  <c r="N139" i="10" s="1"/>
  <c r="M141" i="10"/>
  <c r="M139" i="10" s="1"/>
  <c r="O143" i="10"/>
  <c r="M82" i="10"/>
  <c r="N84" i="10"/>
  <c r="N82" i="10" s="1"/>
  <c r="O84" i="10"/>
  <c r="N79" i="10"/>
  <c r="O79" i="10" s="1"/>
  <c r="O80" i="10"/>
  <c r="O62" i="10"/>
  <c r="N57" i="10"/>
  <c r="O60" i="10"/>
  <c r="M57" i="10"/>
  <c r="N115" i="10"/>
  <c r="O116" i="10"/>
  <c r="D271" i="17"/>
  <c r="D270" i="17"/>
  <c r="D4" i="17"/>
  <c r="D269" i="17" s="1"/>
  <c r="M215" i="17"/>
  <c r="N216" i="17"/>
  <c r="N73" i="17"/>
  <c r="O73" i="17"/>
  <c r="K72" i="17"/>
  <c r="M96" i="17"/>
  <c r="L95" i="17"/>
  <c r="N147" i="10"/>
  <c r="O147" i="10" s="1"/>
  <c r="M146" i="10"/>
  <c r="M145" i="10" s="1"/>
  <c r="M144" i="10" s="1"/>
  <c r="N153" i="10"/>
  <c r="O154" i="10"/>
  <c r="M6" i="17"/>
  <c r="M5" i="17" s="1"/>
  <c r="N8" i="17"/>
  <c r="N250" i="17"/>
  <c r="N239" i="17" s="1"/>
  <c r="O250" i="17"/>
  <c r="O239" i="17" s="1"/>
  <c r="O102" i="17"/>
  <c r="O98" i="17" s="1"/>
  <c r="N98" i="17"/>
  <c r="O180" i="17"/>
  <c r="O179" i="17" s="1"/>
  <c r="N180" i="17"/>
  <c r="N179" i="17" s="1"/>
  <c r="N160" i="17"/>
  <c r="M159" i="17"/>
  <c r="M151" i="17" s="1"/>
  <c r="M201" i="17"/>
  <c r="N217" i="17"/>
  <c r="O224" i="17"/>
  <c r="O217" i="17" s="1"/>
  <c r="N234" i="17"/>
  <c r="M230" i="17"/>
  <c r="L200" i="17"/>
  <c r="N55" i="17"/>
  <c r="N127" i="17"/>
  <c r="M125" i="17"/>
  <c r="M120" i="17" s="1"/>
  <c r="N68" i="17"/>
  <c r="M67" i="17"/>
  <c r="M54" i="17" s="1"/>
  <c r="L84" i="17"/>
  <c r="M86" i="17"/>
  <c r="N213" i="17"/>
  <c r="M211" i="17"/>
  <c r="F262" i="17"/>
  <c r="G265" i="17"/>
  <c r="M41" i="10"/>
  <c r="L37" i="10"/>
  <c r="L36" i="10" s="1"/>
  <c r="K36" i="10"/>
  <c r="L97" i="10"/>
  <c r="L96" i="10" s="1"/>
  <c r="L95" i="10" s="1"/>
  <c r="L74" i="10"/>
  <c r="L48" i="10" s="1"/>
  <c r="M77" i="10"/>
  <c r="K96" i="10"/>
  <c r="N51" i="10" l="1"/>
  <c r="M49" i="10"/>
  <c r="O139" i="10"/>
  <c r="O141" i="10"/>
  <c r="O82" i="10"/>
  <c r="O57" i="10"/>
  <c r="N100" i="10"/>
  <c r="O100" i="10" s="1"/>
  <c r="O115" i="10"/>
  <c r="D272" i="17"/>
  <c r="D273" i="17" s="1"/>
  <c r="E4" i="17"/>
  <c r="E269" i="17" s="1"/>
  <c r="N96" i="17"/>
  <c r="M95" i="17"/>
  <c r="N215" i="17"/>
  <c r="O216" i="17"/>
  <c r="O215" i="17" s="1"/>
  <c r="L72" i="17"/>
  <c r="N146" i="10"/>
  <c r="O146" i="10" s="1"/>
  <c r="O153" i="10"/>
  <c r="N159" i="17"/>
  <c r="N151" i="17" s="1"/>
  <c r="O160" i="17"/>
  <c r="O159" i="17" s="1"/>
  <c r="O151" i="17" s="1"/>
  <c r="N201" i="17"/>
  <c r="O201" i="17"/>
  <c r="O234" i="17"/>
  <c r="O230" i="17" s="1"/>
  <c r="N230" i="17"/>
  <c r="O127" i="17"/>
  <c r="O125" i="17" s="1"/>
  <c r="O120" i="17" s="1"/>
  <c r="N125" i="17"/>
  <c r="N120" i="17" s="1"/>
  <c r="N211" i="17"/>
  <c r="O213" i="17"/>
  <c r="O211" i="17" s="1"/>
  <c r="M84" i="17"/>
  <c r="N86" i="17"/>
  <c r="O55" i="17"/>
  <c r="M200" i="17"/>
  <c r="O68" i="17"/>
  <c r="O67" i="17" s="1"/>
  <c r="N67" i="17"/>
  <c r="N54" i="17" s="1"/>
  <c r="O8" i="17"/>
  <c r="O6" i="17" s="1"/>
  <c r="O5" i="17" s="1"/>
  <c r="N6" i="17"/>
  <c r="N5" i="17" s="1"/>
  <c r="N77" i="10"/>
  <c r="M97" i="10"/>
  <c r="M96" i="10" s="1"/>
  <c r="M95" i="10" s="1"/>
  <c r="M74" i="10"/>
  <c r="L4" i="10"/>
  <c r="L197" i="10" s="1"/>
  <c r="K95" i="10"/>
  <c r="K4" i="10" s="1"/>
  <c r="M37" i="10"/>
  <c r="M36" i="10" s="1"/>
  <c r="H265" i="17"/>
  <c r="G262" i="17"/>
  <c r="M48" i="10" l="1"/>
  <c r="O51" i="10"/>
  <c r="N49" i="10"/>
  <c r="O49" i="10" s="1"/>
  <c r="F4" i="17"/>
  <c r="F269" i="17" s="1"/>
  <c r="M72" i="17"/>
  <c r="O96" i="17"/>
  <c r="O95" i="17" s="1"/>
  <c r="N95" i="17"/>
  <c r="N145" i="10"/>
  <c r="O145" i="10" s="1"/>
  <c r="O200" i="17"/>
  <c r="O54" i="17"/>
  <c r="O86" i="17"/>
  <c r="O84" i="17" s="1"/>
  <c r="N84" i="17"/>
  <c r="N200" i="17"/>
  <c r="K197" i="10"/>
  <c r="O41" i="10"/>
  <c r="N37" i="10"/>
  <c r="M4" i="10"/>
  <c r="M197" i="10" s="1"/>
  <c r="I265" i="17"/>
  <c r="H262" i="17"/>
  <c r="N97" i="10"/>
  <c r="N74" i="10"/>
  <c r="O77" i="10"/>
  <c r="G4" i="17" l="1"/>
  <c r="G269" i="17" s="1"/>
  <c r="N72" i="17"/>
  <c r="O72" i="17"/>
  <c r="N144" i="10"/>
  <c r="O144" i="10" s="1"/>
  <c r="N96" i="10"/>
  <c r="O97" i="10"/>
  <c r="I262" i="17"/>
  <c r="J265" i="17"/>
  <c r="N36" i="10"/>
  <c r="O37" i="10"/>
  <c r="N48" i="10"/>
  <c r="O48" i="10" s="1"/>
  <c r="O74" i="10"/>
  <c r="H4" i="17" l="1"/>
  <c r="H269" i="17" s="1"/>
  <c r="K265" i="17"/>
  <c r="J262" i="17"/>
  <c r="O36" i="10"/>
  <c r="N95" i="10"/>
  <c r="O95" i="10" s="1"/>
  <c r="O96" i="10"/>
  <c r="I4" i="17" l="1"/>
  <c r="I269" i="17" s="1"/>
  <c r="N4" i="10"/>
  <c r="L265" i="17"/>
  <c r="K262" i="17"/>
  <c r="M265" i="17" l="1"/>
  <c r="L262" i="17"/>
  <c r="N197" i="10"/>
  <c r="O197" i="10" s="1"/>
  <c r="O4" i="10"/>
  <c r="K4" i="17" l="1"/>
  <c r="K269" i="17" s="1"/>
  <c r="N265" i="17"/>
  <c r="M262" i="17"/>
  <c r="L4" i="17" l="1"/>
  <c r="L269" i="17" s="1"/>
  <c r="N262" i="17"/>
  <c r="O265" i="17"/>
  <c r="O262" i="17" s="1"/>
  <c r="M4" i="17" l="1"/>
  <c r="M269" i="17" s="1"/>
  <c r="N4" i="17" l="1"/>
  <c r="N269" i="17" s="1"/>
  <c r="O4" i="17" l="1"/>
  <c r="O269" i="17" s="1"/>
  <c r="N178" i="17" l="1"/>
  <c r="N270" i="17" s="1"/>
  <c r="N253" i="17"/>
  <c r="O178" i="17"/>
  <c r="O270" i="17" s="1"/>
  <c r="O253" i="17"/>
  <c r="O271" i="17" s="1"/>
  <c r="M178" i="17"/>
  <c r="M270" i="17" s="1"/>
  <c r="M253" i="17"/>
  <c r="L178" i="17"/>
  <c r="L270" i="17" s="1"/>
  <c r="L253" i="17"/>
  <c r="L271" i="17" s="1"/>
  <c r="K178" i="17"/>
  <c r="K270" i="17" s="1"/>
  <c r="K253" i="17"/>
  <c r="K271" i="17" s="1"/>
  <c r="J178" i="17"/>
  <c r="J270" i="17" s="1"/>
  <c r="J253" i="17"/>
  <c r="I178" i="17"/>
  <c r="I270" i="17" s="1"/>
  <c r="I253" i="17"/>
  <c r="H178" i="17"/>
  <c r="H270" i="17" s="1"/>
  <c r="H253" i="17"/>
  <c r="G178" i="17"/>
  <c r="G253" i="17"/>
  <c r="G271" i="17" s="1"/>
  <c r="F178" i="17"/>
  <c r="F270" i="17" s="1"/>
  <c r="F253" i="17"/>
  <c r="F271" i="17" s="1"/>
  <c r="E178" i="17"/>
  <c r="E270" i="17" s="1"/>
  <c r="E253" i="17"/>
  <c r="E271" i="17" s="1"/>
  <c r="I267" i="17" l="1"/>
  <c r="N267" i="17"/>
  <c r="H267" i="17"/>
  <c r="J267" i="17"/>
  <c r="N271" i="17"/>
  <c r="N272" i="17" s="1"/>
  <c r="N273" i="17" s="1"/>
  <c r="I271" i="17"/>
  <c r="I272" i="17" s="1"/>
  <c r="I273" i="17" s="1"/>
  <c r="E267" i="17"/>
  <c r="G267" i="17"/>
  <c r="E272" i="17"/>
  <c r="E273" i="17" s="1"/>
  <c r="H271" i="17"/>
  <c r="H272" i="17" s="1"/>
  <c r="H273" i="17" s="1"/>
  <c r="G270" i="17"/>
  <c r="G272" i="17" s="1"/>
  <c r="G273" i="17" s="1"/>
  <c r="O272" i="17"/>
  <c r="O273" i="17" s="1"/>
  <c r="J271" i="17"/>
  <c r="J272" i="17" s="1"/>
  <c r="O267" i="17"/>
  <c r="K272" i="17"/>
  <c r="K273" i="17" s="1"/>
  <c r="F272" i="17"/>
  <c r="F273" i="17" s="1"/>
  <c r="M267" i="17"/>
  <c r="L272" i="17"/>
  <c r="L273" i="17" s="1"/>
  <c r="F267" i="17"/>
  <c r="L267" i="17"/>
  <c r="K267" i="17"/>
  <c r="M271" i="17"/>
  <c r="M272" i="17" s="1"/>
  <c r="M273" i="17" s="1"/>
  <c r="J9" i="17"/>
  <c r="J5" i="17" s="1"/>
  <c r="J4" i="17" s="1"/>
  <c r="J269" i="17" s="1"/>
  <c r="J273" i="17" s="1"/>
</calcChain>
</file>

<file path=xl/sharedStrings.xml><?xml version="1.0" encoding="utf-8"?>
<sst xmlns="http://schemas.openxmlformats.org/spreadsheetml/2006/main" count="507" uniqueCount="384">
  <si>
    <t>Quirografarios</t>
  </si>
  <si>
    <t>Hipotecarios</t>
  </si>
  <si>
    <t>Prendarios</t>
  </si>
  <si>
    <t>2.1. Balance General</t>
  </si>
  <si>
    <t>ACTIVOS</t>
  </si>
  <si>
    <t>FONDOS DISPONIBLES</t>
  </si>
  <si>
    <t>CAJA</t>
  </si>
  <si>
    <t>Efectivo</t>
  </si>
  <si>
    <t>Caja chica</t>
  </si>
  <si>
    <t>BANCOS Y OTRAS INSTITUCIONES FINANCIERAS</t>
  </si>
  <si>
    <t>Remesas en tránsito</t>
  </si>
  <si>
    <t>EFECTOS DE COBRO INMEDIATO</t>
  </si>
  <si>
    <t>INVERSIONES NO PRIVATIVAS</t>
  </si>
  <si>
    <t>INVERSIONES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</si>
  <si>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</si>
  <si>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</si>
  <si>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</si>
  <si>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</si>
  <si>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</si>
  <si>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</si>
  <si>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</si>
  <si>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</si>
  <si>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 xml:space="preserve">INVERSIONES RENTA FIJA SECTOR NO FINANCIERO PRIVADO </t>
  </si>
  <si>
    <t>Obligaciones emitidas por instituciones no financieras</t>
  </si>
  <si>
    <t>Papel comercial emitido por instituciones no financieras</t>
  </si>
  <si>
    <t>Reportos bursátiles</t>
  </si>
  <si>
    <t>INVERSIONES RENTA FIJA SECTOR FINANCIERO PÚBLICO</t>
  </si>
  <si>
    <t>Obligaciones emitidas por instituciones financieras públicas</t>
  </si>
  <si>
    <t>Papel comercial emitido por instituciones financieras públicas</t>
  </si>
  <si>
    <t xml:space="preserve">INVERSIONES RENTA FIJA SECTOR NO FINANCIERO PÚBLICO </t>
  </si>
  <si>
    <t>Obligaciones emitidas por instituciones no financieras públicas</t>
  </si>
  <si>
    <t>Papel comercial emitido por instituciones no financieras públicas</t>
  </si>
  <si>
    <t>INVERSIONES RENTA VARIABLE SECTOR FINANCIERO PRIVADO</t>
  </si>
  <si>
    <t>Acciones</t>
  </si>
  <si>
    <t>INVERSIONES RENTA VARIABLE SECTOR NO FINANCIERO PRIVADO</t>
  </si>
  <si>
    <t xml:space="preserve">(PROVISIONES PARA INVERSIONES NO PRIVATIVAS) 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</si>
  <si>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</si>
  <si>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</si>
  <si>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</si>
  <si>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</si>
  <si>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</si>
  <si>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</si>
  <si>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</si>
  <si>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</si>
  <si>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</si>
  <si>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</si>
  <si>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</si>
  <si>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</si>
  <si>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POR VENCER</t>
  </si>
  <si>
    <t>PRÉSTAMOS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</si>
  <si>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</si>
  <si>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</si>
  <si>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</si>
  <si>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</si>
  <si>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</si>
  <si>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</si>
  <si>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(PROVISIONES PARA INVERSIONES PRIVATIVAS)</t>
  </si>
  <si>
    <t xml:space="preserve">(Quirografarios) </t>
  </si>
  <si>
    <t xml:space="preserve">(Prendarios) </t>
  </si>
  <si>
    <t xml:space="preserve">(Hipotecarios) </t>
  </si>
  <si>
    <t>CUENTAS POR COBRAR</t>
  </si>
  <si>
    <t>RENDIMIENTOS POR COBRAR INVERSIONES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</si>
  <si>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</si>
  <si>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</si>
  <si>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</si>
  <si>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</si>
  <si>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</si>
  <si>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</si>
  <si>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</si>
  <si>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</si>
  <si>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</si>
  <si>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</si>
  <si>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</si>
  <si>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</si>
  <si>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</si>
  <si>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</si>
  <si>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NO PRIVATIVAS VENCIDAS</t>
  </si>
  <si>
    <t>PLANILLAS EMITIDAS</t>
  </si>
  <si>
    <t xml:space="preserve">Aportes 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</si>
  <si>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</si>
  <si>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</si>
  <si>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</si>
  <si>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</si>
  <si>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</si>
  <si>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</si>
  <si>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</si>
  <si>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</si>
  <si>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</si>
  <si>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</si>
  <si>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 xml:space="preserve">INVERSIÓN EN PROYECTOS INMOBILIARIOS 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</si>
  <si>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</si>
  <si>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</si>
  <si>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</si>
  <si>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</si>
  <si>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</si>
  <si>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 xml:space="preserve">Inmuebles para arrendar 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</si>
  <si>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</si>
  <si>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</si>
  <si>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</si>
  <si>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</si>
  <si>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</si>
  <si>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</si>
  <si>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y remodelaciones en curso</t>
  </si>
  <si>
    <t>BIENES MUEBLES</t>
  </si>
  <si>
    <t>Muebles y enseres</t>
  </si>
  <si>
    <t>Equipo de oficina</t>
  </si>
  <si>
    <t>Equipo de computación</t>
  </si>
  <si>
    <t>Vehículos</t>
  </si>
  <si>
    <t>(DEPRECIACIÓN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</si>
  <si>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</si>
  <si>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</si>
  <si>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</si>
  <si>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</si>
  <si>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</si>
  <si>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</si>
  <si>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</si>
  <si>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</si>
  <si>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</si>
  <si>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</si>
  <si>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</si>
  <si>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</si>
  <si>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</si>
  <si>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</si>
  <si>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</si>
  <si>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</si>
  <si>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</si>
  <si>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</si>
  <si>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</si>
  <si>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</si>
  <si>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</si>
  <si>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</si>
  <si>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</si>
  <si>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</si>
  <si>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</si>
  <si>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</si>
  <si>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</si>
  <si>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</si>
  <si>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</si>
  <si>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</si>
  <si>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 xml:space="preserve">Proyectos inmobiliarios  </t>
  </si>
  <si>
    <t>Proyectos terminados</t>
  </si>
  <si>
    <t>Propiedad y equipo</t>
  </si>
  <si>
    <t>Fideicomisos de administración</t>
  </si>
  <si>
    <t>Fideicomisos en garantía</t>
  </si>
  <si>
    <t xml:space="preserve">OTROS 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</si>
  <si>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</si>
  <si>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</si>
  <si>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</si>
  <si>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</si>
  <si>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</si>
  <si>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</si>
  <si>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</si>
  <si>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</si>
  <si>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</si>
  <si>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</si>
  <si>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</si>
  <si>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</si>
  <si>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 xml:space="preserve">Aporte adicional personal </t>
  </si>
  <si>
    <t>Aportes retiro voluntario con relación laboral</t>
  </si>
  <si>
    <t>Aportes retiro voluntario sin relación laboral</t>
  </si>
  <si>
    <t>BENEFICIO DEFINIDO</t>
  </si>
  <si>
    <t>Jubilación</t>
  </si>
  <si>
    <t xml:space="preserve">CUENTAS POR PAGAR </t>
  </si>
  <si>
    <t>PRESTACIONES LIQUIDADAS POR PAGAR</t>
  </si>
  <si>
    <t>Cesantía</t>
  </si>
  <si>
    <t>Otras prestaciones</t>
  </si>
  <si>
    <t>PLANILLAS EMITIDAS POR PAGAR</t>
  </si>
  <si>
    <t>Aportes</t>
  </si>
  <si>
    <t>CONTRIBUCIONES</t>
  </si>
  <si>
    <t>Superintendencia de Bancos y Seguros</t>
  </si>
  <si>
    <t>IMPUESTOS Y TASAS</t>
  </si>
  <si>
    <t>Impuestos municipales</t>
  </si>
  <si>
    <t>Retenciones IVA</t>
  </si>
  <si>
    <t>OTRAS CUENTAS POR PAGAR</t>
  </si>
  <si>
    <t>Intereses por pagar</t>
  </si>
  <si>
    <t xml:space="preserve">Proveedores </t>
  </si>
  <si>
    <t>Honorarios por pagar</t>
  </si>
  <si>
    <t>Dietas</t>
  </si>
  <si>
    <t>Cheques girados no cobrados</t>
  </si>
  <si>
    <t>Otras cuentas por pagar</t>
  </si>
  <si>
    <t>OBLIGACIONES FINANCIERAS</t>
  </si>
  <si>
    <t>SOBREGIROS BANCARIOS</t>
  </si>
  <si>
    <t>OBLIGACIONES CON BANCOS Y OTRAS INSTITUCIONES FINANCIERAS LOCALES</t>
  </si>
  <si>
    <t>OBLIGACIONES CON BANCOS Y OTRAS INSTITUCIONES FINANCIERAS DEL EXTERIOR</t>
  </si>
  <si>
    <t>OTRAS OBLIGACIONES</t>
  </si>
  <si>
    <t>OBLIGACIONES PATRONALES</t>
  </si>
  <si>
    <t>REMUNERACIONES POR PAGAR</t>
  </si>
  <si>
    <t>BENEFICIOS SOCIALES</t>
  </si>
  <si>
    <t>APORTES Y RETENCIONES IESS</t>
  </si>
  <si>
    <t>FONDO DE RESERVA</t>
  </si>
  <si>
    <t>RETENCIONES EN LA FUENTE</t>
  </si>
  <si>
    <t>RETENCIONES JUDICIALES</t>
  </si>
  <si>
    <t>GASTOS DE REPRESENTACIÓN</t>
  </si>
  <si>
    <t>OTRAS RETENCIONES Y DESCUENTOS</t>
  </si>
  <si>
    <t>OTROS PASIVOS</t>
  </si>
  <si>
    <t xml:space="preserve">INGRESOS RECIBIDOS POR ANTICIPADO 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</si>
  <si>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</si>
  <si>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</si>
  <si>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</si>
  <si>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</si>
  <si>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</si>
  <si>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</si>
  <si>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</si>
  <si>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</si>
  <si>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</si>
  <si>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</si>
  <si>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</si>
  <si>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</si>
  <si>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</si>
  <si>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 xml:space="preserve">SUPERÁVIT POR VALUACIONES </t>
  </si>
  <si>
    <t>SUPERÁVIT POR VALUACIÓN DE PROPIEDADES</t>
  </si>
  <si>
    <t>SUPERÁVIT POR VALUACIÓN DE INVERSIONES EN ACCIONES</t>
  </si>
  <si>
    <t>OTROS APORTES RESTRINGIDOS</t>
  </si>
  <si>
    <t xml:space="preserve">CESANTÍA </t>
  </si>
  <si>
    <t>RESULTADOS</t>
  </si>
  <si>
    <t>EXCEDENTES ACUMULADOS</t>
  </si>
  <si>
    <t>(PÉRDIDAS ACUMULADAS)</t>
  </si>
  <si>
    <t>EXCEDENTES DEL EJERCICIO</t>
  </si>
  <si>
    <t>(PÉRDIDAS DEL EJERCICIO)</t>
  </si>
  <si>
    <t>2 + 3</t>
  </si>
  <si>
    <t>PASIVO + PATRIMONIO</t>
  </si>
  <si>
    <t>GASTOS</t>
  </si>
  <si>
    <t>PÉRDIDA EN VENTA O VALUACIÓN DE ACTIVOS</t>
  </si>
  <si>
    <t>PÉRDIDA EN VENTA DE INVERSIONES NO PRIVATIVAS</t>
  </si>
  <si>
    <t>PÉRDIDA EN VALUACIÓN DE INVERSIONES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</si>
  <si>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</si>
  <si>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</si>
  <si>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</si>
  <si>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</si>
  <si>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</si>
  <si>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 xml:space="preserve">PÉRDIDA POR DISPOSICIÓN O VALUACIÓN DE PROYECTOS 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</si>
  <si>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</si>
  <si>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</si>
  <si>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</si>
  <si>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</si>
  <si>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</si>
  <si>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</si>
  <si>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</si>
  <si>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</si>
  <si>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</si>
  <si>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</si>
  <si>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</si>
  <si>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</si>
  <si>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</si>
  <si>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</si>
  <si>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</si>
  <si>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</si>
  <si>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</si>
  <si>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</si>
  <si>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</si>
  <si>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</si>
  <si>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</si>
  <si>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</si>
  <si>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</si>
  <si>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</si>
  <si>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</si>
  <si>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</si>
  <si>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</si>
  <si>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</si>
  <si>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</si>
  <si>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</si>
  <si>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</si>
  <si>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</si>
  <si>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</si>
  <si>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</si>
  <si>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</si>
  <si>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</si>
  <si>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</si>
  <si>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de equipos informáticos</t>
  </si>
  <si>
    <t>Arrendamientos y licencias de uso de paquetes informáticos</t>
  </si>
  <si>
    <t>HONORARIOS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</si>
  <si>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</si>
  <si>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</si>
  <si>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</si>
  <si>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</si>
  <si>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</si>
  <si>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</si>
  <si>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</si>
  <si>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</si>
  <si>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</si>
  <si>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</si>
  <si>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TÍTULOS Y VALORES</t>
  </si>
  <si>
    <t>Comisión en compra o venta de inversiones</t>
  </si>
  <si>
    <t xml:space="preserve">Prima en compra de inversiones 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</si>
  <si>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</si>
  <si>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</si>
  <si>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</si>
  <si>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</si>
  <si>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</si>
  <si>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</si>
  <si>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</si>
  <si>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 xml:space="preserve">Contribución a la Superintendencia de Bancos y Seguros 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</si>
  <si>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</si>
  <si>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</si>
  <si>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</si>
  <si>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</si>
  <si>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</si>
  <si>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</si>
  <si>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</si>
  <si>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</si>
  <si>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</si>
  <si>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</si>
  <si>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</si>
  <si>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INVERSIONES NO PRIVATIVAS</t>
  </si>
  <si>
    <t>Provisión general</t>
  </si>
  <si>
    <t>PROVISIONES INVERSIONES PRIVATIVAS</t>
  </si>
  <si>
    <t>Por préstamos quirografarios</t>
  </si>
  <si>
    <t>Por préstamos prendarios</t>
  </si>
  <si>
    <t>Por préstamos hipotecarios</t>
  </si>
  <si>
    <t>PROVISIONES CUENTAS POR COBRAR</t>
  </si>
  <si>
    <t>Rendimientos inversiones no privativas</t>
  </si>
  <si>
    <t xml:space="preserve">Intereses inversiones privativas </t>
  </si>
  <si>
    <t>Inversiones no privativas vencidas</t>
  </si>
  <si>
    <t>Otras cuentas por cobrar</t>
  </si>
  <si>
    <t>PROVISIONES PARA PROYECTOS INMOBILIARIOS</t>
  </si>
  <si>
    <t>Proyectos inmobiliarios</t>
  </si>
  <si>
    <t>PROVISIONES BIENES ADJUDICADOS POR PAGO Y RECIBIDOS EN DACIÓN</t>
  </si>
  <si>
    <t>Mobiliario, maquinaria y equipo</t>
  </si>
  <si>
    <t>Unidades de transporte</t>
  </si>
  <si>
    <t>Títulos valores</t>
  </si>
  <si>
    <t>PROVISIONES PARA OTROS ACTIVOS</t>
  </si>
  <si>
    <t xml:space="preserve">Derechos fiduciarios </t>
  </si>
  <si>
    <t>OTROS GASTOS Y PÉRDIDAS</t>
  </si>
  <si>
    <t>SEGUROS</t>
  </si>
  <si>
    <t>Gasto custodia de valores</t>
  </si>
  <si>
    <t>INGRESOS</t>
  </si>
  <si>
    <t>INTERESES Y RENDIMIENTOS GANADOS</t>
  </si>
  <si>
    <t>POR INVERSIONES NO PRIVATIVAS</t>
  </si>
  <si>
    <t>POR INVERSIONES PRIVATIVAS</t>
  </si>
  <si>
    <t>OTROS INTERESES Y RENDIMIENTOS</t>
  </si>
  <si>
    <t>GANANCIA EN VENTA O VALUACIÓN DE ACTIVOS</t>
  </si>
  <si>
    <t>GANANCIA EN VENTA DE INVERSIONES NO PRIVATIVAS</t>
  </si>
  <si>
    <t>GANANCIA EN VALUACIÓN DE INVERSIONES NO PRIVATIVAS</t>
  </si>
  <si>
    <t>GANANCIA EN VENTA DE INVERSIONES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</si>
  <si>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</si>
  <si>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</si>
  <si>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</si>
  <si>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</si>
  <si>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</si>
  <si>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PARA LA VENTA</t>
  </si>
  <si>
    <t>GANANCIA POR AJUSTES O VALUACIÓN DE DERECHOS FIDUCIARIOS</t>
  </si>
  <si>
    <t>OTROS INGRESOS</t>
  </si>
  <si>
    <t xml:space="preserve">ARRIENDOS </t>
  </si>
  <si>
    <t>RECUPERACION DE ACTIVOS FINANCIEROS CASTIGADOS</t>
  </si>
  <si>
    <t>INGRESOS VARIOS</t>
  </si>
  <si>
    <t>Reversión de provisiones</t>
  </si>
  <si>
    <t>Otros ingresos</t>
  </si>
  <si>
    <t>PÉRDIDAS Y GANANCIAS</t>
  </si>
  <si>
    <t>2.2 Estado de Perdidas y Ganancias Acumulado</t>
  </si>
  <si>
    <t>Bancos e instituciones financieras locales</t>
  </si>
  <si>
    <t>Bancos e instituciones financieras del exterior</t>
  </si>
  <si>
    <t>Terrenos para urbanizar</t>
  </si>
  <si>
    <t>BIENES ADJUDICADOS POR PAGO Y RECIBIDOS EN DACIÓN</t>
  </si>
  <si>
    <t>Servicios básicos por pagar</t>
  </si>
  <si>
    <t>TASA DE ADMINISTRACIÓN BIESS</t>
  </si>
  <si>
    <t>Tasa de Administración BIESS</t>
  </si>
  <si>
    <t>GASTOS FINANCIEROS Y OPERATIVOS</t>
  </si>
  <si>
    <t>GASTOS POR TASA DE ADMINISTRACIÓN PAGADA AL BIESS</t>
  </si>
  <si>
    <t>TOTAL</t>
  </si>
  <si>
    <t>FONDO COMPLEMENTARIO PREVISIONAL CERRADO DE CESANTIA DE SERVIDORES Y TRABAJADORES PUBLICOS DE FUERZAS ARMADAS-CAPREMCI</t>
  </si>
  <si>
    <t>Cuenta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</si>
  <si>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</si>
  <si>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</si>
  <si>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</si>
  <si>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</si>
  <si>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</si>
  <si>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</si>
  <si>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</si>
  <si>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</si>
  <si>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</si>
  <si>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</si>
  <si>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</si>
  <si>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</si>
  <si>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r>
      <t>COMISIONES POR SERVICIOS</t>
    </r>
    <r>
      <rPr>
        <sz val="10"/>
        <rFont val="Calibri"/>
        <family val="2"/>
        <scheme val="minor"/>
      </rPr>
      <t xml:space="preserve"> </t>
    </r>
  </si>
  <si>
    <t>ING. STEPHANY ZURITA</t>
  </si>
  <si>
    <t xml:space="preserve"> LIC. BYRON BOLAÑOS </t>
  </si>
  <si>
    <t>REPRESENTANTE LEGAL</t>
  </si>
  <si>
    <t>CONTADOR GENERAL</t>
  </si>
  <si>
    <t>Provisiones inversiones renta fija sector financiero privado</t>
  </si>
  <si>
    <t>Provisiones inversiones renta fija sector no financiero privado</t>
  </si>
  <si>
    <t xml:space="preserve">PROYECTOS INMOBILIARIOS </t>
  </si>
  <si>
    <t>PRESUPUESTO 2020</t>
  </si>
  <si>
    <t>Oct-2019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</si>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</sst>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-* #,##0.00\ _€_-;\-* #,##0.00\ _€_-;_-* &quot;-&quot;??\ _€_-;_-@_-"/>
    <numFmt numFmtId="166" formatCode="#,##0.00_ ;[Red]\-#,##0.00\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Arial"/>
      <family val="2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4" fillId="3" borderId="0" xfId="0" applyFont="1" applyFill="1"/>
    <xf numFmtId="0" fontId="5" fillId="4" borderId="2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3" fillId="5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65" fontId="4" fillId="3" borderId="0" xfId="1" applyFont="1" applyFill="1"/>
    <xf numFmtId="166" fontId="4" fillId="3" borderId="0" xfId="0" applyNumberFormat="1" applyFont="1" applyFill="1"/>
    <xf numFmtId="0" fontId="5" fillId="4" borderId="6" xfId="0" applyFont="1" applyFill="1" applyBorder="1" applyAlignment="1">
      <alignment vertical="center"/>
    </xf>
    <xf numFmtId="164" fontId="3" fillId="6" borderId="5" xfId="0" applyNumberFormat="1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44" fontId="3" fillId="5" borderId="5" xfId="1" applyNumberFormat="1" applyFont="1" applyFill="1" applyBorder="1" applyAlignment="1">
      <alignment horizontal="left" vertical="center" wrapText="1"/>
    </xf>
    <xf numFmtId="44" fontId="3" fillId="5" borderId="1" xfId="0" applyNumberFormat="1" applyFont="1" applyFill="1" applyBorder="1"/>
    <xf numFmtId="0" fontId="6" fillId="2" borderId="1" xfId="0" applyFont="1" applyFill="1" applyBorder="1" applyAlignment="1">
      <alignment horizontal="left" vertical="center" wrapText="1"/>
    </xf>
    <xf numFmtId="44" fontId="3" fillId="2" borderId="5" xfId="1" applyNumberFormat="1" applyFont="1" applyFill="1" applyBorder="1" applyAlignment="1">
      <alignment horizontal="left" vertical="center" wrapText="1"/>
    </xf>
    <xf numFmtId="44" fontId="3" fillId="2" borderId="1" xfId="0" applyNumberFormat="1" applyFont="1" applyFill="1" applyBorder="1"/>
    <xf numFmtId="0" fontId="6" fillId="6" borderId="1" xfId="0" applyFont="1" applyFill="1" applyBorder="1" applyAlignment="1">
      <alignment horizontal="left" vertical="center" wrapText="1"/>
    </xf>
    <xf numFmtId="44" fontId="3" fillId="6" borderId="5" xfId="1" applyNumberFormat="1" applyFont="1" applyFill="1" applyBorder="1" applyAlignment="1">
      <alignment horizontal="left" vertical="center" wrapText="1"/>
    </xf>
    <xf numFmtId="44" fontId="3" fillId="6" borderId="1" xfId="0" applyNumberFormat="1" applyFont="1" applyFill="1" applyBorder="1"/>
    <xf numFmtId="0" fontId="9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44" fontId="4" fillId="0" borderId="5" xfId="1" applyNumberFormat="1" applyFont="1" applyBorder="1" applyAlignment="1">
      <alignment horizontal="left" vertical="center" wrapText="1"/>
    </xf>
    <xf numFmtId="44" fontId="4" fillId="0" borderId="1" xfId="0" applyNumberFormat="1" applyFont="1" applyBorder="1"/>
    <xf numFmtId="0" fontId="6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44" fontId="4" fillId="3" borderId="5" xfId="1" applyNumberFormat="1" applyFont="1" applyFill="1" applyBorder="1" applyAlignment="1">
      <alignment horizontal="left" vertical="center" wrapText="1"/>
    </xf>
    <xf numFmtId="44" fontId="4" fillId="3" borderId="1" xfId="0" applyNumberFormat="1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left" vertical="center" wrapText="1"/>
    </xf>
    <xf numFmtId="44" fontId="11" fillId="0" borderId="1" xfId="1" applyNumberFormat="1" applyFont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left" vertical="center"/>
    </xf>
    <xf numFmtId="44" fontId="3" fillId="6" borderId="5" xfId="1" applyNumberFormat="1" applyFont="1" applyFill="1" applyBorder="1" applyAlignment="1">
      <alignment horizontal="left" vertical="center"/>
    </xf>
    <xf numFmtId="44" fontId="4" fillId="3" borderId="0" xfId="0" applyNumberFormat="1" applyFont="1" applyFill="1"/>
    <xf numFmtId="0" fontId="3" fillId="5" borderId="1" xfId="0" applyFont="1" applyFill="1" applyBorder="1"/>
    <xf numFmtId="0" fontId="3" fillId="3" borderId="0" xfId="0" applyFont="1" applyFill="1"/>
    <xf numFmtId="0" fontId="3" fillId="7" borderId="1" xfId="0" applyFont="1" applyFill="1" applyBorder="1"/>
    <xf numFmtId="44" fontId="3" fillId="7" borderId="1" xfId="0" applyNumberFormat="1" applyFont="1" applyFill="1" applyBorder="1"/>
    <xf numFmtId="0" fontId="7" fillId="3" borderId="0" xfId="0" applyFont="1" applyFill="1" applyAlignment="1" applyProtection="1">
      <alignment horizontal="center"/>
      <protection locked="0"/>
    </xf>
    <xf numFmtId="165" fontId="8" fillId="3" borderId="0" xfId="1" applyFont="1" applyFill="1" applyProtection="1">
      <protection locked="0"/>
    </xf>
    <xf numFmtId="40" fontId="8" fillId="3" borderId="0" xfId="1" applyNumberFormat="1" applyFont="1" applyFill="1" applyAlignment="1" applyProtection="1">
      <alignment horizontal="right"/>
      <protection locked="0"/>
    </xf>
    <xf numFmtId="44" fontId="3" fillId="5" borderId="1" xfId="1" applyNumberFormat="1" applyFont="1" applyFill="1" applyBorder="1"/>
    <xf numFmtId="9" fontId="4" fillId="3" borderId="0" xfId="2" applyFont="1" applyFill="1"/>
    <xf numFmtId="0" fontId="6" fillId="7" borderId="1" xfId="0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44" fontId="3" fillId="7" borderId="1" xfId="1" applyNumberFormat="1" applyFont="1" applyFill="1" applyBorder="1"/>
    <xf numFmtId="0" fontId="3" fillId="8" borderId="1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left" vertical="center" wrapText="1"/>
    </xf>
    <xf numFmtId="44" fontId="3" fillId="8" borderId="1" xfId="1" applyNumberFormat="1" applyFont="1" applyFill="1" applyBorder="1"/>
    <xf numFmtId="44" fontId="4" fillId="3" borderId="1" xfId="1" applyNumberFormat="1" applyFont="1" applyFill="1" applyBorder="1"/>
    <xf numFmtId="44" fontId="3" fillId="3" borderId="1" xfId="1" applyNumberFormat="1" applyFont="1" applyFill="1" applyBorder="1"/>
    <xf numFmtId="44" fontId="4" fillId="8" borderId="1" xfId="1" applyNumberFormat="1" applyFont="1" applyFill="1" applyBorder="1"/>
    <xf numFmtId="0" fontId="6" fillId="8" borderId="1" xfId="0" applyFont="1" applyFill="1" applyBorder="1" applyAlignment="1">
      <alignment horizontal="left" vertical="center" wrapText="1"/>
    </xf>
    <xf numFmtId="0" fontId="0" fillId="3" borderId="0" xfId="0" applyFill="1"/>
    <xf numFmtId="165" fontId="4" fillId="3" borderId="1" xfId="1" applyFont="1" applyFill="1" applyBorder="1"/>
    <xf numFmtId="44" fontId="4" fillId="3" borderId="1" xfId="5" applyFont="1" applyFill="1" applyBorder="1"/>
    <xf numFmtId="0" fontId="12" fillId="3" borderId="0" xfId="0" applyFont="1" applyFill="1" applyAlignment="1">
      <alignment horizontal="center"/>
    </xf>
    <xf numFmtId="165" fontId="7" fillId="3" borderId="0" xfId="1" applyFont="1" applyFill="1" applyAlignment="1" applyProtection="1">
      <alignment horizontal="center"/>
      <protection locked="0"/>
    </xf>
  </cellXfs>
  <cellStyles count="6">
    <cellStyle name="Millares" xfId="1" builtinId="3"/>
    <cellStyle name="Millares 2" xfId="4" xr:uid="{00000000-0005-0000-0000-000003000000}"/>
    <cellStyle name="Moneda" xfId="5" builtinId="4"/>
    <cellStyle name="Normal" xfId="0" builtinId="0"/>
    <cellStyle name="Normal 2 12" xfId="3" xr:uid="{00000000-0005-0000-0000-000006000000}"/>
    <cellStyle name="Porcentaje" xfId="2" builtinId="5"/>
  </cellStyles>
  <dxfs count="0"/>
  <tableStyles count="0" defaultTableStyle="TableStyleMedium2" defaultPivotStyle="PivotStyleLight16"/>
  <colors>
    <mruColors>
      <color rgb="FF92D050"/>
      <color rgb="FFB8CCE4"/>
      <color rgb="FFE6B8B7"/>
      <color rgb="FF0000CC"/>
      <color rgb="FF95B3D7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80"/>
  <sheetViews>
    <sheetView tabSelected="1" zoomScale="85" zoomScaleNormal="85" workbookViewId="0">
      <pane xSplit="3" ySplit="2" topLeftCell="E239" activePane="bottomRight" state="frozen"/>
      <selection pane="topRight" activeCell="D1" sqref="D1"/>
      <selection pane="bottomLeft" activeCell="A3" sqref="A3"/>
      <selection pane="bottomRight" activeCell="I260" sqref="I260"/>
    </sheetView>
  </sheetViews>
  <sheetFormatPr baseColWidth="10" defaultColWidth="11.44140625" defaultRowHeight="13.8" x14ac:dyDescent="0.3"/>
  <cols>
    <col min="1" max="1" width="10.44140625" style="1" customWidth="1"/>
    <col min="2" max="2" width="53.6640625" style="1" customWidth="1"/>
    <col min="3" max="3" width="14.33203125" style="1" hidden="1" customWidth="1"/>
    <col min="4" max="4" width="14.33203125" style="1" bestFit="1" customWidth="1"/>
    <col min="5" max="11" width="14.44140625" style="1" bestFit="1" customWidth="1"/>
    <col min="12" max="12" width="15.6640625" style="1" bestFit="1" customWidth="1"/>
    <col min="13" max="13" width="14.44140625" style="1" bestFit="1" customWidth="1"/>
    <col min="14" max="14" width="15.44140625" style="1" bestFit="1" customWidth="1"/>
    <col min="15" max="15" width="14.6640625" style="1" bestFit="1" customWidth="1"/>
    <col min="16" max="16" width="13.21875" style="1" bestFit="1" customWidth="1"/>
    <col min="17" max="17" width="11.77734375" style="1" bestFit="1" customWidth="1"/>
    <col min="18" max="16384" width="11.44140625" style="1"/>
  </cols>
  <sheetData>
    <row r="1" spans="1:16" ht="14.4" x14ac:dyDescent="0.3">
      <c r="A1" s="62" t="s">
        <v>359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6" ht="14.4" x14ac:dyDescent="0.3">
      <c r="A2" s="62" t="s">
        <v>381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6" x14ac:dyDescent="0.3">
      <c r="A3" s="2" t="s">
        <v>360</v>
      </c>
      <c r="B3" s="11" t="s">
        <v>3</v>
      </c>
      <c r="C3" s="14" t="s">
        <v>382</v>
      </c>
      <c r="D3" s="15" t="s">
        <v>361</v>
      </c>
      <c r="E3" s="15" t="s">
        <v>362</v>
      </c>
      <c r="F3" s="15" t="s">
        <v>363</v>
      </c>
      <c r="G3" s="15" t="s">
        <v>364</v>
      </c>
      <c r="H3" s="15" t="s">
        <v>365</v>
      </c>
      <c r="I3" s="15" t="s">
        <v>366</v>
      </c>
      <c r="J3" s="15" t="s">
        <v>367</v>
      </c>
      <c r="K3" s="15" t="s">
        <v>368</v>
      </c>
      <c r="L3" s="15" t="s">
        <v>369</v>
      </c>
      <c r="M3" s="15" t="s">
        <v>370</v>
      </c>
      <c r="N3" s="15" t="s">
        <v>371</v>
      </c>
      <c r="O3" s="16" t="s">
        <v>372</v>
      </c>
    </row>
    <row r="4" spans="1:16" x14ac:dyDescent="0.3">
      <c r="A4" s="17">
        <v>1</v>
      </c>
      <c r="B4" s="5" t="s">
        <v>4</v>
      </c>
      <c r="C4" s="18">
        <v>73908075.620000005</v>
      </c>
      <c r="D4" s="19">
        <f t="shared" ref="D4:O4" si="0">+D5+D14+D54+D72+D109+D120+D138+D151</f>
        <v>66387196.404394932</v>
      </c>
      <c r="E4" s="19">
        <f t="shared" si="0"/>
        <v>75701885.136033818</v>
      </c>
      <c r="F4" s="19">
        <f t="shared" si="0"/>
        <v>75856329.767422721</v>
      </c>
      <c r="G4" s="19">
        <f t="shared" si="0"/>
        <v>71343307.035478279</v>
      </c>
      <c r="H4" s="19">
        <f t="shared" si="0"/>
        <v>71733112.173533827</v>
      </c>
      <c r="I4" s="19">
        <f t="shared" si="0"/>
        <v>72113609.371589378</v>
      </c>
      <c r="J4" s="19">
        <f t="shared" si="0"/>
        <v>72053449.539644942</v>
      </c>
      <c r="K4" s="19">
        <f t="shared" si="0"/>
        <v>64189200.224783815</v>
      </c>
      <c r="L4" s="19">
        <f t="shared" si="0"/>
        <v>66087233.319922708</v>
      </c>
      <c r="M4" s="19">
        <f t="shared" si="0"/>
        <v>65884519.750061594</v>
      </c>
      <c r="N4" s="19">
        <f t="shared" si="0"/>
        <v>63949309.780200481</v>
      </c>
      <c r="O4" s="19">
        <f t="shared" si="0"/>
        <v>63976574.788950481</v>
      </c>
    </row>
    <row r="5" spans="1:16" x14ac:dyDescent="0.3">
      <c r="A5" s="20">
        <v>11</v>
      </c>
      <c r="B5" s="6" t="s">
        <v>5</v>
      </c>
      <c r="C5" s="21">
        <v>7942089.7700000005</v>
      </c>
      <c r="D5" s="22">
        <f t="shared" ref="D5:O5" si="1">+D6+D9+D13</f>
        <v>6056619.5500000007</v>
      </c>
      <c r="E5" s="22">
        <f t="shared" si="1"/>
        <v>15501471.290000001</v>
      </c>
      <c r="F5" s="22">
        <f t="shared" si="1"/>
        <v>15796034.060000002</v>
      </c>
      <c r="G5" s="22">
        <f t="shared" si="1"/>
        <v>11246049.570000004</v>
      </c>
      <c r="H5" s="22">
        <f t="shared" si="1"/>
        <v>11513574.700000003</v>
      </c>
      <c r="I5" s="22">
        <f t="shared" si="1"/>
        <v>11670960.920000004</v>
      </c>
      <c r="J5" s="22">
        <f t="shared" si="1"/>
        <v>11409537.820000004</v>
      </c>
      <c r="K5" s="22">
        <f t="shared" si="1"/>
        <v>3713422.9750000024</v>
      </c>
      <c r="L5" s="22">
        <f t="shared" si="1"/>
        <v>5865355.7099999981</v>
      </c>
      <c r="M5" s="22">
        <f t="shared" si="1"/>
        <v>5665355.7099999981</v>
      </c>
      <c r="N5" s="22">
        <f t="shared" si="1"/>
        <v>3710930.4799999981</v>
      </c>
      <c r="O5" s="22">
        <f t="shared" si="1"/>
        <v>3705930.4799999981</v>
      </c>
    </row>
    <row r="6" spans="1:16" x14ac:dyDescent="0.3">
      <c r="A6" s="23">
        <v>1101</v>
      </c>
      <c r="B6" s="7" t="s">
        <v>6</v>
      </c>
      <c r="C6" s="24">
        <v>2392.9499999999998</v>
      </c>
      <c r="D6" s="25">
        <f t="shared" ref="D6:O6" si="2">+SUM(D7:D8)</f>
        <v>788</v>
      </c>
      <c r="E6" s="25">
        <f t="shared" si="2"/>
        <v>788</v>
      </c>
      <c r="F6" s="25">
        <f t="shared" si="2"/>
        <v>788</v>
      </c>
      <c r="G6" s="25">
        <f t="shared" si="2"/>
        <v>788</v>
      </c>
      <c r="H6" s="25">
        <f t="shared" si="2"/>
        <v>788</v>
      </c>
      <c r="I6" s="25">
        <f t="shared" si="2"/>
        <v>788</v>
      </c>
      <c r="J6" s="25">
        <f t="shared" si="2"/>
        <v>788</v>
      </c>
      <c r="K6" s="25">
        <f t="shared" si="2"/>
        <v>788</v>
      </c>
      <c r="L6" s="25">
        <f t="shared" si="2"/>
        <v>788</v>
      </c>
      <c r="M6" s="25">
        <f t="shared" si="2"/>
        <v>788</v>
      </c>
      <c r="N6" s="25">
        <f t="shared" si="2"/>
        <v>788</v>
      </c>
      <c r="O6" s="25">
        <f t="shared" si="2"/>
        <v>788</v>
      </c>
    </row>
    <row r="7" spans="1:16" x14ac:dyDescent="0.3">
      <c r="A7" s="26">
        <v>110105</v>
      </c>
      <c r="B7" s="27" t="s">
        <v>7</v>
      </c>
      <c r="C7" s="28">
        <v>1604.95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6" x14ac:dyDescent="0.3">
      <c r="A8" s="30">
        <f>A7+5</f>
        <v>110110</v>
      </c>
      <c r="B8" s="27" t="s">
        <v>8</v>
      </c>
      <c r="C8" s="28">
        <v>788</v>
      </c>
      <c r="D8" s="29">
        <f t="shared" ref="D8:O8" si="3">+C8</f>
        <v>788</v>
      </c>
      <c r="E8" s="29">
        <f t="shared" si="3"/>
        <v>788</v>
      </c>
      <c r="F8" s="29">
        <f t="shared" si="3"/>
        <v>788</v>
      </c>
      <c r="G8" s="29">
        <f t="shared" si="3"/>
        <v>788</v>
      </c>
      <c r="H8" s="29">
        <f t="shared" si="3"/>
        <v>788</v>
      </c>
      <c r="I8" s="29">
        <f t="shared" si="3"/>
        <v>788</v>
      </c>
      <c r="J8" s="29">
        <f t="shared" si="3"/>
        <v>788</v>
      </c>
      <c r="K8" s="29">
        <f t="shared" si="3"/>
        <v>788</v>
      </c>
      <c r="L8" s="29">
        <f t="shared" si="3"/>
        <v>788</v>
      </c>
      <c r="M8" s="29">
        <f t="shared" si="3"/>
        <v>788</v>
      </c>
      <c r="N8" s="29">
        <f t="shared" si="3"/>
        <v>788</v>
      </c>
      <c r="O8" s="29">
        <f t="shared" si="3"/>
        <v>788</v>
      </c>
    </row>
    <row r="9" spans="1:16" x14ac:dyDescent="0.3">
      <c r="A9" s="23">
        <v>1102</v>
      </c>
      <c r="B9" s="7" t="s">
        <v>9</v>
      </c>
      <c r="C9" s="24">
        <v>7939696.8200000003</v>
      </c>
      <c r="D9" s="25">
        <f t="shared" ref="D9:O9" si="4">+SUM(D10:D12)</f>
        <v>6055831.5500000007</v>
      </c>
      <c r="E9" s="25">
        <f t="shared" si="4"/>
        <v>15500683.290000001</v>
      </c>
      <c r="F9" s="25">
        <f t="shared" si="4"/>
        <v>15795246.060000002</v>
      </c>
      <c r="G9" s="25">
        <f t="shared" si="4"/>
        <v>11245261.570000004</v>
      </c>
      <c r="H9" s="25">
        <f t="shared" si="4"/>
        <v>11512786.700000003</v>
      </c>
      <c r="I9" s="25">
        <f t="shared" si="4"/>
        <v>11670172.920000004</v>
      </c>
      <c r="J9" s="25">
        <f t="shared" si="4"/>
        <v>11408749.820000004</v>
      </c>
      <c r="K9" s="25">
        <f t="shared" si="4"/>
        <v>3712634.9750000024</v>
      </c>
      <c r="L9" s="25">
        <f t="shared" si="4"/>
        <v>5864567.7099999981</v>
      </c>
      <c r="M9" s="25">
        <f t="shared" si="4"/>
        <v>5664567.7099999981</v>
      </c>
      <c r="N9" s="25">
        <f t="shared" si="4"/>
        <v>3710142.4799999981</v>
      </c>
      <c r="O9" s="25">
        <f t="shared" si="4"/>
        <v>3705142.4799999981</v>
      </c>
    </row>
    <row r="10" spans="1:16" x14ac:dyDescent="0.3">
      <c r="A10" s="30">
        <v>110205</v>
      </c>
      <c r="B10" s="27" t="s">
        <v>349</v>
      </c>
      <c r="C10" s="28">
        <v>7939696.8200000003</v>
      </c>
      <c r="D10" s="29">
        <v>6055831.5500000007</v>
      </c>
      <c r="E10" s="29">
        <v>15500683.290000001</v>
      </c>
      <c r="F10" s="29">
        <v>15795246.060000002</v>
      </c>
      <c r="G10" s="29">
        <v>11245261.570000004</v>
      </c>
      <c r="H10" s="29">
        <v>11512786.700000003</v>
      </c>
      <c r="I10" s="29">
        <v>11670172.920000004</v>
      </c>
      <c r="J10" s="29">
        <v>11408749.820000004</v>
      </c>
      <c r="K10" s="29">
        <v>3712634.9750000024</v>
      </c>
      <c r="L10" s="29">
        <v>5864567.7099999981</v>
      </c>
      <c r="M10" s="29">
        <v>5664567.7099999981</v>
      </c>
      <c r="N10" s="29">
        <v>3710142.4799999981</v>
      </c>
      <c r="O10" s="29">
        <v>3705142.4799999981</v>
      </c>
      <c r="P10" s="39"/>
    </row>
    <row r="11" spans="1:16" x14ac:dyDescent="0.3">
      <c r="A11" s="30">
        <f>A10+5</f>
        <v>110210</v>
      </c>
      <c r="B11" s="27" t="s">
        <v>350</v>
      </c>
      <c r="C11" s="28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6" x14ac:dyDescent="0.3">
      <c r="A12" s="30">
        <f>A11+5</f>
        <v>110215</v>
      </c>
      <c r="B12" s="27" t="s">
        <v>10</v>
      </c>
      <c r="C12" s="28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6" x14ac:dyDescent="0.3">
      <c r="A13" s="23">
        <v>1103</v>
      </c>
      <c r="B13" s="12" t="s">
        <v>11</v>
      </c>
      <c r="C13" s="24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</row>
    <row r="14" spans="1:16" x14ac:dyDescent="0.3">
      <c r="A14" s="20">
        <v>12</v>
      </c>
      <c r="B14" s="6" t="s">
        <v>12</v>
      </c>
      <c r="C14" s="21">
        <v>26199818.82</v>
      </c>
      <c r="D14" s="22">
        <f t="shared" ref="D14:O14" si="5">+D15+D24+D30+D36+D40+D43+D46</f>
        <v>25048544.640000001</v>
      </c>
      <c r="E14" s="22">
        <f t="shared" si="5"/>
        <v>25048544.640000001</v>
      </c>
      <c r="F14" s="22">
        <f t="shared" si="5"/>
        <v>25048544.640000001</v>
      </c>
      <c r="G14" s="22">
        <f t="shared" si="5"/>
        <v>25048544.640000001</v>
      </c>
      <c r="H14" s="22">
        <f t="shared" si="5"/>
        <v>25048544.640000001</v>
      </c>
      <c r="I14" s="22">
        <f t="shared" si="5"/>
        <v>25048544.640000001</v>
      </c>
      <c r="J14" s="22">
        <f t="shared" si="5"/>
        <v>25048544.640000001</v>
      </c>
      <c r="K14" s="22">
        <f t="shared" si="5"/>
        <v>25048544.640000001</v>
      </c>
      <c r="L14" s="22">
        <f t="shared" si="5"/>
        <v>25048544.640000001</v>
      </c>
      <c r="M14" s="22">
        <f t="shared" si="5"/>
        <v>25048544.640000001</v>
      </c>
      <c r="N14" s="22">
        <f t="shared" si="5"/>
        <v>25048544.640000001</v>
      </c>
      <c r="O14" s="22">
        <f t="shared" si="5"/>
        <v>25048544.640000001</v>
      </c>
    </row>
    <row r="15" spans="1:16" x14ac:dyDescent="0.3">
      <c r="A15" s="23">
        <v>1201</v>
      </c>
      <c r="B15" s="7" t="s">
        <v>13</v>
      </c>
      <c r="C15" s="24">
        <v>26199818.82</v>
      </c>
      <c r="D15" s="25">
        <f t="shared" ref="D15:O15" si="6">+SUM(D16:D23)</f>
        <v>14801978.629999999</v>
      </c>
      <c r="E15" s="25">
        <f t="shared" si="6"/>
        <v>14801978.629999999</v>
      </c>
      <c r="F15" s="25">
        <f t="shared" si="6"/>
        <v>14801978.629999999</v>
      </c>
      <c r="G15" s="25">
        <f t="shared" si="6"/>
        <v>14801978.629999999</v>
      </c>
      <c r="H15" s="25">
        <f t="shared" si="6"/>
        <v>14801978.629999999</v>
      </c>
      <c r="I15" s="25">
        <f t="shared" si="6"/>
        <v>14801978.629999999</v>
      </c>
      <c r="J15" s="25">
        <f t="shared" si="6"/>
        <v>14801978.629999999</v>
      </c>
      <c r="K15" s="25">
        <f t="shared" si="6"/>
        <v>14801978.629999999</v>
      </c>
      <c r="L15" s="25">
        <f t="shared" si="6"/>
        <v>14801978.629999999</v>
      </c>
      <c r="M15" s="25">
        <f t="shared" si="6"/>
        <v>14801978.629999999</v>
      </c>
      <c r="N15" s="25">
        <f t="shared" si="6"/>
        <v>14801978.629999999</v>
      </c>
      <c r="O15" s="25">
        <f t="shared" si="6"/>
        <v>14801978.629999999</v>
      </c>
    </row>
    <row r="16" spans="1:16" x14ac:dyDescent="0.3">
      <c r="A16" s="31">
        <v>120105</v>
      </c>
      <c r="B16" s="8" t="s">
        <v>14</v>
      </c>
      <c r="C16" s="32">
        <v>26199818.82</v>
      </c>
      <c r="D16" s="33">
        <v>14801978.629999999</v>
      </c>
      <c r="E16" s="33">
        <f t="shared" ref="E16:O16" si="7">+D16</f>
        <v>14801978.629999999</v>
      </c>
      <c r="F16" s="33">
        <f t="shared" si="7"/>
        <v>14801978.629999999</v>
      </c>
      <c r="G16" s="33">
        <f t="shared" si="7"/>
        <v>14801978.629999999</v>
      </c>
      <c r="H16" s="33">
        <f t="shared" si="7"/>
        <v>14801978.629999999</v>
      </c>
      <c r="I16" s="33">
        <f t="shared" si="7"/>
        <v>14801978.629999999</v>
      </c>
      <c r="J16" s="33">
        <f t="shared" si="7"/>
        <v>14801978.629999999</v>
      </c>
      <c r="K16" s="33">
        <f t="shared" si="7"/>
        <v>14801978.629999999</v>
      </c>
      <c r="L16" s="33">
        <f t="shared" si="7"/>
        <v>14801978.629999999</v>
      </c>
      <c r="M16" s="33">
        <f t="shared" si="7"/>
        <v>14801978.629999999</v>
      </c>
      <c r="N16" s="33">
        <f t="shared" si="7"/>
        <v>14801978.629999999</v>
      </c>
      <c r="O16" s="33">
        <f t="shared" si="7"/>
        <v>14801978.629999999</v>
      </c>
    </row>
    <row r="17" spans="1:15" x14ac:dyDescent="0.3">
      <c r="A17" s="31">
        <f t="shared" ref="A17:A22" si="8">A16+5</f>
        <v>120110</v>
      </c>
      <c r="B17" s="8" t="s">
        <v>15</v>
      </c>
      <c r="C17" s="32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</row>
    <row r="18" spans="1:15" x14ac:dyDescent="0.3">
      <c r="A18" s="31">
        <f t="shared" si="8"/>
        <v>120115</v>
      </c>
      <c r="B18" s="8" t="s">
        <v>16</v>
      </c>
      <c r="C18" s="32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</row>
    <row r="19" spans="1:15" x14ac:dyDescent="0.3">
      <c r="A19" s="31">
        <f t="shared" si="8"/>
        <v>120120</v>
      </c>
      <c r="B19" s="8" t="s">
        <v>17</v>
      </c>
      <c r="C19" s="32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</row>
    <row r="20" spans="1:15" x14ac:dyDescent="0.3">
      <c r="A20" s="31">
        <f t="shared" si="8"/>
        <v>120125</v>
      </c>
      <c r="B20" s="8" t="s">
        <v>18</v>
      </c>
      <c r="C20" s="32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</row>
    <row r="21" spans="1:15" x14ac:dyDescent="0.3">
      <c r="A21" s="31">
        <f t="shared" si="8"/>
        <v>120130</v>
      </c>
      <c r="B21" s="8" t="s">
        <v>19</v>
      </c>
      <c r="C21" s="32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</row>
    <row r="22" spans="1:15" x14ac:dyDescent="0.3">
      <c r="A22" s="31">
        <f t="shared" si="8"/>
        <v>120135</v>
      </c>
      <c r="B22" s="8" t="s">
        <v>20</v>
      </c>
      <c r="C22" s="32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</row>
    <row r="23" spans="1:15" x14ac:dyDescent="0.3">
      <c r="A23" s="31">
        <v>120190</v>
      </c>
      <c r="B23" s="8" t="s">
        <v>21</v>
      </c>
      <c r="C23" s="32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</row>
    <row r="24" spans="1:15" x14ac:dyDescent="0.3">
      <c r="A24" s="23">
        <v>1202</v>
      </c>
      <c r="B24" s="7" t="s">
        <v>22</v>
      </c>
      <c r="C24" s="24">
        <v>0</v>
      </c>
      <c r="D24" s="25">
        <f t="shared" ref="D24:O24" si="9">+SUM(D25:D29)</f>
        <v>10246566.01</v>
      </c>
      <c r="E24" s="25">
        <f t="shared" si="9"/>
        <v>10246566.01</v>
      </c>
      <c r="F24" s="25">
        <f t="shared" si="9"/>
        <v>10246566.01</v>
      </c>
      <c r="G24" s="25">
        <f t="shared" si="9"/>
        <v>10246566.01</v>
      </c>
      <c r="H24" s="25">
        <f t="shared" si="9"/>
        <v>10246566.01</v>
      </c>
      <c r="I24" s="25">
        <f t="shared" si="9"/>
        <v>10246566.01</v>
      </c>
      <c r="J24" s="25">
        <f t="shared" si="9"/>
        <v>10246566.01</v>
      </c>
      <c r="K24" s="25">
        <f t="shared" si="9"/>
        <v>10246566.01</v>
      </c>
      <c r="L24" s="25">
        <f t="shared" si="9"/>
        <v>10246566.01</v>
      </c>
      <c r="M24" s="25">
        <f t="shared" si="9"/>
        <v>10246566.01</v>
      </c>
      <c r="N24" s="25">
        <f t="shared" si="9"/>
        <v>10246566.01</v>
      </c>
      <c r="O24" s="25">
        <f t="shared" si="9"/>
        <v>10246566.01</v>
      </c>
    </row>
    <row r="25" spans="1:15" x14ac:dyDescent="0.3">
      <c r="A25" s="31">
        <v>120205</v>
      </c>
      <c r="B25" s="8" t="s">
        <v>16</v>
      </c>
      <c r="C25" s="32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</row>
    <row r="26" spans="1:15" x14ac:dyDescent="0.3">
      <c r="A26" s="31">
        <f>A25+5</f>
        <v>120210</v>
      </c>
      <c r="B26" s="8" t="s">
        <v>23</v>
      </c>
      <c r="C26" s="32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</row>
    <row r="27" spans="1:15" x14ac:dyDescent="0.3">
      <c r="A27" s="31">
        <f>A26+5</f>
        <v>120215</v>
      </c>
      <c r="B27" s="8" t="s">
        <v>24</v>
      </c>
      <c r="C27" s="32">
        <v>0</v>
      </c>
      <c r="D27" s="33">
        <v>10246566.01</v>
      </c>
      <c r="E27" s="33">
        <v>10246566.01</v>
      </c>
      <c r="F27" s="33">
        <v>10246566.01</v>
      </c>
      <c r="G27" s="33">
        <v>10246566.01</v>
      </c>
      <c r="H27" s="33">
        <v>10246566.01</v>
      </c>
      <c r="I27" s="33">
        <v>10246566.01</v>
      </c>
      <c r="J27" s="33">
        <v>10246566.01</v>
      </c>
      <c r="K27" s="33">
        <v>10246566.01</v>
      </c>
      <c r="L27" s="33">
        <v>10246566.01</v>
      </c>
      <c r="M27" s="33">
        <v>10246566.01</v>
      </c>
      <c r="N27" s="33">
        <v>10246566.01</v>
      </c>
      <c r="O27" s="33">
        <v>10246566.01</v>
      </c>
    </row>
    <row r="28" spans="1:15" x14ac:dyDescent="0.3">
      <c r="A28" s="31">
        <f>A27+5</f>
        <v>120220</v>
      </c>
      <c r="B28" s="8" t="s">
        <v>25</v>
      </c>
      <c r="C28" s="32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</row>
    <row r="29" spans="1:15" x14ac:dyDescent="0.3">
      <c r="A29" s="31">
        <v>120290</v>
      </c>
      <c r="B29" s="8" t="s">
        <v>21</v>
      </c>
      <c r="C29" s="32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</row>
    <row r="30" spans="1:15" x14ac:dyDescent="0.3">
      <c r="A30" s="23">
        <v>1203</v>
      </c>
      <c r="B30" s="7" t="s">
        <v>26</v>
      </c>
      <c r="C30" s="24">
        <v>0</v>
      </c>
      <c r="D30" s="25">
        <f t="shared" ref="D30:O30" si="10">+SUM(D31:D35)</f>
        <v>0</v>
      </c>
      <c r="E30" s="25">
        <f t="shared" si="10"/>
        <v>0</v>
      </c>
      <c r="F30" s="25">
        <f t="shared" si="10"/>
        <v>0</v>
      </c>
      <c r="G30" s="25">
        <f t="shared" si="10"/>
        <v>0</v>
      </c>
      <c r="H30" s="25">
        <f t="shared" si="10"/>
        <v>0</v>
      </c>
      <c r="I30" s="25">
        <f t="shared" si="10"/>
        <v>0</v>
      </c>
      <c r="J30" s="25">
        <f t="shared" si="10"/>
        <v>0</v>
      </c>
      <c r="K30" s="25">
        <f t="shared" si="10"/>
        <v>0</v>
      </c>
      <c r="L30" s="25">
        <f t="shared" si="10"/>
        <v>0</v>
      </c>
      <c r="M30" s="25">
        <f t="shared" si="10"/>
        <v>0</v>
      </c>
      <c r="N30" s="25">
        <f t="shared" si="10"/>
        <v>0</v>
      </c>
      <c r="O30" s="25">
        <f t="shared" si="10"/>
        <v>0</v>
      </c>
    </row>
    <row r="31" spans="1:15" x14ac:dyDescent="0.3">
      <c r="A31" s="34">
        <v>120305</v>
      </c>
      <c r="B31" s="8" t="s">
        <v>14</v>
      </c>
      <c r="C31" s="32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</row>
    <row r="32" spans="1:15" x14ac:dyDescent="0.3">
      <c r="A32" s="34">
        <f>A31+5</f>
        <v>120310</v>
      </c>
      <c r="B32" s="8" t="s">
        <v>15</v>
      </c>
      <c r="C32" s="32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</row>
    <row r="33" spans="1:15" x14ac:dyDescent="0.3">
      <c r="A33" s="34">
        <f>A32+5</f>
        <v>120315</v>
      </c>
      <c r="B33" s="8" t="s">
        <v>16</v>
      </c>
      <c r="C33" s="32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</row>
    <row r="34" spans="1:15" x14ac:dyDescent="0.3">
      <c r="A34" s="34">
        <f>A33+5</f>
        <v>120320</v>
      </c>
      <c r="B34" s="8" t="s">
        <v>27</v>
      </c>
      <c r="C34" s="32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</row>
    <row r="35" spans="1:15" x14ac:dyDescent="0.3">
      <c r="A35" s="34">
        <f>A34+5</f>
        <v>120325</v>
      </c>
      <c r="B35" s="8" t="s">
        <v>28</v>
      </c>
      <c r="C35" s="32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</row>
    <row r="36" spans="1:15" x14ac:dyDescent="0.3">
      <c r="A36" s="23">
        <v>1204</v>
      </c>
      <c r="B36" s="7" t="s">
        <v>29</v>
      </c>
      <c r="C36" s="24">
        <v>0</v>
      </c>
      <c r="D36" s="25">
        <f t="shared" ref="D36:O36" si="11">+SUM(D37:D39)</f>
        <v>0</v>
      </c>
      <c r="E36" s="25">
        <f t="shared" si="11"/>
        <v>0</v>
      </c>
      <c r="F36" s="25">
        <f t="shared" si="11"/>
        <v>0</v>
      </c>
      <c r="G36" s="25">
        <f t="shared" si="11"/>
        <v>0</v>
      </c>
      <c r="H36" s="25">
        <f t="shared" si="11"/>
        <v>0</v>
      </c>
      <c r="I36" s="25">
        <f t="shared" si="11"/>
        <v>0</v>
      </c>
      <c r="J36" s="25">
        <f t="shared" si="11"/>
        <v>0</v>
      </c>
      <c r="K36" s="25">
        <f t="shared" si="11"/>
        <v>0</v>
      </c>
      <c r="L36" s="25">
        <f t="shared" si="11"/>
        <v>0</v>
      </c>
      <c r="M36" s="25">
        <f t="shared" si="11"/>
        <v>0</v>
      </c>
      <c r="N36" s="25">
        <f t="shared" si="11"/>
        <v>0</v>
      </c>
      <c r="O36" s="25">
        <f t="shared" si="11"/>
        <v>0</v>
      </c>
    </row>
    <row r="37" spans="1:15" x14ac:dyDescent="0.3">
      <c r="A37" s="31">
        <v>120405</v>
      </c>
      <c r="B37" s="8" t="s">
        <v>16</v>
      </c>
      <c r="C37" s="32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</row>
    <row r="38" spans="1:15" x14ac:dyDescent="0.3">
      <c r="A38" s="31">
        <f>A37+5</f>
        <v>120410</v>
      </c>
      <c r="B38" s="8" t="s">
        <v>30</v>
      </c>
      <c r="C38" s="32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</row>
    <row r="39" spans="1:15" x14ac:dyDescent="0.3">
      <c r="A39" s="31">
        <f>A38+5</f>
        <v>120415</v>
      </c>
      <c r="B39" s="8" t="s">
        <v>31</v>
      </c>
      <c r="C39" s="32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</row>
    <row r="40" spans="1:15" x14ac:dyDescent="0.3">
      <c r="A40" s="23">
        <v>1205</v>
      </c>
      <c r="B40" s="7" t="s">
        <v>32</v>
      </c>
      <c r="C40" s="24">
        <v>0</v>
      </c>
      <c r="D40" s="25">
        <f t="shared" ref="D40:O40" si="12">+SUM(D41:D42)</f>
        <v>0</v>
      </c>
      <c r="E40" s="25">
        <f t="shared" si="12"/>
        <v>0</v>
      </c>
      <c r="F40" s="25">
        <f t="shared" si="12"/>
        <v>0</v>
      </c>
      <c r="G40" s="25">
        <f t="shared" si="12"/>
        <v>0</v>
      </c>
      <c r="H40" s="25">
        <f t="shared" si="12"/>
        <v>0</v>
      </c>
      <c r="I40" s="25">
        <f t="shared" si="12"/>
        <v>0</v>
      </c>
      <c r="J40" s="25">
        <f t="shared" si="12"/>
        <v>0</v>
      </c>
      <c r="K40" s="25">
        <f t="shared" si="12"/>
        <v>0</v>
      </c>
      <c r="L40" s="25">
        <f t="shared" si="12"/>
        <v>0</v>
      </c>
      <c r="M40" s="25">
        <f t="shared" si="12"/>
        <v>0</v>
      </c>
      <c r="N40" s="25">
        <f t="shared" si="12"/>
        <v>0</v>
      </c>
      <c r="O40" s="25">
        <f t="shared" si="12"/>
        <v>0</v>
      </c>
    </row>
    <row r="41" spans="1:15" x14ac:dyDescent="0.3">
      <c r="A41" s="31">
        <v>120505</v>
      </c>
      <c r="B41" s="8" t="s">
        <v>16</v>
      </c>
      <c r="C41" s="32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</row>
    <row r="42" spans="1:15" x14ac:dyDescent="0.3">
      <c r="A42" s="31">
        <f>+A41+5</f>
        <v>120510</v>
      </c>
      <c r="B42" s="8" t="s">
        <v>33</v>
      </c>
      <c r="C42" s="32">
        <v>0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</row>
    <row r="43" spans="1:15" ht="27.6" x14ac:dyDescent="0.3">
      <c r="A43" s="23">
        <v>1206</v>
      </c>
      <c r="B43" s="7" t="s">
        <v>34</v>
      </c>
      <c r="C43" s="24">
        <v>0</v>
      </c>
      <c r="D43" s="25">
        <f t="shared" ref="D43:O43" si="13">+SUM(D44:D45)</f>
        <v>0</v>
      </c>
      <c r="E43" s="25">
        <f t="shared" si="13"/>
        <v>0</v>
      </c>
      <c r="F43" s="25">
        <f t="shared" si="13"/>
        <v>0</v>
      </c>
      <c r="G43" s="25">
        <f t="shared" si="13"/>
        <v>0</v>
      </c>
      <c r="H43" s="25">
        <f t="shared" si="13"/>
        <v>0</v>
      </c>
      <c r="I43" s="25">
        <f t="shared" si="13"/>
        <v>0</v>
      </c>
      <c r="J43" s="25">
        <f t="shared" si="13"/>
        <v>0</v>
      </c>
      <c r="K43" s="25">
        <f t="shared" si="13"/>
        <v>0</v>
      </c>
      <c r="L43" s="25">
        <f t="shared" si="13"/>
        <v>0</v>
      </c>
      <c r="M43" s="25">
        <f t="shared" si="13"/>
        <v>0</v>
      </c>
      <c r="N43" s="25">
        <f t="shared" si="13"/>
        <v>0</v>
      </c>
      <c r="O43" s="25">
        <f t="shared" si="13"/>
        <v>0</v>
      </c>
    </row>
    <row r="44" spans="1:15" x14ac:dyDescent="0.3">
      <c r="A44" s="31">
        <v>120605</v>
      </c>
      <c r="B44" s="8" t="s">
        <v>16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</row>
    <row r="45" spans="1:15" x14ac:dyDescent="0.3">
      <c r="A45" s="31">
        <f>+A44+5</f>
        <v>120610</v>
      </c>
      <c r="B45" s="8" t="s">
        <v>33</v>
      </c>
      <c r="C45" s="32">
        <v>0</v>
      </c>
      <c r="D45" s="33">
        <v>0</v>
      </c>
      <c r="E45" s="33">
        <v>0</v>
      </c>
      <c r="F45" s="33">
        <v>0</v>
      </c>
      <c r="G45" s="33">
        <v>0</v>
      </c>
      <c r="H45" s="33">
        <v>0</v>
      </c>
      <c r="I45" s="33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</row>
    <row r="46" spans="1:15" x14ac:dyDescent="0.3">
      <c r="A46" s="23">
        <v>1299</v>
      </c>
      <c r="B46" s="7" t="s">
        <v>35</v>
      </c>
      <c r="C46" s="24">
        <v>0</v>
      </c>
      <c r="D46" s="25">
        <f t="shared" ref="D46:O46" si="14">+SUM(D47:D53)</f>
        <v>0</v>
      </c>
      <c r="E46" s="25">
        <f t="shared" si="14"/>
        <v>0</v>
      </c>
      <c r="F46" s="25">
        <f t="shared" si="14"/>
        <v>0</v>
      </c>
      <c r="G46" s="25">
        <f t="shared" si="14"/>
        <v>0</v>
      </c>
      <c r="H46" s="25">
        <f t="shared" si="14"/>
        <v>0</v>
      </c>
      <c r="I46" s="25">
        <f t="shared" si="14"/>
        <v>0</v>
      </c>
      <c r="J46" s="25">
        <f t="shared" si="14"/>
        <v>0</v>
      </c>
      <c r="K46" s="25">
        <f t="shared" si="14"/>
        <v>0</v>
      </c>
      <c r="L46" s="25">
        <f t="shared" si="14"/>
        <v>0</v>
      </c>
      <c r="M46" s="25">
        <f t="shared" si="14"/>
        <v>0</v>
      </c>
      <c r="N46" s="25">
        <f t="shared" si="14"/>
        <v>0</v>
      </c>
      <c r="O46" s="25">
        <f t="shared" si="14"/>
        <v>0</v>
      </c>
    </row>
    <row r="47" spans="1:15" x14ac:dyDescent="0.3">
      <c r="A47" s="30">
        <v>129905</v>
      </c>
      <c r="B47" s="27" t="s">
        <v>36</v>
      </c>
      <c r="C47" s="28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3">
      <c r="A48" s="30">
        <f>+A47+5</f>
        <v>129910</v>
      </c>
      <c r="B48" s="27" t="s">
        <v>37</v>
      </c>
      <c r="C48" s="28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3">
      <c r="A49" s="30">
        <f>+A48+5</f>
        <v>129915</v>
      </c>
      <c r="B49" s="27" t="s">
        <v>38</v>
      </c>
      <c r="C49" s="28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3">
      <c r="A50" s="30">
        <f>+A49+5</f>
        <v>129920</v>
      </c>
      <c r="B50" s="27" t="s">
        <v>39</v>
      </c>
      <c r="C50" s="28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3">
      <c r="A51" s="30">
        <f>+A50+5</f>
        <v>129925</v>
      </c>
      <c r="B51" s="27" t="s">
        <v>40</v>
      </c>
      <c r="C51" s="28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3">
      <c r="A52" s="30">
        <f>+A51+5</f>
        <v>129930</v>
      </c>
      <c r="B52" s="27" t="s">
        <v>41</v>
      </c>
      <c r="C52" s="28">
        <v>0</v>
      </c>
      <c r="D52" s="29">
        <v>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3">
      <c r="A53" s="30">
        <v>129990</v>
      </c>
      <c r="B53" s="27" t="s">
        <v>42</v>
      </c>
      <c r="C53" s="28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</row>
    <row r="54" spans="1:15" x14ac:dyDescent="0.3">
      <c r="A54" s="20">
        <v>13</v>
      </c>
      <c r="B54" s="6" t="s">
        <v>43</v>
      </c>
      <c r="C54" s="21">
        <v>32470274.430000003</v>
      </c>
      <c r="D54" s="22">
        <f t="shared" ref="D54:O54" si="15">+D55+D56+D57+D58+D59+D60+D61+D62+D63+D64+D65+D66+D67</f>
        <v>31770274.430000003</v>
      </c>
      <c r="E54" s="22">
        <f t="shared" si="15"/>
        <v>31770274.430000003</v>
      </c>
      <c r="F54" s="22">
        <f t="shared" si="15"/>
        <v>31770274.430000003</v>
      </c>
      <c r="G54" s="22">
        <f t="shared" si="15"/>
        <v>31770274.430000003</v>
      </c>
      <c r="H54" s="22">
        <f t="shared" si="15"/>
        <v>31770274.430000003</v>
      </c>
      <c r="I54" s="22">
        <f t="shared" si="15"/>
        <v>31770274.430000003</v>
      </c>
      <c r="J54" s="22">
        <f t="shared" si="15"/>
        <v>31770274.430000003</v>
      </c>
      <c r="K54" s="22">
        <f t="shared" si="15"/>
        <v>31770274.430000003</v>
      </c>
      <c r="L54" s="22">
        <f t="shared" si="15"/>
        <v>31770274.430000003</v>
      </c>
      <c r="M54" s="22">
        <f t="shared" si="15"/>
        <v>31770274.430000003</v>
      </c>
      <c r="N54" s="22">
        <f t="shared" si="15"/>
        <v>31770274.430000003</v>
      </c>
      <c r="O54" s="22">
        <f t="shared" si="15"/>
        <v>31770274.430000003</v>
      </c>
    </row>
    <row r="55" spans="1:15" x14ac:dyDescent="0.3">
      <c r="A55" s="35">
        <v>1301</v>
      </c>
      <c r="B55" s="7" t="s">
        <v>44</v>
      </c>
      <c r="C55" s="24">
        <v>28938894.360000003</v>
      </c>
      <c r="D55" s="25">
        <f t="shared" ref="D55:O55" si="16">+C55</f>
        <v>28938894.360000003</v>
      </c>
      <c r="E55" s="25">
        <f t="shared" si="16"/>
        <v>28938894.360000003</v>
      </c>
      <c r="F55" s="25">
        <f t="shared" si="16"/>
        <v>28938894.360000003</v>
      </c>
      <c r="G55" s="25">
        <f t="shared" si="16"/>
        <v>28938894.360000003</v>
      </c>
      <c r="H55" s="25">
        <f t="shared" si="16"/>
        <v>28938894.360000003</v>
      </c>
      <c r="I55" s="25">
        <f t="shared" si="16"/>
        <v>28938894.360000003</v>
      </c>
      <c r="J55" s="25">
        <f t="shared" si="16"/>
        <v>28938894.360000003</v>
      </c>
      <c r="K55" s="25">
        <f t="shared" si="16"/>
        <v>28938894.360000003</v>
      </c>
      <c r="L55" s="25">
        <f t="shared" si="16"/>
        <v>28938894.360000003</v>
      </c>
      <c r="M55" s="25">
        <f t="shared" si="16"/>
        <v>28938894.360000003</v>
      </c>
      <c r="N55" s="25">
        <f t="shared" si="16"/>
        <v>28938894.360000003</v>
      </c>
      <c r="O55" s="25">
        <f t="shared" si="16"/>
        <v>28938894.360000003</v>
      </c>
    </row>
    <row r="56" spans="1:15" x14ac:dyDescent="0.3">
      <c r="A56" s="23">
        <f t="shared" ref="A56:A66" si="17">+A55+1</f>
        <v>1302</v>
      </c>
      <c r="B56" s="7" t="s">
        <v>45</v>
      </c>
      <c r="C56" s="24">
        <v>0</v>
      </c>
      <c r="D56" s="25">
        <v>0</v>
      </c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</row>
    <row r="57" spans="1:15" x14ac:dyDescent="0.3">
      <c r="A57" s="35">
        <f t="shared" si="17"/>
        <v>1303</v>
      </c>
      <c r="B57" s="7" t="s">
        <v>46</v>
      </c>
      <c r="C57" s="24">
        <v>300562.01</v>
      </c>
      <c r="D57" s="25">
        <f t="shared" ref="D57:O57" si="18">+C57</f>
        <v>300562.01</v>
      </c>
      <c r="E57" s="25">
        <f t="shared" si="18"/>
        <v>300562.01</v>
      </c>
      <c r="F57" s="25">
        <f t="shared" si="18"/>
        <v>300562.01</v>
      </c>
      <c r="G57" s="25">
        <f t="shared" si="18"/>
        <v>300562.01</v>
      </c>
      <c r="H57" s="25">
        <f t="shared" si="18"/>
        <v>300562.01</v>
      </c>
      <c r="I57" s="25">
        <f t="shared" si="18"/>
        <v>300562.01</v>
      </c>
      <c r="J57" s="25">
        <f t="shared" si="18"/>
        <v>300562.01</v>
      </c>
      <c r="K57" s="25">
        <f t="shared" si="18"/>
        <v>300562.01</v>
      </c>
      <c r="L57" s="25">
        <f t="shared" si="18"/>
        <v>300562.01</v>
      </c>
      <c r="M57" s="25">
        <f t="shared" si="18"/>
        <v>300562.01</v>
      </c>
      <c r="N57" s="25">
        <f t="shared" si="18"/>
        <v>300562.01</v>
      </c>
      <c r="O57" s="25">
        <f t="shared" si="18"/>
        <v>300562.01</v>
      </c>
    </row>
    <row r="58" spans="1:15" x14ac:dyDescent="0.3">
      <c r="A58" s="35">
        <f t="shared" si="17"/>
        <v>1304</v>
      </c>
      <c r="B58" s="7" t="s">
        <v>47</v>
      </c>
      <c r="C58" s="24">
        <v>1728897.49</v>
      </c>
      <c r="D58" s="25">
        <f>+C58-700000</f>
        <v>1028897.49</v>
      </c>
      <c r="E58" s="25">
        <f t="shared" ref="E58:O58" si="19">+D58</f>
        <v>1028897.49</v>
      </c>
      <c r="F58" s="25">
        <f t="shared" si="19"/>
        <v>1028897.49</v>
      </c>
      <c r="G58" s="25">
        <f t="shared" si="19"/>
        <v>1028897.49</v>
      </c>
      <c r="H58" s="25">
        <f t="shared" si="19"/>
        <v>1028897.49</v>
      </c>
      <c r="I58" s="25">
        <f t="shared" si="19"/>
        <v>1028897.49</v>
      </c>
      <c r="J58" s="25">
        <f t="shared" si="19"/>
        <v>1028897.49</v>
      </c>
      <c r="K58" s="25">
        <f t="shared" si="19"/>
        <v>1028897.49</v>
      </c>
      <c r="L58" s="25">
        <f t="shared" si="19"/>
        <v>1028897.49</v>
      </c>
      <c r="M58" s="25">
        <f t="shared" si="19"/>
        <v>1028897.49</v>
      </c>
      <c r="N58" s="25">
        <f t="shared" si="19"/>
        <v>1028897.49</v>
      </c>
      <c r="O58" s="25">
        <f t="shared" si="19"/>
        <v>1028897.49</v>
      </c>
    </row>
    <row r="59" spans="1:15" x14ac:dyDescent="0.3">
      <c r="A59" s="23">
        <f t="shared" si="17"/>
        <v>1305</v>
      </c>
      <c r="B59" s="7" t="s">
        <v>48</v>
      </c>
      <c r="C59" s="24">
        <v>0</v>
      </c>
      <c r="D59" s="25">
        <v>0</v>
      </c>
      <c r="E59" s="25">
        <v>0</v>
      </c>
      <c r="F59" s="25">
        <v>0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</row>
    <row r="60" spans="1:15" x14ac:dyDescent="0.3">
      <c r="A60" s="23">
        <f t="shared" si="17"/>
        <v>1306</v>
      </c>
      <c r="B60" s="7" t="s">
        <v>49</v>
      </c>
      <c r="C60" s="24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</row>
    <row r="61" spans="1:15" x14ac:dyDescent="0.3">
      <c r="A61" s="23">
        <f t="shared" si="17"/>
        <v>1307</v>
      </c>
      <c r="B61" s="7" t="s">
        <v>50</v>
      </c>
      <c r="C61" s="24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</row>
    <row r="62" spans="1:15" x14ac:dyDescent="0.3">
      <c r="A62" s="23">
        <f t="shared" si="17"/>
        <v>1308</v>
      </c>
      <c r="B62" s="7" t="s">
        <v>51</v>
      </c>
      <c r="C62" s="24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</row>
    <row r="63" spans="1:15" x14ac:dyDescent="0.3">
      <c r="A63" s="35">
        <f t="shared" si="17"/>
        <v>1309</v>
      </c>
      <c r="B63" s="7" t="s">
        <v>52</v>
      </c>
      <c r="C63" s="24">
        <v>2022991.23</v>
      </c>
      <c r="D63" s="25">
        <f t="shared" ref="D63:O63" si="20">+C63</f>
        <v>2022991.23</v>
      </c>
      <c r="E63" s="25">
        <f t="shared" si="20"/>
        <v>2022991.23</v>
      </c>
      <c r="F63" s="25">
        <f t="shared" si="20"/>
        <v>2022991.23</v>
      </c>
      <c r="G63" s="25">
        <f t="shared" si="20"/>
        <v>2022991.23</v>
      </c>
      <c r="H63" s="25">
        <f t="shared" si="20"/>
        <v>2022991.23</v>
      </c>
      <c r="I63" s="25">
        <f t="shared" si="20"/>
        <v>2022991.23</v>
      </c>
      <c r="J63" s="25">
        <f t="shared" si="20"/>
        <v>2022991.23</v>
      </c>
      <c r="K63" s="25">
        <f t="shared" si="20"/>
        <v>2022991.23</v>
      </c>
      <c r="L63" s="25">
        <f t="shared" si="20"/>
        <v>2022991.23</v>
      </c>
      <c r="M63" s="25">
        <f t="shared" si="20"/>
        <v>2022991.23</v>
      </c>
      <c r="N63" s="25">
        <f t="shared" si="20"/>
        <v>2022991.23</v>
      </c>
      <c r="O63" s="25">
        <f t="shared" si="20"/>
        <v>2022991.23</v>
      </c>
    </row>
    <row r="64" spans="1:15" x14ac:dyDescent="0.3">
      <c r="A64" s="23">
        <f t="shared" si="17"/>
        <v>1310</v>
      </c>
      <c r="B64" s="7" t="s">
        <v>53</v>
      </c>
      <c r="C64" s="24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</row>
    <row r="65" spans="1:17" x14ac:dyDescent="0.3">
      <c r="A65" s="23">
        <f t="shared" si="17"/>
        <v>1311</v>
      </c>
      <c r="B65" s="7" t="s">
        <v>54</v>
      </c>
      <c r="C65" s="24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</row>
    <row r="66" spans="1:17" x14ac:dyDescent="0.3">
      <c r="A66" s="35">
        <f t="shared" si="17"/>
        <v>1312</v>
      </c>
      <c r="B66" s="7" t="s">
        <v>55</v>
      </c>
      <c r="C66" s="24">
        <v>53931.94</v>
      </c>
      <c r="D66" s="25">
        <f t="shared" ref="D66:O66" si="21">+C66</f>
        <v>53931.94</v>
      </c>
      <c r="E66" s="25">
        <f t="shared" si="21"/>
        <v>53931.94</v>
      </c>
      <c r="F66" s="25">
        <f t="shared" si="21"/>
        <v>53931.94</v>
      </c>
      <c r="G66" s="25">
        <f t="shared" si="21"/>
        <v>53931.94</v>
      </c>
      <c r="H66" s="25">
        <f t="shared" si="21"/>
        <v>53931.94</v>
      </c>
      <c r="I66" s="25">
        <f t="shared" si="21"/>
        <v>53931.94</v>
      </c>
      <c r="J66" s="25">
        <f t="shared" si="21"/>
        <v>53931.94</v>
      </c>
      <c r="K66" s="25">
        <f t="shared" si="21"/>
        <v>53931.94</v>
      </c>
      <c r="L66" s="25">
        <f t="shared" si="21"/>
        <v>53931.94</v>
      </c>
      <c r="M66" s="25">
        <f t="shared" si="21"/>
        <v>53931.94</v>
      </c>
      <c r="N66" s="25">
        <f t="shared" si="21"/>
        <v>53931.94</v>
      </c>
      <c r="O66" s="25">
        <f t="shared" si="21"/>
        <v>53931.94</v>
      </c>
    </row>
    <row r="67" spans="1:17" x14ac:dyDescent="0.3">
      <c r="A67" s="23">
        <v>1399</v>
      </c>
      <c r="B67" s="7" t="s">
        <v>56</v>
      </c>
      <c r="C67" s="24">
        <v>-575002.6</v>
      </c>
      <c r="D67" s="25">
        <f t="shared" ref="D67:O67" si="22">+SUM(D68:D71)</f>
        <v>-575002.6</v>
      </c>
      <c r="E67" s="25">
        <f t="shared" si="22"/>
        <v>-575002.6</v>
      </c>
      <c r="F67" s="25">
        <f t="shared" si="22"/>
        <v>-575002.6</v>
      </c>
      <c r="G67" s="25">
        <f t="shared" si="22"/>
        <v>-575002.6</v>
      </c>
      <c r="H67" s="25">
        <f t="shared" si="22"/>
        <v>-575002.6</v>
      </c>
      <c r="I67" s="25">
        <f t="shared" si="22"/>
        <v>-575002.6</v>
      </c>
      <c r="J67" s="25">
        <f t="shared" si="22"/>
        <v>-575002.6</v>
      </c>
      <c r="K67" s="25">
        <f t="shared" si="22"/>
        <v>-575002.6</v>
      </c>
      <c r="L67" s="25">
        <f t="shared" si="22"/>
        <v>-575002.6</v>
      </c>
      <c r="M67" s="25">
        <f t="shared" si="22"/>
        <v>-575002.6</v>
      </c>
      <c r="N67" s="25">
        <f t="shared" si="22"/>
        <v>-575002.6</v>
      </c>
      <c r="O67" s="25">
        <f t="shared" si="22"/>
        <v>-575002.6</v>
      </c>
    </row>
    <row r="68" spans="1:17" x14ac:dyDescent="0.3">
      <c r="A68" s="30">
        <v>139905</v>
      </c>
      <c r="B68" s="27" t="s">
        <v>57</v>
      </c>
      <c r="C68" s="28">
        <v>-549731.27</v>
      </c>
      <c r="D68" s="29">
        <f t="shared" ref="D68:O68" si="23">+C68</f>
        <v>-549731.27</v>
      </c>
      <c r="E68" s="29">
        <f t="shared" si="23"/>
        <v>-549731.27</v>
      </c>
      <c r="F68" s="29">
        <f t="shared" si="23"/>
        <v>-549731.27</v>
      </c>
      <c r="G68" s="29">
        <f t="shared" si="23"/>
        <v>-549731.27</v>
      </c>
      <c r="H68" s="29">
        <f t="shared" si="23"/>
        <v>-549731.27</v>
      </c>
      <c r="I68" s="29">
        <f t="shared" si="23"/>
        <v>-549731.27</v>
      </c>
      <c r="J68" s="29">
        <f t="shared" si="23"/>
        <v>-549731.27</v>
      </c>
      <c r="K68" s="29">
        <f t="shared" si="23"/>
        <v>-549731.27</v>
      </c>
      <c r="L68" s="29">
        <f t="shared" si="23"/>
        <v>-549731.27</v>
      </c>
      <c r="M68" s="29">
        <f t="shared" si="23"/>
        <v>-549731.27</v>
      </c>
      <c r="N68" s="29">
        <f t="shared" si="23"/>
        <v>-549731.27</v>
      </c>
      <c r="O68" s="29">
        <f t="shared" si="23"/>
        <v>-549731.27</v>
      </c>
    </row>
    <row r="69" spans="1:17" x14ac:dyDescent="0.3">
      <c r="A69" s="30">
        <f>A68+5</f>
        <v>139910</v>
      </c>
      <c r="B69" s="27" t="s">
        <v>58</v>
      </c>
      <c r="C69" s="28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</row>
    <row r="70" spans="1:17" x14ac:dyDescent="0.3">
      <c r="A70" s="30">
        <f>A69+5</f>
        <v>139915</v>
      </c>
      <c r="B70" s="27" t="s">
        <v>59</v>
      </c>
      <c r="C70" s="28">
        <v>-25271.33</v>
      </c>
      <c r="D70" s="29">
        <f t="shared" ref="D70:O70" si="24">+C70</f>
        <v>-25271.33</v>
      </c>
      <c r="E70" s="29">
        <f t="shared" si="24"/>
        <v>-25271.33</v>
      </c>
      <c r="F70" s="29">
        <f t="shared" si="24"/>
        <v>-25271.33</v>
      </c>
      <c r="G70" s="29">
        <f t="shared" si="24"/>
        <v>-25271.33</v>
      </c>
      <c r="H70" s="29">
        <f t="shared" si="24"/>
        <v>-25271.33</v>
      </c>
      <c r="I70" s="29">
        <f t="shared" si="24"/>
        <v>-25271.33</v>
      </c>
      <c r="J70" s="29">
        <f t="shared" si="24"/>
        <v>-25271.33</v>
      </c>
      <c r="K70" s="29">
        <f t="shared" si="24"/>
        <v>-25271.33</v>
      </c>
      <c r="L70" s="29">
        <f t="shared" si="24"/>
        <v>-25271.33</v>
      </c>
      <c r="M70" s="29">
        <f t="shared" si="24"/>
        <v>-25271.33</v>
      </c>
      <c r="N70" s="29">
        <f t="shared" si="24"/>
        <v>-25271.33</v>
      </c>
      <c r="O70" s="29">
        <f t="shared" si="24"/>
        <v>-25271.33</v>
      </c>
    </row>
    <row r="71" spans="1:17" x14ac:dyDescent="0.3">
      <c r="A71" s="30">
        <v>139990</v>
      </c>
      <c r="B71" s="27" t="s">
        <v>42</v>
      </c>
      <c r="C71" s="28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</row>
    <row r="72" spans="1:17" x14ac:dyDescent="0.3">
      <c r="A72" s="20">
        <v>14</v>
      </c>
      <c r="B72" s="6" t="s">
        <v>60</v>
      </c>
      <c r="C72" s="21">
        <v>6496542.5000000019</v>
      </c>
      <c r="D72" s="22">
        <f t="shared" ref="D72:O72" si="25">+D73+D80+D84+D88+D95+D98+D103</f>
        <v>3104060.2800000017</v>
      </c>
      <c r="E72" s="22">
        <f t="shared" si="25"/>
        <v>2978646.0300000017</v>
      </c>
      <c r="F72" s="22">
        <f t="shared" si="25"/>
        <v>2843243.2600000016</v>
      </c>
      <c r="G72" s="22">
        <f t="shared" si="25"/>
        <v>2884893.4200000018</v>
      </c>
      <c r="H72" s="22">
        <f t="shared" si="25"/>
        <v>3011861.7900000014</v>
      </c>
      <c r="I72" s="22">
        <f t="shared" si="25"/>
        <v>3239661.1300000018</v>
      </c>
      <c r="J72" s="22">
        <f t="shared" si="25"/>
        <v>3445580.2600000016</v>
      </c>
      <c r="K72" s="22">
        <f t="shared" si="25"/>
        <v>3282076.1800000016</v>
      </c>
      <c r="L72" s="22">
        <f t="shared" si="25"/>
        <v>3032776.2300000014</v>
      </c>
      <c r="M72" s="22">
        <f t="shared" si="25"/>
        <v>3034662.3500000015</v>
      </c>
      <c r="N72" s="22">
        <f t="shared" si="25"/>
        <v>3058477.3000000017</v>
      </c>
      <c r="O72" s="22">
        <f t="shared" si="25"/>
        <v>3082292.2500000019</v>
      </c>
    </row>
    <row r="73" spans="1:17" x14ac:dyDescent="0.3">
      <c r="A73" s="23">
        <v>1401</v>
      </c>
      <c r="B73" s="7" t="s">
        <v>61</v>
      </c>
      <c r="C73" s="24">
        <v>407885.84999999992</v>
      </c>
      <c r="D73" s="25">
        <f t="shared" ref="D73:O73" si="26">+SUM(D74:D79)</f>
        <v>715433.28</v>
      </c>
      <c r="E73" s="25">
        <f t="shared" si="26"/>
        <v>590019.03000000014</v>
      </c>
      <c r="F73" s="25">
        <f t="shared" si="26"/>
        <v>454616.26</v>
      </c>
      <c r="G73" s="25">
        <f t="shared" si="26"/>
        <v>496266.42</v>
      </c>
      <c r="H73" s="25">
        <f t="shared" si="26"/>
        <v>623234.78999999992</v>
      </c>
      <c r="I73" s="25">
        <f t="shared" si="26"/>
        <v>851034.12999999989</v>
      </c>
      <c r="J73" s="25">
        <f t="shared" si="26"/>
        <v>1056953.26</v>
      </c>
      <c r="K73" s="25">
        <f t="shared" si="26"/>
        <v>893449.18000000017</v>
      </c>
      <c r="L73" s="25">
        <f t="shared" si="26"/>
        <v>644149.23</v>
      </c>
      <c r="M73" s="25">
        <f t="shared" si="26"/>
        <v>646035.35</v>
      </c>
      <c r="N73" s="25">
        <f t="shared" si="26"/>
        <v>669850.30000000005</v>
      </c>
      <c r="O73" s="25">
        <f t="shared" si="26"/>
        <v>693665.25</v>
      </c>
    </row>
    <row r="74" spans="1:17" x14ac:dyDescent="0.3">
      <c r="A74" s="30">
        <v>140105</v>
      </c>
      <c r="B74" s="27" t="s">
        <v>62</v>
      </c>
      <c r="C74" s="28">
        <v>407885.84999999992</v>
      </c>
      <c r="D74" s="29">
        <v>691618.33000000007</v>
      </c>
      <c r="E74" s="29">
        <v>542389.13000000012</v>
      </c>
      <c r="F74" s="29">
        <v>383171.41</v>
      </c>
      <c r="G74" s="29">
        <v>401006.62</v>
      </c>
      <c r="H74" s="29">
        <v>504160.03999999992</v>
      </c>
      <c r="I74" s="29">
        <v>708144.42999999993</v>
      </c>
      <c r="J74" s="29">
        <v>890248.61</v>
      </c>
      <c r="K74" s="29">
        <v>702929.58000000007</v>
      </c>
      <c r="L74" s="29">
        <v>429814.68</v>
      </c>
      <c r="M74" s="29">
        <v>407885.84999999992</v>
      </c>
      <c r="N74" s="29">
        <f>+M74</f>
        <v>407885.84999999992</v>
      </c>
      <c r="O74" s="29">
        <f>+N74</f>
        <v>407885.84999999992</v>
      </c>
      <c r="Q74" s="39"/>
    </row>
    <row r="75" spans="1:17" x14ac:dyDescent="0.3">
      <c r="A75" s="30">
        <f>A74+5</f>
        <v>140110</v>
      </c>
      <c r="B75" s="27" t="s">
        <v>63</v>
      </c>
      <c r="C75" s="28">
        <v>0</v>
      </c>
      <c r="D75" s="29">
        <v>23814.95</v>
      </c>
      <c r="E75" s="29">
        <v>47629.9</v>
      </c>
      <c r="F75" s="29">
        <v>71444.850000000006</v>
      </c>
      <c r="G75" s="29">
        <v>95259.8</v>
      </c>
      <c r="H75" s="29">
        <v>119074.75</v>
      </c>
      <c r="I75" s="29">
        <v>142889.70000000001</v>
      </c>
      <c r="J75" s="29">
        <v>166704.65000000002</v>
      </c>
      <c r="K75" s="29">
        <v>190519.60000000003</v>
      </c>
      <c r="L75" s="29">
        <v>214334.55000000005</v>
      </c>
      <c r="M75" s="29">
        <v>238149.50000000006</v>
      </c>
      <c r="N75" s="29">
        <v>261964.45000000007</v>
      </c>
      <c r="O75" s="29">
        <f t="shared" ref="O75" si="27">+N75+23814.95</f>
        <v>285779.40000000008</v>
      </c>
    </row>
    <row r="76" spans="1:17" x14ac:dyDescent="0.3">
      <c r="A76" s="30">
        <f>A75+5</f>
        <v>140115</v>
      </c>
      <c r="B76" s="27" t="s">
        <v>64</v>
      </c>
      <c r="C76" s="28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</row>
    <row r="77" spans="1:17" x14ac:dyDescent="0.3">
      <c r="A77" s="30">
        <f>A76+5</f>
        <v>140120</v>
      </c>
      <c r="B77" s="27" t="s">
        <v>65</v>
      </c>
      <c r="C77" s="28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</row>
    <row r="78" spans="1:17" x14ac:dyDescent="0.3">
      <c r="A78" s="30">
        <f>A77+5</f>
        <v>140125</v>
      </c>
      <c r="B78" s="27" t="s">
        <v>66</v>
      </c>
      <c r="C78" s="28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</row>
    <row r="79" spans="1:17" x14ac:dyDescent="0.3">
      <c r="A79" s="30">
        <f>A78+5</f>
        <v>140130</v>
      </c>
      <c r="B79" s="27" t="s">
        <v>67</v>
      </c>
      <c r="C79" s="28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</row>
    <row r="80" spans="1:17" x14ac:dyDescent="0.3">
      <c r="A80" s="23">
        <v>1402</v>
      </c>
      <c r="B80" s="7" t="s">
        <v>68</v>
      </c>
      <c r="C80" s="24">
        <v>0</v>
      </c>
      <c r="D80" s="25">
        <f t="shared" ref="D80:O80" si="28">+SUM(D81:D83)</f>
        <v>0</v>
      </c>
      <c r="E80" s="25">
        <f t="shared" si="28"/>
        <v>0</v>
      </c>
      <c r="F80" s="25">
        <f t="shared" si="28"/>
        <v>0</v>
      </c>
      <c r="G80" s="25">
        <f t="shared" si="28"/>
        <v>0</v>
      </c>
      <c r="H80" s="25">
        <f t="shared" si="28"/>
        <v>0</v>
      </c>
      <c r="I80" s="25">
        <f t="shared" si="28"/>
        <v>0</v>
      </c>
      <c r="J80" s="25">
        <f t="shared" si="28"/>
        <v>0</v>
      </c>
      <c r="K80" s="25">
        <f t="shared" si="28"/>
        <v>0</v>
      </c>
      <c r="L80" s="25">
        <f t="shared" si="28"/>
        <v>0</v>
      </c>
      <c r="M80" s="25">
        <f t="shared" si="28"/>
        <v>0</v>
      </c>
      <c r="N80" s="25">
        <f t="shared" si="28"/>
        <v>0</v>
      </c>
      <c r="O80" s="25">
        <f t="shared" si="28"/>
        <v>0</v>
      </c>
    </row>
    <row r="81" spans="1:15" x14ac:dyDescent="0.3">
      <c r="A81" s="30">
        <v>140205</v>
      </c>
      <c r="B81" s="27" t="s">
        <v>69</v>
      </c>
      <c r="C81" s="28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</row>
    <row r="82" spans="1:15" x14ac:dyDescent="0.3">
      <c r="A82" s="30">
        <f>+A81+5</f>
        <v>140210</v>
      </c>
      <c r="B82" s="27" t="s">
        <v>70</v>
      </c>
      <c r="C82" s="28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</row>
    <row r="83" spans="1:15" x14ac:dyDescent="0.3">
      <c r="A83" s="30">
        <f>+A82+5</f>
        <v>140215</v>
      </c>
      <c r="B83" s="27" t="s">
        <v>71</v>
      </c>
      <c r="C83" s="28">
        <v>0</v>
      </c>
      <c r="D83" s="29">
        <v>0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  <c r="L83" s="29">
        <v>0</v>
      </c>
      <c r="M83" s="29">
        <v>0</v>
      </c>
      <c r="N83" s="29">
        <v>0</v>
      </c>
      <c r="O83" s="29">
        <v>0</v>
      </c>
    </row>
    <row r="84" spans="1:15" x14ac:dyDescent="0.3">
      <c r="A84" s="23">
        <v>1403</v>
      </c>
      <c r="B84" s="7" t="s">
        <v>72</v>
      </c>
      <c r="C84" s="24">
        <v>12904.62</v>
      </c>
      <c r="D84" s="25">
        <f t="shared" ref="D84:O84" si="29">+SUM(D85:D87)</f>
        <v>12874.970000000001</v>
      </c>
      <c r="E84" s="25">
        <f t="shared" si="29"/>
        <v>12874.970000000001</v>
      </c>
      <c r="F84" s="25">
        <f t="shared" si="29"/>
        <v>12874.970000000001</v>
      </c>
      <c r="G84" s="25">
        <f t="shared" si="29"/>
        <v>12874.970000000001</v>
      </c>
      <c r="H84" s="25">
        <f t="shared" si="29"/>
        <v>12874.970000000001</v>
      </c>
      <c r="I84" s="25">
        <f t="shared" si="29"/>
        <v>12874.970000000001</v>
      </c>
      <c r="J84" s="25">
        <f t="shared" si="29"/>
        <v>12874.970000000001</v>
      </c>
      <c r="K84" s="25">
        <f t="shared" si="29"/>
        <v>12874.970000000001</v>
      </c>
      <c r="L84" s="25">
        <f t="shared" si="29"/>
        <v>12874.970000000001</v>
      </c>
      <c r="M84" s="25">
        <f t="shared" si="29"/>
        <v>12874.970000000001</v>
      </c>
      <c r="N84" s="25">
        <f t="shared" si="29"/>
        <v>12874.970000000001</v>
      </c>
      <c r="O84" s="25">
        <f t="shared" si="29"/>
        <v>12874.970000000001</v>
      </c>
    </row>
    <row r="85" spans="1:15" x14ac:dyDescent="0.3">
      <c r="A85" s="30">
        <v>140305</v>
      </c>
      <c r="B85" s="27" t="s">
        <v>73</v>
      </c>
      <c r="C85" s="28">
        <v>0</v>
      </c>
      <c r="D85" s="29">
        <v>0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</row>
    <row r="86" spans="1:15" x14ac:dyDescent="0.3">
      <c r="A86" s="30">
        <f>+A85+5</f>
        <v>140310</v>
      </c>
      <c r="B86" s="27" t="s">
        <v>74</v>
      </c>
      <c r="C86" s="28">
        <v>12874.970000000001</v>
      </c>
      <c r="D86" s="29">
        <f t="shared" ref="D86:O86" si="30">+C86</f>
        <v>12874.970000000001</v>
      </c>
      <c r="E86" s="29">
        <f t="shared" si="30"/>
        <v>12874.970000000001</v>
      </c>
      <c r="F86" s="29">
        <f t="shared" si="30"/>
        <v>12874.970000000001</v>
      </c>
      <c r="G86" s="29">
        <f t="shared" si="30"/>
        <v>12874.970000000001</v>
      </c>
      <c r="H86" s="29">
        <f t="shared" si="30"/>
        <v>12874.970000000001</v>
      </c>
      <c r="I86" s="29">
        <f t="shared" si="30"/>
        <v>12874.970000000001</v>
      </c>
      <c r="J86" s="29">
        <f t="shared" si="30"/>
        <v>12874.970000000001</v>
      </c>
      <c r="K86" s="29">
        <f t="shared" si="30"/>
        <v>12874.970000000001</v>
      </c>
      <c r="L86" s="29">
        <f t="shared" si="30"/>
        <v>12874.970000000001</v>
      </c>
      <c r="M86" s="29">
        <f t="shared" si="30"/>
        <v>12874.970000000001</v>
      </c>
      <c r="N86" s="29">
        <f t="shared" si="30"/>
        <v>12874.970000000001</v>
      </c>
      <c r="O86" s="29">
        <f t="shared" si="30"/>
        <v>12874.970000000001</v>
      </c>
    </row>
    <row r="87" spans="1:15" x14ac:dyDescent="0.3">
      <c r="A87" s="30">
        <v>140390</v>
      </c>
      <c r="B87" s="27" t="s">
        <v>75</v>
      </c>
      <c r="C87" s="28">
        <v>29.65</v>
      </c>
      <c r="D87" s="29">
        <v>0</v>
      </c>
      <c r="E87" s="29">
        <v>0</v>
      </c>
      <c r="F87" s="29">
        <v>0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  <c r="L87" s="29">
        <v>0</v>
      </c>
      <c r="M87" s="29">
        <v>0</v>
      </c>
      <c r="N87" s="29">
        <v>0</v>
      </c>
      <c r="O87" s="29">
        <v>0</v>
      </c>
    </row>
    <row r="88" spans="1:15" x14ac:dyDescent="0.3">
      <c r="A88" s="23">
        <v>1404</v>
      </c>
      <c r="B88" s="7" t="s">
        <v>76</v>
      </c>
      <c r="C88" s="24">
        <v>0</v>
      </c>
      <c r="D88" s="25">
        <f t="shared" ref="D88:O88" si="31">+SUM(D89:D94)</f>
        <v>0</v>
      </c>
      <c r="E88" s="25">
        <f t="shared" si="31"/>
        <v>0</v>
      </c>
      <c r="F88" s="25">
        <f t="shared" si="31"/>
        <v>0</v>
      </c>
      <c r="G88" s="25">
        <f t="shared" si="31"/>
        <v>0</v>
      </c>
      <c r="H88" s="25">
        <f t="shared" si="31"/>
        <v>0</v>
      </c>
      <c r="I88" s="25">
        <f t="shared" si="31"/>
        <v>0</v>
      </c>
      <c r="J88" s="25">
        <f t="shared" si="31"/>
        <v>0</v>
      </c>
      <c r="K88" s="25">
        <f t="shared" si="31"/>
        <v>0</v>
      </c>
      <c r="L88" s="25">
        <f t="shared" si="31"/>
        <v>0</v>
      </c>
      <c r="M88" s="25">
        <f t="shared" si="31"/>
        <v>0</v>
      </c>
      <c r="N88" s="25">
        <f t="shared" si="31"/>
        <v>0</v>
      </c>
      <c r="O88" s="25">
        <f t="shared" si="31"/>
        <v>0</v>
      </c>
    </row>
    <row r="89" spans="1:15" x14ac:dyDescent="0.3">
      <c r="A89" s="31">
        <v>140405</v>
      </c>
      <c r="B89" s="8" t="s">
        <v>62</v>
      </c>
      <c r="C89" s="32">
        <v>0</v>
      </c>
      <c r="D89" s="33">
        <v>0</v>
      </c>
      <c r="E89" s="33">
        <v>0</v>
      </c>
      <c r="F89" s="33">
        <v>0</v>
      </c>
      <c r="G89" s="33">
        <v>0</v>
      </c>
      <c r="H89" s="33">
        <v>0</v>
      </c>
      <c r="I89" s="33">
        <v>0</v>
      </c>
      <c r="J89" s="33">
        <v>0</v>
      </c>
      <c r="K89" s="33">
        <v>0</v>
      </c>
      <c r="L89" s="33">
        <v>0</v>
      </c>
      <c r="M89" s="33">
        <v>0</v>
      </c>
      <c r="N89" s="33">
        <v>0</v>
      </c>
      <c r="O89" s="33">
        <v>0</v>
      </c>
    </row>
    <row r="90" spans="1:15" x14ac:dyDescent="0.3">
      <c r="A90" s="31">
        <f>+A89+5</f>
        <v>140410</v>
      </c>
      <c r="B90" s="8" t="s">
        <v>63</v>
      </c>
      <c r="C90" s="32">
        <v>0</v>
      </c>
      <c r="D90" s="33">
        <v>0</v>
      </c>
      <c r="E90" s="33">
        <v>0</v>
      </c>
      <c r="F90" s="33">
        <v>0</v>
      </c>
      <c r="G90" s="33">
        <v>0</v>
      </c>
      <c r="H90" s="33">
        <v>0</v>
      </c>
      <c r="I90" s="33">
        <v>0</v>
      </c>
      <c r="J90" s="33">
        <v>0</v>
      </c>
      <c r="K90" s="33">
        <v>0</v>
      </c>
      <c r="L90" s="33">
        <v>0</v>
      </c>
      <c r="M90" s="33">
        <v>0</v>
      </c>
      <c r="N90" s="33">
        <v>0</v>
      </c>
      <c r="O90" s="33">
        <v>0</v>
      </c>
    </row>
    <row r="91" spans="1:15" x14ac:dyDescent="0.3">
      <c r="A91" s="31">
        <f>+A90+5</f>
        <v>140415</v>
      </c>
      <c r="B91" s="8" t="s">
        <v>64</v>
      </c>
      <c r="C91" s="32">
        <v>0</v>
      </c>
      <c r="D91" s="33">
        <v>0</v>
      </c>
      <c r="E91" s="33">
        <v>0</v>
      </c>
      <c r="F91" s="33">
        <v>0</v>
      </c>
      <c r="G91" s="33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3">
        <v>0</v>
      </c>
      <c r="N91" s="33">
        <v>0</v>
      </c>
      <c r="O91" s="33">
        <v>0</v>
      </c>
    </row>
    <row r="92" spans="1:15" x14ac:dyDescent="0.3">
      <c r="A92" s="31">
        <f>+A91+5</f>
        <v>140420</v>
      </c>
      <c r="B92" s="8" t="s">
        <v>65</v>
      </c>
      <c r="C92" s="32">
        <v>0</v>
      </c>
      <c r="D92" s="33">
        <v>0</v>
      </c>
      <c r="E92" s="33">
        <v>0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</row>
    <row r="93" spans="1:15" x14ac:dyDescent="0.3">
      <c r="A93" s="31">
        <f>+A92+5</f>
        <v>140425</v>
      </c>
      <c r="B93" s="8" t="s">
        <v>66</v>
      </c>
      <c r="C93" s="32">
        <v>0</v>
      </c>
      <c r="D93" s="33">
        <v>0</v>
      </c>
      <c r="E93" s="33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3">
        <v>0</v>
      </c>
      <c r="L93" s="33">
        <v>0</v>
      </c>
      <c r="M93" s="33">
        <v>0</v>
      </c>
      <c r="N93" s="33">
        <v>0</v>
      </c>
      <c r="O93" s="33">
        <v>0</v>
      </c>
    </row>
    <row r="94" spans="1:15" x14ac:dyDescent="0.3">
      <c r="A94" s="31">
        <f>+A93+5</f>
        <v>140430</v>
      </c>
      <c r="B94" s="8" t="s">
        <v>67</v>
      </c>
      <c r="C94" s="32">
        <v>0</v>
      </c>
      <c r="D94" s="33">
        <v>0</v>
      </c>
      <c r="E94" s="33">
        <v>0</v>
      </c>
      <c r="F94" s="33">
        <v>0</v>
      </c>
      <c r="G94" s="33">
        <v>0</v>
      </c>
      <c r="H94" s="33">
        <v>0</v>
      </c>
      <c r="I94" s="33">
        <v>0</v>
      </c>
      <c r="J94" s="33">
        <v>0</v>
      </c>
      <c r="K94" s="33">
        <v>0</v>
      </c>
      <c r="L94" s="33">
        <v>0</v>
      </c>
      <c r="M94" s="33">
        <v>0</v>
      </c>
      <c r="N94" s="33">
        <v>0</v>
      </c>
      <c r="O94" s="33">
        <v>0</v>
      </c>
    </row>
    <row r="95" spans="1:15" x14ac:dyDescent="0.3">
      <c r="A95" s="23">
        <v>1405</v>
      </c>
      <c r="B95" s="7" t="s">
        <v>77</v>
      </c>
      <c r="C95" s="24">
        <v>6050412.0800000019</v>
      </c>
      <c r="D95" s="25">
        <f t="shared" ref="D95:O95" si="32">+SUM(D96:D97)</f>
        <v>2350412.0800000015</v>
      </c>
      <c r="E95" s="25">
        <f t="shared" si="32"/>
        <v>2350412.0800000015</v>
      </c>
      <c r="F95" s="25">
        <f t="shared" si="32"/>
        <v>2350412.0800000015</v>
      </c>
      <c r="G95" s="25">
        <f t="shared" si="32"/>
        <v>2350412.0800000015</v>
      </c>
      <c r="H95" s="25">
        <f t="shared" si="32"/>
        <v>2350412.0800000015</v>
      </c>
      <c r="I95" s="25">
        <f t="shared" si="32"/>
        <v>2350412.0800000015</v>
      </c>
      <c r="J95" s="25">
        <f t="shared" si="32"/>
        <v>2350412.0800000015</v>
      </c>
      <c r="K95" s="25">
        <f t="shared" si="32"/>
        <v>2350412.0800000015</v>
      </c>
      <c r="L95" s="25">
        <f t="shared" si="32"/>
        <v>2350412.0800000015</v>
      </c>
      <c r="M95" s="25">
        <f t="shared" si="32"/>
        <v>2350412.0800000015</v>
      </c>
      <c r="N95" s="25">
        <f t="shared" si="32"/>
        <v>2350412.0800000015</v>
      </c>
      <c r="O95" s="25">
        <f t="shared" si="32"/>
        <v>2350412.0800000015</v>
      </c>
    </row>
    <row r="96" spans="1:15" x14ac:dyDescent="0.3">
      <c r="A96" s="30">
        <v>140505</v>
      </c>
      <c r="B96" s="27" t="s">
        <v>78</v>
      </c>
      <c r="C96" s="28">
        <v>1614022.6400000001</v>
      </c>
      <c r="D96" s="29">
        <f>+C96-700000</f>
        <v>914022.64000000013</v>
      </c>
      <c r="E96" s="29">
        <f t="shared" ref="E96:O96" si="33">+D96</f>
        <v>914022.64000000013</v>
      </c>
      <c r="F96" s="29">
        <f t="shared" si="33"/>
        <v>914022.64000000013</v>
      </c>
      <c r="G96" s="29">
        <f t="shared" si="33"/>
        <v>914022.64000000013</v>
      </c>
      <c r="H96" s="29">
        <f t="shared" si="33"/>
        <v>914022.64000000013</v>
      </c>
      <c r="I96" s="29">
        <f t="shared" si="33"/>
        <v>914022.64000000013</v>
      </c>
      <c r="J96" s="29">
        <f t="shared" si="33"/>
        <v>914022.64000000013</v>
      </c>
      <c r="K96" s="29">
        <f t="shared" si="33"/>
        <v>914022.64000000013</v>
      </c>
      <c r="L96" s="29">
        <f t="shared" si="33"/>
        <v>914022.64000000013</v>
      </c>
      <c r="M96" s="29">
        <f t="shared" si="33"/>
        <v>914022.64000000013</v>
      </c>
      <c r="N96" s="29">
        <f t="shared" si="33"/>
        <v>914022.64000000013</v>
      </c>
      <c r="O96" s="29">
        <f t="shared" si="33"/>
        <v>914022.64000000013</v>
      </c>
    </row>
    <row r="97" spans="1:15" x14ac:dyDescent="0.3">
      <c r="A97" s="30">
        <f>+A96+5</f>
        <v>140510</v>
      </c>
      <c r="B97" s="27" t="s">
        <v>73</v>
      </c>
      <c r="C97" s="28">
        <v>4436389.4400000013</v>
      </c>
      <c r="D97" s="29">
        <f>+C97-3000000</f>
        <v>1436389.4400000013</v>
      </c>
      <c r="E97" s="29">
        <f t="shared" ref="E97:O97" si="34">+D97</f>
        <v>1436389.4400000013</v>
      </c>
      <c r="F97" s="29">
        <f t="shared" si="34"/>
        <v>1436389.4400000013</v>
      </c>
      <c r="G97" s="29">
        <f t="shared" si="34"/>
        <v>1436389.4400000013</v>
      </c>
      <c r="H97" s="29">
        <f t="shared" si="34"/>
        <v>1436389.4400000013</v>
      </c>
      <c r="I97" s="29">
        <f t="shared" si="34"/>
        <v>1436389.4400000013</v>
      </c>
      <c r="J97" s="29">
        <f t="shared" si="34"/>
        <v>1436389.4400000013</v>
      </c>
      <c r="K97" s="29">
        <f t="shared" si="34"/>
        <v>1436389.4400000013</v>
      </c>
      <c r="L97" s="29">
        <f t="shared" si="34"/>
        <v>1436389.4400000013</v>
      </c>
      <c r="M97" s="29">
        <f t="shared" si="34"/>
        <v>1436389.4400000013</v>
      </c>
      <c r="N97" s="29">
        <f t="shared" si="34"/>
        <v>1436389.4400000013</v>
      </c>
      <c r="O97" s="29">
        <f t="shared" si="34"/>
        <v>1436389.4400000013</v>
      </c>
    </row>
    <row r="98" spans="1:15" x14ac:dyDescent="0.3">
      <c r="A98" s="23">
        <v>1490</v>
      </c>
      <c r="B98" s="7" t="s">
        <v>79</v>
      </c>
      <c r="C98" s="24">
        <v>25339.95</v>
      </c>
      <c r="D98" s="25">
        <f t="shared" ref="D98:O98" si="35">+SUM(D99:D102)</f>
        <v>25339.95</v>
      </c>
      <c r="E98" s="25">
        <f t="shared" si="35"/>
        <v>25339.95</v>
      </c>
      <c r="F98" s="25">
        <f t="shared" si="35"/>
        <v>25339.95</v>
      </c>
      <c r="G98" s="25">
        <f t="shared" si="35"/>
        <v>25339.95</v>
      </c>
      <c r="H98" s="25">
        <f t="shared" si="35"/>
        <v>25339.95</v>
      </c>
      <c r="I98" s="25">
        <f t="shared" si="35"/>
        <v>25339.95</v>
      </c>
      <c r="J98" s="25">
        <f t="shared" si="35"/>
        <v>25339.95</v>
      </c>
      <c r="K98" s="25">
        <f t="shared" si="35"/>
        <v>25339.95</v>
      </c>
      <c r="L98" s="25">
        <f t="shared" si="35"/>
        <v>25339.95</v>
      </c>
      <c r="M98" s="25">
        <f t="shared" si="35"/>
        <v>25339.95</v>
      </c>
      <c r="N98" s="25">
        <f t="shared" si="35"/>
        <v>25339.95</v>
      </c>
      <c r="O98" s="25">
        <f t="shared" si="35"/>
        <v>25339.95</v>
      </c>
    </row>
    <row r="99" spans="1:15" x14ac:dyDescent="0.3">
      <c r="A99" s="30">
        <v>149005</v>
      </c>
      <c r="B99" s="27" t="s">
        <v>80</v>
      </c>
      <c r="C99" s="28">
        <v>0</v>
      </c>
      <c r="D99" s="29">
        <v>0</v>
      </c>
      <c r="E99" s="29">
        <v>0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</row>
    <row r="100" spans="1:15" x14ac:dyDescent="0.3">
      <c r="A100" s="30">
        <f>+A99+5</f>
        <v>149010</v>
      </c>
      <c r="B100" s="27" t="s">
        <v>81</v>
      </c>
      <c r="C100" s="28">
        <v>0</v>
      </c>
      <c r="D100" s="29">
        <v>0</v>
      </c>
      <c r="E100" s="29">
        <v>0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</row>
    <row r="101" spans="1:15" x14ac:dyDescent="0.3">
      <c r="A101" s="30">
        <f>+A100+5</f>
        <v>149015</v>
      </c>
      <c r="B101" s="27" t="s">
        <v>82</v>
      </c>
      <c r="C101" s="28">
        <v>0</v>
      </c>
      <c r="D101" s="29">
        <v>0</v>
      </c>
      <c r="E101" s="29">
        <v>0</v>
      </c>
      <c r="F101" s="29">
        <v>0</v>
      </c>
      <c r="G101" s="29">
        <v>0</v>
      </c>
      <c r="H101" s="29">
        <v>0</v>
      </c>
      <c r="I101" s="29">
        <v>0</v>
      </c>
      <c r="J101" s="29">
        <v>0</v>
      </c>
      <c r="K101" s="29">
        <v>0</v>
      </c>
      <c r="L101" s="29">
        <v>0</v>
      </c>
      <c r="M101" s="29">
        <v>0</v>
      </c>
      <c r="N101" s="29">
        <v>0</v>
      </c>
      <c r="O101" s="29">
        <v>0</v>
      </c>
    </row>
    <row r="102" spans="1:15" x14ac:dyDescent="0.3">
      <c r="A102" s="30">
        <v>149090</v>
      </c>
      <c r="B102" s="27" t="s">
        <v>83</v>
      </c>
      <c r="C102" s="28">
        <v>25339.95</v>
      </c>
      <c r="D102" s="29">
        <f t="shared" ref="D102:O102" si="36">+C102</f>
        <v>25339.95</v>
      </c>
      <c r="E102" s="29">
        <f t="shared" si="36"/>
        <v>25339.95</v>
      </c>
      <c r="F102" s="29">
        <f t="shared" si="36"/>
        <v>25339.95</v>
      </c>
      <c r="G102" s="29">
        <f t="shared" si="36"/>
        <v>25339.95</v>
      </c>
      <c r="H102" s="29">
        <f t="shared" si="36"/>
        <v>25339.95</v>
      </c>
      <c r="I102" s="29">
        <f t="shared" si="36"/>
        <v>25339.95</v>
      </c>
      <c r="J102" s="29">
        <f t="shared" si="36"/>
        <v>25339.95</v>
      </c>
      <c r="K102" s="29">
        <f t="shared" si="36"/>
        <v>25339.95</v>
      </c>
      <c r="L102" s="29">
        <f t="shared" si="36"/>
        <v>25339.95</v>
      </c>
      <c r="M102" s="29">
        <f t="shared" si="36"/>
        <v>25339.95</v>
      </c>
      <c r="N102" s="29">
        <f t="shared" si="36"/>
        <v>25339.95</v>
      </c>
      <c r="O102" s="29">
        <f t="shared" si="36"/>
        <v>25339.95</v>
      </c>
    </row>
    <row r="103" spans="1:15" x14ac:dyDescent="0.3">
      <c r="A103" s="23">
        <v>1499</v>
      </c>
      <c r="B103" s="7" t="s">
        <v>84</v>
      </c>
      <c r="C103" s="24">
        <v>0</v>
      </c>
      <c r="D103" s="25">
        <f t="shared" ref="D103:O103" si="37">+SUM(D104:D108)</f>
        <v>0</v>
      </c>
      <c r="E103" s="25">
        <f t="shared" si="37"/>
        <v>0</v>
      </c>
      <c r="F103" s="25">
        <f t="shared" si="37"/>
        <v>0</v>
      </c>
      <c r="G103" s="25">
        <f t="shared" si="37"/>
        <v>0</v>
      </c>
      <c r="H103" s="25">
        <f t="shared" si="37"/>
        <v>0</v>
      </c>
      <c r="I103" s="25">
        <f t="shared" si="37"/>
        <v>0</v>
      </c>
      <c r="J103" s="25">
        <f t="shared" si="37"/>
        <v>0</v>
      </c>
      <c r="K103" s="25">
        <f t="shared" si="37"/>
        <v>0</v>
      </c>
      <c r="L103" s="25">
        <f t="shared" si="37"/>
        <v>0</v>
      </c>
      <c r="M103" s="25">
        <f t="shared" si="37"/>
        <v>0</v>
      </c>
      <c r="N103" s="25">
        <f t="shared" si="37"/>
        <v>0</v>
      </c>
      <c r="O103" s="25">
        <f t="shared" si="37"/>
        <v>0</v>
      </c>
    </row>
    <row r="104" spans="1:15" x14ac:dyDescent="0.3">
      <c r="A104" s="30">
        <v>149905</v>
      </c>
      <c r="B104" s="27" t="s">
        <v>85</v>
      </c>
      <c r="C104" s="28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</row>
    <row r="105" spans="1:15" x14ac:dyDescent="0.3">
      <c r="A105" s="30">
        <f>+A104+5</f>
        <v>149910</v>
      </c>
      <c r="B105" s="27" t="s">
        <v>86</v>
      </c>
      <c r="C105" s="28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</row>
    <row r="106" spans="1:15" x14ac:dyDescent="0.3">
      <c r="A106" s="30">
        <f>+A105+5</f>
        <v>149915</v>
      </c>
      <c r="B106" s="27" t="s">
        <v>87</v>
      </c>
      <c r="C106" s="28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</row>
    <row r="107" spans="1:15" x14ac:dyDescent="0.3">
      <c r="A107" s="30">
        <f>+A106+5</f>
        <v>149920</v>
      </c>
      <c r="B107" s="27" t="s">
        <v>88</v>
      </c>
      <c r="C107" s="28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</row>
    <row r="108" spans="1:15" x14ac:dyDescent="0.3">
      <c r="A108" s="30">
        <v>149990</v>
      </c>
      <c r="B108" s="27" t="s">
        <v>42</v>
      </c>
      <c r="C108" s="28">
        <v>0</v>
      </c>
      <c r="D108" s="29">
        <v>0</v>
      </c>
      <c r="E108" s="29">
        <v>0</v>
      </c>
      <c r="F108" s="29">
        <v>0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  <c r="L108" s="29">
        <v>0</v>
      </c>
      <c r="M108" s="29">
        <v>0</v>
      </c>
      <c r="N108" s="29">
        <v>0</v>
      </c>
      <c r="O108" s="29">
        <v>0</v>
      </c>
    </row>
    <row r="109" spans="1:15" x14ac:dyDescent="0.3">
      <c r="A109" s="20">
        <v>15</v>
      </c>
      <c r="B109" s="6" t="s">
        <v>89</v>
      </c>
      <c r="C109" s="21">
        <v>429976.76999999996</v>
      </c>
      <c r="D109" s="22">
        <f t="shared" ref="D109:O109" si="38">+D110+D115+D119</f>
        <v>0</v>
      </c>
      <c r="E109" s="22">
        <f t="shared" si="38"/>
        <v>0</v>
      </c>
      <c r="F109" s="22">
        <f t="shared" si="38"/>
        <v>0</v>
      </c>
      <c r="G109" s="22">
        <f t="shared" si="38"/>
        <v>0</v>
      </c>
      <c r="H109" s="22">
        <f t="shared" si="38"/>
        <v>0</v>
      </c>
      <c r="I109" s="22">
        <f t="shared" si="38"/>
        <v>0</v>
      </c>
      <c r="J109" s="22">
        <f t="shared" si="38"/>
        <v>0</v>
      </c>
      <c r="K109" s="22">
        <f t="shared" si="38"/>
        <v>0</v>
      </c>
      <c r="L109" s="22">
        <f t="shared" si="38"/>
        <v>0</v>
      </c>
      <c r="M109" s="22">
        <f t="shared" si="38"/>
        <v>0</v>
      </c>
      <c r="N109" s="22">
        <f t="shared" si="38"/>
        <v>0</v>
      </c>
      <c r="O109" s="22">
        <f t="shared" si="38"/>
        <v>0</v>
      </c>
    </row>
    <row r="110" spans="1:15" x14ac:dyDescent="0.3">
      <c r="A110" s="23">
        <v>1501</v>
      </c>
      <c r="B110" s="7" t="s">
        <v>380</v>
      </c>
      <c r="C110" s="24">
        <v>149687.18</v>
      </c>
      <c r="D110" s="25">
        <f t="shared" ref="D110:O110" si="39">+SUM(D111:D114)</f>
        <v>0</v>
      </c>
      <c r="E110" s="25">
        <f t="shared" si="39"/>
        <v>0</v>
      </c>
      <c r="F110" s="25">
        <f t="shared" si="39"/>
        <v>0</v>
      </c>
      <c r="G110" s="25">
        <f t="shared" si="39"/>
        <v>0</v>
      </c>
      <c r="H110" s="25">
        <f t="shared" si="39"/>
        <v>0</v>
      </c>
      <c r="I110" s="25">
        <f t="shared" si="39"/>
        <v>0</v>
      </c>
      <c r="J110" s="25">
        <f t="shared" si="39"/>
        <v>0</v>
      </c>
      <c r="K110" s="25">
        <f t="shared" si="39"/>
        <v>0</v>
      </c>
      <c r="L110" s="25">
        <f t="shared" si="39"/>
        <v>0</v>
      </c>
      <c r="M110" s="25">
        <f t="shared" si="39"/>
        <v>0</v>
      </c>
      <c r="N110" s="25">
        <f t="shared" si="39"/>
        <v>0</v>
      </c>
      <c r="O110" s="25">
        <f t="shared" si="39"/>
        <v>0</v>
      </c>
    </row>
    <row r="111" spans="1:15" x14ac:dyDescent="0.3">
      <c r="A111" s="30">
        <v>150105</v>
      </c>
      <c r="B111" s="27" t="s">
        <v>351</v>
      </c>
      <c r="C111" s="28">
        <v>0</v>
      </c>
      <c r="D111" s="29">
        <v>0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  <c r="L111" s="29">
        <v>0</v>
      </c>
      <c r="M111" s="29">
        <v>0</v>
      </c>
      <c r="N111" s="29">
        <v>0</v>
      </c>
      <c r="O111" s="29">
        <v>0</v>
      </c>
    </row>
    <row r="112" spans="1:15" x14ac:dyDescent="0.3">
      <c r="A112" s="30">
        <f>+A111+5</f>
        <v>150110</v>
      </c>
      <c r="B112" s="27" t="s">
        <v>90</v>
      </c>
      <c r="C112" s="28">
        <v>0</v>
      </c>
      <c r="D112" s="29">
        <v>0</v>
      </c>
      <c r="E112" s="29">
        <v>0</v>
      </c>
      <c r="F112" s="29">
        <v>0</v>
      </c>
      <c r="G112" s="29">
        <v>0</v>
      </c>
      <c r="H112" s="29">
        <v>0</v>
      </c>
      <c r="I112" s="29">
        <v>0</v>
      </c>
      <c r="J112" s="29">
        <v>0</v>
      </c>
      <c r="K112" s="29">
        <v>0</v>
      </c>
      <c r="L112" s="29">
        <v>0</v>
      </c>
      <c r="M112" s="29">
        <v>0</v>
      </c>
      <c r="N112" s="29">
        <v>0</v>
      </c>
      <c r="O112" s="29">
        <v>0</v>
      </c>
    </row>
    <row r="113" spans="1:15" x14ac:dyDescent="0.3">
      <c r="A113" s="30">
        <f>+A112+5</f>
        <v>150115</v>
      </c>
      <c r="B113" s="27" t="s">
        <v>91</v>
      </c>
      <c r="C113" s="28">
        <v>0</v>
      </c>
      <c r="D113" s="29">
        <v>0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  <c r="L113" s="29">
        <v>0</v>
      </c>
      <c r="M113" s="29">
        <v>0</v>
      </c>
      <c r="N113" s="29">
        <v>0</v>
      </c>
      <c r="O113" s="29">
        <v>0</v>
      </c>
    </row>
    <row r="114" spans="1:15" x14ac:dyDescent="0.3">
      <c r="A114" s="30">
        <f>+A113+5</f>
        <v>150120</v>
      </c>
      <c r="B114" s="27" t="s">
        <v>92</v>
      </c>
      <c r="C114" s="28">
        <v>149687.18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/>
    </row>
    <row r="115" spans="1:15" x14ac:dyDescent="0.3">
      <c r="A115" s="23">
        <v>1502</v>
      </c>
      <c r="B115" s="7" t="s">
        <v>93</v>
      </c>
      <c r="C115" s="24">
        <v>280289.58999999997</v>
      </c>
      <c r="D115" s="25">
        <f t="shared" ref="D115:O115" si="40">+SUM(D116:D118)</f>
        <v>0</v>
      </c>
      <c r="E115" s="25">
        <f t="shared" si="40"/>
        <v>0</v>
      </c>
      <c r="F115" s="25">
        <f t="shared" si="40"/>
        <v>0</v>
      </c>
      <c r="G115" s="25">
        <f t="shared" si="40"/>
        <v>0</v>
      </c>
      <c r="H115" s="25">
        <f t="shared" si="40"/>
        <v>0</v>
      </c>
      <c r="I115" s="25">
        <f t="shared" si="40"/>
        <v>0</v>
      </c>
      <c r="J115" s="25">
        <f t="shared" si="40"/>
        <v>0</v>
      </c>
      <c r="K115" s="25">
        <f t="shared" si="40"/>
        <v>0</v>
      </c>
      <c r="L115" s="25">
        <f t="shared" si="40"/>
        <v>0</v>
      </c>
      <c r="M115" s="25">
        <f t="shared" si="40"/>
        <v>0</v>
      </c>
      <c r="N115" s="25">
        <f t="shared" si="40"/>
        <v>0</v>
      </c>
      <c r="O115" s="25">
        <f t="shared" si="40"/>
        <v>0</v>
      </c>
    </row>
    <row r="116" spans="1:15" x14ac:dyDescent="0.3">
      <c r="A116" s="30">
        <v>150205</v>
      </c>
      <c r="B116" s="27" t="s">
        <v>94</v>
      </c>
      <c r="C116" s="28">
        <v>280289.58999999997</v>
      </c>
      <c r="D116" s="29">
        <v>0</v>
      </c>
      <c r="E116" s="29">
        <v>0</v>
      </c>
      <c r="F116" s="29">
        <v>0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  <c r="L116" s="29">
        <v>0</v>
      </c>
      <c r="M116" s="29">
        <v>0</v>
      </c>
      <c r="N116" s="29">
        <v>0</v>
      </c>
      <c r="O116" s="29">
        <v>0</v>
      </c>
    </row>
    <row r="117" spans="1:15" x14ac:dyDescent="0.3">
      <c r="A117" s="30">
        <f>+A116+5</f>
        <v>150210</v>
      </c>
      <c r="B117" s="27" t="s">
        <v>95</v>
      </c>
      <c r="C117" s="28">
        <v>0</v>
      </c>
      <c r="D117" s="29">
        <v>0</v>
      </c>
      <c r="E117" s="29">
        <v>0</v>
      </c>
      <c r="F117" s="29">
        <v>0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  <c r="L117" s="29">
        <v>0</v>
      </c>
      <c r="M117" s="29">
        <v>0</v>
      </c>
      <c r="N117" s="29">
        <v>0</v>
      </c>
      <c r="O117" s="29">
        <v>0</v>
      </c>
    </row>
    <row r="118" spans="1:15" x14ac:dyDescent="0.3">
      <c r="A118" s="26">
        <v>150299</v>
      </c>
      <c r="B118" s="27" t="s">
        <v>96</v>
      </c>
      <c r="C118" s="28">
        <v>0</v>
      </c>
      <c r="D118" s="29">
        <v>0</v>
      </c>
      <c r="E118" s="29">
        <v>0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  <c r="L118" s="29">
        <v>0</v>
      </c>
      <c r="M118" s="29">
        <v>0</v>
      </c>
      <c r="N118" s="29">
        <v>0</v>
      </c>
      <c r="O118" s="29">
        <v>0</v>
      </c>
    </row>
    <row r="119" spans="1:15" x14ac:dyDescent="0.3">
      <c r="A119" s="23">
        <v>1599</v>
      </c>
      <c r="B119" s="7" t="s">
        <v>97</v>
      </c>
      <c r="C119" s="24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</row>
    <row r="120" spans="1:15" x14ac:dyDescent="0.3">
      <c r="A120" s="20">
        <v>16</v>
      </c>
      <c r="B120" s="6" t="s">
        <v>98</v>
      </c>
      <c r="C120" s="21">
        <v>232030.57999999996</v>
      </c>
      <c r="D120" s="22">
        <f t="shared" ref="D120:O120" si="41">+D121+D125+D131</f>
        <v>270354.75439492636</v>
      </c>
      <c r="E120" s="22">
        <f t="shared" si="41"/>
        <v>265605.99603381578</v>
      </c>
      <c r="F120" s="22">
        <f t="shared" si="41"/>
        <v>260890.62742270518</v>
      </c>
      <c r="G120" s="22">
        <f t="shared" si="41"/>
        <v>256202.22547826031</v>
      </c>
      <c r="H120" s="22">
        <f t="shared" si="41"/>
        <v>251513.8635338156</v>
      </c>
      <c r="I120" s="22">
        <f t="shared" si="41"/>
        <v>246825.50158937171</v>
      </c>
      <c r="J120" s="22">
        <f t="shared" si="41"/>
        <v>242169.63964492665</v>
      </c>
      <c r="K120" s="22">
        <f t="shared" si="41"/>
        <v>237539.24978381628</v>
      </c>
      <c r="L120" s="22">
        <f t="shared" si="41"/>
        <v>232939.55992270471</v>
      </c>
      <c r="M120" s="22">
        <f t="shared" si="41"/>
        <v>228339.87006159313</v>
      </c>
      <c r="N120" s="22">
        <f t="shared" si="41"/>
        <v>223740.18020048249</v>
      </c>
      <c r="O120" s="22">
        <f t="shared" si="41"/>
        <v>232190.23895048304</v>
      </c>
    </row>
    <row r="121" spans="1:15" x14ac:dyDescent="0.3">
      <c r="A121" s="23">
        <v>1601</v>
      </c>
      <c r="B121" s="7" t="s">
        <v>99</v>
      </c>
      <c r="C121" s="24">
        <v>398107</v>
      </c>
      <c r="D121" s="25">
        <f t="shared" ref="D121:O121" si="42">+SUM(D122:D124)</f>
        <v>390507</v>
      </c>
      <c r="E121" s="25">
        <f t="shared" si="42"/>
        <v>390507</v>
      </c>
      <c r="F121" s="25">
        <f t="shared" si="42"/>
        <v>390507</v>
      </c>
      <c r="G121" s="25">
        <f t="shared" si="42"/>
        <v>390507</v>
      </c>
      <c r="H121" s="25">
        <f t="shared" si="42"/>
        <v>390507</v>
      </c>
      <c r="I121" s="25">
        <f t="shared" si="42"/>
        <v>390507</v>
      </c>
      <c r="J121" s="25">
        <f t="shared" si="42"/>
        <v>390507</v>
      </c>
      <c r="K121" s="25">
        <f t="shared" si="42"/>
        <v>390507</v>
      </c>
      <c r="L121" s="25">
        <f t="shared" si="42"/>
        <v>390507</v>
      </c>
      <c r="M121" s="25">
        <f t="shared" si="42"/>
        <v>390507</v>
      </c>
      <c r="N121" s="25">
        <f t="shared" si="42"/>
        <v>390507</v>
      </c>
      <c r="O121" s="25">
        <f t="shared" si="42"/>
        <v>390507</v>
      </c>
    </row>
    <row r="122" spans="1:15" x14ac:dyDescent="0.3">
      <c r="A122" s="30">
        <v>160105</v>
      </c>
      <c r="B122" s="27" t="s">
        <v>100</v>
      </c>
      <c r="C122" s="28">
        <v>0</v>
      </c>
      <c r="D122" s="29">
        <v>0</v>
      </c>
      <c r="E122" s="29">
        <v>0</v>
      </c>
      <c r="F122" s="29">
        <v>0</v>
      </c>
      <c r="G122" s="29">
        <v>0</v>
      </c>
      <c r="H122" s="29">
        <v>0</v>
      </c>
      <c r="I122" s="29">
        <v>0</v>
      </c>
      <c r="J122" s="29">
        <v>0</v>
      </c>
      <c r="K122" s="29">
        <v>0</v>
      </c>
      <c r="L122" s="29">
        <v>0</v>
      </c>
      <c r="M122" s="29">
        <v>0</v>
      </c>
      <c r="N122" s="29">
        <v>0</v>
      </c>
      <c r="O122" s="29">
        <v>0</v>
      </c>
    </row>
    <row r="123" spans="1:15" x14ac:dyDescent="0.3">
      <c r="A123" s="30">
        <f>+A122+5</f>
        <v>160110</v>
      </c>
      <c r="B123" s="27" t="s">
        <v>101</v>
      </c>
      <c r="C123" s="28">
        <v>398107</v>
      </c>
      <c r="D123" s="29">
        <v>390507</v>
      </c>
      <c r="E123" s="29">
        <v>390507</v>
      </c>
      <c r="F123" s="29">
        <v>390507</v>
      </c>
      <c r="G123" s="29">
        <v>390507</v>
      </c>
      <c r="H123" s="29">
        <v>390507</v>
      </c>
      <c r="I123" s="29">
        <v>390507</v>
      </c>
      <c r="J123" s="29">
        <v>390507</v>
      </c>
      <c r="K123" s="29">
        <v>390507</v>
      </c>
      <c r="L123" s="29">
        <v>390507</v>
      </c>
      <c r="M123" s="29">
        <v>390507</v>
      </c>
      <c r="N123" s="29">
        <v>390507</v>
      </c>
      <c r="O123" s="29">
        <v>390507</v>
      </c>
    </row>
    <row r="124" spans="1:15" x14ac:dyDescent="0.3">
      <c r="A124" s="30">
        <f>+A123+5</f>
        <v>160115</v>
      </c>
      <c r="B124" s="27" t="s">
        <v>102</v>
      </c>
      <c r="C124" s="28">
        <v>0</v>
      </c>
      <c r="D124" s="29">
        <v>0</v>
      </c>
      <c r="E124" s="29">
        <v>0</v>
      </c>
      <c r="F124" s="29">
        <v>0</v>
      </c>
      <c r="G124" s="29">
        <v>0</v>
      </c>
      <c r="H124" s="29">
        <v>0</v>
      </c>
      <c r="I124" s="29">
        <v>0</v>
      </c>
      <c r="J124" s="29">
        <v>0</v>
      </c>
      <c r="K124" s="29">
        <v>0</v>
      </c>
      <c r="L124" s="29">
        <v>0</v>
      </c>
      <c r="M124" s="29">
        <v>0</v>
      </c>
      <c r="N124" s="29">
        <v>0</v>
      </c>
      <c r="O124" s="29">
        <v>0</v>
      </c>
    </row>
    <row r="125" spans="1:15" x14ac:dyDescent="0.3">
      <c r="A125" s="23">
        <v>1602</v>
      </c>
      <c r="B125" s="7" t="s">
        <v>103</v>
      </c>
      <c r="C125" s="24">
        <v>441229.83999999997</v>
      </c>
      <c r="D125" s="25">
        <f t="shared" ref="D125:O125" si="43">+SUM(D126:D130)</f>
        <v>501229.84</v>
      </c>
      <c r="E125" s="25">
        <f t="shared" si="43"/>
        <v>501229.84</v>
      </c>
      <c r="F125" s="25">
        <f t="shared" si="43"/>
        <v>501229.84</v>
      </c>
      <c r="G125" s="25">
        <f t="shared" si="43"/>
        <v>501229.84</v>
      </c>
      <c r="H125" s="25">
        <f t="shared" si="43"/>
        <v>501229.84</v>
      </c>
      <c r="I125" s="25">
        <f t="shared" si="43"/>
        <v>501229.84</v>
      </c>
      <c r="J125" s="25">
        <f t="shared" si="43"/>
        <v>501229.84</v>
      </c>
      <c r="K125" s="25">
        <f t="shared" si="43"/>
        <v>501229.84</v>
      </c>
      <c r="L125" s="25">
        <f t="shared" si="43"/>
        <v>501229.84</v>
      </c>
      <c r="M125" s="25">
        <f t="shared" si="43"/>
        <v>501229.84</v>
      </c>
      <c r="N125" s="25">
        <f t="shared" si="43"/>
        <v>501229.84</v>
      </c>
      <c r="O125" s="25">
        <f t="shared" si="43"/>
        <v>501229.84</v>
      </c>
    </row>
    <row r="126" spans="1:15" x14ac:dyDescent="0.3">
      <c r="A126" s="30">
        <v>160205</v>
      </c>
      <c r="B126" s="27" t="s">
        <v>104</v>
      </c>
      <c r="C126" s="28">
        <v>36715.07</v>
      </c>
      <c r="D126" s="29">
        <f>+C126+10000</f>
        <v>46715.07</v>
      </c>
      <c r="E126" s="29">
        <f t="shared" ref="E126:O126" si="44">+D126</f>
        <v>46715.07</v>
      </c>
      <c r="F126" s="29">
        <f t="shared" si="44"/>
        <v>46715.07</v>
      </c>
      <c r="G126" s="29">
        <f t="shared" si="44"/>
        <v>46715.07</v>
      </c>
      <c r="H126" s="29">
        <f t="shared" si="44"/>
        <v>46715.07</v>
      </c>
      <c r="I126" s="29">
        <f t="shared" si="44"/>
        <v>46715.07</v>
      </c>
      <c r="J126" s="29">
        <f t="shared" si="44"/>
        <v>46715.07</v>
      </c>
      <c r="K126" s="29">
        <f t="shared" si="44"/>
        <v>46715.07</v>
      </c>
      <c r="L126" s="29">
        <f t="shared" si="44"/>
        <v>46715.07</v>
      </c>
      <c r="M126" s="29">
        <f t="shared" si="44"/>
        <v>46715.07</v>
      </c>
      <c r="N126" s="29">
        <f t="shared" si="44"/>
        <v>46715.07</v>
      </c>
      <c r="O126" s="29">
        <f t="shared" si="44"/>
        <v>46715.07</v>
      </c>
    </row>
    <row r="127" spans="1:15" x14ac:dyDescent="0.3">
      <c r="A127" s="30">
        <f>+A126+5</f>
        <v>160210</v>
      </c>
      <c r="B127" s="27" t="s">
        <v>105</v>
      </c>
      <c r="C127" s="28">
        <v>36297.99</v>
      </c>
      <c r="D127" s="29">
        <f>+C127</f>
        <v>36297.99</v>
      </c>
      <c r="E127" s="29">
        <f t="shared" ref="E127:O127" si="45">+D127</f>
        <v>36297.99</v>
      </c>
      <c r="F127" s="29">
        <f t="shared" si="45"/>
        <v>36297.99</v>
      </c>
      <c r="G127" s="29">
        <f t="shared" si="45"/>
        <v>36297.99</v>
      </c>
      <c r="H127" s="29">
        <f t="shared" si="45"/>
        <v>36297.99</v>
      </c>
      <c r="I127" s="29">
        <f t="shared" si="45"/>
        <v>36297.99</v>
      </c>
      <c r="J127" s="29">
        <f t="shared" si="45"/>
        <v>36297.99</v>
      </c>
      <c r="K127" s="29">
        <f t="shared" si="45"/>
        <v>36297.99</v>
      </c>
      <c r="L127" s="29">
        <f t="shared" si="45"/>
        <v>36297.99</v>
      </c>
      <c r="M127" s="29">
        <f t="shared" si="45"/>
        <v>36297.99</v>
      </c>
      <c r="N127" s="29">
        <f t="shared" si="45"/>
        <v>36297.99</v>
      </c>
      <c r="O127" s="29">
        <f t="shared" si="45"/>
        <v>36297.99</v>
      </c>
    </row>
    <row r="128" spans="1:15" x14ac:dyDescent="0.3">
      <c r="A128" s="30">
        <f>+A127+5</f>
        <v>160215</v>
      </c>
      <c r="B128" s="27" t="s">
        <v>106</v>
      </c>
      <c r="C128" s="28">
        <v>228582.03</v>
      </c>
      <c r="D128" s="29">
        <f>+C128+50000</f>
        <v>278582.03000000003</v>
      </c>
      <c r="E128" s="29">
        <f t="shared" ref="E128:O128" si="46">+D128</f>
        <v>278582.03000000003</v>
      </c>
      <c r="F128" s="29">
        <f t="shared" si="46"/>
        <v>278582.03000000003</v>
      </c>
      <c r="G128" s="29">
        <f t="shared" si="46"/>
        <v>278582.03000000003</v>
      </c>
      <c r="H128" s="29">
        <f t="shared" si="46"/>
        <v>278582.03000000003</v>
      </c>
      <c r="I128" s="29">
        <f t="shared" si="46"/>
        <v>278582.03000000003</v>
      </c>
      <c r="J128" s="29">
        <f t="shared" si="46"/>
        <v>278582.03000000003</v>
      </c>
      <c r="K128" s="29">
        <f t="shared" si="46"/>
        <v>278582.03000000003</v>
      </c>
      <c r="L128" s="29">
        <f t="shared" si="46"/>
        <v>278582.03000000003</v>
      </c>
      <c r="M128" s="29">
        <f t="shared" si="46"/>
        <v>278582.03000000003</v>
      </c>
      <c r="N128" s="29">
        <f t="shared" si="46"/>
        <v>278582.03000000003</v>
      </c>
      <c r="O128" s="29">
        <f t="shared" si="46"/>
        <v>278582.03000000003</v>
      </c>
    </row>
    <row r="129" spans="1:15" x14ac:dyDescent="0.3">
      <c r="A129" s="30">
        <f>+A128+5</f>
        <v>160220</v>
      </c>
      <c r="B129" s="27" t="s">
        <v>107</v>
      </c>
      <c r="C129" s="28">
        <v>0</v>
      </c>
      <c r="D129" s="29">
        <f>+C129</f>
        <v>0</v>
      </c>
      <c r="E129" s="29">
        <f t="shared" ref="E129:O129" si="47">+D129</f>
        <v>0</v>
      </c>
      <c r="F129" s="29">
        <f t="shared" si="47"/>
        <v>0</v>
      </c>
      <c r="G129" s="29">
        <f t="shared" si="47"/>
        <v>0</v>
      </c>
      <c r="H129" s="29">
        <f t="shared" si="47"/>
        <v>0</v>
      </c>
      <c r="I129" s="29">
        <f t="shared" si="47"/>
        <v>0</v>
      </c>
      <c r="J129" s="29">
        <f t="shared" si="47"/>
        <v>0</v>
      </c>
      <c r="K129" s="29">
        <f t="shared" si="47"/>
        <v>0</v>
      </c>
      <c r="L129" s="29">
        <f t="shared" si="47"/>
        <v>0</v>
      </c>
      <c r="M129" s="29">
        <f t="shared" si="47"/>
        <v>0</v>
      </c>
      <c r="N129" s="29">
        <f t="shared" si="47"/>
        <v>0</v>
      </c>
      <c r="O129" s="29">
        <f t="shared" si="47"/>
        <v>0</v>
      </c>
    </row>
    <row r="130" spans="1:15" x14ac:dyDescent="0.3">
      <c r="A130" s="30">
        <v>160290</v>
      </c>
      <c r="B130" s="27" t="s">
        <v>83</v>
      </c>
      <c r="C130" s="28">
        <v>139634.75</v>
      </c>
      <c r="D130" s="29">
        <f>+C130</f>
        <v>139634.75</v>
      </c>
      <c r="E130" s="29">
        <f t="shared" ref="E130:O130" si="48">+D130</f>
        <v>139634.75</v>
      </c>
      <c r="F130" s="29">
        <f t="shared" si="48"/>
        <v>139634.75</v>
      </c>
      <c r="G130" s="29">
        <f t="shared" si="48"/>
        <v>139634.75</v>
      </c>
      <c r="H130" s="29">
        <f t="shared" si="48"/>
        <v>139634.75</v>
      </c>
      <c r="I130" s="29">
        <f t="shared" si="48"/>
        <v>139634.75</v>
      </c>
      <c r="J130" s="29">
        <f t="shared" si="48"/>
        <v>139634.75</v>
      </c>
      <c r="K130" s="29">
        <f t="shared" si="48"/>
        <v>139634.75</v>
      </c>
      <c r="L130" s="29">
        <f t="shared" si="48"/>
        <v>139634.75</v>
      </c>
      <c r="M130" s="29">
        <f t="shared" si="48"/>
        <v>139634.75</v>
      </c>
      <c r="N130" s="29">
        <f t="shared" si="48"/>
        <v>139634.75</v>
      </c>
      <c r="O130" s="29">
        <f t="shared" si="48"/>
        <v>139634.75</v>
      </c>
    </row>
    <row r="131" spans="1:15" x14ac:dyDescent="0.3">
      <c r="A131" s="23">
        <v>1699</v>
      </c>
      <c r="B131" s="7" t="s">
        <v>108</v>
      </c>
      <c r="C131" s="24">
        <v>-607306.26</v>
      </c>
      <c r="D131" s="25">
        <f t="shared" ref="D131:O131" si="49">+SUM(D132:D137)</f>
        <v>-621382.08560507372</v>
      </c>
      <c r="E131" s="25">
        <f t="shared" si="49"/>
        <v>-626130.8439661843</v>
      </c>
      <c r="F131" s="25">
        <f t="shared" si="49"/>
        <v>-630846.21257729491</v>
      </c>
      <c r="G131" s="25">
        <f t="shared" si="49"/>
        <v>-635534.61452173977</v>
      </c>
      <c r="H131" s="25">
        <f t="shared" si="49"/>
        <v>-640222.97646618448</v>
      </c>
      <c r="I131" s="25">
        <f t="shared" si="49"/>
        <v>-644911.33841062838</v>
      </c>
      <c r="J131" s="25">
        <f t="shared" si="49"/>
        <v>-649567.20035507344</v>
      </c>
      <c r="K131" s="25">
        <f t="shared" si="49"/>
        <v>-654197.5902161838</v>
      </c>
      <c r="L131" s="25">
        <f t="shared" si="49"/>
        <v>-658797.28007729538</v>
      </c>
      <c r="M131" s="25">
        <f t="shared" si="49"/>
        <v>-663396.96993840695</v>
      </c>
      <c r="N131" s="25">
        <f t="shared" si="49"/>
        <v>-667996.6597995176</v>
      </c>
      <c r="O131" s="25">
        <f t="shared" si="49"/>
        <v>-659546.60104951705</v>
      </c>
    </row>
    <row r="132" spans="1:15" x14ac:dyDescent="0.3">
      <c r="A132" s="26">
        <v>169905</v>
      </c>
      <c r="B132" s="27" t="s">
        <v>109</v>
      </c>
      <c r="C132" s="28">
        <v>-210099.26</v>
      </c>
      <c r="D132" s="29">
        <v>-215075.624257991</v>
      </c>
      <c r="E132" s="29">
        <v>-216734.40342465701</v>
      </c>
      <c r="F132" s="29">
        <v>-218393.182591324</v>
      </c>
      <c r="G132" s="29">
        <v>-220051.961757991</v>
      </c>
      <c r="H132" s="29">
        <v>-221710.740924657</v>
      </c>
      <c r="I132" s="29">
        <v>-223369.520091324</v>
      </c>
      <c r="J132" s="29">
        <v>-225028.29925799099</v>
      </c>
      <c r="K132" s="29">
        <v>-226687.078424657</v>
      </c>
      <c r="L132" s="29">
        <v>-228345.85759132399</v>
      </c>
      <c r="M132" s="29">
        <v>-230004.63675799099</v>
      </c>
      <c r="N132" s="29">
        <v>-231663.41592465699</v>
      </c>
      <c r="O132" s="29">
        <v>-233322.19509132401</v>
      </c>
    </row>
    <row r="133" spans="1:15" x14ac:dyDescent="0.3">
      <c r="A133" s="30">
        <f>+A132+5</f>
        <v>169910</v>
      </c>
      <c r="B133" s="27" t="s">
        <v>110</v>
      </c>
      <c r="C133" s="28">
        <v>-28880.85</v>
      </c>
      <c r="D133" s="29">
        <v>-29312.833263013701</v>
      </c>
      <c r="E133" s="29">
        <v>-29482.938346347099</v>
      </c>
      <c r="F133" s="29">
        <v>-29620.725096347101</v>
      </c>
      <c r="G133" s="29">
        <v>-29733.695179680399</v>
      </c>
      <c r="H133" s="29">
        <v>-29846.625263013699</v>
      </c>
      <c r="I133" s="29">
        <v>-29959.555346346999</v>
      </c>
      <c r="J133" s="29">
        <v>-30072.485429680401</v>
      </c>
      <c r="K133" s="29">
        <v>-30185.415513013701</v>
      </c>
      <c r="L133" s="29">
        <v>-30298.345596347001</v>
      </c>
      <c r="M133" s="29">
        <v>-30411.275679680399</v>
      </c>
      <c r="N133" s="29">
        <v>-30524.205763013699</v>
      </c>
      <c r="O133" s="29">
        <v>-30637.135846346999</v>
      </c>
    </row>
    <row r="134" spans="1:15" x14ac:dyDescent="0.3">
      <c r="A134" s="30">
        <f>+A133+5</f>
        <v>169915</v>
      </c>
      <c r="B134" s="27" t="s">
        <v>111</v>
      </c>
      <c r="C134" s="28">
        <v>-28720.63</v>
      </c>
      <c r="D134" s="29">
        <v>-29680.886493378999</v>
      </c>
      <c r="E134" s="29">
        <v>-30000.9504656012</v>
      </c>
      <c r="F134" s="29">
        <v>-30319.9430211568</v>
      </c>
      <c r="G134" s="29">
        <v>-30636.7855767123</v>
      </c>
      <c r="H134" s="29">
        <v>-30953.628132267899</v>
      </c>
      <c r="I134" s="29">
        <v>-31270.470687823399</v>
      </c>
      <c r="J134" s="29">
        <v>-31587.313243379002</v>
      </c>
      <c r="K134" s="29">
        <v>-31878.683715601201</v>
      </c>
      <c r="L134" s="29">
        <v>-32139.354187823399</v>
      </c>
      <c r="M134" s="29">
        <v>-32400.024660045601</v>
      </c>
      <c r="N134" s="29">
        <v>-32660.695132267901</v>
      </c>
      <c r="O134" s="29">
        <v>-32921.3656044901</v>
      </c>
    </row>
    <row r="135" spans="1:15" x14ac:dyDescent="0.3">
      <c r="A135" s="30">
        <f>+A134+5</f>
        <v>169920</v>
      </c>
      <c r="B135" s="27" t="s">
        <v>112</v>
      </c>
      <c r="C135" s="28">
        <v>-174332.45</v>
      </c>
      <c r="D135" s="29">
        <v>-180181.396499366</v>
      </c>
      <c r="E135" s="29">
        <v>-182131.039971588</v>
      </c>
      <c r="F135" s="29">
        <v>-184080.68344381</v>
      </c>
      <c r="G135" s="29">
        <v>-186030.32691603201</v>
      </c>
      <c r="H135" s="29">
        <v>-187979.97038825499</v>
      </c>
      <c r="I135" s="29">
        <v>-189929.61386047699</v>
      </c>
      <c r="J135" s="29">
        <v>-191879.257332699</v>
      </c>
      <c r="K135" s="29">
        <v>-193828.900804921</v>
      </c>
      <c r="L135" s="29">
        <v>-195778.54427714401</v>
      </c>
      <c r="M135" s="29">
        <v>-197728.18774936601</v>
      </c>
      <c r="N135" s="29">
        <v>-199677.83122158801</v>
      </c>
      <c r="O135" s="29">
        <v>-201624.726082699</v>
      </c>
    </row>
    <row r="136" spans="1:15" x14ac:dyDescent="0.3">
      <c r="A136" s="30">
        <f>+A135+5</f>
        <v>169925</v>
      </c>
      <c r="B136" s="27" t="s">
        <v>113</v>
      </c>
      <c r="C136" s="28">
        <v>0</v>
      </c>
      <c r="D136" s="29">
        <v>0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  <c r="L136" s="29">
        <v>0</v>
      </c>
      <c r="M136" s="29">
        <v>0</v>
      </c>
      <c r="N136" s="29">
        <v>0</v>
      </c>
      <c r="O136" s="29">
        <v>0</v>
      </c>
    </row>
    <row r="137" spans="1:15" x14ac:dyDescent="0.3">
      <c r="A137" s="30">
        <v>169990</v>
      </c>
      <c r="B137" s="27" t="s">
        <v>114</v>
      </c>
      <c r="C137" s="28">
        <v>-165273.07</v>
      </c>
      <c r="D137" s="29">
        <v>-167131.34509132401</v>
      </c>
      <c r="E137" s="29">
        <v>-167781.51175799099</v>
      </c>
      <c r="F137" s="29">
        <v>-168431.678424657</v>
      </c>
      <c r="G137" s="29">
        <v>-169081.84509132401</v>
      </c>
      <c r="H137" s="29">
        <v>-169732.01175799099</v>
      </c>
      <c r="I137" s="29">
        <v>-170382.178424657</v>
      </c>
      <c r="J137" s="29">
        <v>-170999.84509132401</v>
      </c>
      <c r="K137" s="29">
        <v>-171617.51175799099</v>
      </c>
      <c r="L137" s="29">
        <v>-172235.178424657</v>
      </c>
      <c r="M137" s="29">
        <v>-172852.84509132401</v>
      </c>
      <c r="N137" s="29">
        <v>-173470.51175799099</v>
      </c>
      <c r="O137" s="29">
        <v>-161041.178424657</v>
      </c>
    </row>
    <row r="138" spans="1:15" x14ac:dyDescent="0.3">
      <c r="A138" s="20">
        <v>17</v>
      </c>
      <c r="B138" s="6" t="s">
        <v>352</v>
      </c>
      <c r="C138" s="21">
        <v>0</v>
      </c>
      <c r="D138" s="22">
        <f t="shared" ref="D138:O138" si="50">+D139+D140+D141+D142+D143+D144+D145</f>
        <v>0</v>
      </c>
      <c r="E138" s="22">
        <f t="shared" si="50"/>
        <v>0</v>
      </c>
      <c r="F138" s="22">
        <f t="shared" si="50"/>
        <v>0</v>
      </c>
      <c r="G138" s="22">
        <f t="shared" si="50"/>
        <v>0</v>
      </c>
      <c r="H138" s="22">
        <f t="shared" si="50"/>
        <v>0</v>
      </c>
      <c r="I138" s="22">
        <f t="shared" si="50"/>
        <v>0</v>
      </c>
      <c r="J138" s="22">
        <f t="shared" si="50"/>
        <v>0</v>
      </c>
      <c r="K138" s="22">
        <f t="shared" si="50"/>
        <v>0</v>
      </c>
      <c r="L138" s="22">
        <f t="shared" si="50"/>
        <v>0</v>
      </c>
      <c r="M138" s="22">
        <f t="shared" si="50"/>
        <v>0</v>
      </c>
      <c r="N138" s="22">
        <f t="shared" si="50"/>
        <v>0</v>
      </c>
      <c r="O138" s="22">
        <f t="shared" si="50"/>
        <v>0</v>
      </c>
    </row>
    <row r="139" spans="1:15" x14ac:dyDescent="0.3">
      <c r="A139" s="23">
        <v>1701</v>
      </c>
      <c r="B139" s="7" t="s">
        <v>115</v>
      </c>
      <c r="C139" s="24">
        <v>0</v>
      </c>
      <c r="D139" s="25">
        <v>0</v>
      </c>
      <c r="E139" s="25">
        <v>0</v>
      </c>
      <c r="F139" s="25">
        <v>0</v>
      </c>
      <c r="G139" s="25">
        <v>0</v>
      </c>
      <c r="H139" s="25">
        <v>0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</row>
    <row r="140" spans="1:15" x14ac:dyDescent="0.3">
      <c r="A140" s="23">
        <f>+A139+1</f>
        <v>1702</v>
      </c>
      <c r="B140" s="7" t="s">
        <v>116</v>
      </c>
      <c r="C140" s="24">
        <v>0</v>
      </c>
      <c r="D140" s="25">
        <v>0</v>
      </c>
      <c r="E140" s="25">
        <v>0</v>
      </c>
      <c r="F140" s="25">
        <v>0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</row>
    <row r="141" spans="1:15" x14ac:dyDescent="0.3">
      <c r="A141" s="23">
        <f>+A140+1</f>
        <v>1703</v>
      </c>
      <c r="B141" s="7" t="s">
        <v>117</v>
      </c>
      <c r="C141" s="24">
        <v>0</v>
      </c>
      <c r="D141" s="25">
        <v>0</v>
      </c>
      <c r="E141" s="25">
        <v>0</v>
      </c>
      <c r="F141" s="25">
        <v>0</v>
      </c>
      <c r="G141" s="25">
        <v>0</v>
      </c>
      <c r="H141" s="25">
        <v>0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</row>
    <row r="142" spans="1:15" x14ac:dyDescent="0.3">
      <c r="A142" s="23">
        <f>+A141+1</f>
        <v>1704</v>
      </c>
      <c r="B142" s="7" t="s">
        <v>118</v>
      </c>
      <c r="C142" s="24">
        <v>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</row>
    <row r="143" spans="1:15" x14ac:dyDescent="0.3">
      <c r="A143" s="23">
        <f>+A142+1</f>
        <v>1705</v>
      </c>
      <c r="B143" s="7" t="s">
        <v>119</v>
      </c>
      <c r="C143" s="24">
        <v>0</v>
      </c>
      <c r="D143" s="25">
        <v>0</v>
      </c>
      <c r="E143" s="25">
        <v>0</v>
      </c>
      <c r="F143" s="25">
        <v>0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</row>
    <row r="144" spans="1:15" x14ac:dyDescent="0.3">
      <c r="A144" s="23">
        <v>1790</v>
      </c>
      <c r="B144" s="7" t="s">
        <v>120</v>
      </c>
      <c r="C144" s="24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0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</row>
    <row r="145" spans="1:15" ht="27.6" x14ac:dyDescent="0.3">
      <c r="A145" s="23">
        <v>1799</v>
      </c>
      <c r="B145" s="7" t="s">
        <v>121</v>
      </c>
      <c r="C145" s="24">
        <v>0</v>
      </c>
      <c r="D145" s="25">
        <f t="shared" ref="D145:O145" si="51">+SUM(D146:D150)</f>
        <v>0</v>
      </c>
      <c r="E145" s="25">
        <f t="shared" si="51"/>
        <v>0</v>
      </c>
      <c r="F145" s="25">
        <f t="shared" si="51"/>
        <v>0</v>
      </c>
      <c r="G145" s="25">
        <f t="shared" si="51"/>
        <v>0</v>
      </c>
      <c r="H145" s="25">
        <f t="shared" si="51"/>
        <v>0</v>
      </c>
      <c r="I145" s="25">
        <f t="shared" si="51"/>
        <v>0</v>
      </c>
      <c r="J145" s="25">
        <f t="shared" si="51"/>
        <v>0</v>
      </c>
      <c r="K145" s="25">
        <f t="shared" si="51"/>
        <v>0</v>
      </c>
      <c r="L145" s="25">
        <f t="shared" si="51"/>
        <v>0</v>
      </c>
      <c r="M145" s="25">
        <f t="shared" si="51"/>
        <v>0</v>
      </c>
      <c r="N145" s="25">
        <f t="shared" si="51"/>
        <v>0</v>
      </c>
      <c r="O145" s="25">
        <f t="shared" si="51"/>
        <v>0</v>
      </c>
    </row>
    <row r="146" spans="1:15" x14ac:dyDescent="0.3">
      <c r="A146" s="30">
        <v>179905</v>
      </c>
      <c r="B146" s="27" t="s">
        <v>109</v>
      </c>
      <c r="C146" s="28">
        <v>0</v>
      </c>
      <c r="D146" s="29">
        <v>0</v>
      </c>
      <c r="E146" s="29">
        <v>0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  <c r="L146" s="29">
        <v>0</v>
      </c>
      <c r="M146" s="29">
        <v>0</v>
      </c>
      <c r="N146" s="29">
        <v>0</v>
      </c>
      <c r="O146" s="29">
        <v>0</v>
      </c>
    </row>
    <row r="147" spans="1:15" x14ac:dyDescent="0.3">
      <c r="A147" s="30">
        <f>+A146+5</f>
        <v>179910</v>
      </c>
      <c r="B147" s="27" t="s">
        <v>122</v>
      </c>
      <c r="C147" s="28">
        <v>0</v>
      </c>
      <c r="D147" s="29">
        <v>0</v>
      </c>
      <c r="E147" s="29">
        <v>0</v>
      </c>
      <c r="F147" s="29">
        <v>0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  <c r="L147" s="29">
        <v>0</v>
      </c>
      <c r="M147" s="29">
        <v>0</v>
      </c>
      <c r="N147" s="29">
        <v>0</v>
      </c>
      <c r="O147" s="29">
        <v>0</v>
      </c>
    </row>
    <row r="148" spans="1:15" x14ac:dyDescent="0.3">
      <c r="A148" s="30">
        <f>+A147+5</f>
        <v>179915</v>
      </c>
      <c r="B148" s="27" t="s">
        <v>123</v>
      </c>
      <c r="C148" s="28">
        <v>0</v>
      </c>
      <c r="D148" s="29">
        <v>0</v>
      </c>
      <c r="E148" s="29">
        <v>0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  <c r="L148" s="29">
        <v>0</v>
      </c>
      <c r="M148" s="29">
        <v>0</v>
      </c>
      <c r="N148" s="29">
        <v>0</v>
      </c>
      <c r="O148" s="29">
        <v>0</v>
      </c>
    </row>
    <row r="149" spans="1:15" x14ac:dyDescent="0.3">
      <c r="A149" s="30">
        <f>+A148+5</f>
        <v>179920</v>
      </c>
      <c r="B149" s="27" t="s">
        <v>124</v>
      </c>
      <c r="C149" s="28">
        <v>0</v>
      </c>
      <c r="D149" s="29">
        <v>0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  <c r="L149" s="29">
        <v>0</v>
      </c>
      <c r="M149" s="29">
        <v>0</v>
      </c>
      <c r="N149" s="29">
        <v>0</v>
      </c>
      <c r="O149" s="29">
        <v>0</v>
      </c>
    </row>
    <row r="150" spans="1:15" x14ac:dyDescent="0.3">
      <c r="A150" s="30">
        <v>179990</v>
      </c>
      <c r="B150" s="27" t="s">
        <v>114</v>
      </c>
      <c r="C150" s="28">
        <v>0</v>
      </c>
      <c r="D150" s="29">
        <v>0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  <c r="L150" s="29">
        <v>0</v>
      </c>
      <c r="M150" s="29">
        <v>0</v>
      </c>
      <c r="N150" s="29">
        <v>0</v>
      </c>
      <c r="O150" s="29">
        <v>0</v>
      </c>
    </row>
    <row r="151" spans="1:15" x14ac:dyDescent="0.3">
      <c r="A151" s="20">
        <v>19</v>
      </c>
      <c r="B151" s="6" t="s">
        <v>125</v>
      </c>
      <c r="C151" s="21">
        <v>137342.75</v>
      </c>
      <c r="D151" s="22">
        <f t="shared" ref="D151:O151" si="52">+D152+D159+D164+D172+D175</f>
        <v>137342.75</v>
      </c>
      <c r="E151" s="22">
        <f t="shared" si="52"/>
        <v>137342.75</v>
      </c>
      <c r="F151" s="22">
        <f t="shared" si="52"/>
        <v>137342.75</v>
      </c>
      <c r="G151" s="22">
        <f t="shared" si="52"/>
        <v>137342.75</v>
      </c>
      <c r="H151" s="22">
        <f t="shared" si="52"/>
        <v>137342.75</v>
      </c>
      <c r="I151" s="22">
        <f t="shared" si="52"/>
        <v>137342.75</v>
      </c>
      <c r="J151" s="22">
        <f t="shared" si="52"/>
        <v>137342.75</v>
      </c>
      <c r="K151" s="22">
        <f t="shared" si="52"/>
        <v>137342.75</v>
      </c>
      <c r="L151" s="22">
        <f t="shared" si="52"/>
        <v>137342.75</v>
      </c>
      <c r="M151" s="22">
        <f t="shared" si="52"/>
        <v>137342.75</v>
      </c>
      <c r="N151" s="22">
        <f t="shared" si="52"/>
        <v>137342.75</v>
      </c>
      <c r="O151" s="22">
        <f t="shared" si="52"/>
        <v>137342.75</v>
      </c>
    </row>
    <row r="152" spans="1:15" x14ac:dyDescent="0.3">
      <c r="A152" s="23">
        <v>1901</v>
      </c>
      <c r="B152" s="7" t="s">
        <v>126</v>
      </c>
      <c r="C152" s="24">
        <v>0</v>
      </c>
      <c r="D152" s="25">
        <f t="shared" ref="D152:O152" si="53">+SUM(D153:D158)</f>
        <v>0</v>
      </c>
      <c r="E152" s="25">
        <f t="shared" si="53"/>
        <v>0</v>
      </c>
      <c r="F152" s="25">
        <f t="shared" si="53"/>
        <v>0</v>
      </c>
      <c r="G152" s="25">
        <f t="shared" si="53"/>
        <v>0</v>
      </c>
      <c r="H152" s="25">
        <f t="shared" si="53"/>
        <v>0</v>
      </c>
      <c r="I152" s="25">
        <f t="shared" si="53"/>
        <v>0</v>
      </c>
      <c r="J152" s="25">
        <f t="shared" si="53"/>
        <v>0</v>
      </c>
      <c r="K152" s="25">
        <f t="shared" si="53"/>
        <v>0</v>
      </c>
      <c r="L152" s="25">
        <f t="shared" si="53"/>
        <v>0</v>
      </c>
      <c r="M152" s="25">
        <f t="shared" si="53"/>
        <v>0</v>
      </c>
      <c r="N152" s="25">
        <f t="shared" si="53"/>
        <v>0</v>
      </c>
      <c r="O152" s="25">
        <f t="shared" si="53"/>
        <v>0</v>
      </c>
    </row>
    <row r="153" spans="1:15" x14ac:dyDescent="0.3">
      <c r="A153" s="26">
        <v>190105</v>
      </c>
      <c r="B153" s="27" t="s">
        <v>127</v>
      </c>
      <c r="C153" s="28">
        <v>0</v>
      </c>
      <c r="D153" s="29">
        <v>0</v>
      </c>
      <c r="E153" s="29">
        <v>0</v>
      </c>
      <c r="F153" s="29">
        <v>0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  <c r="L153" s="29">
        <v>0</v>
      </c>
      <c r="M153" s="29">
        <v>0</v>
      </c>
      <c r="N153" s="29">
        <v>0</v>
      </c>
      <c r="O153" s="29">
        <v>0</v>
      </c>
    </row>
    <row r="154" spans="1:15" x14ac:dyDescent="0.3">
      <c r="A154" s="30">
        <f>+A153+5</f>
        <v>190110</v>
      </c>
      <c r="B154" s="27" t="s">
        <v>128</v>
      </c>
      <c r="C154" s="28">
        <v>0</v>
      </c>
      <c r="D154" s="29">
        <v>0</v>
      </c>
      <c r="E154" s="29">
        <v>0</v>
      </c>
      <c r="F154" s="29">
        <v>0</v>
      </c>
      <c r="G154" s="29">
        <v>0</v>
      </c>
      <c r="H154" s="29">
        <v>0</v>
      </c>
      <c r="I154" s="29">
        <v>0</v>
      </c>
      <c r="J154" s="29">
        <v>0</v>
      </c>
      <c r="K154" s="29">
        <v>0</v>
      </c>
      <c r="L154" s="29">
        <v>0</v>
      </c>
      <c r="M154" s="29">
        <v>0</v>
      </c>
      <c r="N154" s="29">
        <v>0</v>
      </c>
      <c r="O154" s="29">
        <v>0</v>
      </c>
    </row>
    <row r="155" spans="1:15" x14ac:dyDescent="0.3">
      <c r="A155" s="30">
        <f>+A154+5</f>
        <v>190115</v>
      </c>
      <c r="B155" s="27" t="s">
        <v>129</v>
      </c>
      <c r="C155" s="28">
        <v>0</v>
      </c>
      <c r="D155" s="29">
        <v>0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  <c r="L155" s="29">
        <v>0</v>
      </c>
      <c r="M155" s="29">
        <v>0</v>
      </c>
      <c r="N155" s="29">
        <v>0</v>
      </c>
      <c r="O155" s="29">
        <v>0</v>
      </c>
    </row>
    <row r="156" spans="1:15" x14ac:dyDescent="0.3">
      <c r="A156" s="30">
        <f>+A155+5</f>
        <v>190120</v>
      </c>
      <c r="B156" s="27" t="s">
        <v>130</v>
      </c>
      <c r="C156" s="28">
        <v>0</v>
      </c>
      <c r="D156" s="29">
        <v>0</v>
      </c>
      <c r="E156" s="29">
        <v>0</v>
      </c>
      <c r="F156" s="29">
        <v>0</v>
      </c>
      <c r="G156" s="29">
        <v>0</v>
      </c>
      <c r="H156" s="29">
        <v>0</v>
      </c>
      <c r="I156" s="29">
        <v>0</v>
      </c>
      <c r="J156" s="29">
        <v>0</v>
      </c>
      <c r="K156" s="29">
        <v>0</v>
      </c>
      <c r="L156" s="29">
        <v>0</v>
      </c>
      <c r="M156" s="29">
        <v>0</v>
      </c>
      <c r="N156" s="29">
        <v>0</v>
      </c>
      <c r="O156" s="29">
        <v>0</v>
      </c>
    </row>
    <row r="157" spans="1:15" x14ac:dyDescent="0.3">
      <c r="A157" s="30">
        <v>190190</v>
      </c>
      <c r="B157" s="27" t="s">
        <v>83</v>
      </c>
      <c r="C157" s="28">
        <v>0</v>
      </c>
      <c r="D157" s="29">
        <v>0</v>
      </c>
      <c r="E157" s="29">
        <v>0</v>
      </c>
      <c r="F157" s="29">
        <v>0</v>
      </c>
      <c r="G157" s="29">
        <v>0</v>
      </c>
      <c r="H157" s="29">
        <v>0</v>
      </c>
      <c r="I157" s="29">
        <v>0</v>
      </c>
      <c r="J157" s="29">
        <v>0</v>
      </c>
      <c r="K157" s="29">
        <v>0</v>
      </c>
      <c r="L157" s="29">
        <v>0</v>
      </c>
      <c r="M157" s="29">
        <v>0</v>
      </c>
      <c r="N157" s="29">
        <v>0</v>
      </c>
      <c r="O157" s="29">
        <v>0</v>
      </c>
    </row>
    <row r="158" spans="1:15" x14ac:dyDescent="0.3">
      <c r="A158" s="30">
        <v>190199</v>
      </c>
      <c r="B158" s="27" t="s">
        <v>131</v>
      </c>
      <c r="C158" s="28">
        <v>0</v>
      </c>
      <c r="D158" s="29">
        <v>0</v>
      </c>
      <c r="E158" s="29">
        <v>0</v>
      </c>
      <c r="F158" s="29">
        <v>0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  <c r="L158" s="29">
        <v>0</v>
      </c>
      <c r="M158" s="29">
        <v>0</v>
      </c>
      <c r="N158" s="29">
        <v>0</v>
      </c>
      <c r="O158" s="29">
        <v>0</v>
      </c>
    </row>
    <row r="159" spans="1:15" x14ac:dyDescent="0.3">
      <c r="A159" s="23">
        <v>1902</v>
      </c>
      <c r="B159" s="7" t="s">
        <v>132</v>
      </c>
      <c r="C159" s="24">
        <v>137342.75</v>
      </c>
      <c r="D159" s="25">
        <f t="shared" ref="D159:O159" si="54">+SUM(D160:D163)</f>
        <v>137342.75</v>
      </c>
      <c r="E159" s="25">
        <f t="shared" si="54"/>
        <v>137342.75</v>
      </c>
      <c r="F159" s="25">
        <f t="shared" si="54"/>
        <v>137342.75</v>
      </c>
      <c r="G159" s="25">
        <f t="shared" si="54"/>
        <v>137342.75</v>
      </c>
      <c r="H159" s="25">
        <f t="shared" si="54"/>
        <v>137342.75</v>
      </c>
      <c r="I159" s="25">
        <f t="shared" si="54"/>
        <v>137342.75</v>
      </c>
      <c r="J159" s="25">
        <f t="shared" si="54"/>
        <v>137342.75</v>
      </c>
      <c r="K159" s="25">
        <f t="shared" si="54"/>
        <v>137342.75</v>
      </c>
      <c r="L159" s="25">
        <f t="shared" si="54"/>
        <v>137342.75</v>
      </c>
      <c r="M159" s="25">
        <f t="shared" si="54"/>
        <v>137342.75</v>
      </c>
      <c r="N159" s="25">
        <f t="shared" si="54"/>
        <v>137342.75</v>
      </c>
      <c r="O159" s="25">
        <f t="shared" si="54"/>
        <v>137342.75</v>
      </c>
    </row>
    <row r="160" spans="1:15" x14ac:dyDescent="0.3">
      <c r="A160" s="30">
        <v>190205</v>
      </c>
      <c r="B160" s="27" t="s">
        <v>133</v>
      </c>
      <c r="C160" s="28">
        <v>133821.64000000001</v>
      </c>
      <c r="D160" s="29">
        <f t="shared" ref="D160:O160" si="55">+C160</f>
        <v>133821.64000000001</v>
      </c>
      <c r="E160" s="29">
        <f t="shared" si="55"/>
        <v>133821.64000000001</v>
      </c>
      <c r="F160" s="29">
        <f t="shared" si="55"/>
        <v>133821.64000000001</v>
      </c>
      <c r="G160" s="29">
        <f t="shared" si="55"/>
        <v>133821.64000000001</v>
      </c>
      <c r="H160" s="29">
        <f t="shared" si="55"/>
        <v>133821.64000000001</v>
      </c>
      <c r="I160" s="29">
        <f t="shared" si="55"/>
        <v>133821.64000000001</v>
      </c>
      <c r="J160" s="29">
        <f t="shared" si="55"/>
        <v>133821.64000000001</v>
      </c>
      <c r="K160" s="29">
        <f t="shared" si="55"/>
        <v>133821.64000000001</v>
      </c>
      <c r="L160" s="29">
        <f t="shared" si="55"/>
        <v>133821.64000000001</v>
      </c>
      <c r="M160" s="29">
        <f t="shared" si="55"/>
        <v>133821.64000000001</v>
      </c>
      <c r="N160" s="29">
        <f t="shared" si="55"/>
        <v>133821.64000000001</v>
      </c>
      <c r="O160" s="29">
        <f t="shared" si="55"/>
        <v>133821.64000000001</v>
      </c>
    </row>
    <row r="161" spans="1:15" x14ac:dyDescent="0.3">
      <c r="A161" s="30">
        <f>+A160+5</f>
        <v>190210</v>
      </c>
      <c r="B161" s="27" t="s">
        <v>134</v>
      </c>
      <c r="C161" s="28">
        <v>0</v>
      </c>
      <c r="D161" s="29">
        <v>0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  <c r="L161" s="29">
        <v>0</v>
      </c>
      <c r="M161" s="29">
        <v>0</v>
      </c>
      <c r="N161" s="29">
        <v>0</v>
      </c>
      <c r="O161" s="29">
        <v>0</v>
      </c>
    </row>
    <row r="162" spans="1:15" x14ac:dyDescent="0.3">
      <c r="A162" s="30">
        <v>190290</v>
      </c>
      <c r="B162" s="27" t="s">
        <v>83</v>
      </c>
      <c r="C162" s="28">
        <v>3521.11</v>
      </c>
      <c r="D162" s="29">
        <f t="shared" ref="D162:O162" si="56">+C162</f>
        <v>3521.11</v>
      </c>
      <c r="E162" s="29">
        <f t="shared" si="56"/>
        <v>3521.11</v>
      </c>
      <c r="F162" s="29">
        <f t="shared" si="56"/>
        <v>3521.11</v>
      </c>
      <c r="G162" s="29">
        <f t="shared" si="56"/>
        <v>3521.11</v>
      </c>
      <c r="H162" s="29">
        <f t="shared" si="56"/>
        <v>3521.11</v>
      </c>
      <c r="I162" s="29">
        <f t="shared" si="56"/>
        <v>3521.11</v>
      </c>
      <c r="J162" s="29">
        <f t="shared" si="56"/>
        <v>3521.11</v>
      </c>
      <c r="K162" s="29">
        <f t="shared" si="56"/>
        <v>3521.11</v>
      </c>
      <c r="L162" s="29">
        <f t="shared" si="56"/>
        <v>3521.11</v>
      </c>
      <c r="M162" s="29">
        <f t="shared" si="56"/>
        <v>3521.11</v>
      </c>
      <c r="N162" s="29">
        <f t="shared" si="56"/>
        <v>3521.11</v>
      </c>
      <c r="O162" s="29">
        <f t="shared" si="56"/>
        <v>3521.11</v>
      </c>
    </row>
    <row r="163" spans="1:15" x14ac:dyDescent="0.3">
      <c r="A163" s="30">
        <v>190299</v>
      </c>
      <c r="B163" s="27" t="s">
        <v>135</v>
      </c>
      <c r="C163" s="28">
        <v>0</v>
      </c>
      <c r="D163" s="29">
        <v>0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  <c r="L163" s="29">
        <v>0</v>
      </c>
      <c r="M163" s="29">
        <v>0</v>
      </c>
      <c r="N163" s="29">
        <v>0</v>
      </c>
      <c r="O163" s="29">
        <v>0</v>
      </c>
    </row>
    <row r="164" spans="1:15" x14ac:dyDescent="0.3">
      <c r="A164" s="23">
        <v>1903</v>
      </c>
      <c r="B164" s="7" t="s">
        <v>136</v>
      </c>
      <c r="C164" s="24">
        <v>0</v>
      </c>
      <c r="D164" s="25">
        <f t="shared" ref="D164:O164" si="57">+SUM(D165:D171)</f>
        <v>0</v>
      </c>
      <c r="E164" s="25">
        <f t="shared" si="57"/>
        <v>0</v>
      </c>
      <c r="F164" s="25">
        <f t="shared" si="57"/>
        <v>0</v>
      </c>
      <c r="G164" s="25">
        <f t="shared" si="57"/>
        <v>0</v>
      </c>
      <c r="H164" s="25">
        <f t="shared" si="57"/>
        <v>0</v>
      </c>
      <c r="I164" s="25">
        <f t="shared" si="57"/>
        <v>0</v>
      </c>
      <c r="J164" s="25">
        <f t="shared" si="57"/>
        <v>0</v>
      </c>
      <c r="K164" s="25">
        <f t="shared" si="57"/>
        <v>0</v>
      </c>
      <c r="L164" s="25">
        <f t="shared" si="57"/>
        <v>0</v>
      </c>
      <c r="M164" s="25">
        <f t="shared" si="57"/>
        <v>0</v>
      </c>
      <c r="N164" s="25">
        <f t="shared" si="57"/>
        <v>0</v>
      </c>
      <c r="O164" s="25">
        <f t="shared" si="57"/>
        <v>0</v>
      </c>
    </row>
    <row r="165" spans="1:15" x14ac:dyDescent="0.3">
      <c r="A165" s="26">
        <v>190305</v>
      </c>
      <c r="B165" s="27" t="s">
        <v>137</v>
      </c>
      <c r="C165" s="28">
        <v>0</v>
      </c>
      <c r="D165" s="29">
        <v>0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</row>
    <row r="166" spans="1:15" x14ac:dyDescent="0.3">
      <c r="A166" s="30">
        <f>+A165+5</f>
        <v>190310</v>
      </c>
      <c r="B166" s="27" t="s">
        <v>138</v>
      </c>
      <c r="C166" s="28">
        <v>0</v>
      </c>
      <c r="D166" s="29">
        <v>0</v>
      </c>
      <c r="E166" s="29">
        <v>0</v>
      </c>
      <c r="F166" s="29">
        <v>0</v>
      </c>
      <c r="G166" s="29">
        <v>0</v>
      </c>
      <c r="H166" s="29">
        <v>0</v>
      </c>
      <c r="I166" s="29">
        <v>0</v>
      </c>
      <c r="J166" s="29">
        <v>0</v>
      </c>
      <c r="K166" s="29">
        <v>0</v>
      </c>
      <c r="L166" s="29">
        <v>0</v>
      </c>
      <c r="M166" s="29">
        <v>0</v>
      </c>
      <c r="N166" s="29">
        <v>0</v>
      </c>
      <c r="O166" s="29">
        <v>0</v>
      </c>
    </row>
    <row r="167" spans="1:15" x14ac:dyDescent="0.3">
      <c r="A167" s="30">
        <f>+A166+5</f>
        <v>190315</v>
      </c>
      <c r="B167" s="27" t="s">
        <v>139</v>
      </c>
      <c r="C167" s="28">
        <v>0</v>
      </c>
      <c r="D167" s="29">
        <v>0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</row>
    <row r="168" spans="1:15" x14ac:dyDescent="0.3">
      <c r="A168" s="30">
        <f>+A167+5</f>
        <v>190320</v>
      </c>
      <c r="B168" s="27" t="s">
        <v>140</v>
      </c>
      <c r="C168" s="28">
        <v>0</v>
      </c>
      <c r="D168" s="29">
        <v>0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</row>
    <row r="169" spans="1:15" x14ac:dyDescent="0.3">
      <c r="A169" s="30">
        <f>+A168+5</f>
        <v>190325</v>
      </c>
      <c r="B169" s="27" t="s">
        <v>141</v>
      </c>
      <c r="C169" s="28">
        <v>0</v>
      </c>
      <c r="D169" s="29">
        <v>0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</row>
    <row r="170" spans="1:15" x14ac:dyDescent="0.3">
      <c r="A170" s="30">
        <f>+A169+5</f>
        <v>190330</v>
      </c>
      <c r="B170" s="27" t="s">
        <v>142</v>
      </c>
      <c r="C170" s="28">
        <v>0</v>
      </c>
      <c r="D170" s="29">
        <v>0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</row>
    <row r="171" spans="1:15" x14ac:dyDescent="0.3">
      <c r="A171" s="26">
        <v>190335</v>
      </c>
      <c r="B171" s="27" t="s">
        <v>143</v>
      </c>
      <c r="C171" s="28">
        <v>0</v>
      </c>
      <c r="D171" s="29">
        <v>0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</row>
    <row r="172" spans="1:15" x14ac:dyDescent="0.3">
      <c r="A172" s="23">
        <v>1990</v>
      </c>
      <c r="B172" s="7" t="s">
        <v>144</v>
      </c>
      <c r="C172" s="24">
        <v>0</v>
      </c>
      <c r="D172" s="25">
        <f t="shared" ref="D172:O172" si="58">+SUM(D173:D174)</f>
        <v>0</v>
      </c>
      <c r="E172" s="25">
        <f t="shared" si="58"/>
        <v>0</v>
      </c>
      <c r="F172" s="25">
        <f t="shared" si="58"/>
        <v>0</v>
      </c>
      <c r="G172" s="25">
        <f t="shared" si="58"/>
        <v>0</v>
      </c>
      <c r="H172" s="25">
        <f t="shared" si="58"/>
        <v>0</v>
      </c>
      <c r="I172" s="25">
        <f t="shared" si="58"/>
        <v>0</v>
      </c>
      <c r="J172" s="25">
        <f t="shared" si="58"/>
        <v>0</v>
      </c>
      <c r="K172" s="25">
        <f t="shared" si="58"/>
        <v>0</v>
      </c>
      <c r="L172" s="25">
        <f t="shared" si="58"/>
        <v>0</v>
      </c>
      <c r="M172" s="25">
        <f t="shared" si="58"/>
        <v>0</v>
      </c>
      <c r="N172" s="25">
        <f t="shared" si="58"/>
        <v>0</v>
      </c>
      <c r="O172" s="25">
        <f t="shared" si="58"/>
        <v>0</v>
      </c>
    </row>
    <row r="173" spans="1:15" x14ac:dyDescent="0.3">
      <c r="A173" s="26">
        <v>199005</v>
      </c>
      <c r="B173" s="27" t="s">
        <v>145</v>
      </c>
      <c r="C173" s="28">
        <v>0</v>
      </c>
      <c r="D173" s="29">
        <v>0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</row>
    <row r="174" spans="1:15" x14ac:dyDescent="0.3">
      <c r="A174" s="26">
        <v>199090</v>
      </c>
      <c r="B174" s="27" t="s">
        <v>146</v>
      </c>
      <c r="C174" s="28">
        <v>0</v>
      </c>
      <c r="D174" s="29">
        <v>0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</row>
    <row r="175" spans="1:15" x14ac:dyDescent="0.3">
      <c r="A175" s="23">
        <v>1999</v>
      </c>
      <c r="B175" s="7" t="s">
        <v>147</v>
      </c>
      <c r="C175" s="24">
        <v>0</v>
      </c>
      <c r="D175" s="25">
        <f t="shared" ref="D175:O175" si="59">+SUM(D176:D177)</f>
        <v>0</v>
      </c>
      <c r="E175" s="25">
        <f t="shared" si="59"/>
        <v>0</v>
      </c>
      <c r="F175" s="25">
        <f t="shared" si="59"/>
        <v>0</v>
      </c>
      <c r="G175" s="25">
        <f t="shared" si="59"/>
        <v>0</v>
      </c>
      <c r="H175" s="25">
        <f t="shared" si="59"/>
        <v>0</v>
      </c>
      <c r="I175" s="25">
        <f t="shared" si="59"/>
        <v>0</v>
      </c>
      <c r="J175" s="25">
        <f t="shared" si="59"/>
        <v>0</v>
      </c>
      <c r="K175" s="25">
        <f t="shared" si="59"/>
        <v>0</v>
      </c>
      <c r="L175" s="25">
        <f t="shared" si="59"/>
        <v>0</v>
      </c>
      <c r="M175" s="25">
        <f t="shared" si="59"/>
        <v>0</v>
      </c>
      <c r="N175" s="25">
        <f t="shared" si="59"/>
        <v>0</v>
      </c>
      <c r="O175" s="25">
        <f t="shared" si="59"/>
        <v>0</v>
      </c>
    </row>
    <row r="176" spans="1:15" x14ac:dyDescent="0.3">
      <c r="A176" s="26">
        <v>199905</v>
      </c>
      <c r="B176" s="27" t="s">
        <v>148</v>
      </c>
      <c r="C176" s="28">
        <v>0</v>
      </c>
      <c r="D176" s="29">
        <v>0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</row>
    <row r="177" spans="1:15" x14ac:dyDescent="0.3">
      <c r="A177" s="26">
        <v>199990</v>
      </c>
      <c r="B177" s="27" t="s">
        <v>114</v>
      </c>
      <c r="C177" s="28">
        <v>0</v>
      </c>
      <c r="D177" s="29">
        <v>0</v>
      </c>
      <c r="E177" s="29">
        <v>0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</row>
    <row r="178" spans="1:15" x14ac:dyDescent="0.3">
      <c r="A178" s="17">
        <v>2</v>
      </c>
      <c r="B178" s="5" t="s">
        <v>149</v>
      </c>
      <c r="C178" s="18">
        <v>70139822.620000005</v>
      </c>
      <c r="D178" s="19">
        <f t="shared" ref="D178:O178" si="60">+D179+D191+D200+D225+D230+D239</f>
        <v>66050977.63214805</v>
      </c>
      <c r="E178" s="19">
        <f t="shared" si="60"/>
        <v>75029434.431540042</v>
      </c>
      <c r="F178" s="19">
        <f t="shared" si="60"/>
        <v>74847613.740932047</v>
      </c>
      <c r="G178" s="19">
        <f t="shared" si="60"/>
        <v>69998298.720324054</v>
      </c>
      <c r="H178" s="19">
        <f t="shared" si="60"/>
        <v>70104946.319716051</v>
      </c>
      <c r="I178" s="19">
        <f t="shared" si="60"/>
        <v>70202285.979108036</v>
      </c>
      <c r="J178" s="19">
        <f t="shared" si="60"/>
        <v>69858936.108500049</v>
      </c>
      <c r="K178" s="19">
        <f t="shared" si="60"/>
        <v>61658336.492892034</v>
      </c>
      <c r="L178" s="19">
        <f t="shared" si="60"/>
        <v>63219988.587284051</v>
      </c>
      <c r="M178" s="19">
        <f t="shared" si="60"/>
        <v>62680894.016676046</v>
      </c>
      <c r="N178" s="19">
        <f t="shared" si="60"/>
        <v>60409303.046068035</v>
      </c>
      <c r="O178" s="19">
        <f t="shared" si="60"/>
        <v>60100034.204660036</v>
      </c>
    </row>
    <row r="179" spans="1:15" x14ac:dyDescent="0.3">
      <c r="A179" s="20">
        <v>21</v>
      </c>
      <c r="B179" s="6" t="s">
        <v>150</v>
      </c>
      <c r="C179" s="21">
        <v>56651792.07</v>
      </c>
      <c r="D179" s="22">
        <f t="shared" ref="D179:O179" si="61">+D180+D185</f>
        <v>65251195.612148046</v>
      </c>
      <c r="E179" s="22">
        <f t="shared" si="61"/>
        <v>74029652.411540046</v>
      </c>
      <c r="F179" s="22">
        <f t="shared" si="61"/>
        <v>73897831.720932052</v>
      </c>
      <c r="G179" s="22">
        <f t="shared" si="61"/>
        <v>69008516.700324059</v>
      </c>
      <c r="H179" s="22">
        <f t="shared" si="61"/>
        <v>69095164.299716055</v>
      </c>
      <c r="I179" s="22">
        <f t="shared" si="61"/>
        <v>69217503.95910804</v>
      </c>
      <c r="J179" s="22">
        <f t="shared" si="61"/>
        <v>68864154.088500053</v>
      </c>
      <c r="K179" s="22">
        <f t="shared" si="61"/>
        <v>60681554.472892031</v>
      </c>
      <c r="L179" s="22">
        <f t="shared" si="61"/>
        <v>62238206.567284048</v>
      </c>
      <c r="M179" s="22">
        <f t="shared" si="61"/>
        <v>61729111.996676043</v>
      </c>
      <c r="N179" s="22">
        <f t="shared" si="61"/>
        <v>59487521.026068032</v>
      </c>
      <c r="O179" s="22">
        <f t="shared" si="61"/>
        <v>59223252.184660032</v>
      </c>
    </row>
    <row r="180" spans="1:15" x14ac:dyDescent="0.3">
      <c r="A180" s="23">
        <v>2101</v>
      </c>
      <c r="B180" s="7" t="s">
        <v>151</v>
      </c>
      <c r="C180" s="24">
        <v>56651792.07</v>
      </c>
      <c r="D180" s="25">
        <f t="shared" ref="D180:O180" si="62">+SUM(D181:D184)</f>
        <v>65251195.612148046</v>
      </c>
      <c r="E180" s="25">
        <f t="shared" si="62"/>
        <v>74029652.411540046</v>
      </c>
      <c r="F180" s="25">
        <f t="shared" si="62"/>
        <v>73897831.720932052</v>
      </c>
      <c r="G180" s="25">
        <f t="shared" si="62"/>
        <v>69008516.700324059</v>
      </c>
      <c r="H180" s="25">
        <f t="shared" si="62"/>
        <v>69095164.299716055</v>
      </c>
      <c r="I180" s="25">
        <f t="shared" si="62"/>
        <v>69217503.95910804</v>
      </c>
      <c r="J180" s="25">
        <f t="shared" si="62"/>
        <v>68864154.088500053</v>
      </c>
      <c r="K180" s="25">
        <f t="shared" si="62"/>
        <v>60681554.472892031</v>
      </c>
      <c r="L180" s="25">
        <f t="shared" si="62"/>
        <v>62238206.567284048</v>
      </c>
      <c r="M180" s="25">
        <f t="shared" si="62"/>
        <v>61729111.996676043</v>
      </c>
      <c r="N180" s="25">
        <f t="shared" si="62"/>
        <v>59487521.026068032</v>
      </c>
      <c r="O180" s="25">
        <f t="shared" si="62"/>
        <v>59223252.184660032</v>
      </c>
    </row>
    <row r="181" spans="1:15" x14ac:dyDescent="0.3">
      <c r="A181" s="30">
        <v>210105</v>
      </c>
      <c r="B181" s="27" t="s">
        <v>152</v>
      </c>
      <c r="C181" s="28">
        <v>49271224.109999999</v>
      </c>
      <c r="D181" s="36">
        <v>53276549.562148042</v>
      </c>
      <c r="E181" s="36">
        <v>62155006.361540042</v>
      </c>
      <c r="F181" s="36">
        <v>62123185.670932055</v>
      </c>
      <c r="G181" s="36">
        <v>57333870.650324054</v>
      </c>
      <c r="H181" s="36">
        <v>57520518.249716051</v>
      </c>
      <c r="I181" s="36">
        <v>57742857.909108043</v>
      </c>
      <c r="J181" s="36">
        <v>57489508.038500056</v>
      </c>
      <c r="K181" s="36">
        <v>49406908.422892034</v>
      </c>
      <c r="L181" s="36">
        <v>51063560.517284043</v>
      </c>
      <c r="M181" s="36">
        <v>50654465.946676038</v>
      </c>
      <c r="N181" s="36">
        <v>48512874.976068035</v>
      </c>
      <c r="O181" s="36">
        <v>48348606.134660035</v>
      </c>
    </row>
    <row r="182" spans="1:15" x14ac:dyDescent="0.3">
      <c r="A182" s="30">
        <f>+A181+5</f>
        <v>210110</v>
      </c>
      <c r="B182" s="27" t="s">
        <v>153</v>
      </c>
      <c r="C182" s="28">
        <v>7380567.96</v>
      </c>
      <c r="D182" s="36">
        <v>7380567.96</v>
      </c>
      <c r="E182" s="36">
        <v>7330567.96</v>
      </c>
      <c r="F182" s="36">
        <v>7280567.96</v>
      </c>
      <c r="G182" s="36">
        <v>7230567.96</v>
      </c>
      <c r="H182" s="36">
        <v>7180567.96</v>
      </c>
      <c r="I182" s="36">
        <v>7130567.96</v>
      </c>
      <c r="J182" s="36">
        <v>7080567.96</v>
      </c>
      <c r="K182" s="36">
        <v>7030567.96</v>
      </c>
      <c r="L182" s="36">
        <v>6980567.96</v>
      </c>
      <c r="M182" s="36">
        <v>6930567.96</v>
      </c>
      <c r="N182" s="36">
        <v>6880567.96</v>
      </c>
      <c r="O182" s="36">
        <v>6830567.96</v>
      </c>
    </row>
    <row r="183" spans="1:15" x14ac:dyDescent="0.3">
      <c r="A183" s="30">
        <v>210115</v>
      </c>
      <c r="B183" s="27" t="s">
        <v>154</v>
      </c>
      <c r="C183" s="28">
        <v>0</v>
      </c>
      <c r="D183" s="29">
        <v>0</v>
      </c>
      <c r="E183" s="29">
        <v>0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</row>
    <row r="184" spans="1:15" x14ac:dyDescent="0.3">
      <c r="A184" s="30">
        <v>210120</v>
      </c>
      <c r="B184" s="27" t="s">
        <v>155</v>
      </c>
      <c r="C184" s="28">
        <v>0</v>
      </c>
      <c r="D184" s="29">
        <v>4594078.09</v>
      </c>
      <c r="E184" s="29">
        <v>4544078.09</v>
      </c>
      <c r="F184" s="29">
        <v>4494078.09</v>
      </c>
      <c r="G184" s="29">
        <v>4444078.09</v>
      </c>
      <c r="H184" s="29">
        <v>4394078.09</v>
      </c>
      <c r="I184" s="29">
        <v>4344078.09</v>
      </c>
      <c r="J184" s="29">
        <v>4294078.09</v>
      </c>
      <c r="K184" s="29">
        <v>4244078.09</v>
      </c>
      <c r="L184" s="29">
        <v>4194078.09</v>
      </c>
      <c r="M184" s="29">
        <v>4144078.09</v>
      </c>
      <c r="N184" s="29">
        <v>4094078.09</v>
      </c>
      <c r="O184" s="29">
        <v>4044078.09</v>
      </c>
    </row>
    <row r="185" spans="1:15" x14ac:dyDescent="0.3">
      <c r="A185" s="37">
        <v>2102</v>
      </c>
      <c r="B185" s="13" t="s">
        <v>156</v>
      </c>
      <c r="C185" s="38">
        <v>0</v>
      </c>
      <c r="D185" s="25">
        <f t="shared" ref="D185:O185" si="63">SUM(D186:D190)</f>
        <v>0</v>
      </c>
      <c r="E185" s="25">
        <f t="shared" si="63"/>
        <v>0</v>
      </c>
      <c r="F185" s="25">
        <f t="shared" si="63"/>
        <v>0</v>
      </c>
      <c r="G185" s="25">
        <f t="shared" si="63"/>
        <v>0</v>
      </c>
      <c r="H185" s="25">
        <f t="shared" si="63"/>
        <v>0</v>
      </c>
      <c r="I185" s="25">
        <f t="shared" si="63"/>
        <v>0</v>
      </c>
      <c r="J185" s="25">
        <f t="shared" si="63"/>
        <v>0</v>
      </c>
      <c r="K185" s="25">
        <f t="shared" si="63"/>
        <v>0</v>
      </c>
      <c r="L185" s="25">
        <f t="shared" si="63"/>
        <v>0</v>
      </c>
      <c r="M185" s="25">
        <f t="shared" si="63"/>
        <v>0</v>
      </c>
      <c r="N185" s="25">
        <f t="shared" si="63"/>
        <v>0</v>
      </c>
      <c r="O185" s="25">
        <f t="shared" si="63"/>
        <v>0</v>
      </c>
    </row>
    <row r="186" spans="1:15" x14ac:dyDescent="0.3">
      <c r="A186" s="30">
        <v>210205</v>
      </c>
      <c r="B186" s="27" t="s">
        <v>152</v>
      </c>
      <c r="C186" s="28">
        <v>0</v>
      </c>
      <c r="D186" s="29">
        <v>0</v>
      </c>
      <c r="E186" s="29">
        <v>0</v>
      </c>
      <c r="F186" s="29">
        <v>0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</row>
    <row r="187" spans="1:15" x14ac:dyDescent="0.3">
      <c r="A187" s="30">
        <f>+A186+5</f>
        <v>210210</v>
      </c>
      <c r="B187" s="27" t="s">
        <v>153</v>
      </c>
      <c r="C187" s="28">
        <v>0</v>
      </c>
      <c r="D187" s="29">
        <v>0</v>
      </c>
      <c r="E187" s="29">
        <v>0</v>
      </c>
      <c r="F187" s="29">
        <v>0</v>
      </c>
      <c r="G187" s="29">
        <v>0</v>
      </c>
      <c r="H187" s="29">
        <v>0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</row>
    <row r="188" spans="1:15" x14ac:dyDescent="0.3">
      <c r="A188" s="30">
        <f>+A187+5</f>
        <v>210215</v>
      </c>
      <c r="B188" s="27" t="s">
        <v>157</v>
      </c>
      <c r="C188" s="28">
        <v>0</v>
      </c>
      <c r="D188" s="29">
        <v>0</v>
      </c>
      <c r="E188" s="29">
        <v>0</v>
      </c>
      <c r="F188" s="29">
        <v>0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</row>
    <row r="189" spans="1:15" x14ac:dyDescent="0.3">
      <c r="A189" s="30">
        <v>210220</v>
      </c>
      <c r="B189" s="27" t="s">
        <v>158</v>
      </c>
      <c r="C189" s="28">
        <v>0</v>
      </c>
      <c r="D189" s="29">
        <v>0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</row>
    <row r="190" spans="1:15" x14ac:dyDescent="0.3">
      <c r="A190" s="30">
        <v>210225</v>
      </c>
      <c r="B190" s="27" t="s">
        <v>159</v>
      </c>
      <c r="C190" s="28">
        <v>0</v>
      </c>
      <c r="D190" s="29">
        <v>0</v>
      </c>
      <c r="E190" s="29">
        <v>0</v>
      </c>
      <c r="F190" s="29">
        <v>0</v>
      </c>
      <c r="G190" s="29">
        <v>0</v>
      </c>
      <c r="H190" s="29">
        <v>0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</row>
    <row r="191" spans="1:15" x14ac:dyDescent="0.3">
      <c r="A191" s="20">
        <v>22</v>
      </c>
      <c r="B191" s="6" t="s">
        <v>160</v>
      </c>
      <c r="C191" s="21">
        <v>0</v>
      </c>
      <c r="D191" s="22">
        <f t="shared" ref="D191:O191" si="64">+D192+D196</f>
        <v>0</v>
      </c>
      <c r="E191" s="22">
        <f t="shared" si="64"/>
        <v>0</v>
      </c>
      <c r="F191" s="22">
        <f t="shared" si="64"/>
        <v>0</v>
      </c>
      <c r="G191" s="22">
        <f t="shared" si="64"/>
        <v>0</v>
      </c>
      <c r="H191" s="22">
        <f t="shared" si="64"/>
        <v>0</v>
      </c>
      <c r="I191" s="22">
        <f t="shared" si="64"/>
        <v>0</v>
      </c>
      <c r="J191" s="22">
        <f t="shared" si="64"/>
        <v>0</v>
      </c>
      <c r="K191" s="22">
        <f t="shared" si="64"/>
        <v>0</v>
      </c>
      <c r="L191" s="22">
        <f t="shared" si="64"/>
        <v>0</v>
      </c>
      <c r="M191" s="22">
        <f t="shared" si="64"/>
        <v>0</v>
      </c>
      <c r="N191" s="22">
        <f t="shared" si="64"/>
        <v>0</v>
      </c>
      <c r="O191" s="22">
        <f t="shared" si="64"/>
        <v>0</v>
      </c>
    </row>
    <row r="192" spans="1:15" x14ac:dyDescent="0.3">
      <c r="A192" s="23">
        <v>2201</v>
      </c>
      <c r="B192" s="7" t="s">
        <v>151</v>
      </c>
      <c r="C192" s="24">
        <v>0</v>
      </c>
      <c r="D192" s="25">
        <f t="shared" ref="D192:O192" si="65">+SUM(D193:D195)</f>
        <v>0</v>
      </c>
      <c r="E192" s="25">
        <f t="shared" si="65"/>
        <v>0</v>
      </c>
      <c r="F192" s="25">
        <f t="shared" si="65"/>
        <v>0</v>
      </c>
      <c r="G192" s="25">
        <f t="shared" si="65"/>
        <v>0</v>
      </c>
      <c r="H192" s="25">
        <f t="shared" si="65"/>
        <v>0</v>
      </c>
      <c r="I192" s="25">
        <f t="shared" si="65"/>
        <v>0</v>
      </c>
      <c r="J192" s="25">
        <f t="shared" si="65"/>
        <v>0</v>
      </c>
      <c r="K192" s="25">
        <f t="shared" si="65"/>
        <v>0</v>
      </c>
      <c r="L192" s="25">
        <f t="shared" si="65"/>
        <v>0</v>
      </c>
      <c r="M192" s="25">
        <f t="shared" si="65"/>
        <v>0</v>
      </c>
      <c r="N192" s="25">
        <f t="shared" si="65"/>
        <v>0</v>
      </c>
      <c r="O192" s="25">
        <f t="shared" si="65"/>
        <v>0</v>
      </c>
    </row>
    <row r="193" spans="1:15" x14ac:dyDescent="0.3">
      <c r="A193" s="26">
        <v>220105</v>
      </c>
      <c r="B193" s="27" t="s">
        <v>152</v>
      </c>
      <c r="C193" s="28">
        <v>0</v>
      </c>
      <c r="D193" s="29">
        <v>0</v>
      </c>
      <c r="E193" s="29">
        <v>0</v>
      </c>
      <c r="F193" s="29">
        <v>0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</row>
    <row r="194" spans="1:15" x14ac:dyDescent="0.3">
      <c r="A194" s="30">
        <f>+A193+5</f>
        <v>220110</v>
      </c>
      <c r="B194" s="27" t="s">
        <v>153</v>
      </c>
      <c r="C194" s="28">
        <v>0</v>
      </c>
      <c r="D194" s="29">
        <v>0</v>
      </c>
      <c r="E194" s="29">
        <v>0</v>
      </c>
      <c r="F194" s="29">
        <v>0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</row>
    <row r="195" spans="1:15" x14ac:dyDescent="0.3">
      <c r="A195" s="30">
        <f>+A194+5</f>
        <v>220115</v>
      </c>
      <c r="B195" s="27" t="s">
        <v>154</v>
      </c>
      <c r="C195" s="28">
        <v>0</v>
      </c>
      <c r="D195" s="29">
        <v>0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</row>
    <row r="196" spans="1:15" x14ac:dyDescent="0.3">
      <c r="A196" s="37">
        <v>2202</v>
      </c>
      <c r="B196" s="13" t="s">
        <v>156</v>
      </c>
      <c r="C196" s="38">
        <v>0</v>
      </c>
      <c r="D196" s="25">
        <f t="shared" ref="D196:O196" si="66">+SUM(D197:D199)</f>
        <v>0</v>
      </c>
      <c r="E196" s="25">
        <f t="shared" si="66"/>
        <v>0</v>
      </c>
      <c r="F196" s="25">
        <f t="shared" si="66"/>
        <v>0</v>
      </c>
      <c r="G196" s="25">
        <f t="shared" si="66"/>
        <v>0</v>
      </c>
      <c r="H196" s="25">
        <f t="shared" si="66"/>
        <v>0</v>
      </c>
      <c r="I196" s="25">
        <f t="shared" si="66"/>
        <v>0</v>
      </c>
      <c r="J196" s="25">
        <f t="shared" si="66"/>
        <v>0</v>
      </c>
      <c r="K196" s="25">
        <f t="shared" si="66"/>
        <v>0</v>
      </c>
      <c r="L196" s="25">
        <f t="shared" si="66"/>
        <v>0</v>
      </c>
      <c r="M196" s="25">
        <f t="shared" si="66"/>
        <v>0</v>
      </c>
      <c r="N196" s="25">
        <f t="shared" si="66"/>
        <v>0</v>
      </c>
      <c r="O196" s="25">
        <f t="shared" si="66"/>
        <v>0</v>
      </c>
    </row>
    <row r="197" spans="1:15" x14ac:dyDescent="0.3">
      <c r="A197" s="26">
        <v>220205</v>
      </c>
      <c r="B197" s="27" t="s">
        <v>152</v>
      </c>
      <c r="C197" s="28">
        <v>0</v>
      </c>
      <c r="D197" s="29">
        <v>0</v>
      </c>
      <c r="E197" s="29">
        <v>0</v>
      </c>
      <c r="F197" s="29">
        <v>0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</row>
    <row r="198" spans="1:15" x14ac:dyDescent="0.3">
      <c r="A198" s="30">
        <f>+A197+5</f>
        <v>220210</v>
      </c>
      <c r="B198" s="27" t="s">
        <v>153</v>
      </c>
      <c r="C198" s="28">
        <v>0</v>
      </c>
      <c r="D198" s="29">
        <v>0</v>
      </c>
      <c r="E198" s="29">
        <v>0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</row>
    <row r="199" spans="1:15" x14ac:dyDescent="0.3">
      <c r="A199" s="30">
        <f>+A198+5</f>
        <v>220215</v>
      </c>
      <c r="B199" s="27" t="s">
        <v>154</v>
      </c>
      <c r="C199" s="28">
        <v>0</v>
      </c>
      <c r="D199" s="29">
        <v>0</v>
      </c>
      <c r="E199" s="29">
        <v>0</v>
      </c>
      <c r="F199" s="29">
        <v>0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</row>
    <row r="200" spans="1:15" x14ac:dyDescent="0.3">
      <c r="A200" s="20">
        <v>23</v>
      </c>
      <c r="B200" s="6" t="s">
        <v>162</v>
      </c>
      <c r="C200" s="21">
        <v>6216822.7400000002</v>
      </c>
      <c r="D200" s="22">
        <f t="shared" ref="D200:O200" si="67">+D201+D205+D208+D211+D215+D217</f>
        <v>465006.28</v>
      </c>
      <c r="E200" s="22">
        <f t="shared" si="67"/>
        <v>465006.28</v>
      </c>
      <c r="F200" s="22">
        <f t="shared" si="67"/>
        <v>465006.28</v>
      </c>
      <c r="G200" s="22">
        <f t="shared" si="67"/>
        <v>465006.28</v>
      </c>
      <c r="H200" s="22">
        <f t="shared" si="67"/>
        <v>465006.28</v>
      </c>
      <c r="I200" s="22">
        <f t="shared" si="67"/>
        <v>465006.28</v>
      </c>
      <c r="J200" s="22">
        <f t="shared" si="67"/>
        <v>465006.28</v>
      </c>
      <c r="K200" s="22">
        <f t="shared" si="67"/>
        <v>465006.28</v>
      </c>
      <c r="L200" s="22">
        <f t="shared" si="67"/>
        <v>465006.28</v>
      </c>
      <c r="M200" s="22">
        <f t="shared" si="67"/>
        <v>465006.28</v>
      </c>
      <c r="N200" s="22">
        <f t="shared" si="67"/>
        <v>465006.28</v>
      </c>
      <c r="O200" s="22">
        <f t="shared" si="67"/>
        <v>465006.28</v>
      </c>
    </row>
    <row r="201" spans="1:15" x14ac:dyDescent="0.3">
      <c r="A201" s="23">
        <v>2301</v>
      </c>
      <c r="B201" s="7" t="s">
        <v>163</v>
      </c>
      <c r="C201" s="24">
        <v>5383764.5899999999</v>
      </c>
      <c r="D201" s="25">
        <f t="shared" ref="D201:O201" si="68">+SUM(D202:D204)</f>
        <v>439686.5</v>
      </c>
      <c r="E201" s="25">
        <f t="shared" si="68"/>
        <v>439686.5</v>
      </c>
      <c r="F201" s="25">
        <f t="shared" si="68"/>
        <v>439686.5</v>
      </c>
      <c r="G201" s="25">
        <f t="shared" si="68"/>
        <v>439686.5</v>
      </c>
      <c r="H201" s="25">
        <f t="shared" si="68"/>
        <v>439686.5</v>
      </c>
      <c r="I201" s="25">
        <f t="shared" si="68"/>
        <v>439686.5</v>
      </c>
      <c r="J201" s="25">
        <f t="shared" si="68"/>
        <v>439686.5</v>
      </c>
      <c r="K201" s="25">
        <f t="shared" si="68"/>
        <v>439686.5</v>
      </c>
      <c r="L201" s="25">
        <f t="shared" si="68"/>
        <v>439686.5</v>
      </c>
      <c r="M201" s="25">
        <f t="shared" si="68"/>
        <v>439686.5</v>
      </c>
      <c r="N201" s="25">
        <f t="shared" si="68"/>
        <v>439686.5</v>
      </c>
      <c r="O201" s="25">
        <f t="shared" si="68"/>
        <v>439686.5</v>
      </c>
    </row>
    <row r="202" spans="1:15" x14ac:dyDescent="0.3">
      <c r="A202" s="30">
        <v>230105</v>
      </c>
      <c r="B202" s="27" t="s">
        <v>164</v>
      </c>
      <c r="C202" s="28">
        <v>4594078.09</v>
      </c>
      <c r="D202" s="29">
        <v>0</v>
      </c>
      <c r="E202" s="29">
        <v>0</v>
      </c>
      <c r="F202" s="29">
        <v>0</v>
      </c>
      <c r="G202" s="29">
        <v>0</v>
      </c>
      <c r="H202" s="29">
        <v>0</v>
      </c>
      <c r="I202" s="29">
        <v>0</v>
      </c>
      <c r="J202" s="29">
        <v>0</v>
      </c>
      <c r="K202" s="29">
        <v>0</v>
      </c>
      <c r="L202" s="29">
        <v>0</v>
      </c>
      <c r="M202" s="29">
        <v>0</v>
      </c>
      <c r="N202" s="29">
        <v>0</v>
      </c>
      <c r="O202" s="29">
        <v>0</v>
      </c>
    </row>
    <row r="203" spans="1:15" x14ac:dyDescent="0.3">
      <c r="A203" s="30">
        <v>230110</v>
      </c>
      <c r="B203" s="27" t="s">
        <v>161</v>
      </c>
      <c r="C203" s="28">
        <v>0</v>
      </c>
      <c r="D203" s="29">
        <v>0</v>
      </c>
      <c r="E203" s="29">
        <v>0</v>
      </c>
      <c r="F203" s="29">
        <v>0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  <c r="L203" s="29">
        <v>0</v>
      </c>
      <c r="M203" s="29">
        <v>0</v>
      </c>
      <c r="N203" s="29">
        <v>0</v>
      </c>
      <c r="O203" s="29">
        <v>0</v>
      </c>
    </row>
    <row r="204" spans="1:15" x14ac:dyDescent="0.3">
      <c r="A204" s="30">
        <v>230115</v>
      </c>
      <c r="B204" s="27" t="s">
        <v>165</v>
      </c>
      <c r="C204" s="28">
        <v>789686.5</v>
      </c>
      <c r="D204" s="29">
        <f>+C204-350000</f>
        <v>439686.5</v>
      </c>
      <c r="E204" s="29">
        <f t="shared" ref="E204:O204" si="69">+D204</f>
        <v>439686.5</v>
      </c>
      <c r="F204" s="29">
        <f t="shared" si="69"/>
        <v>439686.5</v>
      </c>
      <c r="G204" s="29">
        <f t="shared" si="69"/>
        <v>439686.5</v>
      </c>
      <c r="H204" s="29">
        <f t="shared" si="69"/>
        <v>439686.5</v>
      </c>
      <c r="I204" s="29">
        <f t="shared" si="69"/>
        <v>439686.5</v>
      </c>
      <c r="J204" s="29">
        <f t="shared" si="69"/>
        <v>439686.5</v>
      </c>
      <c r="K204" s="29">
        <f t="shared" si="69"/>
        <v>439686.5</v>
      </c>
      <c r="L204" s="29">
        <f t="shared" si="69"/>
        <v>439686.5</v>
      </c>
      <c r="M204" s="29">
        <f t="shared" si="69"/>
        <v>439686.5</v>
      </c>
      <c r="N204" s="29">
        <f t="shared" si="69"/>
        <v>439686.5</v>
      </c>
      <c r="O204" s="29">
        <f t="shared" si="69"/>
        <v>439686.5</v>
      </c>
    </row>
    <row r="205" spans="1:15" x14ac:dyDescent="0.3">
      <c r="A205" s="23">
        <v>2302</v>
      </c>
      <c r="B205" s="7" t="s">
        <v>166</v>
      </c>
      <c r="C205" s="24">
        <v>5240.92</v>
      </c>
      <c r="D205" s="25">
        <f t="shared" ref="D205:O205" si="70">SUM(D206:D207)</f>
        <v>0</v>
      </c>
      <c r="E205" s="25">
        <f t="shared" si="70"/>
        <v>0</v>
      </c>
      <c r="F205" s="25">
        <f t="shared" si="70"/>
        <v>0</v>
      </c>
      <c r="G205" s="25">
        <f t="shared" si="70"/>
        <v>0</v>
      </c>
      <c r="H205" s="25">
        <f t="shared" si="70"/>
        <v>0</v>
      </c>
      <c r="I205" s="25">
        <f t="shared" si="70"/>
        <v>0</v>
      </c>
      <c r="J205" s="25">
        <f t="shared" si="70"/>
        <v>0</v>
      </c>
      <c r="K205" s="25">
        <f t="shared" si="70"/>
        <v>0</v>
      </c>
      <c r="L205" s="25">
        <f t="shared" si="70"/>
        <v>0</v>
      </c>
      <c r="M205" s="25">
        <f t="shared" si="70"/>
        <v>0</v>
      </c>
      <c r="N205" s="25">
        <f t="shared" si="70"/>
        <v>0</v>
      </c>
      <c r="O205" s="25">
        <f t="shared" si="70"/>
        <v>0</v>
      </c>
    </row>
    <row r="206" spans="1:15" x14ac:dyDescent="0.3">
      <c r="A206" s="30">
        <v>230205</v>
      </c>
      <c r="B206" s="27" t="s">
        <v>167</v>
      </c>
      <c r="C206" s="28">
        <v>0</v>
      </c>
      <c r="D206" s="29">
        <v>0</v>
      </c>
      <c r="E206" s="29">
        <v>0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  <c r="L206" s="29">
        <v>0</v>
      </c>
      <c r="M206" s="29">
        <v>0</v>
      </c>
      <c r="N206" s="29">
        <v>0</v>
      </c>
      <c r="O206" s="29">
        <v>0</v>
      </c>
    </row>
    <row r="207" spans="1:15" x14ac:dyDescent="0.3">
      <c r="A207" s="30">
        <f>+A206+5</f>
        <v>230210</v>
      </c>
      <c r="B207" s="27" t="s">
        <v>73</v>
      </c>
      <c r="C207" s="28">
        <v>5240.92</v>
      </c>
      <c r="D207" s="29">
        <v>0</v>
      </c>
      <c r="E207" s="29">
        <v>0</v>
      </c>
      <c r="F207" s="29">
        <v>0</v>
      </c>
      <c r="G207" s="29">
        <v>0</v>
      </c>
      <c r="H207" s="29">
        <v>0</v>
      </c>
      <c r="I207" s="29">
        <v>0</v>
      </c>
      <c r="J207" s="29">
        <v>0</v>
      </c>
      <c r="K207" s="29">
        <v>0</v>
      </c>
      <c r="L207" s="29">
        <v>0</v>
      </c>
      <c r="M207" s="29">
        <v>0</v>
      </c>
      <c r="N207" s="29">
        <v>0</v>
      </c>
      <c r="O207" s="29">
        <v>0</v>
      </c>
    </row>
    <row r="208" spans="1:15" x14ac:dyDescent="0.3">
      <c r="A208" s="23">
        <v>2303</v>
      </c>
      <c r="B208" s="7" t="s">
        <v>168</v>
      </c>
      <c r="C208" s="24">
        <v>0</v>
      </c>
      <c r="D208" s="25">
        <f t="shared" ref="D208:O208" si="71">+SUM(D209:D210)</f>
        <v>0</v>
      </c>
      <c r="E208" s="25">
        <f t="shared" si="71"/>
        <v>0</v>
      </c>
      <c r="F208" s="25">
        <f t="shared" si="71"/>
        <v>0</v>
      </c>
      <c r="G208" s="25">
        <f t="shared" si="71"/>
        <v>0</v>
      </c>
      <c r="H208" s="25">
        <f t="shared" si="71"/>
        <v>0</v>
      </c>
      <c r="I208" s="25">
        <f t="shared" si="71"/>
        <v>0</v>
      </c>
      <c r="J208" s="25">
        <f t="shared" si="71"/>
        <v>0</v>
      </c>
      <c r="K208" s="25">
        <f t="shared" si="71"/>
        <v>0</v>
      </c>
      <c r="L208" s="25">
        <f t="shared" si="71"/>
        <v>0</v>
      </c>
      <c r="M208" s="25">
        <f t="shared" si="71"/>
        <v>0</v>
      </c>
      <c r="N208" s="25">
        <f t="shared" si="71"/>
        <v>0</v>
      </c>
      <c r="O208" s="25">
        <f t="shared" si="71"/>
        <v>0</v>
      </c>
    </row>
    <row r="209" spans="1:15" x14ac:dyDescent="0.3">
      <c r="A209" s="30">
        <v>230305</v>
      </c>
      <c r="B209" s="27" t="s">
        <v>169</v>
      </c>
      <c r="C209" s="28">
        <v>0</v>
      </c>
      <c r="D209" s="29">
        <v>0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  <c r="L209" s="29">
        <v>0</v>
      </c>
      <c r="M209" s="29">
        <v>0</v>
      </c>
      <c r="N209" s="29">
        <v>0</v>
      </c>
      <c r="O209" s="29">
        <v>0</v>
      </c>
    </row>
    <row r="210" spans="1:15" x14ac:dyDescent="0.3">
      <c r="A210" s="30">
        <v>230390</v>
      </c>
      <c r="B210" s="27" t="s">
        <v>83</v>
      </c>
      <c r="C210" s="28">
        <v>0</v>
      </c>
      <c r="D210" s="29">
        <v>0</v>
      </c>
      <c r="E210" s="29">
        <v>0</v>
      </c>
      <c r="F210" s="29">
        <v>0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  <c r="L210" s="29">
        <v>0</v>
      </c>
      <c r="M210" s="29">
        <v>0</v>
      </c>
      <c r="N210" s="29">
        <v>0</v>
      </c>
      <c r="O210" s="29">
        <v>0</v>
      </c>
    </row>
    <row r="211" spans="1:15" x14ac:dyDescent="0.3">
      <c r="A211" s="23">
        <v>2304</v>
      </c>
      <c r="B211" s="7" t="s">
        <v>170</v>
      </c>
      <c r="C211" s="24">
        <v>4509.04</v>
      </c>
      <c r="D211" s="25">
        <f t="shared" ref="D211:O211" si="72">+SUM(D212:D214)</f>
        <v>4509.04</v>
      </c>
      <c r="E211" s="25">
        <f t="shared" si="72"/>
        <v>4509.04</v>
      </c>
      <c r="F211" s="25">
        <f t="shared" si="72"/>
        <v>4509.04</v>
      </c>
      <c r="G211" s="25">
        <f t="shared" si="72"/>
        <v>4509.04</v>
      </c>
      <c r="H211" s="25">
        <f t="shared" si="72"/>
        <v>4509.04</v>
      </c>
      <c r="I211" s="25">
        <f t="shared" si="72"/>
        <v>4509.04</v>
      </c>
      <c r="J211" s="25">
        <f t="shared" si="72"/>
        <v>4509.04</v>
      </c>
      <c r="K211" s="25">
        <f t="shared" si="72"/>
        <v>4509.04</v>
      </c>
      <c r="L211" s="25">
        <f t="shared" si="72"/>
        <v>4509.04</v>
      </c>
      <c r="M211" s="25">
        <f t="shared" si="72"/>
        <v>4509.04</v>
      </c>
      <c r="N211" s="25">
        <f t="shared" si="72"/>
        <v>4509.04</v>
      </c>
      <c r="O211" s="25">
        <f t="shared" si="72"/>
        <v>4509.04</v>
      </c>
    </row>
    <row r="212" spans="1:15" x14ac:dyDescent="0.3">
      <c r="A212" s="30">
        <v>230405</v>
      </c>
      <c r="B212" s="27" t="s">
        <v>171</v>
      </c>
      <c r="C212" s="28">
        <v>0</v>
      </c>
      <c r="D212" s="29">
        <v>0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  <c r="L212" s="29">
        <v>0</v>
      </c>
      <c r="M212" s="29">
        <v>0</v>
      </c>
      <c r="N212" s="29">
        <v>0</v>
      </c>
      <c r="O212" s="29">
        <v>0</v>
      </c>
    </row>
    <row r="213" spans="1:15" x14ac:dyDescent="0.3">
      <c r="A213" s="30">
        <f>+A212+5</f>
        <v>230410</v>
      </c>
      <c r="B213" s="27" t="s">
        <v>172</v>
      </c>
      <c r="C213" s="28">
        <v>4509.04</v>
      </c>
      <c r="D213" s="29">
        <f t="shared" ref="D213:O213" si="73">+C213</f>
        <v>4509.04</v>
      </c>
      <c r="E213" s="29">
        <f t="shared" si="73"/>
        <v>4509.04</v>
      </c>
      <c r="F213" s="29">
        <f t="shared" si="73"/>
        <v>4509.04</v>
      </c>
      <c r="G213" s="29">
        <f t="shared" si="73"/>
        <v>4509.04</v>
      </c>
      <c r="H213" s="29">
        <f t="shared" si="73"/>
        <v>4509.04</v>
      </c>
      <c r="I213" s="29">
        <f t="shared" si="73"/>
        <v>4509.04</v>
      </c>
      <c r="J213" s="29">
        <f t="shared" si="73"/>
        <v>4509.04</v>
      </c>
      <c r="K213" s="29">
        <f t="shared" si="73"/>
        <v>4509.04</v>
      </c>
      <c r="L213" s="29">
        <f t="shared" si="73"/>
        <v>4509.04</v>
      </c>
      <c r="M213" s="29">
        <f t="shared" si="73"/>
        <v>4509.04</v>
      </c>
      <c r="N213" s="29">
        <f t="shared" si="73"/>
        <v>4509.04</v>
      </c>
      <c r="O213" s="29">
        <f t="shared" si="73"/>
        <v>4509.04</v>
      </c>
    </row>
    <row r="214" spans="1:15" x14ac:dyDescent="0.3">
      <c r="A214" s="30">
        <v>230490</v>
      </c>
      <c r="B214" s="27" t="s">
        <v>83</v>
      </c>
      <c r="C214" s="28">
        <v>0</v>
      </c>
      <c r="D214" s="29">
        <v>0</v>
      </c>
      <c r="E214" s="29">
        <v>0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  <c r="L214" s="29">
        <v>0</v>
      </c>
      <c r="M214" s="29">
        <v>0</v>
      </c>
      <c r="N214" s="29">
        <v>0</v>
      </c>
      <c r="O214" s="29">
        <v>0</v>
      </c>
    </row>
    <row r="215" spans="1:15" x14ac:dyDescent="0.3">
      <c r="A215" s="23">
        <v>2305</v>
      </c>
      <c r="B215" s="7" t="s">
        <v>354</v>
      </c>
      <c r="C215" s="24">
        <v>19809.330000000002</v>
      </c>
      <c r="D215" s="25">
        <f t="shared" ref="D215:O215" si="74">+SUM(D216)</f>
        <v>19809.330000000002</v>
      </c>
      <c r="E215" s="25">
        <f t="shared" si="74"/>
        <v>19809.330000000002</v>
      </c>
      <c r="F215" s="25">
        <f t="shared" si="74"/>
        <v>19809.330000000002</v>
      </c>
      <c r="G215" s="25">
        <f t="shared" si="74"/>
        <v>19809.330000000002</v>
      </c>
      <c r="H215" s="25">
        <f t="shared" si="74"/>
        <v>19809.330000000002</v>
      </c>
      <c r="I215" s="25">
        <f t="shared" si="74"/>
        <v>19809.330000000002</v>
      </c>
      <c r="J215" s="25">
        <f t="shared" si="74"/>
        <v>19809.330000000002</v>
      </c>
      <c r="K215" s="25">
        <f t="shared" si="74"/>
        <v>19809.330000000002</v>
      </c>
      <c r="L215" s="25">
        <f t="shared" si="74"/>
        <v>19809.330000000002</v>
      </c>
      <c r="M215" s="25">
        <f t="shared" si="74"/>
        <v>19809.330000000002</v>
      </c>
      <c r="N215" s="25">
        <f t="shared" si="74"/>
        <v>19809.330000000002</v>
      </c>
      <c r="O215" s="25">
        <f t="shared" si="74"/>
        <v>19809.330000000002</v>
      </c>
    </row>
    <row r="216" spans="1:15" x14ac:dyDescent="0.3">
      <c r="A216" s="30">
        <v>230501</v>
      </c>
      <c r="B216" s="27" t="s">
        <v>355</v>
      </c>
      <c r="C216" s="28">
        <v>19809.330000000002</v>
      </c>
      <c r="D216" s="29">
        <f t="shared" ref="D216:O216" si="75">+C216</f>
        <v>19809.330000000002</v>
      </c>
      <c r="E216" s="29">
        <f t="shared" si="75"/>
        <v>19809.330000000002</v>
      </c>
      <c r="F216" s="29">
        <f t="shared" si="75"/>
        <v>19809.330000000002</v>
      </c>
      <c r="G216" s="29">
        <f t="shared" si="75"/>
        <v>19809.330000000002</v>
      </c>
      <c r="H216" s="29">
        <f t="shared" si="75"/>
        <v>19809.330000000002</v>
      </c>
      <c r="I216" s="29">
        <f t="shared" si="75"/>
        <v>19809.330000000002</v>
      </c>
      <c r="J216" s="29">
        <f t="shared" si="75"/>
        <v>19809.330000000002</v>
      </c>
      <c r="K216" s="29">
        <f t="shared" si="75"/>
        <v>19809.330000000002</v>
      </c>
      <c r="L216" s="29">
        <f t="shared" si="75"/>
        <v>19809.330000000002</v>
      </c>
      <c r="M216" s="29">
        <f t="shared" si="75"/>
        <v>19809.330000000002</v>
      </c>
      <c r="N216" s="29">
        <f t="shared" si="75"/>
        <v>19809.330000000002</v>
      </c>
      <c r="O216" s="29">
        <f t="shared" si="75"/>
        <v>19809.330000000002</v>
      </c>
    </row>
    <row r="217" spans="1:15" x14ac:dyDescent="0.3">
      <c r="A217" s="23">
        <v>2390</v>
      </c>
      <c r="B217" s="7" t="s">
        <v>173</v>
      </c>
      <c r="C217" s="24">
        <v>803498.86</v>
      </c>
      <c r="D217" s="25">
        <f t="shared" ref="D217:O217" si="76">+SUM(D218:D224)</f>
        <v>1001.4100000000326</v>
      </c>
      <c r="E217" s="25">
        <f t="shared" si="76"/>
        <v>1001.4100000000326</v>
      </c>
      <c r="F217" s="25">
        <f t="shared" si="76"/>
        <v>1001.4100000000326</v>
      </c>
      <c r="G217" s="25">
        <f t="shared" si="76"/>
        <v>1001.4100000000326</v>
      </c>
      <c r="H217" s="25">
        <f t="shared" si="76"/>
        <v>1001.4100000000326</v>
      </c>
      <c r="I217" s="25">
        <f t="shared" si="76"/>
        <v>1001.4100000000326</v>
      </c>
      <c r="J217" s="25">
        <f t="shared" si="76"/>
        <v>1001.4100000000326</v>
      </c>
      <c r="K217" s="25">
        <f t="shared" si="76"/>
        <v>1001.4100000000326</v>
      </c>
      <c r="L217" s="25">
        <f t="shared" si="76"/>
        <v>1001.4100000000326</v>
      </c>
      <c r="M217" s="25">
        <f t="shared" si="76"/>
        <v>1001.4100000000326</v>
      </c>
      <c r="N217" s="25">
        <f t="shared" si="76"/>
        <v>1001.4100000000326</v>
      </c>
      <c r="O217" s="25">
        <f t="shared" si="76"/>
        <v>1001.4100000000326</v>
      </c>
    </row>
    <row r="218" spans="1:15" x14ac:dyDescent="0.3">
      <c r="A218" s="30">
        <v>239005</v>
      </c>
      <c r="B218" s="27" t="s">
        <v>174</v>
      </c>
      <c r="C218" s="28">
        <v>0</v>
      </c>
      <c r="D218" s="29">
        <v>0</v>
      </c>
      <c r="E218" s="29">
        <v>0</v>
      </c>
      <c r="F218" s="29">
        <v>0</v>
      </c>
      <c r="G218" s="29">
        <v>0</v>
      </c>
      <c r="H218" s="29">
        <v>0</v>
      </c>
      <c r="I218" s="29">
        <v>0</v>
      </c>
      <c r="J218" s="29">
        <v>0</v>
      </c>
      <c r="K218" s="29">
        <v>0</v>
      </c>
      <c r="L218" s="29">
        <v>0</v>
      </c>
      <c r="M218" s="29">
        <v>0</v>
      </c>
      <c r="N218" s="29">
        <v>0</v>
      </c>
      <c r="O218" s="29">
        <v>0</v>
      </c>
    </row>
    <row r="219" spans="1:15" x14ac:dyDescent="0.3">
      <c r="A219" s="30">
        <f>+A218+5</f>
        <v>239010</v>
      </c>
      <c r="B219" s="27" t="s">
        <v>175</v>
      </c>
      <c r="C219" s="28">
        <v>42911.960000000006</v>
      </c>
      <c r="D219" s="29">
        <v>0</v>
      </c>
      <c r="E219" s="29">
        <v>0</v>
      </c>
      <c r="F219" s="29">
        <v>0</v>
      </c>
      <c r="G219" s="29">
        <v>0</v>
      </c>
      <c r="H219" s="29">
        <v>0</v>
      </c>
      <c r="I219" s="29">
        <v>0</v>
      </c>
      <c r="J219" s="29">
        <v>0</v>
      </c>
      <c r="K219" s="29">
        <v>0</v>
      </c>
      <c r="L219" s="29">
        <v>0</v>
      </c>
      <c r="M219" s="29">
        <v>0</v>
      </c>
      <c r="N219" s="29">
        <v>0</v>
      </c>
      <c r="O219" s="29">
        <v>0</v>
      </c>
    </row>
    <row r="220" spans="1:15" x14ac:dyDescent="0.3">
      <c r="A220" s="30">
        <f>+A219+5</f>
        <v>239015</v>
      </c>
      <c r="B220" s="27" t="s">
        <v>176</v>
      </c>
      <c r="C220" s="28">
        <v>0</v>
      </c>
      <c r="D220" s="29">
        <v>0</v>
      </c>
      <c r="E220" s="29">
        <v>0</v>
      </c>
      <c r="F220" s="29">
        <v>0</v>
      </c>
      <c r="G220" s="29">
        <v>0</v>
      </c>
      <c r="H220" s="29">
        <v>0</v>
      </c>
      <c r="I220" s="29">
        <v>0</v>
      </c>
      <c r="J220" s="29">
        <v>0</v>
      </c>
      <c r="K220" s="29">
        <v>0</v>
      </c>
      <c r="L220" s="29">
        <v>0</v>
      </c>
      <c r="M220" s="29">
        <v>0</v>
      </c>
      <c r="N220" s="29">
        <v>0</v>
      </c>
      <c r="O220" s="29">
        <v>0</v>
      </c>
    </row>
    <row r="221" spans="1:15" x14ac:dyDescent="0.3">
      <c r="A221" s="30">
        <f>+A220+5</f>
        <v>239020</v>
      </c>
      <c r="B221" s="27" t="s">
        <v>353</v>
      </c>
      <c r="C221" s="28">
        <v>0</v>
      </c>
      <c r="D221" s="29">
        <v>0</v>
      </c>
      <c r="E221" s="29">
        <v>0</v>
      </c>
      <c r="F221" s="29">
        <v>0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  <c r="L221" s="29">
        <v>0</v>
      </c>
      <c r="M221" s="29">
        <v>0</v>
      </c>
      <c r="N221" s="29">
        <v>0</v>
      </c>
      <c r="O221" s="29">
        <v>0</v>
      </c>
    </row>
    <row r="222" spans="1:15" x14ac:dyDescent="0.3">
      <c r="A222" s="30">
        <f>+A221+5</f>
        <v>239025</v>
      </c>
      <c r="B222" s="27" t="s">
        <v>177</v>
      </c>
      <c r="C222" s="28">
        <v>3166</v>
      </c>
      <c r="D222" s="29">
        <v>0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  <c r="L222" s="29">
        <v>0</v>
      </c>
      <c r="M222" s="29">
        <v>0</v>
      </c>
      <c r="N222" s="29">
        <v>0</v>
      </c>
      <c r="O222" s="29">
        <v>0</v>
      </c>
    </row>
    <row r="223" spans="1:15" x14ac:dyDescent="0.3">
      <c r="A223" s="30">
        <f>+A222+5</f>
        <v>239030</v>
      </c>
      <c r="B223" s="27" t="s">
        <v>178</v>
      </c>
      <c r="C223" s="28">
        <v>0</v>
      </c>
      <c r="D223" s="29">
        <v>0</v>
      </c>
      <c r="E223" s="29">
        <v>0</v>
      </c>
      <c r="F223" s="29">
        <v>0</v>
      </c>
      <c r="G223" s="29">
        <v>0</v>
      </c>
      <c r="H223" s="29">
        <v>0</v>
      </c>
      <c r="I223" s="29">
        <v>0</v>
      </c>
      <c r="J223" s="29">
        <v>0</v>
      </c>
      <c r="K223" s="29">
        <v>0</v>
      </c>
      <c r="L223" s="29">
        <v>0</v>
      </c>
      <c r="M223" s="29">
        <v>0</v>
      </c>
      <c r="N223" s="29">
        <v>0</v>
      </c>
      <c r="O223" s="29">
        <v>0</v>
      </c>
    </row>
    <row r="224" spans="1:15" x14ac:dyDescent="0.3">
      <c r="A224" s="30">
        <v>239090</v>
      </c>
      <c r="B224" s="27" t="s">
        <v>179</v>
      </c>
      <c r="C224" s="28">
        <v>757420.9</v>
      </c>
      <c r="D224" s="29">
        <v>1001.4100000000326</v>
      </c>
      <c r="E224" s="29">
        <f t="shared" ref="E224:O224" si="77">+D224</f>
        <v>1001.4100000000326</v>
      </c>
      <c r="F224" s="29">
        <f t="shared" si="77"/>
        <v>1001.4100000000326</v>
      </c>
      <c r="G224" s="29">
        <f t="shared" si="77"/>
        <v>1001.4100000000326</v>
      </c>
      <c r="H224" s="29">
        <f t="shared" si="77"/>
        <v>1001.4100000000326</v>
      </c>
      <c r="I224" s="29">
        <f t="shared" si="77"/>
        <v>1001.4100000000326</v>
      </c>
      <c r="J224" s="29">
        <f t="shared" si="77"/>
        <v>1001.4100000000326</v>
      </c>
      <c r="K224" s="29">
        <f t="shared" si="77"/>
        <v>1001.4100000000326</v>
      </c>
      <c r="L224" s="29">
        <f t="shared" si="77"/>
        <v>1001.4100000000326</v>
      </c>
      <c r="M224" s="29">
        <f t="shared" si="77"/>
        <v>1001.4100000000326</v>
      </c>
      <c r="N224" s="29">
        <f t="shared" si="77"/>
        <v>1001.4100000000326</v>
      </c>
      <c r="O224" s="29">
        <f t="shared" si="77"/>
        <v>1001.4100000000326</v>
      </c>
    </row>
    <row r="225" spans="1:15" x14ac:dyDescent="0.3">
      <c r="A225" s="20">
        <v>24</v>
      </c>
      <c r="B225" s="6" t="s">
        <v>180</v>
      </c>
      <c r="C225" s="21">
        <v>0</v>
      </c>
      <c r="D225" s="22">
        <f t="shared" ref="D225:O225" si="78">+D226+D227+D228+D229</f>
        <v>0</v>
      </c>
      <c r="E225" s="22">
        <f t="shared" si="78"/>
        <v>0</v>
      </c>
      <c r="F225" s="22">
        <f t="shared" si="78"/>
        <v>0</v>
      </c>
      <c r="G225" s="22">
        <f t="shared" si="78"/>
        <v>0</v>
      </c>
      <c r="H225" s="22">
        <f t="shared" si="78"/>
        <v>0</v>
      </c>
      <c r="I225" s="22">
        <f t="shared" si="78"/>
        <v>0</v>
      </c>
      <c r="J225" s="22">
        <f t="shared" si="78"/>
        <v>0</v>
      </c>
      <c r="K225" s="22">
        <f t="shared" si="78"/>
        <v>0</v>
      </c>
      <c r="L225" s="22">
        <f t="shared" si="78"/>
        <v>0</v>
      </c>
      <c r="M225" s="22">
        <f t="shared" si="78"/>
        <v>0</v>
      </c>
      <c r="N225" s="22">
        <f t="shared" si="78"/>
        <v>0</v>
      </c>
      <c r="O225" s="22">
        <f t="shared" si="78"/>
        <v>0</v>
      </c>
    </row>
    <row r="226" spans="1:15" x14ac:dyDescent="0.3">
      <c r="A226" s="23">
        <v>2401</v>
      </c>
      <c r="B226" s="7" t="s">
        <v>181</v>
      </c>
      <c r="C226" s="24">
        <v>0</v>
      </c>
      <c r="D226" s="25">
        <v>0</v>
      </c>
      <c r="E226" s="25">
        <v>0</v>
      </c>
      <c r="F226" s="25">
        <v>0</v>
      </c>
      <c r="G226" s="25">
        <v>0</v>
      </c>
      <c r="H226" s="25">
        <v>0</v>
      </c>
      <c r="I226" s="25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</row>
    <row r="227" spans="1:15" ht="27.6" x14ac:dyDescent="0.3">
      <c r="A227" s="23">
        <f>+A226+1</f>
        <v>2402</v>
      </c>
      <c r="B227" s="7" t="s">
        <v>182</v>
      </c>
      <c r="C227" s="24">
        <v>0</v>
      </c>
      <c r="D227" s="25">
        <v>0</v>
      </c>
      <c r="E227" s="25">
        <v>0</v>
      </c>
      <c r="F227" s="25">
        <v>0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</row>
    <row r="228" spans="1:15" ht="27.6" x14ac:dyDescent="0.3">
      <c r="A228" s="23">
        <f>+A227+1</f>
        <v>2403</v>
      </c>
      <c r="B228" s="7" t="s">
        <v>183</v>
      </c>
      <c r="C228" s="24">
        <v>0</v>
      </c>
      <c r="D228" s="25">
        <v>0</v>
      </c>
      <c r="E228" s="25">
        <v>0</v>
      </c>
      <c r="F228" s="25">
        <v>0</v>
      </c>
      <c r="G228" s="25">
        <v>0</v>
      </c>
      <c r="H228" s="25">
        <v>0</v>
      </c>
      <c r="I228" s="25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</row>
    <row r="229" spans="1:15" x14ac:dyDescent="0.3">
      <c r="A229" s="23">
        <v>2490</v>
      </c>
      <c r="B229" s="7" t="s">
        <v>184</v>
      </c>
      <c r="C229" s="24">
        <v>0</v>
      </c>
      <c r="D229" s="25">
        <v>0</v>
      </c>
      <c r="E229" s="25">
        <v>0</v>
      </c>
      <c r="F229" s="25">
        <v>0</v>
      </c>
      <c r="G229" s="25">
        <v>0</v>
      </c>
      <c r="H229" s="25">
        <v>0</v>
      </c>
      <c r="I229" s="25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</row>
    <row r="230" spans="1:15" x14ac:dyDescent="0.3">
      <c r="A230" s="20">
        <v>25</v>
      </c>
      <c r="B230" s="6" t="s">
        <v>185</v>
      </c>
      <c r="C230" s="21">
        <v>21680.03</v>
      </c>
      <c r="D230" s="22">
        <f t="shared" ref="D230:O230" si="79">+D231+D232+D233+D234+D235+D236+D237+D238</f>
        <v>21680.03</v>
      </c>
      <c r="E230" s="22">
        <f t="shared" si="79"/>
        <v>21680.03</v>
      </c>
      <c r="F230" s="22">
        <f t="shared" si="79"/>
        <v>21680.03</v>
      </c>
      <c r="G230" s="22">
        <f t="shared" si="79"/>
        <v>21680.03</v>
      </c>
      <c r="H230" s="22">
        <f t="shared" si="79"/>
        <v>21680.03</v>
      </c>
      <c r="I230" s="22">
        <f t="shared" si="79"/>
        <v>21680.03</v>
      </c>
      <c r="J230" s="22">
        <f t="shared" si="79"/>
        <v>21680.03</v>
      </c>
      <c r="K230" s="22">
        <f t="shared" si="79"/>
        <v>21680.03</v>
      </c>
      <c r="L230" s="22">
        <f t="shared" si="79"/>
        <v>21680.03</v>
      </c>
      <c r="M230" s="22">
        <f t="shared" si="79"/>
        <v>21680.03</v>
      </c>
      <c r="N230" s="22">
        <f t="shared" si="79"/>
        <v>21680.03</v>
      </c>
      <c r="O230" s="22">
        <f t="shared" si="79"/>
        <v>21680.03</v>
      </c>
    </row>
    <row r="231" spans="1:15" x14ac:dyDescent="0.3">
      <c r="A231" s="23">
        <v>2501</v>
      </c>
      <c r="B231" s="7" t="s">
        <v>186</v>
      </c>
      <c r="C231" s="24">
        <v>0</v>
      </c>
      <c r="D231" s="25">
        <v>0</v>
      </c>
      <c r="E231" s="25">
        <v>0</v>
      </c>
      <c r="F231" s="25">
        <v>0</v>
      </c>
      <c r="G231" s="25">
        <v>0</v>
      </c>
      <c r="H231" s="25">
        <v>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</row>
    <row r="232" spans="1:15" x14ac:dyDescent="0.3">
      <c r="A232" s="23">
        <f t="shared" ref="A232:A237" si="80">+A231+1</f>
        <v>2502</v>
      </c>
      <c r="B232" s="7" t="s">
        <v>187</v>
      </c>
      <c r="C232" s="24">
        <v>14610.9</v>
      </c>
      <c r="D232" s="25">
        <f t="shared" ref="D232:O232" si="81">+C232</f>
        <v>14610.9</v>
      </c>
      <c r="E232" s="25">
        <f t="shared" si="81"/>
        <v>14610.9</v>
      </c>
      <c r="F232" s="25">
        <f t="shared" si="81"/>
        <v>14610.9</v>
      </c>
      <c r="G232" s="25">
        <f t="shared" si="81"/>
        <v>14610.9</v>
      </c>
      <c r="H232" s="25">
        <f t="shared" si="81"/>
        <v>14610.9</v>
      </c>
      <c r="I232" s="25">
        <f t="shared" si="81"/>
        <v>14610.9</v>
      </c>
      <c r="J232" s="25">
        <f t="shared" si="81"/>
        <v>14610.9</v>
      </c>
      <c r="K232" s="25">
        <f t="shared" si="81"/>
        <v>14610.9</v>
      </c>
      <c r="L232" s="25">
        <f t="shared" si="81"/>
        <v>14610.9</v>
      </c>
      <c r="M232" s="25">
        <f t="shared" si="81"/>
        <v>14610.9</v>
      </c>
      <c r="N232" s="25">
        <f t="shared" si="81"/>
        <v>14610.9</v>
      </c>
      <c r="O232" s="25">
        <f t="shared" si="81"/>
        <v>14610.9</v>
      </c>
    </row>
    <row r="233" spans="1:15" x14ac:dyDescent="0.3">
      <c r="A233" s="23">
        <f t="shared" si="80"/>
        <v>2503</v>
      </c>
      <c r="B233" s="7" t="s">
        <v>188</v>
      </c>
      <c r="C233" s="24">
        <v>6883.7199999999993</v>
      </c>
      <c r="D233" s="25">
        <f t="shared" ref="D233:O233" si="82">+C233</f>
        <v>6883.7199999999993</v>
      </c>
      <c r="E233" s="25">
        <f t="shared" si="82"/>
        <v>6883.7199999999993</v>
      </c>
      <c r="F233" s="25">
        <f t="shared" si="82"/>
        <v>6883.7199999999993</v>
      </c>
      <c r="G233" s="25">
        <f t="shared" si="82"/>
        <v>6883.7199999999993</v>
      </c>
      <c r="H233" s="25">
        <f t="shared" si="82"/>
        <v>6883.7199999999993</v>
      </c>
      <c r="I233" s="25">
        <f t="shared" si="82"/>
        <v>6883.7199999999993</v>
      </c>
      <c r="J233" s="25">
        <f t="shared" si="82"/>
        <v>6883.7199999999993</v>
      </c>
      <c r="K233" s="25">
        <f t="shared" si="82"/>
        <v>6883.7199999999993</v>
      </c>
      <c r="L233" s="25">
        <f t="shared" si="82"/>
        <v>6883.7199999999993</v>
      </c>
      <c r="M233" s="25">
        <f t="shared" si="82"/>
        <v>6883.7199999999993</v>
      </c>
      <c r="N233" s="25">
        <f t="shared" si="82"/>
        <v>6883.7199999999993</v>
      </c>
      <c r="O233" s="25">
        <f t="shared" si="82"/>
        <v>6883.7199999999993</v>
      </c>
    </row>
    <row r="234" spans="1:15" x14ac:dyDescent="0.3">
      <c r="A234" s="23">
        <f t="shared" si="80"/>
        <v>2504</v>
      </c>
      <c r="B234" s="7" t="s">
        <v>189</v>
      </c>
      <c r="C234" s="24">
        <v>135.78</v>
      </c>
      <c r="D234" s="25">
        <f t="shared" ref="D234:O234" si="83">+C234</f>
        <v>135.78</v>
      </c>
      <c r="E234" s="25">
        <f t="shared" si="83"/>
        <v>135.78</v>
      </c>
      <c r="F234" s="25">
        <f t="shared" si="83"/>
        <v>135.78</v>
      </c>
      <c r="G234" s="25">
        <f t="shared" si="83"/>
        <v>135.78</v>
      </c>
      <c r="H234" s="25">
        <f t="shared" si="83"/>
        <v>135.78</v>
      </c>
      <c r="I234" s="25">
        <f t="shared" si="83"/>
        <v>135.78</v>
      </c>
      <c r="J234" s="25">
        <f t="shared" si="83"/>
        <v>135.78</v>
      </c>
      <c r="K234" s="25">
        <f t="shared" si="83"/>
        <v>135.78</v>
      </c>
      <c r="L234" s="25">
        <f t="shared" si="83"/>
        <v>135.78</v>
      </c>
      <c r="M234" s="25">
        <f t="shared" si="83"/>
        <v>135.78</v>
      </c>
      <c r="N234" s="25">
        <f t="shared" si="83"/>
        <v>135.78</v>
      </c>
      <c r="O234" s="25">
        <f t="shared" si="83"/>
        <v>135.78</v>
      </c>
    </row>
    <row r="235" spans="1:15" x14ac:dyDescent="0.3">
      <c r="A235" s="23">
        <f t="shared" si="80"/>
        <v>2505</v>
      </c>
      <c r="B235" s="7" t="s">
        <v>190</v>
      </c>
      <c r="C235" s="24">
        <v>0</v>
      </c>
      <c r="D235" s="25">
        <v>0</v>
      </c>
      <c r="E235" s="25">
        <v>0</v>
      </c>
      <c r="F235" s="25">
        <v>0</v>
      </c>
      <c r="G235" s="25">
        <v>0</v>
      </c>
      <c r="H235" s="25">
        <v>0</v>
      </c>
      <c r="I235" s="25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</row>
    <row r="236" spans="1:15" x14ac:dyDescent="0.3">
      <c r="A236" s="23">
        <f t="shared" si="80"/>
        <v>2506</v>
      </c>
      <c r="B236" s="7" t="s">
        <v>191</v>
      </c>
      <c r="C236" s="24">
        <v>0</v>
      </c>
      <c r="D236" s="25">
        <v>0</v>
      </c>
      <c r="E236" s="25">
        <v>0</v>
      </c>
      <c r="F236" s="25">
        <v>0</v>
      </c>
      <c r="G236" s="25">
        <v>0</v>
      </c>
      <c r="H236" s="25">
        <v>0</v>
      </c>
      <c r="I236" s="25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</row>
    <row r="237" spans="1:15" x14ac:dyDescent="0.3">
      <c r="A237" s="23">
        <f t="shared" si="80"/>
        <v>2507</v>
      </c>
      <c r="B237" s="7" t="s">
        <v>192</v>
      </c>
      <c r="C237" s="24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</row>
    <row r="238" spans="1:15" x14ac:dyDescent="0.3">
      <c r="A238" s="23">
        <v>2590</v>
      </c>
      <c r="B238" s="7" t="s">
        <v>193</v>
      </c>
      <c r="C238" s="24">
        <v>49.629999999999995</v>
      </c>
      <c r="D238" s="25">
        <f t="shared" ref="D238:O238" si="84">+C238</f>
        <v>49.629999999999995</v>
      </c>
      <c r="E238" s="25">
        <f t="shared" si="84"/>
        <v>49.629999999999995</v>
      </c>
      <c r="F238" s="25">
        <f t="shared" si="84"/>
        <v>49.629999999999995</v>
      </c>
      <c r="G238" s="25">
        <f t="shared" si="84"/>
        <v>49.629999999999995</v>
      </c>
      <c r="H238" s="25">
        <f t="shared" si="84"/>
        <v>49.629999999999995</v>
      </c>
      <c r="I238" s="25">
        <f t="shared" si="84"/>
        <v>49.629999999999995</v>
      </c>
      <c r="J238" s="25">
        <f t="shared" si="84"/>
        <v>49.629999999999995</v>
      </c>
      <c r="K238" s="25">
        <f t="shared" si="84"/>
        <v>49.629999999999995</v>
      </c>
      <c r="L238" s="25">
        <f t="shared" si="84"/>
        <v>49.629999999999995</v>
      </c>
      <c r="M238" s="25">
        <f t="shared" si="84"/>
        <v>49.629999999999995</v>
      </c>
      <c r="N238" s="25">
        <f t="shared" si="84"/>
        <v>49.629999999999995</v>
      </c>
      <c r="O238" s="25">
        <f t="shared" si="84"/>
        <v>49.629999999999995</v>
      </c>
    </row>
    <row r="239" spans="1:15" x14ac:dyDescent="0.3">
      <c r="A239" s="20">
        <v>29</v>
      </c>
      <c r="B239" s="6" t="s">
        <v>194</v>
      </c>
      <c r="C239" s="21">
        <v>7249527.7800000003</v>
      </c>
      <c r="D239" s="22">
        <f t="shared" ref="D239:O239" si="85">+D240+D246+D249+D250</f>
        <v>313095.70999999996</v>
      </c>
      <c r="E239" s="22">
        <f t="shared" si="85"/>
        <v>513095.70999999996</v>
      </c>
      <c r="F239" s="22">
        <f t="shared" si="85"/>
        <v>463095.70999999996</v>
      </c>
      <c r="G239" s="22">
        <f t="shared" si="85"/>
        <v>503095.70999999996</v>
      </c>
      <c r="H239" s="22">
        <f t="shared" si="85"/>
        <v>523095.70999999996</v>
      </c>
      <c r="I239" s="22">
        <f t="shared" si="85"/>
        <v>498095.70999999996</v>
      </c>
      <c r="J239" s="22">
        <f t="shared" si="85"/>
        <v>508095.70999999996</v>
      </c>
      <c r="K239" s="22">
        <f t="shared" si="85"/>
        <v>490095.70999999996</v>
      </c>
      <c r="L239" s="22">
        <f t="shared" si="85"/>
        <v>495095.70999999996</v>
      </c>
      <c r="M239" s="22">
        <f t="shared" si="85"/>
        <v>465095.70999999996</v>
      </c>
      <c r="N239" s="22">
        <f t="shared" si="85"/>
        <v>435095.70999999996</v>
      </c>
      <c r="O239" s="22">
        <f t="shared" si="85"/>
        <v>390095.70999999996</v>
      </c>
    </row>
    <row r="240" spans="1:15" x14ac:dyDescent="0.3">
      <c r="A240" s="23">
        <v>2901</v>
      </c>
      <c r="B240" s="7" t="s">
        <v>195</v>
      </c>
      <c r="C240" s="24">
        <v>0</v>
      </c>
      <c r="D240" s="25">
        <f t="shared" ref="D240:O240" si="86">+SUM(D241:D245)</f>
        <v>0</v>
      </c>
      <c r="E240" s="25">
        <f t="shared" si="86"/>
        <v>0</v>
      </c>
      <c r="F240" s="25">
        <f t="shared" si="86"/>
        <v>0</v>
      </c>
      <c r="G240" s="25">
        <f t="shared" si="86"/>
        <v>0</v>
      </c>
      <c r="H240" s="25">
        <f t="shared" si="86"/>
        <v>0</v>
      </c>
      <c r="I240" s="25">
        <f t="shared" si="86"/>
        <v>0</v>
      </c>
      <c r="J240" s="25">
        <f t="shared" si="86"/>
        <v>0</v>
      </c>
      <c r="K240" s="25">
        <f t="shared" si="86"/>
        <v>0</v>
      </c>
      <c r="L240" s="25">
        <f t="shared" si="86"/>
        <v>0</v>
      </c>
      <c r="M240" s="25">
        <f t="shared" si="86"/>
        <v>0</v>
      </c>
      <c r="N240" s="25">
        <f t="shared" si="86"/>
        <v>0</v>
      </c>
      <c r="O240" s="25">
        <f t="shared" si="86"/>
        <v>0</v>
      </c>
    </row>
    <row r="241" spans="1:15" x14ac:dyDescent="0.3">
      <c r="A241" s="30">
        <v>290105</v>
      </c>
      <c r="B241" s="27" t="s">
        <v>196</v>
      </c>
      <c r="C241" s="28">
        <v>0</v>
      </c>
      <c r="D241" s="29">
        <v>0</v>
      </c>
      <c r="E241" s="29">
        <v>0</v>
      </c>
      <c r="F241" s="29">
        <v>0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  <c r="L241" s="29">
        <v>0</v>
      </c>
      <c r="M241" s="29">
        <v>0</v>
      </c>
      <c r="N241" s="29">
        <v>0</v>
      </c>
      <c r="O241" s="29">
        <v>0</v>
      </c>
    </row>
    <row r="242" spans="1:15" x14ac:dyDescent="0.3">
      <c r="A242" s="30">
        <f>+A241+5</f>
        <v>290110</v>
      </c>
      <c r="B242" s="27" t="s">
        <v>197</v>
      </c>
      <c r="C242" s="28">
        <v>0</v>
      </c>
      <c r="D242" s="29">
        <v>0</v>
      </c>
      <c r="E242" s="29">
        <v>0</v>
      </c>
      <c r="F242" s="29">
        <v>0</v>
      </c>
      <c r="G242" s="29">
        <v>0</v>
      </c>
      <c r="H242" s="29">
        <v>0</v>
      </c>
      <c r="I242" s="29">
        <v>0</v>
      </c>
      <c r="J242" s="29">
        <v>0</v>
      </c>
      <c r="K242" s="29">
        <v>0</v>
      </c>
      <c r="L242" s="29">
        <v>0</v>
      </c>
      <c r="M242" s="29">
        <v>0</v>
      </c>
      <c r="N242" s="29">
        <v>0</v>
      </c>
      <c r="O242" s="29">
        <v>0</v>
      </c>
    </row>
    <row r="243" spans="1:15" ht="27.6" x14ac:dyDescent="0.3">
      <c r="A243" s="30">
        <v>290115</v>
      </c>
      <c r="B243" s="27" t="s">
        <v>198</v>
      </c>
      <c r="C243" s="28">
        <v>0</v>
      </c>
      <c r="D243" s="29">
        <v>0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  <c r="L243" s="29">
        <v>0</v>
      </c>
      <c r="M243" s="29">
        <v>0</v>
      </c>
      <c r="N243" s="29">
        <v>0</v>
      </c>
      <c r="O243" s="29">
        <v>0</v>
      </c>
    </row>
    <row r="244" spans="1:15" x14ac:dyDescent="0.3">
      <c r="A244" s="30">
        <v>290120</v>
      </c>
      <c r="B244" s="27" t="s">
        <v>199</v>
      </c>
      <c r="C244" s="28">
        <v>0</v>
      </c>
      <c r="D244" s="29">
        <v>0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  <c r="L244" s="29">
        <v>0</v>
      </c>
      <c r="M244" s="29">
        <v>0</v>
      </c>
      <c r="N244" s="29">
        <v>0</v>
      </c>
      <c r="O244" s="29">
        <v>0</v>
      </c>
    </row>
    <row r="245" spans="1:15" x14ac:dyDescent="0.3">
      <c r="A245" s="30">
        <v>290190</v>
      </c>
      <c r="B245" s="27" t="s">
        <v>83</v>
      </c>
      <c r="C245" s="28">
        <v>0</v>
      </c>
      <c r="D245" s="29">
        <v>0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</row>
    <row r="246" spans="1:15" ht="27.6" x14ac:dyDescent="0.3">
      <c r="A246" s="23">
        <v>2903</v>
      </c>
      <c r="B246" s="7" t="s">
        <v>200</v>
      </c>
      <c r="C246" s="24">
        <v>145509.37</v>
      </c>
      <c r="D246" s="25">
        <f t="shared" ref="D246:O246" si="87">+SUM(D247:D248)</f>
        <v>0</v>
      </c>
      <c r="E246" s="25">
        <f t="shared" si="87"/>
        <v>0</v>
      </c>
      <c r="F246" s="25">
        <f t="shared" si="87"/>
        <v>0</v>
      </c>
      <c r="G246" s="25">
        <f t="shared" si="87"/>
        <v>0</v>
      </c>
      <c r="H246" s="25">
        <f t="shared" si="87"/>
        <v>0</v>
      </c>
      <c r="I246" s="25">
        <f t="shared" si="87"/>
        <v>0</v>
      </c>
      <c r="J246" s="25">
        <f t="shared" si="87"/>
        <v>0</v>
      </c>
      <c r="K246" s="25">
        <f t="shared" si="87"/>
        <v>0</v>
      </c>
      <c r="L246" s="25">
        <f t="shared" si="87"/>
        <v>0</v>
      </c>
      <c r="M246" s="25">
        <f t="shared" si="87"/>
        <v>0</v>
      </c>
      <c r="N246" s="25">
        <f t="shared" si="87"/>
        <v>0</v>
      </c>
      <c r="O246" s="25">
        <f t="shared" si="87"/>
        <v>0</v>
      </c>
    </row>
    <row r="247" spans="1:15" x14ac:dyDescent="0.3">
      <c r="A247" s="30">
        <v>290305</v>
      </c>
      <c r="B247" s="27" t="s">
        <v>201</v>
      </c>
      <c r="C247" s="28">
        <v>0</v>
      </c>
      <c r="D247" s="29">
        <v>0</v>
      </c>
      <c r="E247" s="29">
        <v>0</v>
      </c>
      <c r="F247" s="29">
        <v>0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  <c r="L247" s="29">
        <v>0</v>
      </c>
      <c r="M247" s="29">
        <v>0</v>
      </c>
      <c r="N247" s="29">
        <v>0</v>
      </c>
      <c r="O247" s="29">
        <v>0</v>
      </c>
    </row>
    <row r="248" spans="1:15" x14ac:dyDescent="0.3">
      <c r="A248" s="30">
        <f>+A247+5</f>
        <v>290310</v>
      </c>
      <c r="B248" s="27" t="s">
        <v>202</v>
      </c>
      <c r="C248" s="28">
        <v>145509.37</v>
      </c>
      <c r="D248" s="29">
        <v>0</v>
      </c>
      <c r="E248" s="29">
        <v>0</v>
      </c>
      <c r="F248" s="29">
        <v>0</v>
      </c>
      <c r="G248" s="29">
        <v>0</v>
      </c>
      <c r="H248" s="29">
        <v>0</v>
      </c>
      <c r="I248" s="29">
        <v>0</v>
      </c>
      <c r="J248" s="29">
        <v>0</v>
      </c>
      <c r="K248" s="29">
        <v>0</v>
      </c>
      <c r="L248" s="29">
        <v>0</v>
      </c>
      <c r="M248" s="29">
        <v>0</v>
      </c>
      <c r="N248" s="29">
        <v>0</v>
      </c>
      <c r="O248" s="29">
        <v>0</v>
      </c>
    </row>
    <row r="249" spans="1:15" x14ac:dyDescent="0.3">
      <c r="A249" s="23">
        <v>2904</v>
      </c>
      <c r="B249" s="7" t="s">
        <v>203</v>
      </c>
      <c r="C249" s="24">
        <v>23725.460000000003</v>
      </c>
      <c r="D249" s="25">
        <v>187006.71</v>
      </c>
      <c r="E249" s="25">
        <v>187006.71</v>
      </c>
      <c r="F249" s="25">
        <v>187006.71</v>
      </c>
      <c r="G249" s="25">
        <v>187006.71</v>
      </c>
      <c r="H249" s="25">
        <v>187006.71</v>
      </c>
      <c r="I249" s="25">
        <v>187006.71</v>
      </c>
      <c r="J249" s="25">
        <v>187006.71</v>
      </c>
      <c r="K249" s="25">
        <v>187006.71</v>
      </c>
      <c r="L249" s="25">
        <v>187006.71</v>
      </c>
      <c r="M249" s="25">
        <v>187006.71</v>
      </c>
      <c r="N249" s="25">
        <v>187006.71</v>
      </c>
      <c r="O249" s="25">
        <v>187006.71</v>
      </c>
    </row>
    <row r="250" spans="1:15" x14ac:dyDescent="0.3">
      <c r="A250" s="23">
        <v>2990</v>
      </c>
      <c r="B250" s="7" t="s">
        <v>144</v>
      </c>
      <c r="C250" s="24">
        <v>7080292.9500000002</v>
      </c>
      <c r="D250" s="25">
        <f t="shared" ref="D250:O250" si="88">+SUM(D251:D252)</f>
        <v>126089</v>
      </c>
      <c r="E250" s="25">
        <f t="shared" si="88"/>
        <v>326089</v>
      </c>
      <c r="F250" s="25">
        <f t="shared" si="88"/>
        <v>276089</v>
      </c>
      <c r="G250" s="25">
        <f t="shared" si="88"/>
        <v>316089</v>
      </c>
      <c r="H250" s="25">
        <f t="shared" si="88"/>
        <v>336089</v>
      </c>
      <c r="I250" s="25">
        <f t="shared" si="88"/>
        <v>311089</v>
      </c>
      <c r="J250" s="25">
        <f t="shared" si="88"/>
        <v>321089</v>
      </c>
      <c r="K250" s="25">
        <f t="shared" si="88"/>
        <v>303089</v>
      </c>
      <c r="L250" s="25">
        <f t="shared" si="88"/>
        <v>308089</v>
      </c>
      <c r="M250" s="25">
        <f t="shared" si="88"/>
        <v>278089</v>
      </c>
      <c r="N250" s="25">
        <f t="shared" si="88"/>
        <v>248089</v>
      </c>
      <c r="O250" s="25">
        <f t="shared" si="88"/>
        <v>203089</v>
      </c>
    </row>
    <row r="251" spans="1:15" x14ac:dyDescent="0.3">
      <c r="A251" s="26">
        <v>299005</v>
      </c>
      <c r="B251" s="27" t="s">
        <v>204</v>
      </c>
      <c r="C251" s="28">
        <v>0</v>
      </c>
      <c r="D251" s="29">
        <v>0</v>
      </c>
      <c r="E251" s="29">
        <v>0</v>
      </c>
      <c r="F251" s="29">
        <v>0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  <c r="L251" s="29">
        <v>0</v>
      </c>
      <c r="M251" s="29">
        <v>0</v>
      </c>
      <c r="N251" s="29">
        <v>0</v>
      </c>
      <c r="O251" s="29">
        <v>0</v>
      </c>
    </row>
    <row r="252" spans="1:15" x14ac:dyDescent="0.3">
      <c r="A252" s="26">
        <v>299090</v>
      </c>
      <c r="B252" s="27" t="s">
        <v>205</v>
      </c>
      <c r="C252" s="28">
        <v>7080292.9500000002</v>
      </c>
      <c r="D252" s="29">
        <v>126089</v>
      </c>
      <c r="E252" s="29">
        <v>326089</v>
      </c>
      <c r="F252" s="29">
        <v>276089</v>
      </c>
      <c r="G252" s="29">
        <v>316089</v>
      </c>
      <c r="H252" s="29">
        <v>336089</v>
      </c>
      <c r="I252" s="29">
        <v>311089</v>
      </c>
      <c r="J252" s="29">
        <v>321089</v>
      </c>
      <c r="K252" s="29">
        <v>303089</v>
      </c>
      <c r="L252" s="29">
        <v>308089</v>
      </c>
      <c r="M252" s="29">
        <v>278089</v>
      </c>
      <c r="N252" s="29">
        <v>248089</v>
      </c>
      <c r="O252" s="29">
        <v>203089</v>
      </c>
    </row>
    <row r="253" spans="1:15" x14ac:dyDescent="0.3">
      <c r="A253" s="17">
        <v>3</v>
      </c>
      <c r="B253" s="5" t="s">
        <v>206</v>
      </c>
      <c r="C253" s="18">
        <v>3768252.9999999995</v>
      </c>
      <c r="D253" s="19">
        <f t="shared" ref="D253:O253" si="89">+D254+D256+D259+D262</f>
        <v>336218.7722468889</v>
      </c>
      <c r="E253" s="19">
        <f t="shared" si="89"/>
        <v>672450.70449377783</v>
      </c>
      <c r="F253" s="19">
        <f t="shared" si="89"/>
        <v>1008716.0264906667</v>
      </c>
      <c r="G253" s="19">
        <f t="shared" si="89"/>
        <v>1345008.3151542223</v>
      </c>
      <c r="H253" s="19">
        <f t="shared" si="89"/>
        <v>1628165.8538177777</v>
      </c>
      <c r="I253" s="19">
        <f t="shared" si="89"/>
        <v>1911323.3924813331</v>
      </c>
      <c r="J253" s="19">
        <f t="shared" si="89"/>
        <v>2194513.4311448885</v>
      </c>
      <c r="K253" s="19">
        <f t="shared" si="89"/>
        <v>2530863.7318917774</v>
      </c>
      <c r="L253" s="19">
        <f t="shared" si="89"/>
        <v>2867244.7326386664</v>
      </c>
      <c r="M253" s="19">
        <f t="shared" si="89"/>
        <v>3203625.7333855554</v>
      </c>
      <c r="N253" s="19">
        <f t="shared" si="89"/>
        <v>3540006.7341324445</v>
      </c>
      <c r="O253" s="19">
        <f t="shared" si="89"/>
        <v>3876540.5842904444</v>
      </c>
    </row>
    <row r="254" spans="1:15" x14ac:dyDescent="0.3">
      <c r="A254" s="20">
        <v>31</v>
      </c>
      <c r="B254" s="6" t="s">
        <v>207</v>
      </c>
      <c r="C254" s="21">
        <v>0</v>
      </c>
      <c r="D254" s="22">
        <f t="shared" ref="D254:O254" si="90">+D255</f>
        <v>0</v>
      </c>
      <c r="E254" s="22">
        <f t="shared" si="90"/>
        <v>0</v>
      </c>
      <c r="F254" s="22">
        <f t="shared" si="90"/>
        <v>0</v>
      </c>
      <c r="G254" s="22">
        <f t="shared" si="90"/>
        <v>0</v>
      </c>
      <c r="H254" s="22">
        <f t="shared" si="90"/>
        <v>0</v>
      </c>
      <c r="I254" s="22">
        <f t="shared" si="90"/>
        <v>0</v>
      </c>
      <c r="J254" s="22">
        <f t="shared" si="90"/>
        <v>0</v>
      </c>
      <c r="K254" s="22">
        <f t="shared" si="90"/>
        <v>0</v>
      </c>
      <c r="L254" s="22">
        <f t="shared" si="90"/>
        <v>0</v>
      </c>
      <c r="M254" s="22">
        <f t="shared" si="90"/>
        <v>0</v>
      </c>
      <c r="N254" s="22">
        <f t="shared" si="90"/>
        <v>0</v>
      </c>
      <c r="O254" s="22">
        <f t="shared" si="90"/>
        <v>0</v>
      </c>
    </row>
    <row r="255" spans="1:15" x14ac:dyDescent="0.3">
      <c r="A255" s="23">
        <v>3101</v>
      </c>
      <c r="B255" s="7" t="s">
        <v>208</v>
      </c>
      <c r="C255" s="24">
        <v>0</v>
      </c>
      <c r="D255" s="25">
        <v>0</v>
      </c>
      <c r="E255" s="25">
        <v>0</v>
      </c>
      <c r="F255" s="25">
        <v>0</v>
      </c>
      <c r="G255" s="25">
        <v>0</v>
      </c>
      <c r="H255" s="25">
        <v>0</v>
      </c>
      <c r="I255" s="25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</row>
    <row r="256" spans="1:15" x14ac:dyDescent="0.3">
      <c r="A256" s="20">
        <v>32</v>
      </c>
      <c r="B256" s="6" t="s">
        <v>209</v>
      </c>
      <c r="C256" s="21">
        <v>0</v>
      </c>
      <c r="D256" s="22">
        <f t="shared" ref="D256:O256" si="91">+D257+D258</f>
        <v>0</v>
      </c>
      <c r="E256" s="22">
        <f t="shared" si="91"/>
        <v>0</v>
      </c>
      <c r="F256" s="22">
        <f t="shared" si="91"/>
        <v>0</v>
      </c>
      <c r="G256" s="22">
        <f t="shared" si="91"/>
        <v>0</v>
      </c>
      <c r="H256" s="22">
        <f t="shared" si="91"/>
        <v>0</v>
      </c>
      <c r="I256" s="22">
        <f t="shared" si="91"/>
        <v>0</v>
      </c>
      <c r="J256" s="22">
        <f t="shared" si="91"/>
        <v>0</v>
      </c>
      <c r="K256" s="22">
        <f t="shared" si="91"/>
        <v>0</v>
      </c>
      <c r="L256" s="22">
        <f t="shared" si="91"/>
        <v>0</v>
      </c>
      <c r="M256" s="22">
        <f t="shared" si="91"/>
        <v>0</v>
      </c>
      <c r="N256" s="22">
        <f t="shared" si="91"/>
        <v>0</v>
      </c>
      <c r="O256" s="22">
        <f t="shared" si="91"/>
        <v>0</v>
      </c>
    </row>
    <row r="257" spans="1:15" x14ac:dyDescent="0.3">
      <c r="A257" s="23">
        <v>3201</v>
      </c>
      <c r="B257" s="7" t="s">
        <v>210</v>
      </c>
      <c r="C257" s="24">
        <v>0</v>
      </c>
      <c r="D257" s="25">
        <v>0</v>
      </c>
      <c r="E257" s="25">
        <v>0</v>
      </c>
      <c r="F257" s="25">
        <v>0</v>
      </c>
      <c r="G257" s="25">
        <v>0</v>
      </c>
      <c r="H257" s="25">
        <v>0</v>
      </c>
      <c r="I257" s="25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</row>
    <row r="258" spans="1:15" x14ac:dyDescent="0.3">
      <c r="A258" s="23">
        <v>3202</v>
      </c>
      <c r="B258" s="7" t="s">
        <v>211</v>
      </c>
      <c r="C258" s="24">
        <v>0</v>
      </c>
      <c r="D258" s="25">
        <v>0</v>
      </c>
      <c r="E258" s="25">
        <v>0</v>
      </c>
      <c r="F258" s="25">
        <v>0</v>
      </c>
      <c r="G258" s="25">
        <v>0</v>
      </c>
      <c r="H258" s="25">
        <v>0</v>
      </c>
      <c r="I258" s="25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</row>
    <row r="259" spans="1:15" x14ac:dyDescent="0.3">
      <c r="A259" s="20">
        <v>33</v>
      </c>
      <c r="B259" s="6" t="s">
        <v>212</v>
      </c>
      <c r="C259" s="21">
        <v>0</v>
      </c>
      <c r="D259" s="22">
        <f t="shared" ref="D259:O259" si="92">+D260+D261</f>
        <v>0</v>
      </c>
      <c r="E259" s="22">
        <f t="shared" si="92"/>
        <v>0</v>
      </c>
      <c r="F259" s="22">
        <f t="shared" si="92"/>
        <v>0</v>
      </c>
      <c r="G259" s="22">
        <f t="shared" si="92"/>
        <v>0</v>
      </c>
      <c r="H259" s="22">
        <f t="shared" si="92"/>
        <v>0</v>
      </c>
      <c r="I259" s="22">
        <f t="shared" si="92"/>
        <v>0</v>
      </c>
      <c r="J259" s="22">
        <f t="shared" si="92"/>
        <v>0</v>
      </c>
      <c r="K259" s="22">
        <f t="shared" si="92"/>
        <v>0</v>
      </c>
      <c r="L259" s="22">
        <f t="shared" si="92"/>
        <v>0</v>
      </c>
      <c r="M259" s="22">
        <f t="shared" si="92"/>
        <v>0</v>
      </c>
      <c r="N259" s="22">
        <f t="shared" si="92"/>
        <v>0</v>
      </c>
      <c r="O259" s="22">
        <f t="shared" si="92"/>
        <v>0</v>
      </c>
    </row>
    <row r="260" spans="1:15" x14ac:dyDescent="0.3">
      <c r="A260" s="23">
        <v>3301</v>
      </c>
      <c r="B260" s="7" t="s">
        <v>213</v>
      </c>
      <c r="C260" s="24">
        <v>0</v>
      </c>
      <c r="D260" s="25">
        <v>0</v>
      </c>
      <c r="E260" s="25">
        <v>0</v>
      </c>
      <c r="F260" s="25">
        <v>0</v>
      </c>
      <c r="G260" s="25">
        <v>0</v>
      </c>
      <c r="H260" s="25">
        <v>0</v>
      </c>
      <c r="I260" s="25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</row>
    <row r="261" spans="1:15" x14ac:dyDescent="0.3">
      <c r="A261" s="23">
        <v>3302</v>
      </c>
      <c r="B261" s="7" t="s">
        <v>156</v>
      </c>
      <c r="C261" s="24">
        <v>0</v>
      </c>
      <c r="D261" s="25">
        <v>0</v>
      </c>
      <c r="E261" s="25">
        <v>0</v>
      </c>
      <c r="F261" s="25">
        <v>0</v>
      </c>
      <c r="G261" s="25">
        <v>0</v>
      </c>
      <c r="H261" s="25">
        <v>0</v>
      </c>
      <c r="I261" s="25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</row>
    <row r="262" spans="1:15" x14ac:dyDescent="0.3">
      <c r="A262" s="20">
        <v>34</v>
      </c>
      <c r="B262" s="6" t="s">
        <v>214</v>
      </c>
      <c r="C262" s="21">
        <v>3768252.9999999995</v>
      </c>
      <c r="D262" s="22">
        <f t="shared" ref="D262:O262" si="93">+D263+D264+D265+D266</f>
        <v>336218.7722468889</v>
      </c>
      <c r="E262" s="22">
        <f t="shared" si="93"/>
        <v>672450.70449377783</v>
      </c>
      <c r="F262" s="22">
        <f t="shared" si="93"/>
        <v>1008716.0264906667</v>
      </c>
      <c r="G262" s="22">
        <f t="shared" si="93"/>
        <v>1345008.3151542223</v>
      </c>
      <c r="H262" s="22">
        <f t="shared" si="93"/>
        <v>1628165.8538177777</v>
      </c>
      <c r="I262" s="22">
        <f t="shared" si="93"/>
        <v>1911323.3924813331</v>
      </c>
      <c r="J262" s="22">
        <f t="shared" si="93"/>
        <v>2194513.4311448885</v>
      </c>
      <c r="K262" s="22">
        <f t="shared" si="93"/>
        <v>2530863.7318917774</v>
      </c>
      <c r="L262" s="22">
        <f t="shared" si="93"/>
        <v>2867244.7326386664</v>
      </c>
      <c r="M262" s="22">
        <f t="shared" si="93"/>
        <v>3203625.7333855554</v>
      </c>
      <c r="N262" s="22">
        <f t="shared" si="93"/>
        <v>3540006.7341324445</v>
      </c>
      <c r="O262" s="22">
        <f t="shared" si="93"/>
        <v>3876540.5842904444</v>
      </c>
    </row>
    <row r="263" spans="1:15" x14ac:dyDescent="0.3">
      <c r="A263" s="23">
        <v>3401</v>
      </c>
      <c r="B263" s="7" t="s">
        <v>215</v>
      </c>
      <c r="C263" s="24">
        <v>0</v>
      </c>
      <c r="D263" s="25">
        <v>0</v>
      </c>
      <c r="E263" s="25">
        <v>0</v>
      </c>
      <c r="F263" s="25">
        <v>0</v>
      </c>
      <c r="G263" s="25">
        <v>0</v>
      </c>
      <c r="H263" s="25">
        <v>0</v>
      </c>
      <c r="I263" s="25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</row>
    <row r="264" spans="1:15" x14ac:dyDescent="0.3">
      <c r="A264" s="23">
        <f>+A263+1</f>
        <v>3402</v>
      </c>
      <c r="B264" s="7" t="s">
        <v>216</v>
      </c>
      <c r="C264" s="24">
        <v>0</v>
      </c>
      <c r="D264" s="25">
        <v>0</v>
      </c>
      <c r="E264" s="25">
        <v>0</v>
      </c>
      <c r="F264" s="25">
        <v>0</v>
      </c>
      <c r="G264" s="25">
        <v>0</v>
      </c>
      <c r="H264" s="25">
        <v>0</v>
      </c>
      <c r="I264" s="25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</row>
    <row r="265" spans="1:15" x14ac:dyDescent="0.3">
      <c r="A265" s="23">
        <f>+A264+1</f>
        <v>3403</v>
      </c>
      <c r="B265" s="7" t="s">
        <v>217</v>
      </c>
      <c r="C265" s="24">
        <v>3768252.9999999995</v>
      </c>
      <c r="D265" s="25">
        <f>+'PRESUPUESTO-2020 (PYG)'!C197</f>
        <v>336218.7722468889</v>
      </c>
      <c r="E265" s="25">
        <f>+D265+'PRESUPUESTO-2020 (PYG)'!D197</f>
        <v>672450.70449377783</v>
      </c>
      <c r="F265" s="25">
        <f>+E265+'PRESUPUESTO-2020 (PYG)'!E197</f>
        <v>1008716.0264906667</v>
      </c>
      <c r="G265" s="25">
        <f>+F265+'PRESUPUESTO-2020 (PYG)'!F197</f>
        <v>1345008.3151542223</v>
      </c>
      <c r="H265" s="25">
        <f>+G265+'PRESUPUESTO-2020 (PYG)'!G197</f>
        <v>1628165.8538177777</v>
      </c>
      <c r="I265" s="25">
        <f>+H265+'PRESUPUESTO-2020 (PYG)'!H197</f>
        <v>1911323.3924813331</v>
      </c>
      <c r="J265" s="25">
        <f>+I265+'PRESUPUESTO-2020 (PYG)'!I197</f>
        <v>2194513.4311448885</v>
      </c>
      <c r="K265" s="25">
        <f>+J265+'PRESUPUESTO-2020 (PYG)'!J197</f>
        <v>2530863.7318917774</v>
      </c>
      <c r="L265" s="25">
        <f>+K265+'PRESUPUESTO-2020 (PYG)'!K197</f>
        <v>2867244.7326386664</v>
      </c>
      <c r="M265" s="25">
        <f>+L265+'PRESUPUESTO-2020 (PYG)'!L197</f>
        <v>3203625.7333855554</v>
      </c>
      <c r="N265" s="25">
        <f>+M265+'PRESUPUESTO-2020 (PYG)'!M197</f>
        <v>3540006.7341324445</v>
      </c>
      <c r="O265" s="25">
        <f>+N265+'PRESUPUESTO-2020 (PYG)'!N197</f>
        <v>3876540.5842904444</v>
      </c>
    </row>
    <row r="266" spans="1:15" x14ac:dyDescent="0.3">
      <c r="A266" s="23">
        <f>+A265+1</f>
        <v>3404</v>
      </c>
      <c r="B266" s="7" t="s">
        <v>218</v>
      </c>
      <c r="C266" s="24">
        <v>0</v>
      </c>
      <c r="D266" s="25">
        <v>0</v>
      </c>
      <c r="E266" s="25">
        <v>0</v>
      </c>
      <c r="F266" s="25">
        <v>0</v>
      </c>
      <c r="G266" s="25">
        <v>0</v>
      </c>
      <c r="H266" s="25">
        <v>0</v>
      </c>
      <c r="I266" s="25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</row>
    <row r="267" spans="1:15" x14ac:dyDescent="0.3">
      <c r="A267" s="17" t="s">
        <v>219</v>
      </c>
      <c r="B267" s="5" t="s">
        <v>220</v>
      </c>
      <c r="C267" s="18">
        <v>73908075.620000005</v>
      </c>
      <c r="D267" s="19">
        <f t="shared" ref="D267:O267" si="94">+D178+D253</f>
        <v>66387196.40439494</v>
      </c>
      <c r="E267" s="19">
        <f t="shared" si="94"/>
        <v>75701885.136033818</v>
      </c>
      <c r="F267" s="19">
        <f t="shared" si="94"/>
        <v>75856329.767422721</v>
      </c>
      <c r="G267" s="19">
        <f t="shared" si="94"/>
        <v>71343307.035478279</v>
      </c>
      <c r="H267" s="19">
        <f t="shared" si="94"/>
        <v>71733112.173533827</v>
      </c>
      <c r="I267" s="19">
        <f t="shared" si="94"/>
        <v>72113609.371589363</v>
      </c>
      <c r="J267" s="19">
        <f t="shared" si="94"/>
        <v>72053449.539644942</v>
      </c>
      <c r="K267" s="19">
        <f t="shared" si="94"/>
        <v>64189200.224783808</v>
      </c>
      <c r="L267" s="19">
        <f t="shared" si="94"/>
        <v>66087233.319922715</v>
      </c>
      <c r="M267" s="19">
        <f t="shared" si="94"/>
        <v>65884519.750061601</v>
      </c>
      <c r="N267" s="19">
        <f t="shared" si="94"/>
        <v>63949309.780200481</v>
      </c>
      <c r="O267" s="19">
        <f t="shared" si="94"/>
        <v>63976574.788950481</v>
      </c>
    </row>
    <row r="268" spans="1:15" ht="13.2" customHeight="1" x14ac:dyDescent="0.3"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</row>
    <row r="269" spans="1:15" hidden="1" x14ac:dyDescent="0.3">
      <c r="A269" s="17">
        <v>1</v>
      </c>
      <c r="B269" s="5" t="s">
        <v>4</v>
      </c>
      <c r="C269" s="40"/>
      <c r="D269" s="19">
        <f>+D4</f>
        <v>66387196.404394932</v>
      </c>
      <c r="E269" s="19">
        <f t="shared" ref="E269:O269" si="95">+E4</f>
        <v>75701885.136033818</v>
      </c>
      <c r="F269" s="19">
        <f t="shared" si="95"/>
        <v>75856329.767422721</v>
      </c>
      <c r="G269" s="19">
        <f t="shared" si="95"/>
        <v>71343307.035478279</v>
      </c>
      <c r="H269" s="19">
        <f t="shared" si="95"/>
        <v>71733112.173533827</v>
      </c>
      <c r="I269" s="19">
        <f t="shared" si="95"/>
        <v>72113609.371589378</v>
      </c>
      <c r="J269" s="19">
        <f t="shared" si="95"/>
        <v>72053449.539644942</v>
      </c>
      <c r="K269" s="19">
        <f t="shared" si="95"/>
        <v>64189200.224783815</v>
      </c>
      <c r="L269" s="19">
        <f t="shared" si="95"/>
        <v>66087233.319922708</v>
      </c>
      <c r="M269" s="19">
        <f t="shared" si="95"/>
        <v>65884519.750061594</v>
      </c>
      <c r="N269" s="19">
        <f t="shared" si="95"/>
        <v>63949309.780200481</v>
      </c>
      <c r="O269" s="19">
        <f t="shared" si="95"/>
        <v>63976574.788950481</v>
      </c>
    </row>
    <row r="270" spans="1:15" hidden="1" x14ac:dyDescent="0.3">
      <c r="A270" s="17">
        <v>2</v>
      </c>
      <c r="B270" s="5" t="s">
        <v>149</v>
      </c>
      <c r="C270" s="40"/>
      <c r="D270" s="19">
        <f>+D178</f>
        <v>66050977.63214805</v>
      </c>
      <c r="E270" s="19">
        <f t="shared" ref="E270:O270" si="96">+E178</f>
        <v>75029434.431540042</v>
      </c>
      <c r="F270" s="19">
        <f t="shared" si="96"/>
        <v>74847613.740932047</v>
      </c>
      <c r="G270" s="19">
        <f t="shared" si="96"/>
        <v>69998298.720324054</v>
      </c>
      <c r="H270" s="19">
        <f t="shared" si="96"/>
        <v>70104946.319716051</v>
      </c>
      <c r="I270" s="19">
        <f t="shared" si="96"/>
        <v>70202285.979108036</v>
      </c>
      <c r="J270" s="19">
        <f t="shared" si="96"/>
        <v>69858936.108500049</v>
      </c>
      <c r="K270" s="19">
        <f t="shared" si="96"/>
        <v>61658336.492892034</v>
      </c>
      <c r="L270" s="19">
        <f t="shared" si="96"/>
        <v>63219988.587284051</v>
      </c>
      <c r="M270" s="19">
        <f t="shared" si="96"/>
        <v>62680894.016676046</v>
      </c>
      <c r="N270" s="19">
        <f t="shared" si="96"/>
        <v>60409303.046068035</v>
      </c>
      <c r="O270" s="19">
        <f t="shared" si="96"/>
        <v>60100034.204660036</v>
      </c>
    </row>
    <row r="271" spans="1:15" hidden="1" x14ac:dyDescent="0.3">
      <c r="A271" s="17">
        <v>3</v>
      </c>
      <c r="B271" s="5" t="s">
        <v>206</v>
      </c>
      <c r="C271" s="40"/>
      <c r="D271" s="19">
        <f>+D253</f>
        <v>336218.7722468889</v>
      </c>
      <c r="E271" s="19">
        <f t="shared" ref="E271:O271" si="97">+E253</f>
        <v>672450.70449377783</v>
      </c>
      <c r="F271" s="19">
        <f t="shared" si="97"/>
        <v>1008716.0264906667</v>
      </c>
      <c r="G271" s="19">
        <f t="shared" si="97"/>
        <v>1345008.3151542223</v>
      </c>
      <c r="H271" s="19">
        <f t="shared" si="97"/>
        <v>1628165.8538177777</v>
      </c>
      <c r="I271" s="19">
        <f t="shared" si="97"/>
        <v>1911323.3924813331</v>
      </c>
      <c r="J271" s="19">
        <f t="shared" si="97"/>
        <v>2194513.4311448885</v>
      </c>
      <c r="K271" s="19">
        <f t="shared" si="97"/>
        <v>2530863.7318917774</v>
      </c>
      <c r="L271" s="19">
        <f t="shared" si="97"/>
        <v>2867244.7326386664</v>
      </c>
      <c r="M271" s="19">
        <f t="shared" si="97"/>
        <v>3203625.7333855554</v>
      </c>
      <c r="N271" s="19">
        <f t="shared" si="97"/>
        <v>3540006.7341324445</v>
      </c>
      <c r="O271" s="19">
        <f t="shared" si="97"/>
        <v>3876540.5842904444</v>
      </c>
    </row>
    <row r="272" spans="1:15" hidden="1" x14ac:dyDescent="0.3">
      <c r="A272" s="17" t="s">
        <v>219</v>
      </c>
      <c r="B272" s="5" t="s">
        <v>220</v>
      </c>
      <c r="C272" s="40"/>
      <c r="D272" s="19">
        <f>+D270+D271</f>
        <v>66387196.40439494</v>
      </c>
      <c r="E272" s="19">
        <f t="shared" ref="E272:O272" si="98">+E270+E271</f>
        <v>75701885.136033818</v>
      </c>
      <c r="F272" s="19">
        <f t="shared" si="98"/>
        <v>75856329.767422721</v>
      </c>
      <c r="G272" s="19">
        <f t="shared" si="98"/>
        <v>71343307.035478279</v>
      </c>
      <c r="H272" s="19">
        <f t="shared" si="98"/>
        <v>71733112.173533827</v>
      </c>
      <c r="I272" s="19">
        <f t="shared" si="98"/>
        <v>72113609.371589363</v>
      </c>
      <c r="J272" s="19">
        <f t="shared" si="98"/>
        <v>72053449.539644942</v>
      </c>
      <c r="K272" s="19">
        <f t="shared" si="98"/>
        <v>64189200.224783808</v>
      </c>
      <c r="L272" s="19">
        <f t="shared" si="98"/>
        <v>66087233.319922715</v>
      </c>
      <c r="M272" s="19">
        <f t="shared" si="98"/>
        <v>65884519.750061601</v>
      </c>
      <c r="N272" s="19">
        <f t="shared" si="98"/>
        <v>63949309.780200481</v>
      </c>
      <c r="O272" s="19">
        <f t="shared" si="98"/>
        <v>63976574.788950481</v>
      </c>
    </row>
    <row r="273" spans="1:15" hidden="1" x14ac:dyDescent="0.3">
      <c r="A273" s="41"/>
      <c r="B273" s="41"/>
      <c r="C273" s="42"/>
      <c r="D273" s="43">
        <f>+D269-D272</f>
        <v>0</v>
      </c>
      <c r="E273" s="43">
        <f t="shared" ref="E273:O273" si="99">+E269-E272</f>
        <v>0</v>
      </c>
      <c r="F273" s="43">
        <f t="shared" si="99"/>
        <v>0</v>
      </c>
      <c r="G273" s="43">
        <f t="shared" si="99"/>
        <v>0</v>
      </c>
      <c r="H273" s="43">
        <f t="shared" si="99"/>
        <v>0</v>
      </c>
      <c r="I273" s="43">
        <f t="shared" si="99"/>
        <v>0</v>
      </c>
      <c r="J273" s="43">
        <f t="shared" si="99"/>
        <v>0</v>
      </c>
      <c r="K273" s="43">
        <f t="shared" si="99"/>
        <v>0</v>
      </c>
      <c r="L273" s="43">
        <f t="shared" si="99"/>
        <v>0</v>
      </c>
      <c r="M273" s="43">
        <f t="shared" si="99"/>
        <v>0</v>
      </c>
      <c r="N273" s="43">
        <f t="shared" si="99"/>
        <v>0</v>
      </c>
      <c r="O273" s="43">
        <f t="shared" si="99"/>
        <v>0</v>
      </c>
    </row>
    <row r="274" spans="1:15" x14ac:dyDescent="0.3"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</row>
    <row r="275" spans="1:15" x14ac:dyDescent="0.3"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</row>
    <row r="276" spans="1:15" x14ac:dyDescent="0.3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</row>
    <row r="277" spans="1:15" x14ac:dyDescent="0.3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</row>
    <row r="278" spans="1:15" x14ac:dyDescent="0.3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</row>
    <row r="279" spans="1:15" x14ac:dyDescent="0.3">
      <c r="B279" s="44" t="s">
        <v>374</v>
      </c>
      <c r="H279" s="45"/>
      <c r="I279" s="46"/>
      <c r="J279" s="63" t="s">
        <v>375</v>
      </c>
      <c r="K279" s="63"/>
      <c r="L279" s="63"/>
      <c r="O279" s="9"/>
    </row>
    <row r="280" spans="1:15" x14ac:dyDescent="0.3">
      <c r="B280" s="44" t="s">
        <v>376</v>
      </c>
      <c r="H280" s="45"/>
      <c r="I280" s="45"/>
      <c r="J280" s="63" t="s">
        <v>377</v>
      </c>
      <c r="K280" s="63"/>
      <c r="L280" s="63"/>
      <c r="O280" s="9"/>
    </row>
  </sheetData>
  <mergeCells count="4">
    <mergeCell ref="A1:O1"/>
    <mergeCell ref="A2:O2"/>
    <mergeCell ref="J279:L279"/>
    <mergeCell ref="J280:L280"/>
  </mergeCells>
  <printOptions horizontalCentered="1"/>
  <pageMargins left="0.11811023622047245" right="0.11811023622047245" top="0.74803149606299213" bottom="0.74803149606299213" header="0.31496062992125984" footer="0.31496062992125984"/>
  <pageSetup scale="56" orientation="landscape" r:id="rId1"/>
  <headerFooter>
    <oddHeader>&amp;L
                  &amp;G</oddHeader>
    <oddFooter>Página &amp;P</oddFooter>
  </headerFooter>
  <ignoredErrors>
    <ignoredError sqref="D9:O9 D115:O115 D246:O246" formulaRange="1"/>
    <ignoredError sqref="D67 D128" formula="1"/>
  </ignoredError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07"/>
  <sheetViews>
    <sheetView zoomScale="85" zoomScaleNormal="85" workbookViewId="0">
      <pane ySplit="3" topLeftCell="A4" activePane="bottomLeft" state="frozen"/>
      <selection pane="bottomLeft" activeCell="E28" sqref="E28"/>
    </sheetView>
  </sheetViews>
  <sheetFormatPr baseColWidth="10" defaultColWidth="11.44140625" defaultRowHeight="13.8" x14ac:dyDescent="0.3"/>
  <cols>
    <col min="1" max="1" width="9.33203125" style="1" bestFit="1" customWidth="1"/>
    <col min="2" max="2" width="58.33203125" style="1" bestFit="1" customWidth="1"/>
    <col min="3" max="14" width="11.88671875" style="1" bestFit="1" customWidth="1"/>
    <col min="15" max="15" width="13.44140625" style="9" bestFit="1" customWidth="1"/>
    <col min="16" max="16" width="10.5546875" style="1" bestFit="1" customWidth="1"/>
    <col min="17" max="18" width="14.33203125" style="1" bestFit="1" customWidth="1"/>
    <col min="19" max="19" width="11.44140625" style="1"/>
    <col min="20" max="20" width="6.33203125" style="1" bestFit="1" customWidth="1"/>
    <col min="21" max="16384" width="11.44140625" style="1"/>
  </cols>
  <sheetData>
    <row r="1" spans="1:18" ht="14.4" x14ac:dyDescent="0.3">
      <c r="A1" s="62" t="s">
        <v>359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8" ht="14.4" x14ac:dyDescent="0.3">
      <c r="A2" s="62" t="s">
        <v>381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8" s="4" customFormat="1" x14ac:dyDescent="0.3">
      <c r="A3" s="2" t="s">
        <v>360</v>
      </c>
      <c r="B3" s="2" t="s">
        <v>348</v>
      </c>
      <c r="C3" s="15" t="s">
        <v>361</v>
      </c>
      <c r="D3" s="15" t="s">
        <v>362</v>
      </c>
      <c r="E3" s="15" t="s">
        <v>363</v>
      </c>
      <c r="F3" s="15" t="s">
        <v>364</v>
      </c>
      <c r="G3" s="15" t="s">
        <v>365</v>
      </c>
      <c r="H3" s="15" t="s">
        <v>366</v>
      </c>
      <c r="I3" s="15" t="s">
        <v>367</v>
      </c>
      <c r="J3" s="15" t="s">
        <v>368</v>
      </c>
      <c r="K3" s="15" t="s">
        <v>369</v>
      </c>
      <c r="L3" s="15" t="s">
        <v>370</v>
      </c>
      <c r="M3" s="15" t="s">
        <v>371</v>
      </c>
      <c r="N3" s="3" t="s">
        <v>372</v>
      </c>
      <c r="O3" s="3" t="s">
        <v>358</v>
      </c>
    </row>
    <row r="4" spans="1:18" x14ac:dyDescent="0.3">
      <c r="A4" s="17">
        <v>4</v>
      </c>
      <c r="B4" s="5" t="s">
        <v>221</v>
      </c>
      <c r="C4" s="47">
        <f>+C5+C36+C48+C86+C95+C100+C139</f>
        <v>85843.829419777801</v>
      </c>
      <c r="D4" s="47">
        <f t="shared" ref="D4:N4" si="0">+D5+D36+D48+D86+D95+D100+D139</f>
        <v>85830.669419777798</v>
      </c>
      <c r="E4" s="47">
        <f t="shared" si="0"/>
        <v>85797.279669777796</v>
      </c>
      <c r="F4" s="47">
        <f t="shared" si="0"/>
        <v>85770.313003111136</v>
      </c>
      <c r="G4" s="47">
        <f t="shared" si="0"/>
        <v>85770.273003111128</v>
      </c>
      <c r="H4" s="47">
        <f t="shared" si="0"/>
        <v>85770.273003111128</v>
      </c>
      <c r="I4" s="47">
        <f t="shared" si="0"/>
        <v>85737.773003111128</v>
      </c>
      <c r="J4" s="47">
        <f t="shared" si="0"/>
        <v>85712.300919777801</v>
      </c>
      <c r="K4" s="47">
        <f t="shared" si="0"/>
        <v>85681.600919777804</v>
      </c>
      <c r="L4" s="47">
        <f t="shared" si="0"/>
        <v>85681.600919777804</v>
      </c>
      <c r="M4" s="47">
        <f t="shared" si="0"/>
        <v>85681.600919777804</v>
      </c>
      <c r="N4" s="47">
        <f t="shared" si="0"/>
        <v>85528.751508666668</v>
      </c>
      <c r="O4" s="47">
        <f>+SUM(C4:N4)</f>
        <v>1028806.2657095557</v>
      </c>
      <c r="P4" s="48"/>
      <c r="Q4" s="9"/>
      <c r="R4" s="10"/>
    </row>
    <row r="5" spans="1:18" x14ac:dyDescent="0.3">
      <c r="A5" s="49">
        <v>41</v>
      </c>
      <c r="B5" s="50" t="s">
        <v>222</v>
      </c>
      <c r="C5" s="51">
        <f>C6+C13+C20+C25+C29</f>
        <v>0</v>
      </c>
      <c r="D5" s="51">
        <f t="shared" ref="D5:N5" si="1">D6+D13+D20+D25+D29</f>
        <v>0</v>
      </c>
      <c r="E5" s="51">
        <f t="shared" si="1"/>
        <v>0</v>
      </c>
      <c r="F5" s="51">
        <f t="shared" si="1"/>
        <v>0</v>
      </c>
      <c r="G5" s="51">
        <f t="shared" si="1"/>
        <v>0</v>
      </c>
      <c r="H5" s="51">
        <f t="shared" si="1"/>
        <v>0</v>
      </c>
      <c r="I5" s="51">
        <f t="shared" si="1"/>
        <v>0</v>
      </c>
      <c r="J5" s="51">
        <f t="shared" si="1"/>
        <v>0</v>
      </c>
      <c r="K5" s="51">
        <f t="shared" si="1"/>
        <v>0</v>
      </c>
      <c r="L5" s="51">
        <f t="shared" si="1"/>
        <v>0</v>
      </c>
      <c r="M5" s="51">
        <f t="shared" si="1"/>
        <v>0</v>
      </c>
      <c r="N5" s="51">
        <f t="shared" si="1"/>
        <v>0</v>
      </c>
      <c r="O5" s="51">
        <f t="shared" ref="O5:O68" si="2">+SUM(C5:N5)</f>
        <v>0</v>
      </c>
      <c r="Q5" s="9"/>
      <c r="R5" s="10"/>
    </row>
    <row r="6" spans="1:18" x14ac:dyDescent="0.3">
      <c r="A6" s="52">
        <v>4101</v>
      </c>
      <c r="B6" s="53" t="s">
        <v>223</v>
      </c>
      <c r="C6" s="54">
        <f>SUM(C7:C12)</f>
        <v>0</v>
      </c>
      <c r="D6" s="54">
        <f t="shared" ref="D6:N6" si="3">SUM(D7:D12)</f>
        <v>0</v>
      </c>
      <c r="E6" s="54">
        <f t="shared" si="3"/>
        <v>0</v>
      </c>
      <c r="F6" s="54">
        <f t="shared" si="3"/>
        <v>0</v>
      </c>
      <c r="G6" s="54">
        <f t="shared" si="3"/>
        <v>0</v>
      </c>
      <c r="H6" s="54">
        <f t="shared" si="3"/>
        <v>0</v>
      </c>
      <c r="I6" s="54">
        <f t="shared" si="3"/>
        <v>0</v>
      </c>
      <c r="J6" s="54">
        <f t="shared" si="3"/>
        <v>0</v>
      </c>
      <c r="K6" s="54">
        <f t="shared" si="3"/>
        <v>0</v>
      </c>
      <c r="L6" s="54">
        <f t="shared" si="3"/>
        <v>0</v>
      </c>
      <c r="M6" s="54">
        <f t="shared" si="3"/>
        <v>0</v>
      </c>
      <c r="N6" s="54">
        <f t="shared" si="3"/>
        <v>0</v>
      </c>
      <c r="O6" s="54">
        <f t="shared" si="2"/>
        <v>0</v>
      </c>
      <c r="Q6" s="9"/>
      <c r="R6" s="10"/>
    </row>
    <row r="7" spans="1:18" x14ac:dyDescent="0.3">
      <c r="A7" s="31">
        <v>410105</v>
      </c>
      <c r="B7" s="8" t="s">
        <v>62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6">
        <f t="shared" si="2"/>
        <v>0</v>
      </c>
      <c r="Q7" s="9"/>
      <c r="R7" s="10"/>
    </row>
    <row r="8" spans="1:18" x14ac:dyDescent="0.3">
      <c r="A8" s="31">
        <f>+A7+5</f>
        <v>410110</v>
      </c>
      <c r="B8" s="8" t="s">
        <v>63</v>
      </c>
      <c r="C8" s="55">
        <v>0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6">
        <f t="shared" si="2"/>
        <v>0</v>
      </c>
      <c r="Q8" s="9"/>
      <c r="R8" s="10"/>
    </row>
    <row r="9" spans="1:18" x14ac:dyDescent="0.3">
      <c r="A9" s="31">
        <f>+A8+5</f>
        <v>410115</v>
      </c>
      <c r="B9" s="8" t="s">
        <v>64</v>
      </c>
      <c r="C9" s="55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6">
        <f t="shared" si="2"/>
        <v>0</v>
      </c>
      <c r="Q9" s="9"/>
      <c r="R9" s="10"/>
    </row>
    <row r="10" spans="1:18" x14ac:dyDescent="0.3">
      <c r="A10" s="31">
        <f>+A9+5</f>
        <v>410120</v>
      </c>
      <c r="B10" s="8" t="s">
        <v>65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6">
        <f t="shared" si="2"/>
        <v>0</v>
      </c>
      <c r="Q10" s="9"/>
      <c r="R10" s="10"/>
    </row>
    <row r="11" spans="1:18" x14ac:dyDescent="0.3">
      <c r="A11" s="31">
        <f>+A10+5</f>
        <v>410125</v>
      </c>
      <c r="B11" s="8" t="s">
        <v>66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6">
        <f t="shared" si="2"/>
        <v>0</v>
      </c>
      <c r="Q11" s="9"/>
      <c r="R11" s="10"/>
    </row>
    <row r="12" spans="1:18" x14ac:dyDescent="0.3">
      <c r="A12" s="31">
        <f>+A11+5</f>
        <v>410130</v>
      </c>
      <c r="B12" s="8" t="s">
        <v>67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6">
        <f t="shared" si="2"/>
        <v>0</v>
      </c>
      <c r="Q12" s="9"/>
      <c r="R12" s="10"/>
    </row>
    <row r="13" spans="1:18" x14ac:dyDescent="0.3">
      <c r="A13" s="52">
        <v>4102</v>
      </c>
      <c r="B13" s="53" t="s">
        <v>224</v>
      </c>
      <c r="C13" s="54">
        <f>SUM(C14:C19)</f>
        <v>0</v>
      </c>
      <c r="D13" s="54">
        <f t="shared" ref="D13:N13" si="4">SUM(D14:D19)</f>
        <v>0</v>
      </c>
      <c r="E13" s="54">
        <f t="shared" si="4"/>
        <v>0</v>
      </c>
      <c r="F13" s="54">
        <f t="shared" si="4"/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54">
        <f t="shared" si="4"/>
        <v>0</v>
      </c>
      <c r="O13" s="54">
        <f t="shared" si="2"/>
        <v>0</v>
      </c>
      <c r="Q13" s="9"/>
      <c r="R13" s="10"/>
    </row>
    <row r="14" spans="1:18" x14ac:dyDescent="0.3">
      <c r="A14" s="31">
        <v>410205</v>
      </c>
      <c r="B14" s="8" t="s">
        <v>62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6">
        <f t="shared" si="2"/>
        <v>0</v>
      </c>
      <c r="Q14" s="9"/>
      <c r="R14" s="10"/>
    </row>
    <row r="15" spans="1:18" x14ac:dyDescent="0.3">
      <c r="A15" s="31">
        <f>+A14+5</f>
        <v>410210</v>
      </c>
      <c r="B15" s="8" t="s">
        <v>63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6">
        <f t="shared" si="2"/>
        <v>0</v>
      </c>
      <c r="Q15" s="9"/>
      <c r="R15" s="10"/>
    </row>
    <row r="16" spans="1:18" x14ac:dyDescent="0.3">
      <c r="A16" s="31">
        <f>+A15+5</f>
        <v>410215</v>
      </c>
      <c r="B16" s="8" t="s">
        <v>64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6">
        <f t="shared" si="2"/>
        <v>0</v>
      </c>
      <c r="Q16" s="9"/>
      <c r="R16" s="10"/>
    </row>
    <row r="17" spans="1:18" x14ac:dyDescent="0.3">
      <c r="A17" s="31">
        <f>+A16+5</f>
        <v>410220</v>
      </c>
      <c r="B17" s="8" t="s">
        <v>65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6">
        <f t="shared" si="2"/>
        <v>0</v>
      </c>
      <c r="Q17" s="9"/>
      <c r="R17" s="10"/>
    </row>
    <row r="18" spans="1:18" x14ac:dyDescent="0.3">
      <c r="A18" s="31">
        <f>+A17+5</f>
        <v>410225</v>
      </c>
      <c r="B18" s="8" t="s">
        <v>66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6">
        <f t="shared" si="2"/>
        <v>0</v>
      </c>
      <c r="Q18" s="9"/>
      <c r="R18" s="10"/>
    </row>
    <row r="19" spans="1:18" x14ac:dyDescent="0.3">
      <c r="A19" s="31">
        <f>+A18+5</f>
        <v>410230</v>
      </c>
      <c r="B19" s="8" t="s">
        <v>67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6">
        <f t="shared" si="2"/>
        <v>0</v>
      </c>
      <c r="Q19" s="9"/>
      <c r="R19" s="10"/>
    </row>
    <row r="20" spans="1:18" x14ac:dyDescent="0.3">
      <c r="A20" s="52">
        <v>4103</v>
      </c>
      <c r="B20" s="53" t="s">
        <v>225</v>
      </c>
      <c r="C20" s="54">
        <f>SUM(C21:C24)</f>
        <v>0</v>
      </c>
      <c r="D20" s="54">
        <f t="shared" ref="D20:N20" si="5">SUM(D21:D24)</f>
        <v>0</v>
      </c>
      <c r="E20" s="54">
        <f t="shared" si="5"/>
        <v>0</v>
      </c>
      <c r="F20" s="54">
        <f t="shared" si="5"/>
        <v>0</v>
      </c>
      <c r="G20" s="54">
        <f t="shared" si="5"/>
        <v>0</v>
      </c>
      <c r="H20" s="54">
        <f t="shared" si="5"/>
        <v>0</v>
      </c>
      <c r="I20" s="54">
        <f t="shared" si="5"/>
        <v>0</v>
      </c>
      <c r="J20" s="54">
        <f t="shared" si="5"/>
        <v>0</v>
      </c>
      <c r="K20" s="54">
        <f t="shared" si="5"/>
        <v>0</v>
      </c>
      <c r="L20" s="54">
        <f t="shared" si="5"/>
        <v>0</v>
      </c>
      <c r="M20" s="54">
        <f t="shared" si="5"/>
        <v>0</v>
      </c>
      <c r="N20" s="54">
        <f t="shared" si="5"/>
        <v>0</v>
      </c>
      <c r="O20" s="54">
        <f t="shared" si="2"/>
        <v>0</v>
      </c>
      <c r="Q20" s="9"/>
      <c r="R20" s="10"/>
    </row>
    <row r="21" spans="1:18" x14ac:dyDescent="0.3">
      <c r="A21" s="31">
        <v>410305</v>
      </c>
      <c r="B21" s="8" t="s">
        <v>226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6">
        <f t="shared" si="2"/>
        <v>0</v>
      </c>
      <c r="Q21" s="9"/>
      <c r="R21" s="10"/>
    </row>
    <row r="22" spans="1:18" x14ac:dyDescent="0.3">
      <c r="A22" s="31">
        <f>+A21+5</f>
        <v>410310</v>
      </c>
      <c r="B22" s="8" t="s">
        <v>227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6">
        <f t="shared" si="2"/>
        <v>0</v>
      </c>
      <c r="Q22" s="9"/>
      <c r="R22" s="10"/>
    </row>
    <row r="23" spans="1:18" x14ac:dyDescent="0.3">
      <c r="A23" s="31">
        <f>+A22+5</f>
        <v>410315</v>
      </c>
      <c r="B23" s="8" t="s">
        <v>228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6">
        <f t="shared" si="2"/>
        <v>0</v>
      </c>
      <c r="Q23" s="9"/>
      <c r="R23" s="10"/>
    </row>
    <row r="24" spans="1:18" x14ac:dyDescent="0.3">
      <c r="A24" s="31">
        <f>+A23+5</f>
        <v>410320</v>
      </c>
      <c r="B24" s="8" t="s">
        <v>229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6">
        <f t="shared" si="2"/>
        <v>0</v>
      </c>
      <c r="Q24" s="9"/>
      <c r="R24" s="10"/>
    </row>
    <row r="25" spans="1:18" x14ac:dyDescent="0.3">
      <c r="A25" s="52">
        <v>4104</v>
      </c>
      <c r="B25" s="53" t="s">
        <v>230</v>
      </c>
      <c r="C25" s="54">
        <f>+SUM(C26:C28)</f>
        <v>0</v>
      </c>
      <c r="D25" s="54">
        <f t="shared" ref="D25:N25" si="6">+SUM(D26:D28)</f>
        <v>0</v>
      </c>
      <c r="E25" s="54">
        <f t="shared" si="6"/>
        <v>0</v>
      </c>
      <c r="F25" s="54">
        <f t="shared" si="6"/>
        <v>0</v>
      </c>
      <c r="G25" s="54">
        <f t="shared" si="6"/>
        <v>0</v>
      </c>
      <c r="H25" s="54">
        <f t="shared" si="6"/>
        <v>0</v>
      </c>
      <c r="I25" s="54">
        <f t="shared" si="6"/>
        <v>0</v>
      </c>
      <c r="J25" s="54">
        <f t="shared" si="6"/>
        <v>0</v>
      </c>
      <c r="K25" s="54">
        <f t="shared" si="6"/>
        <v>0</v>
      </c>
      <c r="L25" s="54">
        <f t="shared" si="6"/>
        <v>0</v>
      </c>
      <c r="M25" s="54">
        <f t="shared" si="6"/>
        <v>0</v>
      </c>
      <c r="N25" s="54">
        <f t="shared" si="6"/>
        <v>0</v>
      </c>
      <c r="O25" s="54">
        <f t="shared" si="2"/>
        <v>0</v>
      </c>
      <c r="Q25" s="9"/>
      <c r="R25" s="10"/>
    </row>
    <row r="26" spans="1:18" x14ac:dyDescent="0.3">
      <c r="A26" s="31">
        <v>410405</v>
      </c>
      <c r="B26" s="8" t="s">
        <v>231</v>
      </c>
      <c r="C26" s="55">
        <v>0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6">
        <f t="shared" si="2"/>
        <v>0</v>
      </c>
      <c r="Q26" s="9"/>
      <c r="R26" s="10"/>
    </row>
    <row r="27" spans="1:18" x14ac:dyDescent="0.3">
      <c r="A27" s="31">
        <f>+A26+5</f>
        <v>410410</v>
      </c>
      <c r="B27" s="8" t="s">
        <v>232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6">
        <f t="shared" si="2"/>
        <v>0</v>
      </c>
      <c r="Q27" s="9"/>
      <c r="R27" s="10"/>
    </row>
    <row r="28" spans="1:18" x14ac:dyDescent="0.3">
      <c r="A28" s="31">
        <f>+A27+5</f>
        <v>410415</v>
      </c>
      <c r="B28" s="8" t="s">
        <v>233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6">
        <f t="shared" si="2"/>
        <v>0</v>
      </c>
      <c r="Q28" s="9"/>
      <c r="R28" s="10"/>
    </row>
    <row r="29" spans="1:18" x14ac:dyDescent="0.3">
      <c r="A29" s="52">
        <v>4105</v>
      </c>
      <c r="B29" s="53" t="s">
        <v>234</v>
      </c>
      <c r="C29" s="54">
        <f>+SUM(C30:C35)</f>
        <v>0</v>
      </c>
      <c r="D29" s="54">
        <f t="shared" ref="D29:N29" si="7">+SUM(D30:D35)</f>
        <v>0</v>
      </c>
      <c r="E29" s="54">
        <f t="shared" si="7"/>
        <v>0</v>
      </c>
      <c r="F29" s="54">
        <f t="shared" si="7"/>
        <v>0</v>
      </c>
      <c r="G29" s="54">
        <f t="shared" si="7"/>
        <v>0</v>
      </c>
      <c r="H29" s="54">
        <f t="shared" si="7"/>
        <v>0</v>
      </c>
      <c r="I29" s="54">
        <f t="shared" si="7"/>
        <v>0</v>
      </c>
      <c r="J29" s="54">
        <f t="shared" si="7"/>
        <v>0</v>
      </c>
      <c r="K29" s="54">
        <f t="shared" si="7"/>
        <v>0</v>
      </c>
      <c r="L29" s="54">
        <f t="shared" si="7"/>
        <v>0</v>
      </c>
      <c r="M29" s="54">
        <f t="shared" si="7"/>
        <v>0</v>
      </c>
      <c r="N29" s="54">
        <f t="shared" si="7"/>
        <v>0</v>
      </c>
      <c r="O29" s="54">
        <f t="shared" si="2"/>
        <v>0</v>
      </c>
      <c r="Q29" s="9"/>
      <c r="R29" s="10"/>
    </row>
    <row r="30" spans="1:18" x14ac:dyDescent="0.3">
      <c r="A30" s="31">
        <v>410505</v>
      </c>
      <c r="B30" s="8" t="s">
        <v>137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6">
        <f t="shared" si="2"/>
        <v>0</v>
      </c>
      <c r="Q30" s="9"/>
      <c r="R30" s="10"/>
    </row>
    <row r="31" spans="1:18" x14ac:dyDescent="0.3">
      <c r="A31" s="31">
        <f>+A30+5</f>
        <v>410510</v>
      </c>
      <c r="B31" s="8" t="s">
        <v>138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6">
        <f t="shared" si="2"/>
        <v>0</v>
      </c>
      <c r="Q31" s="9"/>
      <c r="R31" s="10"/>
    </row>
    <row r="32" spans="1:18" x14ac:dyDescent="0.3">
      <c r="A32" s="31">
        <f>+A31+5</f>
        <v>410515</v>
      </c>
      <c r="B32" s="8" t="s">
        <v>139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6">
        <f t="shared" si="2"/>
        <v>0</v>
      </c>
      <c r="Q32" s="9"/>
      <c r="R32" s="10"/>
    </row>
    <row r="33" spans="1:18" x14ac:dyDescent="0.3">
      <c r="A33" s="31">
        <f>+A32+5</f>
        <v>410520</v>
      </c>
      <c r="B33" s="8" t="s">
        <v>140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6">
        <f t="shared" si="2"/>
        <v>0</v>
      </c>
      <c r="Q33" s="9"/>
      <c r="R33" s="10"/>
    </row>
    <row r="34" spans="1:18" x14ac:dyDescent="0.3">
      <c r="A34" s="31">
        <f>+A33+5</f>
        <v>410525</v>
      </c>
      <c r="B34" s="8" t="s">
        <v>142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6">
        <f t="shared" si="2"/>
        <v>0</v>
      </c>
      <c r="Q34" s="9"/>
      <c r="R34" s="10"/>
    </row>
    <row r="35" spans="1:18" x14ac:dyDescent="0.3">
      <c r="A35" s="31">
        <f>+A34+5</f>
        <v>410530</v>
      </c>
      <c r="B35" s="8" t="s">
        <v>143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6">
        <f t="shared" si="2"/>
        <v>0</v>
      </c>
      <c r="Q35" s="9"/>
      <c r="R35" s="10"/>
    </row>
    <row r="36" spans="1:18" x14ac:dyDescent="0.3">
      <c r="A36" s="49">
        <v>43</v>
      </c>
      <c r="B36" s="50" t="s">
        <v>235</v>
      </c>
      <c r="C36" s="51">
        <f>C37</f>
        <v>37145.771333333338</v>
      </c>
      <c r="D36" s="51">
        <f t="shared" ref="D36:N36" si="8">D37</f>
        <v>37145.771333333338</v>
      </c>
      <c r="E36" s="51">
        <f t="shared" si="8"/>
        <v>37145.771333333338</v>
      </c>
      <c r="F36" s="51">
        <f t="shared" si="8"/>
        <v>37145.771333333338</v>
      </c>
      <c r="G36" s="51">
        <f t="shared" si="8"/>
        <v>37145.771333333338</v>
      </c>
      <c r="H36" s="51">
        <f t="shared" si="8"/>
        <v>37145.771333333338</v>
      </c>
      <c r="I36" s="51">
        <f t="shared" si="8"/>
        <v>37145.771333333338</v>
      </c>
      <c r="J36" s="51">
        <f t="shared" si="8"/>
        <v>37145.771333333338</v>
      </c>
      <c r="K36" s="51">
        <f t="shared" si="8"/>
        <v>37145.771333333338</v>
      </c>
      <c r="L36" s="51">
        <f t="shared" si="8"/>
        <v>37145.771333333338</v>
      </c>
      <c r="M36" s="51">
        <f t="shared" si="8"/>
        <v>37145.771333333338</v>
      </c>
      <c r="N36" s="51">
        <f t="shared" si="8"/>
        <v>37145.771333333338</v>
      </c>
      <c r="O36" s="51">
        <f t="shared" si="2"/>
        <v>445749.25600000005</v>
      </c>
      <c r="Q36" s="9"/>
      <c r="R36" s="10"/>
    </row>
    <row r="37" spans="1:18" x14ac:dyDescent="0.3">
      <c r="A37" s="52">
        <v>4301</v>
      </c>
      <c r="B37" s="53" t="s">
        <v>236</v>
      </c>
      <c r="C37" s="54">
        <f>SUM(C38:C47)</f>
        <v>37145.771333333338</v>
      </c>
      <c r="D37" s="54">
        <f t="shared" ref="D37:N37" si="9">SUM(D38:D47)</f>
        <v>37145.771333333338</v>
      </c>
      <c r="E37" s="54">
        <f t="shared" si="9"/>
        <v>37145.771333333338</v>
      </c>
      <c r="F37" s="54">
        <f t="shared" si="9"/>
        <v>37145.771333333338</v>
      </c>
      <c r="G37" s="54">
        <f t="shared" si="9"/>
        <v>37145.771333333338</v>
      </c>
      <c r="H37" s="54">
        <f t="shared" si="9"/>
        <v>37145.771333333338</v>
      </c>
      <c r="I37" s="54">
        <f t="shared" si="9"/>
        <v>37145.771333333338</v>
      </c>
      <c r="J37" s="54">
        <f t="shared" si="9"/>
        <v>37145.771333333338</v>
      </c>
      <c r="K37" s="54">
        <f t="shared" si="9"/>
        <v>37145.771333333338</v>
      </c>
      <c r="L37" s="54">
        <f t="shared" si="9"/>
        <v>37145.771333333338</v>
      </c>
      <c r="M37" s="54">
        <f t="shared" si="9"/>
        <v>37145.771333333338</v>
      </c>
      <c r="N37" s="54">
        <f t="shared" si="9"/>
        <v>37145.771333333338</v>
      </c>
      <c r="O37" s="54">
        <f t="shared" si="2"/>
        <v>445749.25600000005</v>
      </c>
      <c r="Q37" s="9"/>
      <c r="R37" s="10"/>
    </row>
    <row r="38" spans="1:18" x14ac:dyDescent="0.3">
      <c r="A38" s="31">
        <v>430105</v>
      </c>
      <c r="B38" s="8" t="s">
        <v>237</v>
      </c>
      <c r="C38" s="55">
        <v>23110</v>
      </c>
      <c r="D38" s="55">
        <f t="shared" ref="D38:D45" si="10">+C38</f>
        <v>23110</v>
      </c>
      <c r="E38" s="55">
        <f t="shared" ref="E38:M44" si="11">+D38</f>
        <v>23110</v>
      </c>
      <c r="F38" s="55">
        <f t="shared" si="11"/>
        <v>23110</v>
      </c>
      <c r="G38" s="55">
        <f t="shared" si="11"/>
        <v>23110</v>
      </c>
      <c r="H38" s="55">
        <f t="shared" si="11"/>
        <v>23110</v>
      </c>
      <c r="I38" s="55">
        <f t="shared" si="11"/>
        <v>23110</v>
      </c>
      <c r="J38" s="55">
        <f t="shared" si="11"/>
        <v>23110</v>
      </c>
      <c r="K38" s="55">
        <f t="shared" si="11"/>
        <v>23110</v>
      </c>
      <c r="L38" s="55">
        <f t="shared" si="11"/>
        <v>23110</v>
      </c>
      <c r="M38" s="55">
        <f t="shared" si="11"/>
        <v>23110</v>
      </c>
      <c r="N38" s="55">
        <v>23110</v>
      </c>
      <c r="O38" s="56">
        <f t="shared" si="2"/>
        <v>277320</v>
      </c>
      <c r="Q38" s="9"/>
      <c r="R38" s="10"/>
    </row>
    <row r="39" spans="1:18" x14ac:dyDescent="0.3">
      <c r="A39" s="31">
        <f t="shared" ref="A39:A46" si="12">+A38+5</f>
        <v>430110</v>
      </c>
      <c r="B39" s="8" t="s">
        <v>238</v>
      </c>
      <c r="C39" s="60">
        <v>208.33</v>
      </c>
      <c r="D39" s="55">
        <f t="shared" si="10"/>
        <v>208.33</v>
      </c>
      <c r="E39" s="55">
        <f t="shared" si="11"/>
        <v>208.33</v>
      </c>
      <c r="F39" s="55">
        <f t="shared" si="11"/>
        <v>208.33</v>
      </c>
      <c r="G39" s="55">
        <f t="shared" si="11"/>
        <v>208.33</v>
      </c>
      <c r="H39" s="55">
        <f t="shared" si="11"/>
        <v>208.33</v>
      </c>
      <c r="I39" s="55">
        <f t="shared" si="11"/>
        <v>208.33</v>
      </c>
      <c r="J39" s="55">
        <f t="shared" si="11"/>
        <v>208.33</v>
      </c>
      <c r="K39" s="55">
        <f t="shared" si="11"/>
        <v>208.33</v>
      </c>
      <c r="L39" s="55">
        <f t="shared" si="11"/>
        <v>208.33</v>
      </c>
      <c r="M39" s="55">
        <f t="shared" si="11"/>
        <v>208.33</v>
      </c>
      <c r="N39" s="55">
        <v>208.37</v>
      </c>
      <c r="O39" s="56">
        <f t="shared" si="2"/>
        <v>2499.9999999999995</v>
      </c>
      <c r="Q39" s="9"/>
      <c r="R39" s="10"/>
    </row>
    <row r="40" spans="1:18" x14ac:dyDescent="0.3">
      <c r="A40" s="31">
        <f t="shared" si="12"/>
        <v>430115</v>
      </c>
      <c r="B40" s="8" t="s">
        <v>239</v>
      </c>
      <c r="C40" s="55">
        <v>2615.3333333333335</v>
      </c>
      <c r="D40" s="55">
        <f t="shared" si="10"/>
        <v>2615.3333333333335</v>
      </c>
      <c r="E40" s="55">
        <f t="shared" si="11"/>
        <v>2615.3333333333335</v>
      </c>
      <c r="F40" s="55">
        <f t="shared" si="11"/>
        <v>2615.3333333333335</v>
      </c>
      <c r="G40" s="55">
        <f t="shared" si="11"/>
        <v>2615.3333333333335</v>
      </c>
      <c r="H40" s="55">
        <f t="shared" si="11"/>
        <v>2615.3333333333335</v>
      </c>
      <c r="I40" s="55">
        <f t="shared" si="11"/>
        <v>2615.3333333333335</v>
      </c>
      <c r="J40" s="55">
        <f t="shared" si="11"/>
        <v>2615.3333333333335</v>
      </c>
      <c r="K40" s="55">
        <f t="shared" si="11"/>
        <v>2615.3333333333335</v>
      </c>
      <c r="L40" s="55">
        <f t="shared" si="11"/>
        <v>2615.3333333333335</v>
      </c>
      <c r="M40" s="55">
        <f t="shared" si="11"/>
        <v>2615.3333333333335</v>
      </c>
      <c r="N40" s="55">
        <v>2615.3333333333335</v>
      </c>
      <c r="O40" s="56">
        <f t="shared" si="2"/>
        <v>31383.999999999996</v>
      </c>
      <c r="Q40" s="9"/>
      <c r="R40" s="10"/>
    </row>
    <row r="41" spans="1:18" x14ac:dyDescent="0.3">
      <c r="A41" s="31">
        <f t="shared" si="12"/>
        <v>430120</v>
      </c>
      <c r="B41" s="8" t="s">
        <v>240</v>
      </c>
      <c r="C41" s="55">
        <v>2807.8649999999989</v>
      </c>
      <c r="D41" s="55">
        <f t="shared" si="10"/>
        <v>2807.8649999999989</v>
      </c>
      <c r="E41" s="55">
        <f t="shared" si="11"/>
        <v>2807.8649999999989</v>
      </c>
      <c r="F41" s="55">
        <f t="shared" si="11"/>
        <v>2807.8649999999989</v>
      </c>
      <c r="G41" s="55">
        <f t="shared" si="11"/>
        <v>2807.8649999999989</v>
      </c>
      <c r="H41" s="55">
        <f t="shared" si="11"/>
        <v>2807.8649999999989</v>
      </c>
      <c r="I41" s="55">
        <f t="shared" si="11"/>
        <v>2807.8649999999989</v>
      </c>
      <c r="J41" s="55">
        <f t="shared" si="11"/>
        <v>2807.8649999999989</v>
      </c>
      <c r="K41" s="55">
        <f t="shared" si="11"/>
        <v>2807.8649999999989</v>
      </c>
      <c r="L41" s="55">
        <f t="shared" si="11"/>
        <v>2807.8649999999989</v>
      </c>
      <c r="M41" s="55">
        <f t="shared" si="11"/>
        <v>2807.8649999999989</v>
      </c>
      <c r="N41" s="55">
        <v>2807.8649999999989</v>
      </c>
      <c r="O41" s="56">
        <f t="shared" si="2"/>
        <v>33694.379999999983</v>
      </c>
      <c r="Q41" s="9"/>
      <c r="R41" s="10"/>
    </row>
    <row r="42" spans="1:18" x14ac:dyDescent="0.3">
      <c r="A42" s="31">
        <f t="shared" si="12"/>
        <v>430125</v>
      </c>
      <c r="B42" s="8" t="s">
        <v>241</v>
      </c>
      <c r="C42" s="55">
        <v>1925.0630000000003</v>
      </c>
      <c r="D42" s="55">
        <f t="shared" si="10"/>
        <v>1925.0630000000003</v>
      </c>
      <c r="E42" s="55">
        <f t="shared" si="11"/>
        <v>1925.0630000000003</v>
      </c>
      <c r="F42" s="55">
        <f t="shared" si="11"/>
        <v>1925.0630000000003</v>
      </c>
      <c r="G42" s="55">
        <f t="shared" si="11"/>
        <v>1925.0630000000003</v>
      </c>
      <c r="H42" s="55">
        <f t="shared" si="11"/>
        <v>1925.0630000000003</v>
      </c>
      <c r="I42" s="55">
        <f t="shared" si="11"/>
        <v>1925.0630000000003</v>
      </c>
      <c r="J42" s="55">
        <f t="shared" si="11"/>
        <v>1925.0630000000003</v>
      </c>
      <c r="K42" s="55">
        <f t="shared" si="11"/>
        <v>1925.0630000000003</v>
      </c>
      <c r="L42" s="55">
        <f t="shared" si="11"/>
        <v>1925.0630000000003</v>
      </c>
      <c r="M42" s="55">
        <f t="shared" si="11"/>
        <v>1925.0630000000003</v>
      </c>
      <c r="N42" s="55">
        <v>1925.0630000000003</v>
      </c>
      <c r="O42" s="56">
        <f t="shared" si="2"/>
        <v>23100.756000000008</v>
      </c>
      <c r="Q42" s="9"/>
      <c r="R42" s="10"/>
    </row>
    <row r="43" spans="1:18" x14ac:dyDescent="0.3">
      <c r="A43" s="31">
        <f t="shared" si="12"/>
        <v>430130</v>
      </c>
      <c r="B43" s="8" t="s">
        <v>242</v>
      </c>
      <c r="C43" s="55">
        <v>3333.34</v>
      </c>
      <c r="D43" s="55">
        <f t="shared" si="10"/>
        <v>3333.34</v>
      </c>
      <c r="E43" s="55">
        <f t="shared" si="11"/>
        <v>3333.34</v>
      </c>
      <c r="F43" s="55">
        <f t="shared" si="11"/>
        <v>3333.34</v>
      </c>
      <c r="G43" s="55">
        <f t="shared" si="11"/>
        <v>3333.34</v>
      </c>
      <c r="H43" s="55">
        <f t="shared" si="11"/>
        <v>3333.34</v>
      </c>
      <c r="I43" s="55">
        <f t="shared" si="11"/>
        <v>3333.34</v>
      </c>
      <c r="J43" s="55">
        <f t="shared" si="11"/>
        <v>3333.34</v>
      </c>
      <c r="K43" s="55">
        <f t="shared" si="11"/>
        <v>3333.34</v>
      </c>
      <c r="L43" s="55">
        <f t="shared" si="11"/>
        <v>3333.34</v>
      </c>
      <c r="M43" s="55">
        <f>+L43</f>
        <v>3333.34</v>
      </c>
      <c r="N43" s="55">
        <v>3333.26</v>
      </c>
      <c r="O43" s="56">
        <f t="shared" si="2"/>
        <v>40000.000000000007</v>
      </c>
      <c r="Q43" s="9"/>
      <c r="R43" s="10"/>
    </row>
    <row r="44" spans="1:18" x14ac:dyDescent="0.3">
      <c r="A44" s="31">
        <f t="shared" si="12"/>
        <v>430135</v>
      </c>
      <c r="B44" s="8" t="s">
        <v>243</v>
      </c>
      <c r="C44" s="55">
        <v>1958.33</v>
      </c>
      <c r="D44" s="55">
        <f t="shared" si="10"/>
        <v>1958.33</v>
      </c>
      <c r="E44" s="55">
        <f t="shared" si="11"/>
        <v>1958.33</v>
      </c>
      <c r="F44" s="55">
        <f t="shared" si="11"/>
        <v>1958.33</v>
      </c>
      <c r="G44" s="55">
        <f t="shared" si="11"/>
        <v>1958.33</v>
      </c>
      <c r="H44" s="55">
        <f t="shared" si="11"/>
        <v>1958.33</v>
      </c>
      <c r="I44" s="55">
        <f t="shared" si="11"/>
        <v>1958.33</v>
      </c>
      <c r="J44" s="55">
        <f t="shared" si="11"/>
        <v>1958.33</v>
      </c>
      <c r="K44" s="55">
        <f t="shared" si="11"/>
        <v>1958.33</v>
      </c>
      <c r="L44" s="55">
        <f t="shared" si="11"/>
        <v>1958.33</v>
      </c>
      <c r="M44" s="55">
        <f t="shared" ref="M44" si="13">+L44</f>
        <v>1958.33</v>
      </c>
      <c r="N44" s="55">
        <v>1958.37</v>
      </c>
      <c r="O44" s="56">
        <f t="shared" si="2"/>
        <v>23500.000000000004</v>
      </c>
      <c r="Q44" s="9"/>
      <c r="R44" s="10"/>
    </row>
    <row r="45" spans="1:18" x14ac:dyDescent="0.3">
      <c r="A45" s="31">
        <f t="shared" si="12"/>
        <v>430140</v>
      </c>
      <c r="B45" s="8" t="s">
        <v>244</v>
      </c>
      <c r="C45" s="55">
        <v>0</v>
      </c>
      <c r="D45" s="55">
        <f t="shared" si="10"/>
        <v>0</v>
      </c>
      <c r="E45" s="55">
        <f t="shared" ref="E45:M45" si="14">+D45</f>
        <v>0</v>
      </c>
      <c r="F45" s="55">
        <f t="shared" si="14"/>
        <v>0</v>
      </c>
      <c r="G45" s="55">
        <f t="shared" si="14"/>
        <v>0</v>
      </c>
      <c r="H45" s="55">
        <f t="shared" si="14"/>
        <v>0</v>
      </c>
      <c r="I45" s="55">
        <f t="shared" si="14"/>
        <v>0</v>
      </c>
      <c r="J45" s="55">
        <f t="shared" si="14"/>
        <v>0</v>
      </c>
      <c r="K45" s="55">
        <f t="shared" si="14"/>
        <v>0</v>
      </c>
      <c r="L45" s="55">
        <f t="shared" si="14"/>
        <v>0</v>
      </c>
      <c r="M45" s="55">
        <f t="shared" si="14"/>
        <v>0</v>
      </c>
      <c r="N45" s="55">
        <v>0</v>
      </c>
      <c r="O45" s="56">
        <f t="shared" si="2"/>
        <v>0</v>
      </c>
      <c r="Q45" s="9"/>
      <c r="R45" s="10"/>
    </row>
    <row r="46" spans="1:18" x14ac:dyDescent="0.3">
      <c r="A46" s="31">
        <f t="shared" si="12"/>
        <v>430145</v>
      </c>
      <c r="B46" s="8" t="s">
        <v>245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6">
        <f t="shared" si="2"/>
        <v>0</v>
      </c>
      <c r="Q46" s="9"/>
      <c r="R46" s="10"/>
    </row>
    <row r="47" spans="1:18" x14ac:dyDescent="0.3">
      <c r="A47" s="31">
        <v>430190</v>
      </c>
      <c r="B47" s="8" t="s">
        <v>83</v>
      </c>
      <c r="C47" s="55">
        <v>1187.51</v>
      </c>
      <c r="D47" s="55">
        <f>+C47</f>
        <v>1187.51</v>
      </c>
      <c r="E47" s="55">
        <f t="shared" ref="E47:M47" si="15">+D47</f>
        <v>1187.51</v>
      </c>
      <c r="F47" s="55">
        <f t="shared" si="15"/>
        <v>1187.51</v>
      </c>
      <c r="G47" s="55">
        <f t="shared" si="15"/>
        <v>1187.51</v>
      </c>
      <c r="H47" s="55">
        <f t="shared" si="15"/>
        <v>1187.51</v>
      </c>
      <c r="I47" s="55">
        <f t="shared" si="15"/>
        <v>1187.51</v>
      </c>
      <c r="J47" s="55">
        <f t="shared" si="15"/>
        <v>1187.51</v>
      </c>
      <c r="K47" s="55">
        <f t="shared" si="15"/>
        <v>1187.51</v>
      </c>
      <c r="L47" s="55">
        <f t="shared" si="15"/>
        <v>1187.51</v>
      </c>
      <c r="M47" s="55">
        <f t="shared" si="15"/>
        <v>1187.51</v>
      </c>
      <c r="N47" s="55">
        <v>1187.51</v>
      </c>
      <c r="O47" s="56">
        <f t="shared" si="2"/>
        <v>14250.12</v>
      </c>
      <c r="Q47" s="9"/>
      <c r="R47" s="10"/>
    </row>
    <row r="48" spans="1:18" x14ac:dyDescent="0.3">
      <c r="A48" s="49">
        <v>44</v>
      </c>
      <c r="B48" s="50" t="s">
        <v>246</v>
      </c>
      <c r="C48" s="51">
        <f>+C49+C57+C62+C68+C74+C79+C82</f>
        <v>24089.092433333331</v>
      </c>
      <c r="D48" s="51">
        <f t="shared" ref="D48:N48" si="16">+D49+D57+D62+D68+D74+D79+D82</f>
        <v>24089.092433333331</v>
      </c>
      <c r="E48" s="51">
        <f t="shared" si="16"/>
        <v>24089.092433333331</v>
      </c>
      <c r="F48" s="51">
        <f t="shared" si="16"/>
        <v>24089.092433333331</v>
      </c>
      <c r="G48" s="51">
        <f t="shared" si="16"/>
        <v>24089.092433333331</v>
      </c>
      <c r="H48" s="51">
        <f t="shared" si="16"/>
        <v>24089.092433333331</v>
      </c>
      <c r="I48" s="51">
        <f t="shared" si="16"/>
        <v>24089.092433333331</v>
      </c>
      <c r="J48" s="51">
        <f t="shared" si="16"/>
        <v>24089.092433333331</v>
      </c>
      <c r="K48" s="51">
        <f t="shared" si="16"/>
        <v>24089.092433333331</v>
      </c>
      <c r="L48" s="51">
        <f t="shared" si="16"/>
        <v>24089.092433333331</v>
      </c>
      <c r="M48" s="51">
        <f t="shared" si="16"/>
        <v>24089.092433333331</v>
      </c>
      <c r="N48" s="51">
        <f t="shared" si="16"/>
        <v>24089.002433333331</v>
      </c>
      <c r="O48" s="51">
        <f t="shared" si="2"/>
        <v>289069.01919999998</v>
      </c>
      <c r="Q48" s="9"/>
      <c r="R48" s="10"/>
    </row>
    <row r="49" spans="1:18" x14ac:dyDescent="0.3">
      <c r="A49" s="52">
        <v>4401</v>
      </c>
      <c r="B49" s="53" t="s">
        <v>247</v>
      </c>
      <c r="C49" s="54">
        <f>+SUM(C50:C56)</f>
        <v>4468.1799333333329</v>
      </c>
      <c r="D49" s="54">
        <f t="shared" ref="D49:N49" si="17">SUM(D50:D56)</f>
        <v>4468.1799333333329</v>
      </c>
      <c r="E49" s="54">
        <f t="shared" si="17"/>
        <v>4468.1799333333329</v>
      </c>
      <c r="F49" s="54">
        <f t="shared" si="17"/>
        <v>4468.1799333333329</v>
      </c>
      <c r="G49" s="54">
        <f t="shared" si="17"/>
        <v>4468.1799333333329</v>
      </c>
      <c r="H49" s="54">
        <f t="shared" si="17"/>
        <v>4468.1799333333329</v>
      </c>
      <c r="I49" s="54">
        <f t="shared" si="17"/>
        <v>4468.1799333333329</v>
      </c>
      <c r="J49" s="54">
        <f t="shared" si="17"/>
        <v>4468.1799333333329</v>
      </c>
      <c r="K49" s="54">
        <f t="shared" si="17"/>
        <v>4468.1799333333329</v>
      </c>
      <c r="L49" s="54">
        <f t="shared" si="17"/>
        <v>4468.1799333333329</v>
      </c>
      <c r="M49" s="54">
        <f t="shared" si="17"/>
        <v>4468.1799333333329</v>
      </c>
      <c r="N49" s="54">
        <f t="shared" si="17"/>
        <v>4468.1799333333329</v>
      </c>
      <c r="O49" s="54">
        <f t="shared" si="2"/>
        <v>53618.159199999995</v>
      </c>
      <c r="Q49" s="9"/>
      <c r="R49" s="10"/>
    </row>
    <row r="50" spans="1:18" x14ac:dyDescent="0.3">
      <c r="A50" s="31">
        <v>440105</v>
      </c>
      <c r="B50" s="8" t="s">
        <v>248</v>
      </c>
      <c r="C50" s="55">
        <v>1080</v>
      </c>
      <c r="D50" s="55">
        <f t="shared" ref="D50:N56" si="18">+C50</f>
        <v>1080</v>
      </c>
      <c r="E50" s="55">
        <f t="shared" si="18"/>
        <v>1080</v>
      </c>
      <c r="F50" s="55">
        <f t="shared" si="18"/>
        <v>1080</v>
      </c>
      <c r="G50" s="55">
        <f t="shared" si="18"/>
        <v>1080</v>
      </c>
      <c r="H50" s="55">
        <f t="shared" si="18"/>
        <v>1080</v>
      </c>
      <c r="I50" s="55">
        <f t="shared" si="18"/>
        <v>1080</v>
      </c>
      <c r="J50" s="55">
        <f t="shared" si="18"/>
        <v>1080</v>
      </c>
      <c r="K50" s="55">
        <f t="shared" si="18"/>
        <v>1080</v>
      </c>
      <c r="L50" s="55">
        <f t="shared" si="18"/>
        <v>1080</v>
      </c>
      <c r="M50" s="55">
        <f t="shared" si="18"/>
        <v>1080</v>
      </c>
      <c r="N50" s="55">
        <f t="shared" si="18"/>
        <v>1080</v>
      </c>
      <c r="O50" s="56">
        <f t="shared" si="2"/>
        <v>12960</v>
      </c>
      <c r="Q50" s="9"/>
      <c r="R50" s="10"/>
    </row>
    <row r="51" spans="1:18" x14ac:dyDescent="0.3">
      <c r="A51" s="31">
        <f>+A50+5</f>
        <v>440110</v>
      </c>
      <c r="B51" s="8" t="s">
        <v>249</v>
      </c>
      <c r="C51" s="61">
        <v>150</v>
      </c>
      <c r="D51" s="55">
        <f t="shared" si="18"/>
        <v>150</v>
      </c>
      <c r="E51" s="55">
        <f t="shared" si="18"/>
        <v>150</v>
      </c>
      <c r="F51" s="55">
        <f t="shared" si="18"/>
        <v>150</v>
      </c>
      <c r="G51" s="55">
        <f t="shared" si="18"/>
        <v>150</v>
      </c>
      <c r="H51" s="55">
        <f t="shared" si="18"/>
        <v>150</v>
      </c>
      <c r="I51" s="55">
        <f t="shared" si="18"/>
        <v>150</v>
      </c>
      <c r="J51" s="55">
        <f t="shared" si="18"/>
        <v>150</v>
      </c>
      <c r="K51" s="55">
        <f t="shared" si="18"/>
        <v>150</v>
      </c>
      <c r="L51" s="55">
        <f t="shared" si="18"/>
        <v>150</v>
      </c>
      <c r="M51" s="55">
        <f t="shared" si="18"/>
        <v>150</v>
      </c>
      <c r="N51" s="55">
        <f t="shared" si="18"/>
        <v>150</v>
      </c>
      <c r="O51" s="56">
        <f t="shared" si="2"/>
        <v>1800</v>
      </c>
      <c r="Q51" s="9"/>
      <c r="R51" s="10"/>
    </row>
    <row r="52" spans="1:18" x14ac:dyDescent="0.3">
      <c r="A52" s="31">
        <f>+A51+5</f>
        <v>440115</v>
      </c>
      <c r="B52" s="8" t="s">
        <v>250</v>
      </c>
      <c r="C52" s="55">
        <v>0</v>
      </c>
      <c r="D52" s="55">
        <f t="shared" si="18"/>
        <v>0</v>
      </c>
      <c r="E52" s="55">
        <f t="shared" si="18"/>
        <v>0</v>
      </c>
      <c r="F52" s="55">
        <f t="shared" si="18"/>
        <v>0</v>
      </c>
      <c r="G52" s="55">
        <f t="shared" si="18"/>
        <v>0</v>
      </c>
      <c r="H52" s="55">
        <f t="shared" si="18"/>
        <v>0</v>
      </c>
      <c r="I52" s="55">
        <f t="shared" si="18"/>
        <v>0</v>
      </c>
      <c r="J52" s="55">
        <f t="shared" si="18"/>
        <v>0</v>
      </c>
      <c r="K52" s="55">
        <f t="shared" si="18"/>
        <v>0</v>
      </c>
      <c r="L52" s="55">
        <f t="shared" si="18"/>
        <v>0</v>
      </c>
      <c r="M52" s="55">
        <f t="shared" si="18"/>
        <v>0</v>
      </c>
      <c r="N52" s="55">
        <f t="shared" si="18"/>
        <v>0</v>
      </c>
      <c r="O52" s="56">
        <f t="shared" si="2"/>
        <v>0</v>
      </c>
      <c r="Q52" s="9"/>
      <c r="R52" s="10"/>
    </row>
    <row r="53" spans="1:18" x14ac:dyDescent="0.3">
      <c r="A53" s="31">
        <f>+A52+5</f>
        <v>440120</v>
      </c>
      <c r="B53" s="8" t="s">
        <v>251</v>
      </c>
      <c r="C53" s="61">
        <v>83.333333333333329</v>
      </c>
      <c r="D53" s="55">
        <f t="shared" si="18"/>
        <v>83.333333333333329</v>
      </c>
      <c r="E53" s="55">
        <f t="shared" si="18"/>
        <v>83.333333333333329</v>
      </c>
      <c r="F53" s="55">
        <f t="shared" si="18"/>
        <v>83.333333333333329</v>
      </c>
      <c r="G53" s="55">
        <f t="shared" si="18"/>
        <v>83.333333333333329</v>
      </c>
      <c r="H53" s="55">
        <f t="shared" si="18"/>
        <v>83.333333333333329</v>
      </c>
      <c r="I53" s="55">
        <f t="shared" si="18"/>
        <v>83.333333333333329</v>
      </c>
      <c r="J53" s="55">
        <f t="shared" si="18"/>
        <v>83.333333333333329</v>
      </c>
      <c r="K53" s="55">
        <f t="shared" si="18"/>
        <v>83.333333333333329</v>
      </c>
      <c r="L53" s="55">
        <f t="shared" si="18"/>
        <v>83.333333333333329</v>
      </c>
      <c r="M53" s="55">
        <f t="shared" si="18"/>
        <v>83.333333333333329</v>
      </c>
      <c r="N53" s="55">
        <f t="shared" si="18"/>
        <v>83.333333333333329</v>
      </c>
      <c r="O53" s="56">
        <f t="shared" si="2"/>
        <v>1000.0000000000001</v>
      </c>
      <c r="Q53" s="9"/>
      <c r="R53" s="10"/>
    </row>
    <row r="54" spans="1:18" x14ac:dyDescent="0.3">
      <c r="A54" s="31">
        <f>+A53+5</f>
        <v>440125</v>
      </c>
      <c r="B54" s="8" t="s">
        <v>252</v>
      </c>
      <c r="C54" s="55">
        <v>2200</v>
      </c>
      <c r="D54" s="55">
        <f t="shared" si="18"/>
        <v>2200</v>
      </c>
      <c r="E54" s="55">
        <f t="shared" si="18"/>
        <v>2200</v>
      </c>
      <c r="F54" s="55">
        <f t="shared" si="18"/>
        <v>2200</v>
      </c>
      <c r="G54" s="55">
        <f t="shared" si="18"/>
        <v>2200</v>
      </c>
      <c r="H54" s="55">
        <f t="shared" si="18"/>
        <v>2200</v>
      </c>
      <c r="I54" s="55">
        <f t="shared" si="18"/>
        <v>2200</v>
      </c>
      <c r="J54" s="55">
        <f t="shared" si="18"/>
        <v>2200</v>
      </c>
      <c r="K54" s="55">
        <f t="shared" si="18"/>
        <v>2200</v>
      </c>
      <c r="L54" s="55">
        <f t="shared" si="18"/>
        <v>2200</v>
      </c>
      <c r="M54" s="55">
        <f t="shared" si="18"/>
        <v>2200</v>
      </c>
      <c r="N54" s="55">
        <f t="shared" si="18"/>
        <v>2200</v>
      </c>
      <c r="O54" s="56">
        <f t="shared" si="2"/>
        <v>26400</v>
      </c>
      <c r="Q54" s="9"/>
      <c r="R54" s="10"/>
    </row>
    <row r="55" spans="1:18" x14ac:dyDescent="0.3">
      <c r="A55" s="31">
        <f>+A54+5</f>
        <v>440130</v>
      </c>
      <c r="B55" s="8" t="s">
        <v>253</v>
      </c>
      <c r="C55" s="61">
        <v>83.333333333333329</v>
      </c>
      <c r="D55" s="55">
        <f t="shared" si="18"/>
        <v>83.333333333333329</v>
      </c>
      <c r="E55" s="55">
        <f t="shared" si="18"/>
        <v>83.333333333333329</v>
      </c>
      <c r="F55" s="55">
        <f t="shared" si="18"/>
        <v>83.333333333333329</v>
      </c>
      <c r="G55" s="55">
        <f t="shared" si="18"/>
        <v>83.333333333333329</v>
      </c>
      <c r="H55" s="55">
        <f t="shared" si="18"/>
        <v>83.333333333333329</v>
      </c>
      <c r="I55" s="55">
        <f t="shared" si="18"/>
        <v>83.333333333333329</v>
      </c>
      <c r="J55" s="55">
        <f t="shared" si="18"/>
        <v>83.333333333333329</v>
      </c>
      <c r="K55" s="55">
        <f t="shared" si="18"/>
        <v>83.333333333333329</v>
      </c>
      <c r="L55" s="55">
        <f t="shared" si="18"/>
        <v>83.333333333333329</v>
      </c>
      <c r="M55" s="55">
        <f t="shared" si="18"/>
        <v>83.333333333333329</v>
      </c>
      <c r="N55" s="55">
        <f t="shared" si="18"/>
        <v>83.333333333333329</v>
      </c>
      <c r="O55" s="56">
        <f t="shared" si="2"/>
        <v>1000.0000000000001</v>
      </c>
      <c r="Q55" s="9"/>
      <c r="R55" s="10"/>
    </row>
    <row r="56" spans="1:18" x14ac:dyDescent="0.3">
      <c r="A56" s="31">
        <v>440190</v>
      </c>
      <c r="B56" s="8" t="s">
        <v>254</v>
      </c>
      <c r="C56" s="55">
        <v>871.51326666666671</v>
      </c>
      <c r="D56" s="55">
        <f t="shared" si="18"/>
        <v>871.51326666666671</v>
      </c>
      <c r="E56" s="55">
        <f t="shared" si="18"/>
        <v>871.51326666666671</v>
      </c>
      <c r="F56" s="55">
        <f t="shared" si="18"/>
        <v>871.51326666666671</v>
      </c>
      <c r="G56" s="55">
        <f t="shared" si="18"/>
        <v>871.51326666666671</v>
      </c>
      <c r="H56" s="55">
        <f t="shared" si="18"/>
        <v>871.51326666666671</v>
      </c>
      <c r="I56" s="55">
        <f t="shared" si="18"/>
        <v>871.51326666666671</v>
      </c>
      <c r="J56" s="55">
        <f t="shared" si="18"/>
        <v>871.51326666666671</v>
      </c>
      <c r="K56" s="55">
        <f t="shared" si="18"/>
        <v>871.51326666666671</v>
      </c>
      <c r="L56" s="55">
        <f t="shared" si="18"/>
        <v>871.51326666666671</v>
      </c>
      <c r="M56" s="55">
        <f t="shared" si="18"/>
        <v>871.51326666666671</v>
      </c>
      <c r="N56" s="55">
        <f t="shared" si="18"/>
        <v>871.51326666666671</v>
      </c>
      <c r="O56" s="56">
        <f t="shared" si="2"/>
        <v>10458.1592</v>
      </c>
      <c r="Q56" s="9"/>
      <c r="R56" s="10"/>
    </row>
    <row r="57" spans="1:18" x14ac:dyDescent="0.3">
      <c r="A57" s="52">
        <v>4402</v>
      </c>
      <c r="B57" s="53" t="s">
        <v>255</v>
      </c>
      <c r="C57" s="54">
        <f>SUM(C58:C61)</f>
        <v>1016.94</v>
      </c>
      <c r="D57" s="54">
        <f t="shared" ref="D57:N57" si="19">SUM(D58:D61)</f>
        <v>1016.94</v>
      </c>
      <c r="E57" s="54">
        <f t="shared" si="19"/>
        <v>1016.94</v>
      </c>
      <c r="F57" s="54">
        <f t="shared" si="19"/>
        <v>1016.94</v>
      </c>
      <c r="G57" s="54">
        <f t="shared" si="19"/>
        <v>1016.94</v>
      </c>
      <c r="H57" s="54">
        <f t="shared" si="19"/>
        <v>1016.94</v>
      </c>
      <c r="I57" s="54">
        <f t="shared" si="19"/>
        <v>1016.94</v>
      </c>
      <c r="J57" s="54">
        <f t="shared" si="19"/>
        <v>1016.94</v>
      </c>
      <c r="K57" s="54">
        <f t="shared" si="19"/>
        <v>1016.94</v>
      </c>
      <c r="L57" s="54">
        <f t="shared" si="19"/>
        <v>1016.94</v>
      </c>
      <c r="M57" s="54">
        <f t="shared" si="19"/>
        <v>1016.94</v>
      </c>
      <c r="N57" s="54">
        <f t="shared" si="19"/>
        <v>1016.89</v>
      </c>
      <c r="O57" s="54">
        <f t="shared" si="2"/>
        <v>12203.230000000003</v>
      </c>
      <c r="P57" s="9"/>
      <c r="Q57" s="9"/>
      <c r="R57" s="10"/>
    </row>
    <row r="58" spans="1:18" x14ac:dyDescent="0.3">
      <c r="A58" s="31">
        <v>440205</v>
      </c>
      <c r="B58" s="8" t="s">
        <v>256</v>
      </c>
      <c r="C58" s="55">
        <v>512.1</v>
      </c>
      <c r="D58" s="55">
        <f>+C58</f>
        <v>512.1</v>
      </c>
      <c r="E58" s="55">
        <f t="shared" ref="E58:N58" si="20">+D58</f>
        <v>512.1</v>
      </c>
      <c r="F58" s="55">
        <f t="shared" si="20"/>
        <v>512.1</v>
      </c>
      <c r="G58" s="55">
        <f t="shared" si="20"/>
        <v>512.1</v>
      </c>
      <c r="H58" s="55">
        <f t="shared" si="20"/>
        <v>512.1</v>
      </c>
      <c r="I58" s="55">
        <f t="shared" si="20"/>
        <v>512.1</v>
      </c>
      <c r="J58" s="55">
        <f t="shared" si="20"/>
        <v>512.1</v>
      </c>
      <c r="K58" s="55">
        <f t="shared" si="20"/>
        <v>512.1</v>
      </c>
      <c r="L58" s="55">
        <f t="shared" si="20"/>
        <v>512.1</v>
      </c>
      <c r="M58" s="55">
        <f t="shared" si="20"/>
        <v>512.1</v>
      </c>
      <c r="N58" s="55">
        <f t="shared" si="20"/>
        <v>512.1</v>
      </c>
      <c r="O58" s="56">
        <f t="shared" si="2"/>
        <v>6145.2000000000016</v>
      </c>
      <c r="P58" s="9"/>
      <c r="Q58" s="9"/>
      <c r="R58" s="10"/>
    </row>
    <row r="59" spans="1:18" x14ac:dyDescent="0.3">
      <c r="A59" s="31">
        <f>+A58+5</f>
        <v>440210</v>
      </c>
      <c r="B59" s="8" t="s">
        <v>257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6">
        <f t="shared" si="2"/>
        <v>0</v>
      </c>
      <c r="Q59" s="9"/>
      <c r="R59" s="10"/>
    </row>
    <row r="60" spans="1:18" x14ac:dyDescent="0.3">
      <c r="A60" s="31">
        <f>+A59+5</f>
        <v>440215</v>
      </c>
      <c r="B60" s="8" t="s">
        <v>258</v>
      </c>
      <c r="C60" s="55">
        <v>504.84</v>
      </c>
      <c r="D60" s="55">
        <f>+C60</f>
        <v>504.84</v>
      </c>
      <c r="E60" s="55">
        <f t="shared" ref="E60:M60" si="21">+D60</f>
        <v>504.84</v>
      </c>
      <c r="F60" s="55">
        <f t="shared" si="21"/>
        <v>504.84</v>
      </c>
      <c r="G60" s="55">
        <f t="shared" si="21"/>
        <v>504.84</v>
      </c>
      <c r="H60" s="55">
        <f t="shared" si="21"/>
        <v>504.84</v>
      </c>
      <c r="I60" s="55">
        <f t="shared" si="21"/>
        <v>504.84</v>
      </c>
      <c r="J60" s="55">
        <f t="shared" si="21"/>
        <v>504.84</v>
      </c>
      <c r="K60" s="55">
        <f t="shared" si="21"/>
        <v>504.84</v>
      </c>
      <c r="L60" s="55">
        <f t="shared" si="21"/>
        <v>504.84</v>
      </c>
      <c r="M60" s="55">
        <f t="shared" si="21"/>
        <v>504.84</v>
      </c>
      <c r="N60" s="55">
        <v>504.78999999999996</v>
      </c>
      <c r="O60" s="56">
        <f t="shared" si="2"/>
        <v>6058.0300000000007</v>
      </c>
      <c r="Q60" s="9"/>
      <c r="R60" s="10"/>
    </row>
    <row r="61" spans="1:18" x14ac:dyDescent="0.3">
      <c r="A61" s="31">
        <f>+A60+5</f>
        <v>440220</v>
      </c>
      <c r="B61" s="8" t="s">
        <v>259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6">
        <f t="shared" si="2"/>
        <v>0</v>
      </c>
      <c r="Q61" s="9"/>
      <c r="R61" s="10"/>
    </row>
    <row r="62" spans="1:18" x14ac:dyDescent="0.3">
      <c r="A62" s="52">
        <v>4403</v>
      </c>
      <c r="B62" s="53" t="s">
        <v>260</v>
      </c>
      <c r="C62" s="54">
        <f>SUM(C63:C67)</f>
        <v>1115.2583333333334</v>
      </c>
      <c r="D62" s="54">
        <f t="shared" ref="D62:N62" si="22">SUM(D63:D67)</f>
        <v>1115.2583333333334</v>
      </c>
      <c r="E62" s="54">
        <f t="shared" si="22"/>
        <v>1115.2583333333334</v>
      </c>
      <c r="F62" s="54">
        <f t="shared" si="22"/>
        <v>1115.2583333333334</v>
      </c>
      <c r="G62" s="54">
        <f t="shared" si="22"/>
        <v>1115.2583333333334</v>
      </c>
      <c r="H62" s="54">
        <f t="shared" si="22"/>
        <v>1115.2583333333334</v>
      </c>
      <c r="I62" s="54">
        <f t="shared" si="22"/>
        <v>1115.2583333333334</v>
      </c>
      <c r="J62" s="54">
        <f t="shared" si="22"/>
        <v>1115.2583333333334</v>
      </c>
      <c r="K62" s="54">
        <f t="shared" si="22"/>
        <v>1115.2583333333334</v>
      </c>
      <c r="L62" s="54">
        <f t="shared" si="22"/>
        <v>1115.2583333333334</v>
      </c>
      <c r="M62" s="54">
        <f t="shared" si="22"/>
        <v>1115.2583333333334</v>
      </c>
      <c r="N62" s="54">
        <f t="shared" si="22"/>
        <v>1115.2583333333334</v>
      </c>
      <c r="O62" s="54">
        <f t="shared" si="2"/>
        <v>13383.1</v>
      </c>
      <c r="Q62" s="9"/>
      <c r="R62" s="10"/>
    </row>
    <row r="63" spans="1:18" x14ac:dyDescent="0.3">
      <c r="A63" s="31">
        <v>440305</v>
      </c>
      <c r="B63" s="8" t="s">
        <v>261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6">
        <f t="shared" si="2"/>
        <v>0</v>
      </c>
      <c r="Q63" s="9"/>
      <c r="R63" s="10"/>
    </row>
    <row r="64" spans="1:18" x14ac:dyDescent="0.3">
      <c r="A64" s="31">
        <f>+A63+5</f>
        <v>440310</v>
      </c>
      <c r="B64" s="8" t="s">
        <v>262</v>
      </c>
      <c r="C64" s="55">
        <v>884.42500000000007</v>
      </c>
      <c r="D64" s="55">
        <f>+C64</f>
        <v>884.42500000000007</v>
      </c>
      <c r="E64" s="55">
        <f t="shared" ref="E64:N65" si="23">+D64</f>
        <v>884.42500000000007</v>
      </c>
      <c r="F64" s="55">
        <f t="shared" si="23"/>
        <v>884.42500000000007</v>
      </c>
      <c r="G64" s="55">
        <f t="shared" si="23"/>
        <v>884.42500000000007</v>
      </c>
      <c r="H64" s="55">
        <f t="shared" si="23"/>
        <v>884.42500000000007</v>
      </c>
      <c r="I64" s="55">
        <f t="shared" si="23"/>
        <v>884.42500000000007</v>
      </c>
      <c r="J64" s="55">
        <f t="shared" si="23"/>
        <v>884.42500000000007</v>
      </c>
      <c r="K64" s="55">
        <f t="shared" si="23"/>
        <v>884.42500000000007</v>
      </c>
      <c r="L64" s="55">
        <f t="shared" si="23"/>
        <v>884.42500000000007</v>
      </c>
      <c r="M64" s="55">
        <f t="shared" si="23"/>
        <v>884.42500000000007</v>
      </c>
      <c r="N64" s="55">
        <f t="shared" si="23"/>
        <v>884.42500000000007</v>
      </c>
      <c r="O64" s="56">
        <f t="shared" si="2"/>
        <v>10613.099999999999</v>
      </c>
      <c r="Q64" s="9"/>
      <c r="R64" s="10"/>
    </row>
    <row r="65" spans="1:18" x14ac:dyDescent="0.3">
      <c r="A65" s="31">
        <f>+A64+5</f>
        <v>440315</v>
      </c>
      <c r="B65" s="8" t="s">
        <v>263</v>
      </c>
      <c r="C65" s="61">
        <v>230.83333333333334</v>
      </c>
      <c r="D65" s="55">
        <f>+C65</f>
        <v>230.83333333333334</v>
      </c>
      <c r="E65" s="55">
        <f t="shared" si="23"/>
        <v>230.83333333333334</v>
      </c>
      <c r="F65" s="55">
        <f t="shared" si="23"/>
        <v>230.83333333333334</v>
      </c>
      <c r="G65" s="55">
        <f t="shared" si="23"/>
        <v>230.83333333333334</v>
      </c>
      <c r="H65" s="55">
        <f t="shared" si="23"/>
        <v>230.83333333333334</v>
      </c>
      <c r="I65" s="55">
        <f t="shared" si="23"/>
        <v>230.83333333333334</v>
      </c>
      <c r="J65" s="55">
        <f t="shared" si="23"/>
        <v>230.83333333333334</v>
      </c>
      <c r="K65" s="55">
        <f t="shared" si="23"/>
        <v>230.83333333333334</v>
      </c>
      <c r="L65" s="55">
        <f t="shared" si="23"/>
        <v>230.83333333333334</v>
      </c>
      <c r="M65" s="55">
        <f t="shared" si="23"/>
        <v>230.83333333333334</v>
      </c>
      <c r="N65" s="55">
        <f t="shared" si="23"/>
        <v>230.83333333333334</v>
      </c>
      <c r="O65" s="56">
        <f t="shared" si="2"/>
        <v>2770.0000000000005</v>
      </c>
      <c r="Q65" s="9"/>
      <c r="R65" s="10"/>
    </row>
    <row r="66" spans="1:18" x14ac:dyDescent="0.3">
      <c r="A66" s="31">
        <f>+A65+5</f>
        <v>440320</v>
      </c>
      <c r="B66" s="8" t="s">
        <v>264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  <c r="H66" s="55">
        <v>0</v>
      </c>
      <c r="I66" s="55">
        <v>0</v>
      </c>
      <c r="J66" s="55">
        <v>0</v>
      </c>
      <c r="K66" s="55">
        <v>0</v>
      </c>
      <c r="L66" s="55">
        <v>0</v>
      </c>
      <c r="M66" s="55">
        <v>0</v>
      </c>
      <c r="N66" s="55">
        <v>0</v>
      </c>
      <c r="O66" s="56">
        <f t="shared" si="2"/>
        <v>0</v>
      </c>
      <c r="Q66" s="9"/>
      <c r="R66" s="10"/>
    </row>
    <row r="67" spans="1:18" x14ac:dyDescent="0.3">
      <c r="A67" s="31">
        <v>440390</v>
      </c>
      <c r="B67" s="8" t="s">
        <v>21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6">
        <f t="shared" si="2"/>
        <v>0</v>
      </c>
      <c r="Q67" s="9"/>
      <c r="R67" s="10"/>
    </row>
    <row r="68" spans="1:18" x14ac:dyDescent="0.3">
      <c r="A68" s="52">
        <v>4404</v>
      </c>
      <c r="B68" s="53" t="s">
        <v>265</v>
      </c>
      <c r="C68" s="54">
        <f>SUM(C69:C73)</f>
        <v>597.85</v>
      </c>
      <c r="D68" s="54">
        <f t="shared" ref="D68:N68" si="24">SUM(D69:D73)</f>
        <v>597.85</v>
      </c>
      <c r="E68" s="54">
        <f t="shared" si="24"/>
        <v>597.85</v>
      </c>
      <c r="F68" s="54">
        <f t="shared" si="24"/>
        <v>597.85</v>
      </c>
      <c r="G68" s="54">
        <f t="shared" si="24"/>
        <v>597.85</v>
      </c>
      <c r="H68" s="54">
        <f t="shared" si="24"/>
        <v>597.85</v>
      </c>
      <c r="I68" s="54">
        <f t="shared" si="24"/>
        <v>597.85</v>
      </c>
      <c r="J68" s="54">
        <f t="shared" si="24"/>
        <v>597.85</v>
      </c>
      <c r="K68" s="54">
        <f t="shared" si="24"/>
        <v>597.85</v>
      </c>
      <c r="L68" s="54">
        <f t="shared" si="24"/>
        <v>597.85</v>
      </c>
      <c r="M68" s="54">
        <f t="shared" si="24"/>
        <v>597.85</v>
      </c>
      <c r="N68" s="54">
        <f t="shared" si="24"/>
        <v>597.85</v>
      </c>
      <c r="O68" s="54">
        <f t="shared" si="2"/>
        <v>7174.2000000000016</v>
      </c>
      <c r="Q68" s="9"/>
      <c r="R68" s="10"/>
    </row>
    <row r="69" spans="1:18" x14ac:dyDescent="0.3">
      <c r="A69" s="31">
        <v>440405</v>
      </c>
      <c r="B69" s="8" t="s">
        <v>266</v>
      </c>
      <c r="C69" s="55">
        <v>597.85</v>
      </c>
      <c r="D69" s="55">
        <f>+C69</f>
        <v>597.85</v>
      </c>
      <c r="E69" s="55">
        <f t="shared" ref="E69:N69" si="25">+D69</f>
        <v>597.85</v>
      </c>
      <c r="F69" s="55">
        <f t="shared" si="25"/>
        <v>597.85</v>
      </c>
      <c r="G69" s="55">
        <f t="shared" si="25"/>
        <v>597.85</v>
      </c>
      <c r="H69" s="55">
        <f t="shared" si="25"/>
        <v>597.85</v>
      </c>
      <c r="I69" s="55">
        <f t="shared" si="25"/>
        <v>597.85</v>
      </c>
      <c r="J69" s="55">
        <f t="shared" si="25"/>
        <v>597.85</v>
      </c>
      <c r="K69" s="55">
        <f t="shared" si="25"/>
        <v>597.85</v>
      </c>
      <c r="L69" s="55">
        <f t="shared" si="25"/>
        <v>597.85</v>
      </c>
      <c r="M69" s="55">
        <f t="shared" si="25"/>
        <v>597.85</v>
      </c>
      <c r="N69" s="55">
        <f t="shared" si="25"/>
        <v>597.85</v>
      </c>
      <c r="O69" s="56">
        <f t="shared" ref="O69:O134" si="26">+SUM(C69:N69)</f>
        <v>7174.2000000000016</v>
      </c>
      <c r="Q69" s="9"/>
      <c r="R69" s="10"/>
    </row>
    <row r="70" spans="1:18" x14ac:dyDescent="0.3">
      <c r="A70" s="31">
        <f>+A69+5</f>
        <v>440410</v>
      </c>
      <c r="B70" s="8" t="s">
        <v>267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6">
        <f t="shared" si="26"/>
        <v>0</v>
      </c>
      <c r="Q70" s="9"/>
      <c r="R70" s="10"/>
    </row>
    <row r="71" spans="1:18" x14ac:dyDescent="0.3">
      <c r="A71" s="31">
        <f>+A70+5</f>
        <v>440415</v>
      </c>
      <c r="B71" s="8" t="s">
        <v>268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  <c r="H71" s="55">
        <v>0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6">
        <f t="shared" si="26"/>
        <v>0</v>
      </c>
      <c r="Q71" s="9"/>
      <c r="R71" s="10"/>
    </row>
    <row r="72" spans="1:18" x14ac:dyDescent="0.3">
      <c r="A72" s="31">
        <f>+A71+5</f>
        <v>440420</v>
      </c>
      <c r="B72" s="8" t="s">
        <v>269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0</v>
      </c>
      <c r="K72" s="55">
        <v>0</v>
      </c>
      <c r="L72" s="55">
        <v>0</v>
      </c>
      <c r="M72" s="55">
        <v>0</v>
      </c>
      <c r="N72" s="55">
        <v>0</v>
      </c>
      <c r="O72" s="56">
        <f t="shared" si="26"/>
        <v>0</v>
      </c>
      <c r="Q72" s="9"/>
      <c r="R72" s="10"/>
    </row>
    <row r="73" spans="1:18" x14ac:dyDescent="0.3">
      <c r="A73" s="31">
        <v>440490</v>
      </c>
      <c r="B73" s="8" t="s">
        <v>83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  <c r="H73" s="55">
        <v>0</v>
      </c>
      <c r="I73" s="55">
        <v>0</v>
      </c>
      <c r="J73" s="55">
        <v>0</v>
      </c>
      <c r="K73" s="55">
        <v>0</v>
      </c>
      <c r="L73" s="55">
        <v>0</v>
      </c>
      <c r="M73" s="55">
        <v>0</v>
      </c>
      <c r="N73" s="55">
        <v>0</v>
      </c>
      <c r="O73" s="56">
        <f t="shared" si="26"/>
        <v>0</v>
      </c>
      <c r="Q73" s="9"/>
      <c r="R73" s="10"/>
    </row>
    <row r="74" spans="1:18" x14ac:dyDescent="0.3">
      <c r="A74" s="52">
        <v>4405</v>
      </c>
      <c r="B74" s="53" t="s">
        <v>270</v>
      </c>
      <c r="C74" s="54">
        <f>SUM(C75:C78)</f>
        <v>15519.723333333333</v>
      </c>
      <c r="D74" s="54">
        <f t="shared" ref="D74:N74" si="27">SUM(D75:D78)</f>
        <v>15519.723333333333</v>
      </c>
      <c r="E74" s="54">
        <f t="shared" si="27"/>
        <v>15519.723333333333</v>
      </c>
      <c r="F74" s="54">
        <f t="shared" si="27"/>
        <v>15519.723333333333</v>
      </c>
      <c r="G74" s="54">
        <f t="shared" si="27"/>
        <v>15519.723333333333</v>
      </c>
      <c r="H74" s="54">
        <f t="shared" si="27"/>
        <v>15519.723333333333</v>
      </c>
      <c r="I74" s="54">
        <f t="shared" si="27"/>
        <v>15519.723333333333</v>
      </c>
      <c r="J74" s="54">
        <f t="shared" si="27"/>
        <v>15519.723333333333</v>
      </c>
      <c r="K74" s="54">
        <f t="shared" si="27"/>
        <v>15519.723333333333</v>
      </c>
      <c r="L74" s="54">
        <f t="shared" si="27"/>
        <v>15519.723333333333</v>
      </c>
      <c r="M74" s="54">
        <f t="shared" si="27"/>
        <v>15519.723333333333</v>
      </c>
      <c r="N74" s="54">
        <f t="shared" si="27"/>
        <v>15519.683333333332</v>
      </c>
      <c r="O74" s="54">
        <f t="shared" si="26"/>
        <v>186236.63999999996</v>
      </c>
      <c r="Q74" s="9"/>
      <c r="R74" s="10"/>
    </row>
    <row r="75" spans="1:18" x14ac:dyDescent="0.3">
      <c r="A75" s="31">
        <v>440505</v>
      </c>
      <c r="B75" s="8" t="s">
        <v>271</v>
      </c>
      <c r="C75" s="61">
        <v>964.17</v>
      </c>
      <c r="D75" s="55">
        <f>+C75</f>
        <v>964.17</v>
      </c>
      <c r="E75" s="55">
        <f t="shared" ref="E75:N77" si="28">+D75</f>
        <v>964.17</v>
      </c>
      <c r="F75" s="55">
        <f t="shared" si="28"/>
        <v>964.17</v>
      </c>
      <c r="G75" s="55">
        <f t="shared" si="28"/>
        <v>964.17</v>
      </c>
      <c r="H75" s="55">
        <f t="shared" si="28"/>
        <v>964.17</v>
      </c>
      <c r="I75" s="55">
        <f t="shared" si="28"/>
        <v>964.17</v>
      </c>
      <c r="J75" s="55">
        <f t="shared" si="28"/>
        <v>964.17</v>
      </c>
      <c r="K75" s="55">
        <f t="shared" si="28"/>
        <v>964.17</v>
      </c>
      <c r="L75" s="55">
        <f t="shared" si="28"/>
        <v>964.17</v>
      </c>
      <c r="M75" s="55">
        <f t="shared" si="28"/>
        <v>964.17</v>
      </c>
      <c r="N75" s="55">
        <v>964.13</v>
      </c>
      <c r="O75" s="56">
        <f t="shared" si="26"/>
        <v>11569.999999999998</v>
      </c>
      <c r="Q75" s="9"/>
      <c r="R75" s="10"/>
    </row>
    <row r="76" spans="1:18" x14ac:dyDescent="0.3">
      <c r="A76" s="31">
        <f>+A75+5</f>
        <v>440510</v>
      </c>
      <c r="B76" s="8" t="s">
        <v>272</v>
      </c>
      <c r="C76" s="55">
        <v>833.33333333333337</v>
      </c>
      <c r="D76" s="55">
        <f>+C76</f>
        <v>833.33333333333337</v>
      </c>
      <c r="E76" s="55">
        <f t="shared" si="28"/>
        <v>833.33333333333337</v>
      </c>
      <c r="F76" s="55">
        <f t="shared" si="28"/>
        <v>833.33333333333337</v>
      </c>
      <c r="G76" s="55">
        <f t="shared" si="28"/>
        <v>833.33333333333337</v>
      </c>
      <c r="H76" s="55">
        <f t="shared" si="28"/>
        <v>833.33333333333337</v>
      </c>
      <c r="I76" s="55">
        <f t="shared" si="28"/>
        <v>833.33333333333337</v>
      </c>
      <c r="J76" s="55">
        <f t="shared" si="28"/>
        <v>833.33333333333337</v>
      </c>
      <c r="K76" s="55">
        <f t="shared" si="28"/>
        <v>833.33333333333337</v>
      </c>
      <c r="L76" s="55">
        <f t="shared" si="28"/>
        <v>833.33333333333337</v>
      </c>
      <c r="M76" s="55">
        <f t="shared" si="28"/>
        <v>833.33333333333337</v>
      </c>
      <c r="N76" s="55">
        <f t="shared" si="28"/>
        <v>833.33333333333337</v>
      </c>
      <c r="O76" s="56">
        <f t="shared" si="26"/>
        <v>10000</v>
      </c>
      <c r="Q76" s="9"/>
      <c r="R76" s="10"/>
    </row>
    <row r="77" spans="1:18" x14ac:dyDescent="0.3">
      <c r="A77" s="31">
        <f>+A76+5</f>
        <v>440515</v>
      </c>
      <c r="B77" s="8" t="s">
        <v>273</v>
      </c>
      <c r="C77" s="55">
        <v>13722.22</v>
      </c>
      <c r="D77" s="55">
        <f>+C77</f>
        <v>13722.22</v>
      </c>
      <c r="E77" s="55">
        <f t="shared" si="28"/>
        <v>13722.22</v>
      </c>
      <c r="F77" s="55">
        <f t="shared" si="28"/>
        <v>13722.22</v>
      </c>
      <c r="G77" s="55">
        <f t="shared" si="28"/>
        <v>13722.22</v>
      </c>
      <c r="H77" s="55">
        <f t="shared" si="28"/>
        <v>13722.22</v>
      </c>
      <c r="I77" s="55">
        <f t="shared" si="28"/>
        <v>13722.22</v>
      </c>
      <c r="J77" s="55">
        <f t="shared" si="28"/>
        <v>13722.22</v>
      </c>
      <c r="K77" s="55">
        <f t="shared" si="28"/>
        <v>13722.22</v>
      </c>
      <c r="L77" s="55">
        <f t="shared" si="28"/>
        <v>13722.22</v>
      </c>
      <c r="M77" s="55">
        <f t="shared" si="28"/>
        <v>13722.22</v>
      </c>
      <c r="N77" s="55">
        <f t="shared" si="28"/>
        <v>13722.22</v>
      </c>
      <c r="O77" s="56">
        <f t="shared" si="26"/>
        <v>164666.63999999998</v>
      </c>
      <c r="Q77" s="9"/>
      <c r="R77" s="10"/>
    </row>
    <row r="78" spans="1:18" x14ac:dyDescent="0.3">
      <c r="A78" s="31">
        <f>+A77+5</f>
        <v>440520</v>
      </c>
      <c r="B78" s="8" t="s">
        <v>274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6">
        <f t="shared" si="26"/>
        <v>0</v>
      </c>
      <c r="Q78" s="9"/>
      <c r="R78" s="10"/>
    </row>
    <row r="79" spans="1:18" x14ac:dyDescent="0.3">
      <c r="A79" s="52">
        <v>4406</v>
      </c>
      <c r="B79" s="53" t="s">
        <v>275</v>
      </c>
      <c r="C79" s="54">
        <f>SUM(C80:C81)</f>
        <v>687.80416666666667</v>
      </c>
      <c r="D79" s="54">
        <f t="shared" ref="D79:N79" si="29">SUM(D80:D81)</f>
        <v>687.80416666666667</v>
      </c>
      <c r="E79" s="54">
        <f t="shared" si="29"/>
        <v>687.80416666666667</v>
      </c>
      <c r="F79" s="54">
        <f t="shared" si="29"/>
        <v>687.80416666666667</v>
      </c>
      <c r="G79" s="54">
        <f t="shared" si="29"/>
        <v>687.80416666666667</v>
      </c>
      <c r="H79" s="54">
        <f t="shared" si="29"/>
        <v>687.80416666666667</v>
      </c>
      <c r="I79" s="54">
        <f t="shared" si="29"/>
        <v>687.80416666666667</v>
      </c>
      <c r="J79" s="54">
        <f t="shared" si="29"/>
        <v>687.80416666666667</v>
      </c>
      <c r="K79" s="54">
        <f t="shared" si="29"/>
        <v>687.80416666666667</v>
      </c>
      <c r="L79" s="54">
        <f t="shared" si="29"/>
        <v>687.80416666666667</v>
      </c>
      <c r="M79" s="54">
        <f t="shared" si="29"/>
        <v>687.80416666666667</v>
      </c>
      <c r="N79" s="54">
        <f t="shared" si="29"/>
        <v>687.80416666666667</v>
      </c>
      <c r="O79" s="54">
        <f t="shared" si="26"/>
        <v>8253.65</v>
      </c>
      <c r="Q79" s="9"/>
      <c r="R79" s="10"/>
    </row>
    <row r="80" spans="1:18" x14ac:dyDescent="0.3">
      <c r="A80" s="31">
        <v>440605</v>
      </c>
      <c r="B80" s="8" t="s">
        <v>276</v>
      </c>
      <c r="C80" s="55">
        <v>173.27666666666667</v>
      </c>
      <c r="D80" s="55">
        <f>+C80</f>
        <v>173.27666666666667</v>
      </c>
      <c r="E80" s="55">
        <f t="shared" ref="E80:N81" si="30">+D80</f>
        <v>173.27666666666667</v>
      </c>
      <c r="F80" s="55">
        <f t="shared" si="30"/>
        <v>173.27666666666667</v>
      </c>
      <c r="G80" s="55">
        <f t="shared" si="30"/>
        <v>173.27666666666667</v>
      </c>
      <c r="H80" s="55">
        <f t="shared" si="30"/>
        <v>173.27666666666667</v>
      </c>
      <c r="I80" s="55">
        <f t="shared" si="30"/>
        <v>173.27666666666667</v>
      </c>
      <c r="J80" s="55">
        <f t="shared" si="30"/>
        <v>173.27666666666667</v>
      </c>
      <c r="K80" s="55">
        <f t="shared" si="30"/>
        <v>173.27666666666667</v>
      </c>
      <c r="L80" s="55">
        <f t="shared" si="30"/>
        <v>173.27666666666667</v>
      </c>
      <c r="M80" s="55">
        <f t="shared" si="30"/>
        <v>173.27666666666667</v>
      </c>
      <c r="N80" s="55">
        <f t="shared" si="30"/>
        <v>173.27666666666667</v>
      </c>
      <c r="O80" s="56">
        <f t="shared" si="26"/>
        <v>2079.3200000000002</v>
      </c>
      <c r="Q80" s="9"/>
      <c r="R80" s="10"/>
    </row>
    <row r="81" spans="1:18" x14ac:dyDescent="0.3">
      <c r="A81" s="31">
        <f>+A80+5</f>
        <v>440610</v>
      </c>
      <c r="B81" s="8" t="s">
        <v>277</v>
      </c>
      <c r="C81" s="55">
        <v>514.52750000000003</v>
      </c>
      <c r="D81" s="55">
        <f>+C81</f>
        <v>514.52750000000003</v>
      </c>
      <c r="E81" s="55">
        <f t="shared" si="30"/>
        <v>514.52750000000003</v>
      </c>
      <c r="F81" s="55">
        <f t="shared" si="30"/>
        <v>514.52750000000003</v>
      </c>
      <c r="G81" s="55">
        <f t="shared" si="30"/>
        <v>514.52750000000003</v>
      </c>
      <c r="H81" s="55">
        <f t="shared" si="30"/>
        <v>514.52750000000003</v>
      </c>
      <c r="I81" s="55">
        <f t="shared" si="30"/>
        <v>514.52750000000003</v>
      </c>
      <c r="J81" s="55">
        <f t="shared" si="30"/>
        <v>514.52750000000003</v>
      </c>
      <c r="K81" s="55">
        <f t="shared" si="30"/>
        <v>514.52750000000003</v>
      </c>
      <c r="L81" s="55">
        <f t="shared" si="30"/>
        <v>514.52750000000003</v>
      </c>
      <c r="M81" s="55">
        <f t="shared" si="30"/>
        <v>514.52750000000003</v>
      </c>
      <c r="N81" s="55">
        <f t="shared" si="30"/>
        <v>514.52750000000003</v>
      </c>
      <c r="O81" s="56">
        <f t="shared" si="26"/>
        <v>6174.3300000000008</v>
      </c>
      <c r="Q81" s="9"/>
      <c r="R81" s="10"/>
    </row>
    <row r="82" spans="1:18" x14ac:dyDescent="0.3">
      <c r="A82" s="52">
        <v>4407</v>
      </c>
      <c r="B82" s="53" t="s">
        <v>278</v>
      </c>
      <c r="C82" s="54">
        <f>SUM(C83:C85)</f>
        <v>683.3366666666667</v>
      </c>
      <c r="D82" s="54">
        <f t="shared" ref="D82:N82" si="31">SUM(D83:D85)</f>
        <v>683.3366666666667</v>
      </c>
      <c r="E82" s="54">
        <f t="shared" si="31"/>
        <v>683.3366666666667</v>
      </c>
      <c r="F82" s="54">
        <f t="shared" si="31"/>
        <v>683.3366666666667</v>
      </c>
      <c r="G82" s="54">
        <f t="shared" si="31"/>
        <v>683.3366666666667</v>
      </c>
      <c r="H82" s="54">
        <f t="shared" si="31"/>
        <v>683.3366666666667</v>
      </c>
      <c r="I82" s="54">
        <f t="shared" si="31"/>
        <v>683.3366666666667</v>
      </c>
      <c r="J82" s="54">
        <f t="shared" si="31"/>
        <v>683.3366666666667</v>
      </c>
      <c r="K82" s="54">
        <f t="shared" si="31"/>
        <v>683.3366666666667</v>
      </c>
      <c r="L82" s="54">
        <f t="shared" si="31"/>
        <v>683.3366666666667</v>
      </c>
      <c r="M82" s="54">
        <f t="shared" si="31"/>
        <v>683.3366666666667</v>
      </c>
      <c r="N82" s="54">
        <f t="shared" si="31"/>
        <v>683.3366666666667</v>
      </c>
      <c r="O82" s="54">
        <f t="shared" si="26"/>
        <v>8200.0400000000027</v>
      </c>
      <c r="Q82" s="9"/>
      <c r="R82" s="10"/>
    </row>
    <row r="83" spans="1:18" x14ac:dyDescent="0.3">
      <c r="A83" s="31">
        <v>440705</v>
      </c>
      <c r="B83" s="8" t="s">
        <v>279</v>
      </c>
      <c r="C83" s="55">
        <v>0</v>
      </c>
      <c r="D83" s="55">
        <f>+C83</f>
        <v>0</v>
      </c>
      <c r="E83" s="55">
        <f t="shared" ref="E83:N84" si="32">+D83</f>
        <v>0</v>
      </c>
      <c r="F83" s="55">
        <f t="shared" si="32"/>
        <v>0</v>
      </c>
      <c r="G83" s="55">
        <f t="shared" si="32"/>
        <v>0</v>
      </c>
      <c r="H83" s="55">
        <f t="shared" si="32"/>
        <v>0</v>
      </c>
      <c r="I83" s="55">
        <f t="shared" si="32"/>
        <v>0</v>
      </c>
      <c r="J83" s="55">
        <f t="shared" si="32"/>
        <v>0</v>
      </c>
      <c r="K83" s="55">
        <f t="shared" si="32"/>
        <v>0</v>
      </c>
      <c r="L83" s="55">
        <f t="shared" si="32"/>
        <v>0</v>
      </c>
      <c r="M83" s="55">
        <f t="shared" si="32"/>
        <v>0</v>
      </c>
      <c r="N83" s="55">
        <f t="shared" si="32"/>
        <v>0</v>
      </c>
      <c r="O83" s="56">
        <f t="shared" si="26"/>
        <v>0</v>
      </c>
      <c r="Q83" s="9"/>
      <c r="R83" s="10"/>
    </row>
    <row r="84" spans="1:18" x14ac:dyDescent="0.3">
      <c r="A84" s="31">
        <f>+A83+5</f>
        <v>440710</v>
      </c>
      <c r="B84" s="8" t="s">
        <v>280</v>
      </c>
      <c r="C84" s="55">
        <v>183.33666666666667</v>
      </c>
      <c r="D84" s="55">
        <f>+C84</f>
        <v>183.33666666666667</v>
      </c>
      <c r="E84" s="55">
        <f t="shared" si="32"/>
        <v>183.33666666666667</v>
      </c>
      <c r="F84" s="55">
        <f t="shared" si="32"/>
        <v>183.33666666666667</v>
      </c>
      <c r="G84" s="55">
        <f t="shared" si="32"/>
        <v>183.33666666666667</v>
      </c>
      <c r="H84" s="55">
        <f t="shared" si="32"/>
        <v>183.33666666666667</v>
      </c>
      <c r="I84" s="55">
        <f t="shared" si="32"/>
        <v>183.33666666666667</v>
      </c>
      <c r="J84" s="55">
        <f t="shared" si="32"/>
        <v>183.33666666666667</v>
      </c>
      <c r="K84" s="55">
        <f t="shared" si="32"/>
        <v>183.33666666666667</v>
      </c>
      <c r="L84" s="55">
        <f t="shared" si="32"/>
        <v>183.33666666666667</v>
      </c>
      <c r="M84" s="55">
        <f t="shared" si="32"/>
        <v>183.33666666666667</v>
      </c>
      <c r="N84" s="55">
        <f t="shared" si="32"/>
        <v>183.33666666666667</v>
      </c>
      <c r="O84" s="56">
        <f t="shared" si="26"/>
        <v>2200.0399999999995</v>
      </c>
      <c r="Q84" s="9"/>
      <c r="R84" s="10"/>
    </row>
    <row r="85" spans="1:18" x14ac:dyDescent="0.3">
      <c r="A85" s="31">
        <v>440790</v>
      </c>
      <c r="B85" s="8" t="s">
        <v>83</v>
      </c>
      <c r="C85" s="55">
        <v>500</v>
      </c>
      <c r="D85" s="55">
        <f>+C85</f>
        <v>500</v>
      </c>
      <c r="E85" s="55">
        <f t="shared" ref="E85:N85" si="33">+D85</f>
        <v>500</v>
      </c>
      <c r="F85" s="55">
        <f t="shared" si="33"/>
        <v>500</v>
      </c>
      <c r="G85" s="55">
        <f t="shared" si="33"/>
        <v>500</v>
      </c>
      <c r="H85" s="55">
        <f t="shared" si="33"/>
        <v>500</v>
      </c>
      <c r="I85" s="55">
        <f t="shared" si="33"/>
        <v>500</v>
      </c>
      <c r="J85" s="55">
        <f t="shared" si="33"/>
        <v>500</v>
      </c>
      <c r="K85" s="55">
        <f t="shared" si="33"/>
        <v>500</v>
      </c>
      <c r="L85" s="55">
        <f t="shared" si="33"/>
        <v>500</v>
      </c>
      <c r="M85" s="55">
        <f t="shared" si="33"/>
        <v>500</v>
      </c>
      <c r="N85" s="55">
        <f t="shared" si="33"/>
        <v>500</v>
      </c>
      <c r="O85" s="56">
        <f t="shared" si="26"/>
        <v>6000</v>
      </c>
      <c r="Q85" s="9"/>
      <c r="R85" s="10"/>
    </row>
    <row r="86" spans="1:18" x14ac:dyDescent="0.3">
      <c r="A86" s="49">
        <v>45</v>
      </c>
      <c r="B86" s="50" t="s">
        <v>356</v>
      </c>
      <c r="C86" s="51">
        <f>+C87+C90+C93+C94</f>
        <v>6121.5</v>
      </c>
      <c r="D86" s="51">
        <f t="shared" ref="D86:N86" si="34">+D87+D90+D93+D94</f>
        <v>6121.5</v>
      </c>
      <c r="E86" s="51">
        <f t="shared" si="34"/>
        <v>6121.5</v>
      </c>
      <c r="F86" s="51">
        <f t="shared" si="34"/>
        <v>6121.5</v>
      </c>
      <c r="G86" s="51">
        <f t="shared" si="34"/>
        <v>6121.5</v>
      </c>
      <c r="H86" s="51">
        <f t="shared" si="34"/>
        <v>6121.5</v>
      </c>
      <c r="I86" s="51">
        <f t="shared" si="34"/>
        <v>6121.5</v>
      </c>
      <c r="J86" s="51">
        <f t="shared" si="34"/>
        <v>6121.5</v>
      </c>
      <c r="K86" s="51">
        <f t="shared" si="34"/>
        <v>6121.5</v>
      </c>
      <c r="L86" s="51">
        <f t="shared" si="34"/>
        <v>6121.5</v>
      </c>
      <c r="M86" s="51">
        <f t="shared" si="34"/>
        <v>6121.5</v>
      </c>
      <c r="N86" s="51">
        <f t="shared" si="34"/>
        <v>6121.5</v>
      </c>
      <c r="O86" s="51">
        <f t="shared" si="26"/>
        <v>73458</v>
      </c>
      <c r="Q86" s="9"/>
      <c r="R86" s="10"/>
    </row>
    <row r="87" spans="1:18" x14ac:dyDescent="0.3">
      <c r="A87" s="52">
        <v>4501</v>
      </c>
      <c r="B87" s="53" t="s">
        <v>281</v>
      </c>
      <c r="C87" s="54">
        <f>SUM(C88:C89)</f>
        <v>0</v>
      </c>
      <c r="D87" s="54">
        <f t="shared" ref="D87:N87" si="35">SUM(D88:D89)</f>
        <v>0</v>
      </c>
      <c r="E87" s="54">
        <f t="shared" si="35"/>
        <v>0</v>
      </c>
      <c r="F87" s="54">
        <f t="shared" si="35"/>
        <v>0</v>
      </c>
      <c r="G87" s="54">
        <f t="shared" si="35"/>
        <v>0</v>
      </c>
      <c r="H87" s="54">
        <f t="shared" si="35"/>
        <v>0</v>
      </c>
      <c r="I87" s="54">
        <f t="shared" si="35"/>
        <v>0</v>
      </c>
      <c r="J87" s="54">
        <f t="shared" si="35"/>
        <v>0</v>
      </c>
      <c r="K87" s="54">
        <f t="shared" si="35"/>
        <v>0</v>
      </c>
      <c r="L87" s="54">
        <f t="shared" si="35"/>
        <v>0</v>
      </c>
      <c r="M87" s="54">
        <f t="shared" si="35"/>
        <v>0</v>
      </c>
      <c r="N87" s="54">
        <f t="shared" si="35"/>
        <v>0</v>
      </c>
      <c r="O87" s="54">
        <f t="shared" si="26"/>
        <v>0</v>
      </c>
      <c r="Q87" s="9"/>
      <c r="R87" s="10"/>
    </row>
    <row r="88" spans="1:18" x14ac:dyDescent="0.3">
      <c r="A88" s="31">
        <v>450105</v>
      </c>
      <c r="B88" s="8" t="s">
        <v>282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6">
        <f t="shared" si="26"/>
        <v>0</v>
      </c>
      <c r="Q88" s="9"/>
      <c r="R88" s="10"/>
    </row>
    <row r="89" spans="1:18" x14ac:dyDescent="0.3">
      <c r="A89" s="31">
        <f>+A88+5</f>
        <v>450110</v>
      </c>
      <c r="B89" s="8" t="s">
        <v>283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6">
        <f t="shared" si="26"/>
        <v>0</v>
      </c>
      <c r="Q89" s="9"/>
      <c r="R89" s="10"/>
    </row>
    <row r="90" spans="1:18" x14ac:dyDescent="0.3">
      <c r="A90" s="52">
        <v>4502</v>
      </c>
      <c r="B90" s="53" t="s">
        <v>284</v>
      </c>
      <c r="C90" s="54">
        <f>SUM(C91:C92)</f>
        <v>4215.25</v>
      </c>
      <c r="D90" s="54">
        <f t="shared" ref="D90:N90" si="36">SUM(D91:D92)</f>
        <v>4215.25</v>
      </c>
      <c r="E90" s="54">
        <f t="shared" si="36"/>
        <v>4215.25</v>
      </c>
      <c r="F90" s="54">
        <f t="shared" si="36"/>
        <v>4215.25</v>
      </c>
      <c r="G90" s="54">
        <f t="shared" si="36"/>
        <v>4215.25</v>
      </c>
      <c r="H90" s="54">
        <f t="shared" si="36"/>
        <v>4215.25</v>
      </c>
      <c r="I90" s="54">
        <f t="shared" si="36"/>
        <v>4215.25</v>
      </c>
      <c r="J90" s="54">
        <f t="shared" si="36"/>
        <v>4215.25</v>
      </c>
      <c r="K90" s="54">
        <f t="shared" si="36"/>
        <v>4215.25</v>
      </c>
      <c r="L90" s="54">
        <f t="shared" si="36"/>
        <v>4215.25</v>
      </c>
      <c r="M90" s="54">
        <f t="shared" si="36"/>
        <v>4215.25</v>
      </c>
      <c r="N90" s="54">
        <f t="shared" si="36"/>
        <v>4215.25</v>
      </c>
      <c r="O90" s="54">
        <f t="shared" si="26"/>
        <v>50583</v>
      </c>
      <c r="Q90" s="9"/>
      <c r="R90" s="10"/>
    </row>
    <row r="91" spans="1:18" x14ac:dyDescent="0.3">
      <c r="A91" s="31">
        <v>450205</v>
      </c>
      <c r="B91" s="8" t="s">
        <v>285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6">
        <f t="shared" si="26"/>
        <v>0</v>
      </c>
      <c r="Q91" s="9"/>
      <c r="R91" s="10"/>
    </row>
    <row r="92" spans="1:18" x14ac:dyDescent="0.3">
      <c r="A92" s="31">
        <v>450210</v>
      </c>
      <c r="B92" s="8" t="s">
        <v>286</v>
      </c>
      <c r="C92" s="55">
        <v>4215.25</v>
      </c>
      <c r="D92" s="55">
        <f>+C92</f>
        <v>4215.25</v>
      </c>
      <c r="E92" s="55">
        <f t="shared" ref="E92:N92" si="37">+D92</f>
        <v>4215.25</v>
      </c>
      <c r="F92" s="55">
        <f t="shared" si="37"/>
        <v>4215.25</v>
      </c>
      <c r="G92" s="55">
        <f t="shared" si="37"/>
        <v>4215.25</v>
      </c>
      <c r="H92" s="55">
        <f t="shared" si="37"/>
        <v>4215.25</v>
      </c>
      <c r="I92" s="55">
        <f t="shared" si="37"/>
        <v>4215.25</v>
      </c>
      <c r="J92" s="55">
        <f t="shared" si="37"/>
        <v>4215.25</v>
      </c>
      <c r="K92" s="55">
        <f t="shared" si="37"/>
        <v>4215.25</v>
      </c>
      <c r="L92" s="55">
        <f t="shared" si="37"/>
        <v>4215.25</v>
      </c>
      <c r="M92" s="55">
        <f t="shared" si="37"/>
        <v>4215.25</v>
      </c>
      <c r="N92" s="55">
        <f t="shared" si="37"/>
        <v>4215.25</v>
      </c>
      <c r="O92" s="56">
        <f t="shared" si="26"/>
        <v>50583</v>
      </c>
      <c r="Q92" s="9"/>
      <c r="R92" s="10"/>
    </row>
    <row r="93" spans="1:18" x14ac:dyDescent="0.3">
      <c r="A93" s="52">
        <v>4503</v>
      </c>
      <c r="B93" s="53" t="s">
        <v>287</v>
      </c>
      <c r="C93" s="54">
        <v>0</v>
      </c>
      <c r="D93" s="54">
        <v>0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f t="shared" si="26"/>
        <v>0</v>
      </c>
      <c r="Q93" s="9"/>
      <c r="R93" s="10"/>
    </row>
    <row r="94" spans="1:18" x14ac:dyDescent="0.3">
      <c r="A94" s="52">
        <v>4504</v>
      </c>
      <c r="B94" s="53" t="s">
        <v>357</v>
      </c>
      <c r="C94" s="54">
        <v>1906.25</v>
      </c>
      <c r="D94" s="54">
        <f>+C94</f>
        <v>1906.25</v>
      </c>
      <c r="E94" s="54">
        <f t="shared" ref="E94:N94" si="38">+D94</f>
        <v>1906.25</v>
      </c>
      <c r="F94" s="54">
        <f t="shared" si="38"/>
        <v>1906.25</v>
      </c>
      <c r="G94" s="54">
        <f t="shared" si="38"/>
        <v>1906.25</v>
      </c>
      <c r="H94" s="54">
        <f t="shared" si="38"/>
        <v>1906.25</v>
      </c>
      <c r="I94" s="54">
        <f t="shared" si="38"/>
        <v>1906.25</v>
      </c>
      <c r="J94" s="54">
        <f t="shared" si="38"/>
        <v>1906.25</v>
      </c>
      <c r="K94" s="54">
        <f t="shared" si="38"/>
        <v>1906.25</v>
      </c>
      <c r="L94" s="54">
        <f t="shared" si="38"/>
        <v>1906.25</v>
      </c>
      <c r="M94" s="54">
        <f t="shared" si="38"/>
        <v>1906.25</v>
      </c>
      <c r="N94" s="54">
        <f t="shared" si="38"/>
        <v>1906.25</v>
      </c>
      <c r="O94" s="54">
        <f t="shared" si="26"/>
        <v>22875</v>
      </c>
      <c r="Q94" s="9"/>
      <c r="R94" s="10"/>
    </row>
    <row r="95" spans="1:18" x14ac:dyDescent="0.3">
      <c r="A95" s="49">
        <v>46</v>
      </c>
      <c r="B95" s="50" t="s">
        <v>288</v>
      </c>
      <c r="C95" s="51">
        <f>+C96</f>
        <v>7423.9522919999999</v>
      </c>
      <c r="D95" s="51">
        <f t="shared" ref="D95:N95" si="39">+D96</f>
        <v>7423.9522919999999</v>
      </c>
      <c r="E95" s="51">
        <f t="shared" si="39"/>
        <v>7423.9522919999999</v>
      </c>
      <c r="F95" s="51">
        <f t="shared" si="39"/>
        <v>7423.9522919999999</v>
      </c>
      <c r="G95" s="51">
        <f t="shared" si="39"/>
        <v>7423.9522919999999</v>
      </c>
      <c r="H95" s="51">
        <f t="shared" si="39"/>
        <v>7423.9522919999999</v>
      </c>
      <c r="I95" s="51">
        <f t="shared" si="39"/>
        <v>7423.9522919999999</v>
      </c>
      <c r="J95" s="51">
        <f t="shared" si="39"/>
        <v>7423.9522919999999</v>
      </c>
      <c r="K95" s="51">
        <f t="shared" si="39"/>
        <v>7423.9522919999999</v>
      </c>
      <c r="L95" s="51">
        <f t="shared" si="39"/>
        <v>7423.9522919999999</v>
      </c>
      <c r="M95" s="51">
        <f t="shared" si="39"/>
        <v>7423.9522919999999</v>
      </c>
      <c r="N95" s="51">
        <f t="shared" si="39"/>
        <v>7423.9414919999999</v>
      </c>
      <c r="O95" s="51">
        <f t="shared" si="26"/>
        <v>89087.416704000003</v>
      </c>
      <c r="Q95" s="9"/>
      <c r="R95" s="10"/>
    </row>
    <row r="96" spans="1:18" x14ac:dyDescent="0.3">
      <c r="A96" s="52">
        <v>4601</v>
      </c>
      <c r="B96" s="53" t="s">
        <v>289</v>
      </c>
      <c r="C96" s="54">
        <f>SUM(C97:C99)</f>
        <v>7423.9522919999999</v>
      </c>
      <c r="D96" s="54">
        <f t="shared" ref="D96:N96" si="40">SUM(D97:D99)</f>
        <v>7423.9522919999999</v>
      </c>
      <c r="E96" s="54">
        <f t="shared" si="40"/>
        <v>7423.9522919999999</v>
      </c>
      <c r="F96" s="54">
        <f t="shared" si="40"/>
        <v>7423.9522919999999</v>
      </c>
      <c r="G96" s="54">
        <f t="shared" si="40"/>
        <v>7423.9522919999999</v>
      </c>
      <c r="H96" s="54">
        <f t="shared" si="40"/>
        <v>7423.9522919999999</v>
      </c>
      <c r="I96" s="54">
        <f t="shared" si="40"/>
        <v>7423.9522919999999</v>
      </c>
      <c r="J96" s="54">
        <f t="shared" si="40"/>
        <v>7423.9522919999999</v>
      </c>
      <c r="K96" s="54">
        <f t="shared" si="40"/>
        <v>7423.9522919999999</v>
      </c>
      <c r="L96" s="54">
        <f t="shared" si="40"/>
        <v>7423.9522919999999</v>
      </c>
      <c r="M96" s="54">
        <f t="shared" si="40"/>
        <v>7423.9522919999999</v>
      </c>
      <c r="N96" s="54">
        <f t="shared" si="40"/>
        <v>7423.9414919999999</v>
      </c>
      <c r="O96" s="54">
        <f t="shared" si="26"/>
        <v>89087.416704000003</v>
      </c>
      <c r="Q96" s="9"/>
      <c r="R96" s="10"/>
    </row>
    <row r="97" spans="1:18" x14ac:dyDescent="0.3">
      <c r="A97" s="31">
        <v>460105</v>
      </c>
      <c r="B97" s="8" t="s">
        <v>290</v>
      </c>
      <c r="C97" s="55">
        <f>(C47+C53+C54+C55+C56+C58+C60+C64+C65+C69+C75+C76+C77+C80+C81+C84+C85+C83)*12%</f>
        <v>2885.5922920000003</v>
      </c>
      <c r="D97" s="55">
        <f t="shared" ref="D97:N97" si="41">(D47+D53+D54+D55+D56+D58+D60+D64+D65+D69+D75+D76+D77+D80+D81+D84+D85+D83)*12%</f>
        <v>2885.5922920000003</v>
      </c>
      <c r="E97" s="55">
        <f t="shared" si="41"/>
        <v>2885.5922920000003</v>
      </c>
      <c r="F97" s="55">
        <f t="shared" si="41"/>
        <v>2885.5922920000003</v>
      </c>
      <c r="G97" s="55">
        <f t="shared" si="41"/>
        <v>2885.5922920000003</v>
      </c>
      <c r="H97" s="55">
        <f t="shared" si="41"/>
        <v>2885.5922920000003</v>
      </c>
      <c r="I97" s="55">
        <f t="shared" si="41"/>
        <v>2885.5922920000003</v>
      </c>
      <c r="J97" s="55">
        <f t="shared" si="41"/>
        <v>2885.5922920000003</v>
      </c>
      <c r="K97" s="55">
        <f t="shared" si="41"/>
        <v>2885.5922920000003</v>
      </c>
      <c r="L97" s="55">
        <f t="shared" si="41"/>
        <v>2885.5922920000003</v>
      </c>
      <c r="M97" s="55">
        <f t="shared" si="41"/>
        <v>2885.5922920000003</v>
      </c>
      <c r="N97" s="55">
        <f t="shared" si="41"/>
        <v>2885.5814919999998</v>
      </c>
      <c r="O97" s="56">
        <f t="shared" si="26"/>
        <v>34627.096704000011</v>
      </c>
      <c r="Q97" s="9"/>
      <c r="R97" s="10"/>
    </row>
    <row r="98" spans="1:18" x14ac:dyDescent="0.3">
      <c r="A98" s="31">
        <f>+A97+5</f>
        <v>460110</v>
      </c>
      <c r="B98" s="8" t="s">
        <v>291</v>
      </c>
      <c r="C98" s="55">
        <v>4363.3599999999997</v>
      </c>
      <c r="D98" s="55">
        <f>+C98</f>
        <v>4363.3599999999997</v>
      </c>
      <c r="E98" s="55">
        <f t="shared" ref="E98:N99" si="42">+D98</f>
        <v>4363.3599999999997</v>
      </c>
      <c r="F98" s="55">
        <f t="shared" si="42"/>
        <v>4363.3599999999997</v>
      </c>
      <c r="G98" s="55">
        <f t="shared" si="42"/>
        <v>4363.3599999999997</v>
      </c>
      <c r="H98" s="55">
        <f t="shared" si="42"/>
        <v>4363.3599999999997</v>
      </c>
      <c r="I98" s="55">
        <f t="shared" si="42"/>
        <v>4363.3599999999997</v>
      </c>
      <c r="J98" s="55">
        <f t="shared" si="42"/>
        <v>4363.3599999999997</v>
      </c>
      <c r="K98" s="55">
        <f t="shared" si="42"/>
        <v>4363.3599999999997</v>
      </c>
      <c r="L98" s="55">
        <f t="shared" si="42"/>
        <v>4363.3599999999997</v>
      </c>
      <c r="M98" s="55">
        <f t="shared" si="42"/>
        <v>4363.3599999999997</v>
      </c>
      <c r="N98" s="55">
        <f t="shared" si="42"/>
        <v>4363.3599999999997</v>
      </c>
      <c r="O98" s="56">
        <f t="shared" si="26"/>
        <v>52360.32</v>
      </c>
      <c r="Q98" s="9"/>
      <c r="R98" s="10"/>
    </row>
    <row r="99" spans="1:18" x14ac:dyDescent="0.3">
      <c r="A99" s="31">
        <v>460190</v>
      </c>
      <c r="B99" s="8" t="s">
        <v>83</v>
      </c>
      <c r="C99" s="61">
        <v>175</v>
      </c>
      <c r="D99" s="55">
        <f>+C99</f>
        <v>175</v>
      </c>
      <c r="E99" s="55">
        <f t="shared" si="42"/>
        <v>175</v>
      </c>
      <c r="F99" s="55">
        <f t="shared" si="42"/>
        <v>175</v>
      </c>
      <c r="G99" s="55">
        <f t="shared" si="42"/>
        <v>175</v>
      </c>
      <c r="H99" s="55">
        <f t="shared" si="42"/>
        <v>175</v>
      </c>
      <c r="I99" s="55">
        <f t="shared" si="42"/>
        <v>175</v>
      </c>
      <c r="J99" s="55">
        <f t="shared" si="42"/>
        <v>175</v>
      </c>
      <c r="K99" s="55">
        <f t="shared" si="42"/>
        <v>175</v>
      </c>
      <c r="L99" s="55">
        <f t="shared" si="42"/>
        <v>175</v>
      </c>
      <c r="M99" s="55">
        <f t="shared" si="42"/>
        <v>175</v>
      </c>
      <c r="N99" s="55">
        <f t="shared" si="42"/>
        <v>175</v>
      </c>
      <c r="O99" s="56">
        <f t="shared" si="26"/>
        <v>2100</v>
      </c>
      <c r="Q99" s="9"/>
      <c r="R99" s="10"/>
    </row>
    <row r="100" spans="1:18" x14ac:dyDescent="0.3">
      <c r="A100" s="49">
        <v>47</v>
      </c>
      <c r="B100" s="50" t="s">
        <v>292</v>
      </c>
      <c r="C100" s="51">
        <f>+C101+C108+C111+C115+C120+C126+C129+C136</f>
        <v>8145.1783611111114</v>
      </c>
      <c r="D100" s="51">
        <f t="shared" ref="D100:N100" si="43">+D101+D108+D111+D115+D120+D126+D129+D136</f>
        <v>8132.0183611111115</v>
      </c>
      <c r="E100" s="51">
        <f t="shared" si="43"/>
        <v>8098.6286111111112</v>
      </c>
      <c r="F100" s="51">
        <f t="shared" si="43"/>
        <v>8071.661944444445</v>
      </c>
      <c r="G100" s="51">
        <f t="shared" si="43"/>
        <v>8071.621944444445</v>
      </c>
      <c r="H100" s="51">
        <f t="shared" si="43"/>
        <v>8071.621944444445</v>
      </c>
      <c r="I100" s="51">
        <f t="shared" si="43"/>
        <v>8039.121944444445</v>
      </c>
      <c r="J100" s="51">
        <f t="shared" si="43"/>
        <v>8013.6498611111119</v>
      </c>
      <c r="K100" s="51">
        <f t="shared" si="43"/>
        <v>7982.9498611111121</v>
      </c>
      <c r="L100" s="51">
        <f t="shared" si="43"/>
        <v>7982.9498611111121</v>
      </c>
      <c r="M100" s="51">
        <f t="shared" si="43"/>
        <v>7982.9498611111121</v>
      </c>
      <c r="N100" s="51">
        <f t="shared" si="43"/>
        <v>7830.201250000001</v>
      </c>
      <c r="O100" s="51">
        <f t="shared" si="26"/>
        <v>96422.553805555552</v>
      </c>
      <c r="Q100" s="9"/>
      <c r="R100" s="10"/>
    </row>
    <row r="101" spans="1:18" x14ac:dyDescent="0.3">
      <c r="A101" s="52">
        <v>4701</v>
      </c>
      <c r="B101" s="53" t="s">
        <v>293</v>
      </c>
      <c r="C101" s="54">
        <f>SUM(C102:C107)</f>
        <v>4111.7516944444442</v>
      </c>
      <c r="D101" s="54">
        <f t="shared" ref="D101:N101" si="44">SUM(D102:D107)</f>
        <v>4098.5916944444443</v>
      </c>
      <c r="E101" s="54">
        <f t="shared" si="44"/>
        <v>4065.2019444444441</v>
      </c>
      <c r="F101" s="54">
        <f t="shared" si="44"/>
        <v>4038.2352777777778</v>
      </c>
      <c r="G101" s="54">
        <f t="shared" si="44"/>
        <v>4038.1952777777778</v>
      </c>
      <c r="H101" s="54">
        <f t="shared" si="44"/>
        <v>4038.1952777777778</v>
      </c>
      <c r="I101" s="54">
        <f t="shared" si="44"/>
        <v>4038.1952777777778</v>
      </c>
      <c r="J101" s="54">
        <f t="shared" si="44"/>
        <v>4012.7231944444447</v>
      </c>
      <c r="K101" s="54">
        <f t="shared" si="44"/>
        <v>3982.0231944444449</v>
      </c>
      <c r="L101" s="54">
        <f t="shared" si="44"/>
        <v>3982.0231944444449</v>
      </c>
      <c r="M101" s="54">
        <f t="shared" si="44"/>
        <v>3982.0231944444449</v>
      </c>
      <c r="N101" s="54">
        <f t="shared" si="44"/>
        <v>3979.2745833333338</v>
      </c>
      <c r="O101" s="54">
        <f t="shared" si="26"/>
        <v>48366.433805555556</v>
      </c>
      <c r="Q101" s="9"/>
      <c r="R101" s="10"/>
    </row>
    <row r="102" spans="1:18" x14ac:dyDescent="0.3">
      <c r="A102" s="31">
        <v>470105</v>
      </c>
      <c r="B102" s="8" t="s">
        <v>294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6">
        <f t="shared" si="26"/>
        <v>0</v>
      </c>
      <c r="Q102" s="9"/>
      <c r="R102" s="10"/>
    </row>
    <row r="103" spans="1:18" x14ac:dyDescent="0.3">
      <c r="A103" s="31">
        <f>+A102+5</f>
        <v>470110</v>
      </c>
      <c r="B103" s="8" t="s">
        <v>295</v>
      </c>
      <c r="C103" s="55">
        <v>1658.7791666666667</v>
      </c>
      <c r="D103" s="55">
        <v>1658.7791666666667</v>
      </c>
      <c r="E103" s="55">
        <v>1658.7791666666667</v>
      </c>
      <c r="F103" s="55">
        <v>1658.7791666666667</v>
      </c>
      <c r="G103" s="55">
        <v>1658.7791666666667</v>
      </c>
      <c r="H103" s="55">
        <v>1658.7791666666667</v>
      </c>
      <c r="I103" s="55">
        <v>1658.7791666666667</v>
      </c>
      <c r="J103" s="55">
        <v>1658.7791666666667</v>
      </c>
      <c r="K103" s="55">
        <v>1658.7791666666667</v>
      </c>
      <c r="L103" s="55">
        <v>1658.7791666666667</v>
      </c>
      <c r="M103" s="55">
        <v>1658.7791666666667</v>
      </c>
      <c r="N103" s="55">
        <v>1658.7791666666667</v>
      </c>
      <c r="O103" s="56">
        <f t="shared" si="26"/>
        <v>19905.350000000002</v>
      </c>
      <c r="Q103" s="9"/>
      <c r="R103" s="10"/>
    </row>
    <row r="104" spans="1:18" x14ac:dyDescent="0.3">
      <c r="A104" s="31">
        <f>+A103+5</f>
        <v>470115</v>
      </c>
      <c r="B104" s="8" t="s">
        <v>296</v>
      </c>
      <c r="C104" s="55">
        <v>183.26508333333325</v>
      </c>
      <c r="D104" s="55">
        <v>170.10508333333323</v>
      </c>
      <c r="E104" s="55">
        <v>137.78674999999996</v>
      </c>
      <c r="F104" s="55">
        <v>112.97008333333336</v>
      </c>
      <c r="G104" s="55">
        <v>112.93008333333337</v>
      </c>
      <c r="H104" s="55">
        <v>112.93008333333337</v>
      </c>
      <c r="I104" s="55">
        <v>112.93008333333337</v>
      </c>
      <c r="J104" s="55">
        <v>112.93008333333337</v>
      </c>
      <c r="K104" s="55">
        <v>112.93008333333337</v>
      </c>
      <c r="L104" s="55">
        <v>112.93008333333337</v>
      </c>
      <c r="M104" s="55">
        <v>112.93008333333337</v>
      </c>
      <c r="N104" s="55">
        <v>112.93008333333337</v>
      </c>
      <c r="O104" s="56">
        <f t="shared" si="26"/>
        <v>1507.567666666667</v>
      </c>
      <c r="Q104" s="9"/>
      <c r="R104" s="10"/>
    </row>
    <row r="105" spans="1:18" x14ac:dyDescent="0.3">
      <c r="A105" s="31">
        <f>+A104+5</f>
        <v>470120</v>
      </c>
      <c r="B105" s="8" t="s">
        <v>297</v>
      </c>
      <c r="C105" s="55">
        <v>320.06397222222216</v>
      </c>
      <c r="D105" s="55">
        <v>320.06397222222216</v>
      </c>
      <c r="E105" s="55">
        <v>318.9925555555555</v>
      </c>
      <c r="F105" s="55">
        <v>316.84255555555546</v>
      </c>
      <c r="G105" s="55">
        <v>316.84255555555546</v>
      </c>
      <c r="H105" s="55">
        <v>316.84255555555546</v>
      </c>
      <c r="I105" s="55">
        <v>316.84255555555546</v>
      </c>
      <c r="J105" s="55">
        <v>291.37047222222213</v>
      </c>
      <c r="K105" s="55">
        <v>260.6704722222222</v>
      </c>
      <c r="L105" s="55">
        <v>260.6704722222222</v>
      </c>
      <c r="M105" s="55">
        <v>260.6704722222222</v>
      </c>
      <c r="N105" s="55">
        <v>260.6704722222222</v>
      </c>
      <c r="O105" s="56">
        <f t="shared" si="26"/>
        <v>3560.5430833333321</v>
      </c>
      <c r="Q105" s="9"/>
      <c r="R105" s="10"/>
    </row>
    <row r="106" spans="1:18" x14ac:dyDescent="0.3">
      <c r="A106" s="31">
        <f>+A105+5</f>
        <v>470125</v>
      </c>
      <c r="B106" s="8" t="s">
        <v>298</v>
      </c>
      <c r="C106" s="55">
        <v>1949.6434722222223</v>
      </c>
      <c r="D106" s="55">
        <v>1949.6434722222223</v>
      </c>
      <c r="E106" s="55">
        <v>1949.6434722222223</v>
      </c>
      <c r="F106" s="55">
        <v>1949.6434722222223</v>
      </c>
      <c r="G106" s="55">
        <v>1949.6434722222223</v>
      </c>
      <c r="H106" s="55">
        <v>1949.6434722222223</v>
      </c>
      <c r="I106" s="55">
        <v>1949.6434722222223</v>
      </c>
      <c r="J106" s="55">
        <v>1949.6434722222223</v>
      </c>
      <c r="K106" s="55">
        <v>1949.6434722222223</v>
      </c>
      <c r="L106" s="55">
        <v>1949.6434722222223</v>
      </c>
      <c r="M106" s="55">
        <v>1949.6434722222223</v>
      </c>
      <c r="N106" s="55">
        <v>1946.8948611111111</v>
      </c>
      <c r="O106" s="56">
        <f t="shared" si="26"/>
        <v>23392.973055555558</v>
      </c>
      <c r="Q106" s="9"/>
      <c r="R106" s="10"/>
    </row>
    <row r="107" spans="1:18" x14ac:dyDescent="0.3">
      <c r="A107" s="31">
        <f>+A106+5</f>
        <v>470130</v>
      </c>
      <c r="B107" s="8" t="s">
        <v>299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6">
        <f t="shared" si="26"/>
        <v>0</v>
      </c>
      <c r="Q107" s="9"/>
      <c r="R107" s="10"/>
    </row>
    <row r="108" spans="1:18" x14ac:dyDescent="0.3">
      <c r="A108" s="52">
        <v>4702</v>
      </c>
      <c r="B108" s="53" t="s">
        <v>300</v>
      </c>
      <c r="C108" s="54">
        <f>SUM(C109:C110)</f>
        <v>650.16666666666674</v>
      </c>
      <c r="D108" s="54">
        <f t="shared" ref="D108:N108" si="45">SUM(D109:D110)</f>
        <v>650.16666666666674</v>
      </c>
      <c r="E108" s="54">
        <f t="shared" si="45"/>
        <v>650.16666666666674</v>
      </c>
      <c r="F108" s="54">
        <f t="shared" si="45"/>
        <v>650.16666666666674</v>
      </c>
      <c r="G108" s="54">
        <f t="shared" si="45"/>
        <v>650.16666666666674</v>
      </c>
      <c r="H108" s="54">
        <f t="shared" si="45"/>
        <v>650.16666666666674</v>
      </c>
      <c r="I108" s="54">
        <f t="shared" si="45"/>
        <v>617.66666666666674</v>
      </c>
      <c r="J108" s="54">
        <f t="shared" si="45"/>
        <v>617.66666666666674</v>
      </c>
      <c r="K108" s="54">
        <f t="shared" si="45"/>
        <v>617.66666666666674</v>
      </c>
      <c r="L108" s="54">
        <f t="shared" si="45"/>
        <v>617.66666666666674</v>
      </c>
      <c r="M108" s="54">
        <f t="shared" si="45"/>
        <v>617.66666666666674</v>
      </c>
      <c r="N108" s="54">
        <f t="shared" si="45"/>
        <v>467.66666666666669</v>
      </c>
      <c r="O108" s="54">
        <f t="shared" si="26"/>
        <v>7457.0000000000027</v>
      </c>
      <c r="Q108" s="9"/>
      <c r="R108" s="10"/>
    </row>
    <row r="109" spans="1:18" x14ac:dyDescent="0.3">
      <c r="A109" s="31">
        <v>470205</v>
      </c>
      <c r="B109" s="8" t="s">
        <v>301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6">
        <f t="shared" si="26"/>
        <v>0</v>
      </c>
      <c r="Q109" s="9"/>
      <c r="R109" s="10"/>
    </row>
    <row r="110" spans="1:18" x14ac:dyDescent="0.3">
      <c r="A110" s="31">
        <f>+A109+5</f>
        <v>470210</v>
      </c>
      <c r="B110" s="8" t="s">
        <v>302</v>
      </c>
      <c r="C110" s="55">
        <v>650.16666666666674</v>
      </c>
      <c r="D110" s="55">
        <v>650.16666666666674</v>
      </c>
      <c r="E110" s="55">
        <v>650.16666666666674</v>
      </c>
      <c r="F110" s="55">
        <v>650.16666666666674</v>
      </c>
      <c r="G110" s="55">
        <v>650.16666666666674</v>
      </c>
      <c r="H110" s="55">
        <v>650.16666666666674</v>
      </c>
      <c r="I110" s="55">
        <v>617.66666666666674</v>
      </c>
      <c r="J110" s="55">
        <v>617.66666666666674</v>
      </c>
      <c r="K110" s="55">
        <v>617.66666666666674</v>
      </c>
      <c r="L110" s="55">
        <v>617.66666666666674</v>
      </c>
      <c r="M110" s="55">
        <v>617.66666666666674</v>
      </c>
      <c r="N110" s="55">
        <v>467.66666666666669</v>
      </c>
      <c r="O110" s="56">
        <f t="shared" si="26"/>
        <v>7457.0000000000027</v>
      </c>
      <c r="Q110" s="9"/>
      <c r="R110" s="10"/>
    </row>
    <row r="111" spans="1:18" x14ac:dyDescent="0.3">
      <c r="A111" s="52">
        <v>4703</v>
      </c>
      <c r="B111" s="53" t="s">
        <v>303</v>
      </c>
      <c r="C111" s="54">
        <f>SUM(C112:C114)</f>
        <v>0</v>
      </c>
      <c r="D111" s="54">
        <f t="shared" ref="D111:O111" si="46">SUM(D112:D114)</f>
        <v>0</v>
      </c>
      <c r="E111" s="54">
        <f t="shared" si="46"/>
        <v>0</v>
      </c>
      <c r="F111" s="54">
        <f t="shared" si="46"/>
        <v>0</v>
      </c>
      <c r="G111" s="54">
        <f t="shared" si="46"/>
        <v>0</v>
      </c>
      <c r="H111" s="54">
        <f t="shared" si="46"/>
        <v>0</v>
      </c>
      <c r="I111" s="54">
        <f t="shared" si="46"/>
        <v>0</v>
      </c>
      <c r="J111" s="54">
        <f t="shared" si="46"/>
        <v>0</v>
      </c>
      <c r="K111" s="54">
        <f t="shared" si="46"/>
        <v>0</v>
      </c>
      <c r="L111" s="54">
        <f t="shared" si="46"/>
        <v>0</v>
      </c>
      <c r="M111" s="54">
        <f t="shared" si="46"/>
        <v>0</v>
      </c>
      <c r="N111" s="54">
        <f t="shared" si="46"/>
        <v>0</v>
      </c>
      <c r="O111" s="54">
        <f t="shared" si="46"/>
        <v>0</v>
      </c>
      <c r="Q111" s="9"/>
      <c r="R111" s="10"/>
    </row>
    <row r="112" spans="1:18" x14ac:dyDescent="0.3">
      <c r="A112" s="31">
        <v>47030001</v>
      </c>
      <c r="B112" s="8" t="s">
        <v>378</v>
      </c>
      <c r="C112" s="55">
        <v>0</v>
      </c>
      <c r="D112" s="55">
        <v>0</v>
      </c>
      <c r="E112" s="55">
        <v>0</v>
      </c>
      <c r="F112" s="55">
        <v>0</v>
      </c>
      <c r="G112" s="55">
        <v>0</v>
      </c>
      <c r="H112" s="55">
        <v>0</v>
      </c>
      <c r="I112" s="55">
        <v>0</v>
      </c>
      <c r="J112" s="55">
        <v>0</v>
      </c>
      <c r="K112" s="55">
        <v>0</v>
      </c>
      <c r="L112" s="55">
        <v>0</v>
      </c>
      <c r="M112" s="55">
        <v>0</v>
      </c>
      <c r="N112" s="55">
        <v>0</v>
      </c>
      <c r="O112" s="56">
        <f t="shared" si="26"/>
        <v>0</v>
      </c>
      <c r="Q112" s="9"/>
      <c r="R112" s="10"/>
    </row>
    <row r="113" spans="1:18" x14ac:dyDescent="0.3">
      <c r="A113" s="31">
        <v>47030002</v>
      </c>
      <c r="B113" s="8" t="s">
        <v>379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6">
        <f t="shared" ref="O113" si="47">+SUM(C113:N113)</f>
        <v>0</v>
      </c>
      <c r="Q113" s="9"/>
      <c r="R113" s="10"/>
    </row>
    <row r="114" spans="1:18" x14ac:dyDescent="0.3">
      <c r="A114" s="31">
        <v>470390</v>
      </c>
      <c r="B114" s="8" t="s">
        <v>304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6">
        <f t="shared" si="26"/>
        <v>0</v>
      </c>
      <c r="Q114" s="9"/>
      <c r="R114" s="10"/>
    </row>
    <row r="115" spans="1:18" x14ac:dyDescent="0.3">
      <c r="A115" s="52">
        <v>4704</v>
      </c>
      <c r="B115" s="53" t="s">
        <v>305</v>
      </c>
      <c r="C115" s="54">
        <f>SUM(C116:C119)</f>
        <v>3383.26</v>
      </c>
      <c r="D115" s="54">
        <f t="shared" ref="D115:N115" si="48">SUM(D116:D119)</f>
        <v>3383.26</v>
      </c>
      <c r="E115" s="54">
        <f t="shared" si="48"/>
        <v>3383.26</v>
      </c>
      <c r="F115" s="54">
        <f t="shared" si="48"/>
        <v>3383.26</v>
      </c>
      <c r="G115" s="54">
        <f t="shared" si="48"/>
        <v>3383.26</v>
      </c>
      <c r="H115" s="54">
        <f t="shared" si="48"/>
        <v>3383.26</v>
      </c>
      <c r="I115" s="54">
        <f t="shared" si="48"/>
        <v>3383.26</v>
      </c>
      <c r="J115" s="54">
        <f t="shared" si="48"/>
        <v>3383.26</v>
      </c>
      <c r="K115" s="54">
        <f t="shared" si="48"/>
        <v>3383.26</v>
      </c>
      <c r="L115" s="54">
        <f t="shared" si="48"/>
        <v>3383.26</v>
      </c>
      <c r="M115" s="54">
        <f t="shared" si="48"/>
        <v>3383.26</v>
      </c>
      <c r="N115" s="54">
        <f t="shared" si="48"/>
        <v>3383.26</v>
      </c>
      <c r="O115" s="54">
        <f t="shared" si="26"/>
        <v>40599.120000000017</v>
      </c>
      <c r="Q115" s="9"/>
      <c r="R115" s="10"/>
    </row>
    <row r="116" spans="1:18" x14ac:dyDescent="0.3">
      <c r="A116" s="31">
        <v>470405</v>
      </c>
      <c r="B116" s="8" t="s">
        <v>306</v>
      </c>
      <c r="C116" s="55">
        <v>0</v>
      </c>
      <c r="D116" s="55">
        <f>+C116</f>
        <v>0</v>
      </c>
      <c r="E116" s="55">
        <f t="shared" ref="E116:N116" si="49">+D116</f>
        <v>0</v>
      </c>
      <c r="F116" s="55">
        <f t="shared" si="49"/>
        <v>0</v>
      </c>
      <c r="G116" s="55">
        <f t="shared" si="49"/>
        <v>0</v>
      </c>
      <c r="H116" s="55">
        <f t="shared" si="49"/>
        <v>0</v>
      </c>
      <c r="I116" s="55">
        <f t="shared" si="49"/>
        <v>0</v>
      </c>
      <c r="J116" s="55">
        <f t="shared" si="49"/>
        <v>0</v>
      </c>
      <c r="K116" s="55">
        <f t="shared" si="49"/>
        <v>0</v>
      </c>
      <c r="L116" s="55">
        <f t="shared" si="49"/>
        <v>0</v>
      </c>
      <c r="M116" s="55">
        <f t="shared" si="49"/>
        <v>0</v>
      </c>
      <c r="N116" s="55">
        <f t="shared" si="49"/>
        <v>0</v>
      </c>
      <c r="O116" s="56">
        <f t="shared" si="26"/>
        <v>0</v>
      </c>
      <c r="Q116" s="9"/>
      <c r="R116" s="10"/>
    </row>
    <row r="117" spans="1:18" x14ac:dyDescent="0.3">
      <c r="A117" s="31">
        <f>+A116+5</f>
        <v>470410</v>
      </c>
      <c r="B117" s="8" t="s">
        <v>307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6">
        <f t="shared" si="26"/>
        <v>0</v>
      </c>
      <c r="Q117" s="9"/>
      <c r="R117" s="10"/>
    </row>
    <row r="118" spans="1:18" x14ac:dyDescent="0.3">
      <c r="A118" s="31">
        <f>+A117+5</f>
        <v>470415</v>
      </c>
      <c r="B118" s="8" t="s">
        <v>308</v>
      </c>
      <c r="C118" s="55">
        <v>0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5">
        <v>0</v>
      </c>
      <c r="J118" s="55">
        <v>0</v>
      </c>
      <c r="K118" s="55">
        <v>0</v>
      </c>
      <c r="L118" s="55">
        <v>0</v>
      </c>
      <c r="M118" s="55">
        <v>0</v>
      </c>
      <c r="N118" s="55">
        <v>0</v>
      </c>
      <c r="O118" s="56">
        <f t="shared" si="26"/>
        <v>0</v>
      </c>
      <c r="Q118" s="9"/>
      <c r="R118" s="10"/>
    </row>
    <row r="119" spans="1:18" x14ac:dyDescent="0.3">
      <c r="A119" s="31">
        <v>470490</v>
      </c>
      <c r="B119" s="8" t="s">
        <v>304</v>
      </c>
      <c r="C119" s="55">
        <v>3383.26</v>
      </c>
      <c r="D119" s="55">
        <f>+C119</f>
        <v>3383.26</v>
      </c>
      <c r="E119" s="55">
        <f t="shared" ref="E119" si="50">+D119</f>
        <v>3383.26</v>
      </c>
      <c r="F119" s="55">
        <f t="shared" ref="F119" si="51">+E119</f>
        <v>3383.26</v>
      </c>
      <c r="G119" s="55">
        <f t="shared" ref="G119" si="52">+F119</f>
        <v>3383.26</v>
      </c>
      <c r="H119" s="55">
        <f t="shared" ref="H119" si="53">+G119</f>
        <v>3383.26</v>
      </c>
      <c r="I119" s="55">
        <f t="shared" ref="I119" si="54">+H119</f>
        <v>3383.26</v>
      </c>
      <c r="J119" s="55">
        <f t="shared" ref="J119" si="55">+I119</f>
        <v>3383.26</v>
      </c>
      <c r="K119" s="55">
        <f t="shared" ref="K119" si="56">+J119</f>
        <v>3383.26</v>
      </c>
      <c r="L119" s="55">
        <f t="shared" ref="L119" si="57">+K119</f>
        <v>3383.26</v>
      </c>
      <c r="M119" s="55">
        <f t="shared" ref="M119" si="58">+L119</f>
        <v>3383.26</v>
      </c>
      <c r="N119" s="55">
        <f t="shared" ref="N119" si="59">+M119</f>
        <v>3383.26</v>
      </c>
      <c r="O119" s="56">
        <f t="shared" si="26"/>
        <v>40599.120000000017</v>
      </c>
      <c r="Q119" s="9"/>
      <c r="R119" s="10"/>
    </row>
    <row r="120" spans="1:18" x14ac:dyDescent="0.3">
      <c r="A120" s="52">
        <v>4705</v>
      </c>
      <c r="B120" s="53" t="s">
        <v>309</v>
      </c>
      <c r="C120" s="54">
        <f>SUM(C121:C125)</f>
        <v>0</v>
      </c>
      <c r="D120" s="54">
        <f t="shared" ref="D120:N120" si="60">SUM(D121:D125)</f>
        <v>0</v>
      </c>
      <c r="E120" s="54">
        <f t="shared" si="60"/>
        <v>0</v>
      </c>
      <c r="F120" s="54">
        <f t="shared" si="60"/>
        <v>0</v>
      </c>
      <c r="G120" s="54">
        <f t="shared" si="60"/>
        <v>0</v>
      </c>
      <c r="H120" s="54">
        <f t="shared" si="60"/>
        <v>0</v>
      </c>
      <c r="I120" s="54">
        <f t="shared" si="60"/>
        <v>0</v>
      </c>
      <c r="J120" s="54">
        <f t="shared" si="60"/>
        <v>0</v>
      </c>
      <c r="K120" s="54">
        <f t="shared" si="60"/>
        <v>0</v>
      </c>
      <c r="L120" s="54">
        <f t="shared" si="60"/>
        <v>0</v>
      </c>
      <c r="M120" s="54">
        <f t="shared" si="60"/>
        <v>0</v>
      </c>
      <c r="N120" s="54">
        <f t="shared" si="60"/>
        <v>0</v>
      </c>
      <c r="O120" s="54">
        <f t="shared" si="26"/>
        <v>0</v>
      </c>
      <c r="Q120" s="9"/>
      <c r="R120" s="10"/>
    </row>
    <row r="121" spans="1:18" x14ac:dyDescent="0.3">
      <c r="A121" s="31">
        <v>470505</v>
      </c>
      <c r="B121" s="8" t="s">
        <v>310</v>
      </c>
      <c r="C121" s="55">
        <v>0</v>
      </c>
      <c r="D121" s="55">
        <v>0</v>
      </c>
      <c r="E121" s="55">
        <v>0</v>
      </c>
      <c r="F121" s="55">
        <v>0</v>
      </c>
      <c r="G121" s="55">
        <v>0</v>
      </c>
      <c r="H121" s="55">
        <v>0</v>
      </c>
      <c r="I121" s="55">
        <v>0</v>
      </c>
      <c r="J121" s="55">
        <v>0</v>
      </c>
      <c r="K121" s="55">
        <v>0</v>
      </c>
      <c r="L121" s="55">
        <v>0</v>
      </c>
      <c r="M121" s="55">
        <v>0</v>
      </c>
      <c r="N121" s="55">
        <v>0</v>
      </c>
      <c r="O121" s="56">
        <f t="shared" si="26"/>
        <v>0</v>
      </c>
      <c r="Q121" s="9"/>
      <c r="R121" s="10"/>
    </row>
    <row r="122" spans="1:18" x14ac:dyDescent="0.3">
      <c r="A122" s="31">
        <f>+A121+5</f>
        <v>470510</v>
      </c>
      <c r="B122" s="8" t="s">
        <v>311</v>
      </c>
      <c r="C122" s="55">
        <v>0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5">
        <v>0</v>
      </c>
      <c r="J122" s="55">
        <v>0</v>
      </c>
      <c r="K122" s="55">
        <v>0</v>
      </c>
      <c r="L122" s="55">
        <v>0</v>
      </c>
      <c r="M122" s="55">
        <v>0</v>
      </c>
      <c r="N122" s="55">
        <v>0</v>
      </c>
      <c r="O122" s="56">
        <f t="shared" si="26"/>
        <v>0</v>
      </c>
      <c r="Q122" s="9"/>
      <c r="R122" s="10"/>
    </row>
    <row r="123" spans="1:18" x14ac:dyDescent="0.3">
      <c r="A123" s="31">
        <f>+A122+5</f>
        <v>470515</v>
      </c>
      <c r="B123" s="8" t="s">
        <v>312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6">
        <f t="shared" si="26"/>
        <v>0</v>
      </c>
      <c r="Q123" s="9"/>
      <c r="R123" s="10"/>
    </row>
    <row r="124" spans="1:18" x14ac:dyDescent="0.3">
      <c r="A124" s="31">
        <f>+A123+5</f>
        <v>470520</v>
      </c>
      <c r="B124" s="8" t="s">
        <v>313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6">
        <f t="shared" si="26"/>
        <v>0</v>
      </c>
      <c r="Q124" s="9"/>
      <c r="R124" s="10"/>
    </row>
    <row r="125" spans="1:18" x14ac:dyDescent="0.3">
      <c r="A125" s="31">
        <v>470590</v>
      </c>
      <c r="B125" s="8" t="s">
        <v>304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>
        <v>0</v>
      </c>
      <c r="O125" s="56">
        <f t="shared" si="26"/>
        <v>0</v>
      </c>
      <c r="Q125" s="9"/>
      <c r="R125" s="10"/>
    </row>
    <row r="126" spans="1:18" x14ac:dyDescent="0.3">
      <c r="A126" s="52">
        <v>4706</v>
      </c>
      <c r="B126" s="53" t="s">
        <v>314</v>
      </c>
      <c r="C126" s="57">
        <f>SUM(C127:C128)</f>
        <v>0</v>
      </c>
      <c r="D126" s="57">
        <f t="shared" ref="D126:N126" si="61">SUM(D127:D128)</f>
        <v>0</v>
      </c>
      <c r="E126" s="57">
        <f t="shared" si="61"/>
        <v>0</v>
      </c>
      <c r="F126" s="57">
        <f t="shared" si="61"/>
        <v>0</v>
      </c>
      <c r="G126" s="57">
        <f t="shared" si="61"/>
        <v>0</v>
      </c>
      <c r="H126" s="57">
        <f t="shared" si="61"/>
        <v>0</v>
      </c>
      <c r="I126" s="57">
        <f t="shared" si="61"/>
        <v>0</v>
      </c>
      <c r="J126" s="57">
        <f t="shared" si="61"/>
        <v>0</v>
      </c>
      <c r="K126" s="57">
        <f t="shared" si="61"/>
        <v>0</v>
      </c>
      <c r="L126" s="57">
        <f t="shared" si="61"/>
        <v>0</v>
      </c>
      <c r="M126" s="57">
        <f t="shared" si="61"/>
        <v>0</v>
      </c>
      <c r="N126" s="57">
        <f t="shared" si="61"/>
        <v>0</v>
      </c>
      <c r="O126" s="54">
        <f t="shared" si="26"/>
        <v>0</v>
      </c>
      <c r="Q126" s="9"/>
      <c r="R126" s="10"/>
    </row>
    <row r="127" spans="1:18" x14ac:dyDescent="0.3">
      <c r="A127" s="31">
        <v>470605</v>
      </c>
      <c r="B127" s="8" t="s">
        <v>315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6">
        <f t="shared" si="26"/>
        <v>0</v>
      </c>
      <c r="Q127" s="9"/>
      <c r="R127" s="10"/>
    </row>
    <row r="128" spans="1:18" x14ac:dyDescent="0.3">
      <c r="A128" s="31">
        <v>470610</v>
      </c>
      <c r="B128" s="8" t="s">
        <v>94</v>
      </c>
      <c r="C128" s="55">
        <v>0</v>
      </c>
      <c r="D128" s="55">
        <v>0</v>
      </c>
      <c r="E128" s="55">
        <v>0</v>
      </c>
      <c r="F128" s="55">
        <v>0</v>
      </c>
      <c r="G128" s="55">
        <v>0</v>
      </c>
      <c r="H128" s="55">
        <v>0</v>
      </c>
      <c r="I128" s="55">
        <v>0</v>
      </c>
      <c r="J128" s="55">
        <v>0</v>
      </c>
      <c r="K128" s="55">
        <v>0</v>
      </c>
      <c r="L128" s="55">
        <v>0</v>
      </c>
      <c r="M128" s="55">
        <v>0</v>
      </c>
      <c r="N128" s="55">
        <v>0</v>
      </c>
      <c r="O128" s="56">
        <f t="shared" si="26"/>
        <v>0</v>
      </c>
      <c r="Q128" s="9"/>
      <c r="R128" s="10"/>
    </row>
    <row r="129" spans="1:18" ht="27.6" x14ac:dyDescent="0.3">
      <c r="A129" s="52">
        <v>4707</v>
      </c>
      <c r="B129" s="53" t="s">
        <v>316</v>
      </c>
      <c r="C129" s="54">
        <f>SUM(C130:C135)</f>
        <v>0</v>
      </c>
      <c r="D129" s="54">
        <f t="shared" ref="D129:N129" si="62">SUM(D130:D135)</f>
        <v>0</v>
      </c>
      <c r="E129" s="54">
        <f t="shared" si="62"/>
        <v>0</v>
      </c>
      <c r="F129" s="54">
        <f t="shared" si="62"/>
        <v>0</v>
      </c>
      <c r="G129" s="54">
        <f t="shared" si="62"/>
        <v>0</v>
      </c>
      <c r="H129" s="54">
        <f t="shared" si="62"/>
        <v>0</v>
      </c>
      <c r="I129" s="54">
        <f t="shared" si="62"/>
        <v>0</v>
      </c>
      <c r="J129" s="54">
        <f t="shared" si="62"/>
        <v>0</v>
      </c>
      <c r="K129" s="54">
        <f t="shared" si="62"/>
        <v>0</v>
      </c>
      <c r="L129" s="54">
        <f t="shared" si="62"/>
        <v>0</v>
      </c>
      <c r="M129" s="54">
        <f t="shared" si="62"/>
        <v>0</v>
      </c>
      <c r="N129" s="54">
        <f t="shared" si="62"/>
        <v>0</v>
      </c>
      <c r="O129" s="54">
        <f t="shared" si="26"/>
        <v>0</v>
      </c>
      <c r="Q129" s="9"/>
      <c r="R129" s="10"/>
    </row>
    <row r="130" spans="1:18" x14ac:dyDescent="0.3">
      <c r="A130" s="31">
        <v>470705</v>
      </c>
      <c r="B130" s="8" t="s">
        <v>100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6">
        <f t="shared" si="26"/>
        <v>0</v>
      </c>
      <c r="Q130" s="9"/>
      <c r="R130" s="10"/>
    </row>
    <row r="131" spans="1:18" x14ac:dyDescent="0.3">
      <c r="A131" s="31">
        <f>+A130+5</f>
        <v>470710</v>
      </c>
      <c r="B131" s="8" t="s">
        <v>101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  <c r="N131" s="55">
        <v>0</v>
      </c>
      <c r="O131" s="56">
        <f t="shared" si="26"/>
        <v>0</v>
      </c>
      <c r="Q131" s="9"/>
      <c r="R131" s="10"/>
    </row>
    <row r="132" spans="1:18" x14ac:dyDescent="0.3">
      <c r="A132" s="31">
        <f>+A131+5</f>
        <v>470715</v>
      </c>
      <c r="B132" s="8" t="s">
        <v>317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6">
        <f t="shared" si="26"/>
        <v>0</v>
      </c>
      <c r="Q132" s="9"/>
      <c r="R132" s="10"/>
    </row>
    <row r="133" spans="1:18" x14ac:dyDescent="0.3">
      <c r="A133" s="31">
        <f>+A132+5</f>
        <v>470720</v>
      </c>
      <c r="B133" s="8" t="s">
        <v>318</v>
      </c>
      <c r="C133" s="55">
        <v>0</v>
      </c>
      <c r="D133" s="55">
        <v>0</v>
      </c>
      <c r="E133" s="55">
        <v>0</v>
      </c>
      <c r="F133" s="55">
        <v>0</v>
      </c>
      <c r="G133" s="55">
        <v>0</v>
      </c>
      <c r="H133" s="55">
        <v>0</v>
      </c>
      <c r="I133" s="55">
        <v>0</v>
      </c>
      <c r="J133" s="55">
        <v>0</v>
      </c>
      <c r="K133" s="55">
        <v>0</v>
      </c>
      <c r="L133" s="55">
        <v>0</v>
      </c>
      <c r="M133" s="55">
        <v>0</v>
      </c>
      <c r="N133" s="55">
        <v>0</v>
      </c>
      <c r="O133" s="56">
        <f t="shared" si="26"/>
        <v>0</v>
      </c>
      <c r="Q133" s="9"/>
      <c r="R133" s="10"/>
    </row>
    <row r="134" spans="1:18" x14ac:dyDescent="0.3">
      <c r="A134" s="31">
        <f>+A133+5</f>
        <v>470725</v>
      </c>
      <c r="B134" s="8" t="s">
        <v>319</v>
      </c>
      <c r="C134" s="55">
        <v>0</v>
      </c>
      <c r="D134" s="55">
        <v>0</v>
      </c>
      <c r="E134" s="55">
        <v>0</v>
      </c>
      <c r="F134" s="55">
        <v>0</v>
      </c>
      <c r="G134" s="55">
        <v>0</v>
      </c>
      <c r="H134" s="55">
        <v>0</v>
      </c>
      <c r="I134" s="55">
        <v>0</v>
      </c>
      <c r="J134" s="55">
        <v>0</v>
      </c>
      <c r="K134" s="55">
        <v>0</v>
      </c>
      <c r="L134" s="55">
        <v>0</v>
      </c>
      <c r="M134" s="55">
        <v>0</v>
      </c>
      <c r="N134" s="55">
        <v>0</v>
      </c>
      <c r="O134" s="56">
        <f t="shared" si="26"/>
        <v>0</v>
      </c>
      <c r="Q134" s="9"/>
      <c r="R134" s="10"/>
    </row>
    <row r="135" spans="1:18" x14ac:dyDescent="0.3">
      <c r="A135" s="31">
        <v>470790</v>
      </c>
      <c r="B135" s="8" t="s">
        <v>83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6">
        <f t="shared" ref="O135:O197" si="63">+SUM(C135:N135)</f>
        <v>0</v>
      </c>
      <c r="Q135" s="9"/>
      <c r="R135" s="10"/>
    </row>
    <row r="136" spans="1:18" x14ac:dyDescent="0.3">
      <c r="A136" s="52">
        <v>4708</v>
      </c>
      <c r="B136" s="53" t="s">
        <v>320</v>
      </c>
      <c r="C136" s="57">
        <f>SUM(C137:C138)</f>
        <v>0</v>
      </c>
      <c r="D136" s="57">
        <f t="shared" ref="D136:N136" si="64">SUM(D137:D138)</f>
        <v>0</v>
      </c>
      <c r="E136" s="57">
        <f t="shared" si="64"/>
        <v>0</v>
      </c>
      <c r="F136" s="57">
        <f t="shared" si="64"/>
        <v>0</v>
      </c>
      <c r="G136" s="57">
        <f t="shared" si="64"/>
        <v>0</v>
      </c>
      <c r="H136" s="57">
        <f t="shared" si="64"/>
        <v>0</v>
      </c>
      <c r="I136" s="57">
        <f t="shared" si="64"/>
        <v>0</v>
      </c>
      <c r="J136" s="57">
        <f t="shared" si="64"/>
        <v>0</v>
      </c>
      <c r="K136" s="57">
        <f t="shared" si="64"/>
        <v>0</v>
      </c>
      <c r="L136" s="57">
        <f t="shared" si="64"/>
        <v>0</v>
      </c>
      <c r="M136" s="57">
        <f t="shared" si="64"/>
        <v>0</v>
      </c>
      <c r="N136" s="57">
        <f t="shared" si="64"/>
        <v>0</v>
      </c>
      <c r="O136" s="54">
        <f t="shared" si="63"/>
        <v>0</v>
      </c>
      <c r="Q136" s="9"/>
      <c r="R136" s="10"/>
    </row>
    <row r="137" spans="1:18" x14ac:dyDescent="0.3">
      <c r="A137" s="31">
        <v>470805</v>
      </c>
      <c r="B137" s="8" t="s">
        <v>321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>
        <v>0</v>
      </c>
      <c r="O137" s="56">
        <f t="shared" si="63"/>
        <v>0</v>
      </c>
      <c r="Q137" s="9"/>
      <c r="R137" s="10"/>
    </row>
    <row r="138" spans="1:18" x14ac:dyDescent="0.3">
      <c r="A138" s="31">
        <v>470890</v>
      </c>
      <c r="B138" s="8" t="s">
        <v>83</v>
      </c>
      <c r="C138" s="55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6">
        <f t="shared" si="63"/>
        <v>0</v>
      </c>
      <c r="Q138" s="9"/>
      <c r="R138" s="10"/>
    </row>
    <row r="139" spans="1:18" x14ac:dyDescent="0.3">
      <c r="A139" s="49">
        <v>48</v>
      </c>
      <c r="B139" s="50" t="s">
        <v>322</v>
      </c>
      <c r="C139" s="51">
        <f>+C140+C141</f>
        <v>2918.3349999999996</v>
      </c>
      <c r="D139" s="51">
        <f t="shared" ref="D139:N139" si="65">+D140+D141</f>
        <v>2918.3349999999996</v>
      </c>
      <c r="E139" s="51">
        <f t="shared" si="65"/>
        <v>2918.3349999999996</v>
      </c>
      <c r="F139" s="51">
        <f t="shared" si="65"/>
        <v>2918.3349999999996</v>
      </c>
      <c r="G139" s="51">
        <f t="shared" si="65"/>
        <v>2918.3349999999996</v>
      </c>
      <c r="H139" s="51">
        <f t="shared" si="65"/>
        <v>2918.3349999999996</v>
      </c>
      <c r="I139" s="51">
        <f t="shared" si="65"/>
        <v>2918.3349999999996</v>
      </c>
      <c r="J139" s="51">
        <f t="shared" si="65"/>
        <v>2918.3349999999996</v>
      </c>
      <c r="K139" s="51">
        <f t="shared" si="65"/>
        <v>2918.3349999999996</v>
      </c>
      <c r="L139" s="51">
        <f t="shared" si="65"/>
        <v>2918.3349999999996</v>
      </c>
      <c r="M139" s="51">
        <f t="shared" si="65"/>
        <v>2918.3349999999996</v>
      </c>
      <c r="N139" s="51">
        <f t="shared" si="65"/>
        <v>2918.3349999999996</v>
      </c>
      <c r="O139" s="51">
        <f t="shared" si="63"/>
        <v>35020.019999999997</v>
      </c>
      <c r="Q139" s="9"/>
      <c r="R139" s="10"/>
    </row>
    <row r="140" spans="1:18" x14ac:dyDescent="0.3">
      <c r="A140" s="52">
        <v>4801</v>
      </c>
      <c r="B140" s="53" t="s">
        <v>323</v>
      </c>
      <c r="C140" s="54">
        <v>0</v>
      </c>
      <c r="D140" s="54">
        <v>0</v>
      </c>
      <c r="E140" s="54">
        <v>0</v>
      </c>
      <c r="F140" s="54">
        <v>0</v>
      </c>
      <c r="G140" s="54">
        <v>0</v>
      </c>
      <c r="H140" s="54">
        <v>0</v>
      </c>
      <c r="I140" s="54">
        <v>0</v>
      </c>
      <c r="J140" s="54">
        <v>0</v>
      </c>
      <c r="K140" s="54">
        <v>0</v>
      </c>
      <c r="L140" s="54">
        <v>0</v>
      </c>
      <c r="M140" s="54">
        <v>0</v>
      </c>
      <c r="N140" s="54">
        <v>0</v>
      </c>
      <c r="O140" s="54">
        <f t="shared" si="63"/>
        <v>0</v>
      </c>
      <c r="Q140" s="9"/>
      <c r="R140" s="10"/>
    </row>
    <row r="141" spans="1:18" x14ac:dyDescent="0.3">
      <c r="A141" s="52">
        <v>4890</v>
      </c>
      <c r="B141" s="53" t="s">
        <v>120</v>
      </c>
      <c r="C141" s="54">
        <f>SUM(C142:C143)</f>
        <v>2918.3349999999996</v>
      </c>
      <c r="D141" s="54">
        <f t="shared" ref="D141:N141" si="66">SUM(D142:D143)</f>
        <v>2918.3349999999996</v>
      </c>
      <c r="E141" s="54">
        <f t="shared" si="66"/>
        <v>2918.3349999999996</v>
      </c>
      <c r="F141" s="54">
        <f t="shared" si="66"/>
        <v>2918.3349999999996</v>
      </c>
      <c r="G141" s="54">
        <f t="shared" si="66"/>
        <v>2918.3349999999996</v>
      </c>
      <c r="H141" s="54">
        <f t="shared" si="66"/>
        <v>2918.3349999999996</v>
      </c>
      <c r="I141" s="54">
        <f t="shared" si="66"/>
        <v>2918.3349999999996</v>
      </c>
      <c r="J141" s="54">
        <f t="shared" si="66"/>
        <v>2918.3349999999996</v>
      </c>
      <c r="K141" s="54">
        <f t="shared" si="66"/>
        <v>2918.3349999999996</v>
      </c>
      <c r="L141" s="54">
        <f t="shared" si="66"/>
        <v>2918.3349999999996</v>
      </c>
      <c r="M141" s="54">
        <f t="shared" si="66"/>
        <v>2918.3349999999996</v>
      </c>
      <c r="N141" s="54">
        <f t="shared" si="66"/>
        <v>2918.3349999999996</v>
      </c>
      <c r="O141" s="54">
        <f t="shared" si="63"/>
        <v>35020.019999999997</v>
      </c>
      <c r="Q141" s="9"/>
      <c r="R141" s="10"/>
    </row>
    <row r="142" spans="1:18" x14ac:dyDescent="0.3">
      <c r="A142" s="31">
        <v>489005</v>
      </c>
      <c r="B142" s="8" t="s">
        <v>324</v>
      </c>
      <c r="C142" s="55">
        <v>0</v>
      </c>
      <c r="D142" s="55">
        <v>0</v>
      </c>
      <c r="E142" s="55">
        <v>0</v>
      </c>
      <c r="F142" s="55">
        <v>0</v>
      </c>
      <c r="G142" s="55">
        <v>0</v>
      </c>
      <c r="H142" s="55">
        <v>0</v>
      </c>
      <c r="I142" s="55">
        <v>0</v>
      </c>
      <c r="J142" s="55">
        <v>0</v>
      </c>
      <c r="K142" s="55">
        <v>0</v>
      </c>
      <c r="L142" s="55">
        <v>0</v>
      </c>
      <c r="M142" s="55">
        <v>0</v>
      </c>
      <c r="N142" s="55">
        <v>0</v>
      </c>
      <c r="O142" s="56">
        <f t="shared" si="63"/>
        <v>0</v>
      </c>
      <c r="Q142" s="9"/>
      <c r="R142" s="10"/>
    </row>
    <row r="143" spans="1:18" x14ac:dyDescent="0.3">
      <c r="A143" s="31">
        <v>489090</v>
      </c>
      <c r="B143" s="8" t="s">
        <v>83</v>
      </c>
      <c r="C143" s="55">
        <v>2918.3349999999996</v>
      </c>
      <c r="D143" s="55">
        <f>+C143</f>
        <v>2918.3349999999996</v>
      </c>
      <c r="E143" s="55">
        <f t="shared" ref="E143:N143" si="67">+D143</f>
        <v>2918.3349999999996</v>
      </c>
      <c r="F143" s="55">
        <f t="shared" si="67"/>
        <v>2918.3349999999996</v>
      </c>
      <c r="G143" s="55">
        <f t="shared" si="67"/>
        <v>2918.3349999999996</v>
      </c>
      <c r="H143" s="55">
        <f t="shared" si="67"/>
        <v>2918.3349999999996</v>
      </c>
      <c r="I143" s="55">
        <f t="shared" si="67"/>
        <v>2918.3349999999996</v>
      </c>
      <c r="J143" s="55">
        <f t="shared" si="67"/>
        <v>2918.3349999999996</v>
      </c>
      <c r="K143" s="55">
        <f t="shared" si="67"/>
        <v>2918.3349999999996</v>
      </c>
      <c r="L143" s="55">
        <f t="shared" si="67"/>
        <v>2918.3349999999996</v>
      </c>
      <c r="M143" s="55">
        <f t="shared" si="67"/>
        <v>2918.3349999999996</v>
      </c>
      <c r="N143" s="55">
        <f t="shared" si="67"/>
        <v>2918.3349999999996</v>
      </c>
      <c r="O143" s="56">
        <f t="shared" si="63"/>
        <v>35020.019999999997</v>
      </c>
      <c r="Q143" s="9"/>
      <c r="R143" s="10"/>
    </row>
    <row r="144" spans="1:18" x14ac:dyDescent="0.3">
      <c r="A144" s="17">
        <v>5</v>
      </c>
      <c r="B144" s="5" t="s">
        <v>325</v>
      </c>
      <c r="C144" s="47">
        <f>+C145+C158+C190</f>
        <v>422062.60166666668</v>
      </c>
      <c r="D144" s="47">
        <f t="shared" ref="D144:N144" si="68">+D145+D158+D190</f>
        <v>422062.60166666668</v>
      </c>
      <c r="E144" s="47">
        <f t="shared" si="68"/>
        <v>422062.60166666668</v>
      </c>
      <c r="F144" s="47">
        <f t="shared" si="68"/>
        <v>422062.60166666668</v>
      </c>
      <c r="G144" s="47">
        <f t="shared" si="68"/>
        <v>368927.81166666665</v>
      </c>
      <c r="H144" s="47">
        <f t="shared" si="68"/>
        <v>368927.81166666665</v>
      </c>
      <c r="I144" s="47">
        <f t="shared" si="68"/>
        <v>368927.81166666665</v>
      </c>
      <c r="J144" s="47">
        <f t="shared" si="68"/>
        <v>422062.60166666668</v>
      </c>
      <c r="K144" s="47">
        <f t="shared" si="68"/>
        <v>422062.60166666668</v>
      </c>
      <c r="L144" s="47">
        <f t="shared" si="68"/>
        <v>422062.60166666668</v>
      </c>
      <c r="M144" s="47">
        <f t="shared" si="68"/>
        <v>422062.60166666668</v>
      </c>
      <c r="N144" s="47">
        <f t="shared" si="68"/>
        <v>422062.60166666668</v>
      </c>
      <c r="O144" s="47">
        <f t="shared" si="63"/>
        <v>4905346.8499999996</v>
      </c>
      <c r="Q144" s="9"/>
      <c r="R144" s="10"/>
    </row>
    <row r="145" spans="1:20" x14ac:dyDescent="0.3">
      <c r="A145" s="49">
        <v>51</v>
      </c>
      <c r="B145" s="50" t="s">
        <v>326</v>
      </c>
      <c r="C145" s="51">
        <f>+C146+C153+C157</f>
        <v>422062.60166666668</v>
      </c>
      <c r="D145" s="51">
        <f t="shared" ref="D145:N145" si="69">+D146+D153+D157</f>
        <v>422062.60166666668</v>
      </c>
      <c r="E145" s="51">
        <f t="shared" si="69"/>
        <v>422062.60166666668</v>
      </c>
      <c r="F145" s="51">
        <f t="shared" si="69"/>
        <v>422062.60166666668</v>
      </c>
      <c r="G145" s="51">
        <f t="shared" si="69"/>
        <v>368927.81166666665</v>
      </c>
      <c r="H145" s="51">
        <f t="shared" si="69"/>
        <v>368927.81166666665</v>
      </c>
      <c r="I145" s="51">
        <f t="shared" si="69"/>
        <v>368927.81166666665</v>
      </c>
      <c r="J145" s="51">
        <f t="shared" si="69"/>
        <v>422062.60166666668</v>
      </c>
      <c r="K145" s="51">
        <f t="shared" si="69"/>
        <v>422062.60166666668</v>
      </c>
      <c r="L145" s="51">
        <f t="shared" si="69"/>
        <v>422062.60166666668</v>
      </c>
      <c r="M145" s="51">
        <f t="shared" si="69"/>
        <v>422062.60166666668</v>
      </c>
      <c r="N145" s="51">
        <f t="shared" si="69"/>
        <v>422062.60166666668</v>
      </c>
      <c r="O145" s="51">
        <f t="shared" si="63"/>
        <v>4905346.8499999996</v>
      </c>
      <c r="Q145" s="9"/>
      <c r="R145" s="10"/>
    </row>
    <row r="146" spans="1:20" x14ac:dyDescent="0.3">
      <c r="A146" s="58">
        <v>5101</v>
      </c>
      <c r="B146" s="53" t="s">
        <v>327</v>
      </c>
      <c r="C146" s="54">
        <f t="shared" ref="C146:N146" si="70">+SUM(C147:C152)</f>
        <v>151513.42166666666</v>
      </c>
      <c r="D146" s="54">
        <f t="shared" si="70"/>
        <v>151513.42166666666</v>
      </c>
      <c r="E146" s="54">
        <f t="shared" si="70"/>
        <v>151513.42166666666</v>
      </c>
      <c r="F146" s="54">
        <f t="shared" si="70"/>
        <v>151513.42166666666</v>
      </c>
      <c r="G146" s="54">
        <f t="shared" si="70"/>
        <v>151513.42166666666</v>
      </c>
      <c r="H146" s="54">
        <f t="shared" si="70"/>
        <v>151513.42166666666</v>
      </c>
      <c r="I146" s="54">
        <f t="shared" si="70"/>
        <v>151513.42166666666</v>
      </c>
      <c r="J146" s="54">
        <f t="shared" si="70"/>
        <v>151513.42166666666</v>
      </c>
      <c r="K146" s="54">
        <f t="shared" si="70"/>
        <v>151513.42166666666</v>
      </c>
      <c r="L146" s="54">
        <f t="shared" si="70"/>
        <v>151513.42166666666</v>
      </c>
      <c r="M146" s="54">
        <f t="shared" si="70"/>
        <v>151513.42166666666</v>
      </c>
      <c r="N146" s="54">
        <f t="shared" si="70"/>
        <v>151513.42166666666</v>
      </c>
      <c r="O146" s="54">
        <f t="shared" si="63"/>
        <v>1818161.0599999998</v>
      </c>
      <c r="Q146" s="9"/>
      <c r="R146" s="10"/>
    </row>
    <row r="147" spans="1:20" x14ac:dyDescent="0.3">
      <c r="A147" s="31">
        <v>510105</v>
      </c>
      <c r="B147" s="8" t="s">
        <v>62</v>
      </c>
      <c r="C147" s="55">
        <v>94099.636666666673</v>
      </c>
      <c r="D147" s="55">
        <f>+C147</f>
        <v>94099.636666666673</v>
      </c>
      <c r="E147" s="55">
        <f t="shared" ref="E147:N147" si="71">+D147</f>
        <v>94099.636666666673</v>
      </c>
      <c r="F147" s="55">
        <f t="shared" si="71"/>
        <v>94099.636666666673</v>
      </c>
      <c r="G147" s="55">
        <f t="shared" si="71"/>
        <v>94099.636666666673</v>
      </c>
      <c r="H147" s="55">
        <f t="shared" si="71"/>
        <v>94099.636666666673</v>
      </c>
      <c r="I147" s="55">
        <f t="shared" si="71"/>
        <v>94099.636666666673</v>
      </c>
      <c r="J147" s="55">
        <f t="shared" si="71"/>
        <v>94099.636666666673</v>
      </c>
      <c r="K147" s="55">
        <f t="shared" si="71"/>
        <v>94099.636666666673</v>
      </c>
      <c r="L147" s="55">
        <f t="shared" si="71"/>
        <v>94099.636666666673</v>
      </c>
      <c r="M147" s="55">
        <f t="shared" si="71"/>
        <v>94099.636666666673</v>
      </c>
      <c r="N147" s="55">
        <f t="shared" si="71"/>
        <v>94099.636666666673</v>
      </c>
      <c r="O147" s="56">
        <f>+SUM(C147:N147)</f>
        <v>1129195.6400000004</v>
      </c>
      <c r="Q147" s="9"/>
      <c r="R147" s="10"/>
    </row>
    <row r="148" spans="1:20" x14ac:dyDescent="0.3">
      <c r="A148" s="31">
        <f>+A147+5</f>
        <v>510110</v>
      </c>
      <c r="B148" s="8" t="s">
        <v>63</v>
      </c>
      <c r="C148" s="55">
        <v>57413.784999999982</v>
      </c>
      <c r="D148" s="55">
        <f>+C148</f>
        <v>57413.784999999982</v>
      </c>
      <c r="E148" s="55">
        <f t="shared" ref="E148" si="72">+D148</f>
        <v>57413.784999999982</v>
      </c>
      <c r="F148" s="55">
        <f t="shared" ref="F148" si="73">+E148</f>
        <v>57413.784999999982</v>
      </c>
      <c r="G148" s="55">
        <f t="shared" ref="G148" si="74">+F148</f>
        <v>57413.784999999982</v>
      </c>
      <c r="H148" s="55">
        <f t="shared" ref="H148" si="75">+G148</f>
        <v>57413.784999999982</v>
      </c>
      <c r="I148" s="55">
        <f t="shared" ref="I148" si="76">+H148</f>
        <v>57413.784999999982</v>
      </c>
      <c r="J148" s="55">
        <f t="shared" ref="J148" si="77">+I148</f>
        <v>57413.784999999982</v>
      </c>
      <c r="K148" s="55">
        <f t="shared" ref="K148" si="78">+J148</f>
        <v>57413.784999999982</v>
      </c>
      <c r="L148" s="55">
        <f t="shared" ref="L148" si="79">+K148</f>
        <v>57413.784999999982</v>
      </c>
      <c r="M148" s="55">
        <f t="shared" ref="M148" si="80">+L148</f>
        <v>57413.784999999982</v>
      </c>
      <c r="N148" s="55">
        <f t="shared" ref="N148" si="81">+M148</f>
        <v>57413.784999999982</v>
      </c>
      <c r="O148" s="56">
        <f t="shared" si="63"/>
        <v>688965.41999999993</v>
      </c>
      <c r="Q148" s="9"/>
      <c r="R148" s="10"/>
    </row>
    <row r="149" spans="1:20" x14ac:dyDescent="0.3">
      <c r="A149" s="31">
        <f>+A148+5</f>
        <v>510115</v>
      </c>
      <c r="B149" s="8" t="s">
        <v>64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6">
        <f t="shared" si="63"/>
        <v>0</v>
      </c>
      <c r="Q149" s="9"/>
      <c r="R149" s="10"/>
    </row>
    <row r="150" spans="1:20" x14ac:dyDescent="0.3">
      <c r="A150" s="31">
        <f>+A149+5</f>
        <v>510120</v>
      </c>
      <c r="B150" s="8" t="s">
        <v>65</v>
      </c>
      <c r="C150" s="55">
        <v>0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5">
        <v>0</v>
      </c>
      <c r="J150" s="55">
        <v>0</v>
      </c>
      <c r="K150" s="55">
        <v>0</v>
      </c>
      <c r="L150" s="55">
        <v>0</v>
      </c>
      <c r="M150" s="55">
        <v>0</v>
      </c>
      <c r="N150" s="55">
        <v>0</v>
      </c>
      <c r="O150" s="56">
        <f t="shared" si="63"/>
        <v>0</v>
      </c>
      <c r="Q150" s="9"/>
      <c r="R150" s="10"/>
    </row>
    <row r="151" spans="1:20" x14ac:dyDescent="0.3">
      <c r="A151" s="31">
        <f>+A150+5</f>
        <v>510125</v>
      </c>
      <c r="B151" s="8" t="s">
        <v>66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6">
        <f t="shared" si="63"/>
        <v>0</v>
      </c>
      <c r="Q151" s="9"/>
      <c r="R151" s="10"/>
    </row>
    <row r="152" spans="1:20" x14ac:dyDescent="0.3">
      <c r="A152" s="31">
        <f>+A151+5</f>
        <v>510130</v>
      </c>
      <c r="B152" s="8" t="s">
        <v>67</v>
      </c>
      <c r="C152" s="55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0</v>
      </c>
      <c r="I152" s="55">
        <v>0</v>
      </c>
      <c r="J152" s="55" t="s">
        <v>383</v>
      </c>
      <c r="K152" s="55">
        <v>0</v>
      </c>
      <c r="L152" s="55">
        <v>0</v>
      </c>
      <c r="M152" s="55">
        <v>0</v>
      </c>
      <c r="N152" s="55">
        <v>0</v>
      </c>
      <c r="O152" s="56">
        <f t="shared" si="63"/>
        <v>0</v>
      </c>
      <c r="Q152" s="9"/>
      <c r="R152" s="10"/>
    </row>
    <row r="153" spans="1:20" x14ac:dyDescent="0.3">
      <c r="A153" s="58">
        <v>5102</v>
      </c>
      <c r="B153" s="53" t="s">
        <v>328</v>
      </c>
      <c r="C153" s="54">
        <f>SUM(C154:C156)</f>
        <v>227829.68</v>
      </c>
      <c r="D153" s="54">
        <f t="shared" ref="D153:N153" si="82">SUM(D154:D156)</f>
        <v>227829.68</v>
      </c>
      <c r="E153" s="54">
        <f t="shared" si="82"/>
        <v>227829.68</v>
      </c>
      <c r="F153" s="54">
        <f t="shared" si="82"/>
        <v>227829.68</v>
      </c>
      <c r="G153" s="54">
        <f t="shared" si="82"/>
        <v>174694.88999999998</v>
      </c>
      <c r="H153" s="54">
        <f t="shared" si="82"/>
        <v>174694.88999999998</v>
      </c>
      <c r="I153" s="54">
        <f t="shared" si="82"/>
        <v>174694.88999999998</v>
      </c>
      <c r="J153" s="54">
        <f t="shared" si="82"/>
        <v>227829.68</v>
      </c>
      <c r="K153" s="54">
        <f t="shared" si="82"/>
        <v>227829.68</v>
      </c>
      <c r="L153" s="54">
        <f t="shared" si="82"/>
        <v>227829.68</v>
      </c>
      <c r="M153" s="54">
        <f t="shared" si="82"/>
        <v>227829.68</v>
      </c>
      <c r="N153" s="54">
        <f t="shared" si="82"/>
        <v>227829.68</v>
      </c>
      <c r="O153" s="54">
        <f t="shared" si="63"/>
        <v>2574551.79</v>
      </c>
      <c r="Q153" s="9"/>
      <c r="R153" s="10"/>
    </row>
    <row r="154" spans="1:20" x14ac:dyDescent="0.3">
      <c r="A154" s="31">
        <v>510205</v>
      </c>
      <c r="B154" s="8" t="s">
        <v>0</v>
      </c>
      <c r="C154" s="55">
        <v>214961.61</v>
      </c>
      <c r="D154" s="55">
        <f>+C154</f>
        <v>214961.61</v>
      </c>
      <c r="E154" s="55">
        <f t="shared" ref="E154:N154" si="83">+D154</f>
        <v>214961.61</v>
      </c>
      <c r="F154" s="55">
        <f t="shared" si="83"/>
        <v>214961.61</v>
      </c>
      <c r="G154" s="55">
        <v>162840.43</v>
      </c>
      <c r="H154" s="55">
        <f t="shared" si="83"/>
        <v>162840.43</v>
      </c>
      <c r="I154" s="55">
        <f t="shared" si="83"/>
        <v>162840.43</v>
      </c>
      <c r="J154" s="55">
        <f>+F154</f>
        <v>214961.61</v>
      </c>
      <c r="K154" s="55">
        <f t="shared" si="83"/>
        <v>214961.61</v>
      </c>
      <c r="L154" s="55">
        <f t="shared" si="83"/>
        <v>214961.61</v>
      </c>
      <c r="M154" s="55">
        <f t="shared" si="83"/>
        <v>214961.61</v>
      </c>
      <c r="N154" s="55">
        <f t="shared" si="83"/>
        <v>214961.61</v>
      </c>
      <c r="O154" s="56">
        <f t="shared" si="63"/>
        <v>2423175.7799999993</v>
      </c>
      <c r="Q154" s="9"/>
      <c r="R154" s="10"/>
    </row>
    <row r="155" spans="1:20" x14ac:dyDescent="0.3">
      <c r="A155" s="31">
        <f>+A154+5</f>
        <v>510210</v>
      </c>
      <c r="B155" s="8" t="s">
        <v>2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>
        <v>0</v>
      </c>
      <c r="O155" s="56">
        <f t="shared" si="63"/>
        <v>0</v>
      </c>
      <c r="Q155" s="9"/>
      <c r="R155" s="10"/>
    </row>
    <row r="156" spans="1:20" x14ac:dyDescent="0.3">
      <c r="A156" s="31">
        <f>+A155+5</f>
        <v>510215</v>
      </c>
      <c r="B156" s="8" t="s">
        <v>1</v>
      </c>
      <c r="C156" s="55">
        <v>12868.07</v>
      </c>
      <c r="D156" s="55">
        <f>+C156</f>
        <v>12868.07</v>
      </c>
      <c r="E156" s="55">
        <f t="shared" ref="E156:N157" si="84">+D156</f>
        <v>12868.07</v>
      </c>
      <c r="F156" s="55">
        <f t="shared" si="84"/>
        <v>12868.07</v>
      </c>
      <c r="G156" s="55">
        <v>11854.46</v>
      </c>
      <c r="H156" s="55">
        <f t="shared" si="84"/>
        <v>11854.46</v>
      </c>
      <c r="I156" s="55">
        <f t="shared" si="84"/>
        <v>11854.46</v>
      </c>
      <c r="J156" s="55">
        <f>+F156</f>
        <v>12868.07</v>
      </c>
      <c r="K156" s="55">
        <f t="shared" si="84"/>
        <v>12868.07</v>
      </c>
      <c r="L156" s="55">
        <f t="shared" si="84"/>
        <v>12868.07</v>
      </c>
      <c r="M156" s="55">
        <f t="shared" si="84"/>
        <v>12868.07</v>
      </c>
      <c r="N156" s="55">
        <f t="shared" si="84"/>
        <v>12868.07</v>
      </c>
      <c r="O156" s="56">
        <f t="shared" si="63"/>
        <v>151376.01000000004</v>
      </c>
      <c r="Q156" s="9"/>
      <c r="R156" s="10"/>
    </row>
    <row r="157" spans="1:20" x14ac:dyDescent="0.3">
      <c r="A157" s="58">
        <v>5190</v>
      </c>
      <c r="B157" s="53" t="s">
        <v>329</v>
      </c>
      <c r="C157" s="54">
        <f>4292.97+34594.3+3832.23</f>
        <v>42719.500000000007</v>
      </c>
      <c r="D157" s="54">
        <f>+C157</f>
        <v>42719.500000000007</v>
      </c>
      <c r="E157" s="54">
        <f t="shared" si="84"/>
        <v>42719.500000000007</v>
      </c>
      <c r="F157" s="54">
        <f t="shared" si="84"/>
        <v>42719.500000000007</v>
      </c>
      <c r="G157" s="54">
        <f t="shared" ref="G157" si="85">+F157</f>
        <v>42719.500000000007</v>
      </c>
      <c r="H157" s="54">
        <f t="shared" si="84"/>
        <v>42719.500000000007</v>
      </c>
      <c r="I157" s="54">
        <f t="shared" si="84"/>
        <v>42719.500000000007</v>
      </c>
      <c r="J157" s="54">
        <f t="shared" ref="J157" si="86">+I157</f>
        <v>42719.500000000007</v>
      </c>
      <c r="K157" s="54">
        <f t="shared" si="84"/>
        <v>42719.500000000007</v>
      </c>
      <c r="L157" s="54">
        <f t="shared" si="84"/>
        <v>42719.500000000007</v>
      </c>
      <c r="M157" s="54">
        <f t="shared" si="84"/>
        <v>42719.500000000007</v>
      </c>
      <c r="N157" s="54">
        <f t="shared" si="84"/>
        <v>42719.500000000007</v>
      </c>
      <c r="O157" s="54">
        <f t="shared" si="63"/>
        <v>512634.00000000006</v>
      </c>
      <c r="Q157" s="9"/>
      <c r="R157" s="10"/>
    </row>
    <row r="158" spans="1:20" x14ac:dyDescent="0.3">
      <c r="A158" s="49">
        <v>52</v>
      </c>
      <c r="B158" s="50" t="s">
        <v>330</v>
      </c>
      <c r="C158" s="51">
        <f>+C159+C166+C173+C177+C182+C183</f>
        <v>0</v>
      </c>
      <c r="D158" s="51">
        <f t="shared" ref="D158:N158" si="87">+D159+D166+D173+D177+D182+D183</f>
        <v>0</v>
      </c>
      <c r="E158" s="51">
        <f t="shared" si="87"/>
        <v>0</v>
      </c>
      <c r="F158" s="51">
        <f t="shared" si="87"/>
        <v>0</v>
      </c>
      <c r="G158" s="51">
        <f t="shared" si="87"/>
        <v>0</v>
      </c>
      <c r="H158" s="51">
        <f t="shared" si="87"/>
        <v>0</v>
      </c>
      <c r="I158" s="51">
        <f t="shared" si="87"/>
        <v>0</v>
      </c>
      <c r="J158" s="51">
        <f t="shared" si="87"/>
        <v>0</v>
      </c>
      <c r="K158" s="51">
        <f t="shared" si="87"/>
        <v>0</v>
      </c>
      <c r="L158" s="51">
        <f t="shared" si="87"/>
        <v>0</v>
      </c>
      <c r="M158" s="51">
        <f t="shared" si="87"/>
        <v>0</v>
      </c>
      <c r="N158" s="51">
        <f t="shared" si="87"/>
        <v>0</v>
      </c>
      <c r="O158" s="51">
        <f t="shared" si="63"/>
        <v>0</v>
      </c>
      <c r="Q158" s="9"/>
      <c r="R158" s="10"/>
    </row>
    <row r="159" spans="1:20" x14ac:dyDescent="0.3">
      <c r="A159" s="58">
        <v>5201</v>
      </c>
      <c r="B159" s="53" t="s">
        <v>331</v>
      </c>
      <c r="C159" s="54">
        <f>SUM(C160:C165)</f>
        <v>0</v>
      </c>
      <c r="D159" s="54">
        <f t="shared" ref="D159:N159" si="88">SUM(D160:D165)</f>
        <v>0</v>
      </c>
      <c r="E159" s="54">
        <f t="shared" si="88"/>
        <v>0</v>
      </c>
      <c r="F159" s="54">
        <f t="shared" si="88"/>
        <v>0</v>
      </c>
      <c r="G159" s="54">
        <f t="shared" si="88"/>
        <v>0</v>
      </c>
      <c r="H159" s="54">
        <f t="shared" si="88"/>
        <v>0</v>
      </c>
      <c r="I159" s="54">
        <f t="shared" si="88"/>
        <v>0</v>
      </c>
      <c r="J159" s="54">
        <f t="shared" si="88"/>
        <v>0</v>
      </c>
      <c r="K159" s="54">
        <f t="shared" si="88"/>
        <v>0</v>
      </c>
      <c r="L159" s="54">
        <f t="shared" si="88"/>
        <v>0</v>
      </c>
      <c r="M159" s="54">
        <f t="shared" si="88"/>
        <v>0</v>
      </c>
      <c r="N159" s="54">
        <f t="shared" si="88"/>
        <v>0</v>
      </c>
      <c r="O159" s="54">
        <f t="shared" si="63"/>
        <v>0</v>
      </c>
      <c r="Q159" s="9"/>
      <c r="R159" s="10"/>
      <c r="T159" s="9"/>
    </row>
    <row r="160" spans="1:20" x14ac:dyDescent="0.3">
      <c r="A160" s="31">
        <v>520105</v>
      </c>
      <c r="B160" s="8" t="s">
        <v>62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6">
        <f t="shared" si="63"/>
        <v>0</v>
      </c>
      <c r="Q160" s="9"/>
      <c r="R160" s="10"/>
      <c r="T160" s="9"/>
    </row>
    <row r="161" spans="1:18" x14ac:dyDescent="0.3">
      <c r="A161" s="31">
        <f>+A160+5</f>
        <v>520110</v>
      </c>
      <c r="B161" s="8" t="s">
        <v>63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6">
        <f t="shared" si="63"/>
        <v>0</v>
      </c>
      <c r="Q161" s="9"/>
      <c r="R161" s="10"/>
    </row>
    <row r="162" spans="1:18" x14ac:dyDescent="0.3">
      <c r="A162" s="31">
        <f>+A161+5</f>
        <v>520115</v>
      </c>
      <c r="B162" s="8" t="s">
        <v>64</v>
      </c>
      <c r="C162" s="55">
        <v>0</v>
      </c>
      <c r="D162" s="55">
        <v>0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6">
        <f t="shared" si="63"/>
        <v>0</v>
      </c>
      <c r="Q162" s="9"/>
      <c r="R162" s="10"/>
    </row>
    <row r="163" spans="1:18" x14ac:dyDescent="0.3">
      <c r="A163" s="31">
        <f>+A162+5</f>
        <v>520120</v>
      </c>
      <c r="B163" s="8" t="s">
        <v>65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>
        <v>0</v>
      </c>
      <c r="O163" s="56">
        <f t="shared" si="63"/>
        <v>0</v>
      </c>
      <c r="Q163" s="9"/>
      <c r="R163" s="10"/>
    </row>
    <row r="164" spans="1:18" x14ac:dyDescent="0.3">
      <c r="A164" s="31">
        <f>+A163+5</f>
        <v>520125</v>
      </c>
      <c r="B164" s="8" t="s">
        <v>66</v>
      </c>
      <c r="C164" s="55">
        <v>0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5">
        <v>0</v>
      </c>
      <c r="J164" s="55">
        <v>0</v>
      </c>
      <c r="K164" s="55">
        <v>0</v>
      </c>
      <c r="L164" s="55">
        <v>0</v>
      </c>
      <c r="M164" s="55">
        <v>0</v>
      </c>
      <c r="N164" s="55">
        <v>0</v>
      </c>
      <c r="O164" s="56">
        <f t="shared" si="63"/>
        <v>0</v>
      </c>
      <c r="Q164" s="9"/>
      <c r="R164" s="10"/>
    </row>
    <row r="165" spans="1:18" x14ac:dyDescent="0.3">
      <c r="A165" s="31">
        <f>+A164+5</f>
        <v>520130</v>
      </c>
      <c r="B165" s="8" t="s">
        <v>67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6">
        <f t="shared" si="63"/>
        <v>0</v>
      </c>
      <c r="Q165" s="9"/>
      <c r="R165" s="10"/>
    </row>
    <row r="166" spans="1:18" x14ac:dyDescent="0.3">
      <c r="A166" s="58">
        <v>5202</v>
      </c>
      <c r="B166" s="53" t="s">
        <v>332</v>
      </c>
      <c r="C166" s="54">
        <f>SUM(C167:C172)</f>
        <v>0</v>
      </c>
      <c r="D166" s="54">
        <f t="shared" ref="D166:N166" si="89">SUM(D167:D172)</f>
        <v>0</v>
      </c>
      <c r="E166" s="54">
        <f t="shared" si="89"/>
        <v>0</v>
      </c>
      <c r="F166" s="54">
        <f t="shared" si="89"/>
        <v>0</v>
      </c>
      <c r="G166" s="54">
        <f t="shared" si="89"/>
        <v>0</v>
      </c>
      <c r="H166" s="54">
        <f t="shared" si="89"/>
        <v>0</v>
      </c>
      <c r="I166" s="54">
        <f t="shared" si="89"/>
        <v>0</v>
      </c>
      <c r="J166" s="54">
        <f t="shared" si="89"/>
        <v>0</v>
      </c>
      <c r="K166" s="54">
        <f t="shared" si="89"/>
        <v>0</v>
      </c>
      <c r="L166" s="54">
        <f t="shared" si="89"/>
        <v>0</v>
      </c>
      <c r="M166" s="54">
        <f t="shared" si="89"/>
        <v>0</v>
      </c>
      <c r="N166" s="54">
        <f t="shared" si="89"/>
        <v>0</v>
      </c>
      <c r="O166" s="54">
        <f t="shared" si="63"/>
        <v>0</v>
      </c>
      <c r="Q166" s="9"/>
      <c r="R166" s="10"/>
    </row>
    <row r="167" spans="1:18" x14ac:dyDescent="0.3">
      <c r="A167" s="31">
        <v>520205</v>
      </c>
      <c r="B167" s="8" t="s">
        <v>62</v>
      </c>
      <c r="C167" s="55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0</v>
      </c>
      <c r="I167" s="55">
        <v>0</v>
      </c>
      <c r="J167" s="55">
        <v>0</v>
      </c>
      <c r="K167" s="55">
        <v>0</v>
      </c>
      <c r="L167" s="55">
        <v>0</v>
      </c>
      <c r="M167" s="55">
        <v>0</v>
      </c>
      <c r="N167" s="55">
        <v>0</v>
      </c>
      <c r="O167" s="56">
        <f t="shared" si="63"/>
        <v>0</v>
      </c>
      <c r="Q167" s="9"/>
      <c r="R167" s="10"/>
    </row>
    <row r="168" spans="1:18" x14ac:dyDescent="0.3">
      <c r="A168" s="31">
        <f>+A167+5</f>
        <v>520210</v>
      </c>
      <c r="B168" s="8" t="s">
        <v>63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0</v>
      </c>
      <c r="N168" s="55">
        <v>0</v>
      </c>
      <c r="O168" s="56">
        <f t="shared" si="63"/>
        <v>0</v>
      </c>
      <c r="Q168" s="9"/>
      <c r="R168" s="10"/>
    </row>
    <row r="169" spans="1:18" x14ac:dyDescent="0.3">
      <c r="A169" s="31">
        <f>+A168+5</f>
        <v>520215</v>
      </c>
      <c r="B169" s="8" t="s">
        <v>64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6">
        <f t="shared" si="63"/>
        <v>0</v>
      </c>
      <c r="Q169" s="9"/>
      <c r="R169" s="10"/>
    </row>
    <row r="170" spans="1:18" x14ac:dyDescent="0.3">
      <c r="A170" s="31">
        <f>+A169+5</f>
        <v>520220</v>
      </c>
      <c r="B170" s="8" t="s">
        <v>65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  <c r="N170" s="55">
        <v>0</v>
      </c>
      <c r="O170" s="56">
        <f t="shared" si="63"/>
        <v>0</v>
      </c>
      <c r="Q170" s="9"/>
      <c r="R170" s="10"/>
    </row>
    <row r="171" spans="1:18" x14ac:dyDescent="0.3">
      <c r="A171" s="31">
        <f>+A170+5</f>
        <v>520225</v>
      </c>
      <c r="B171" s="8" t="s">
        <v>66</v>
      </c>
      <c r="C171" s="55">
        <v>0</v>
      </c>
      <c r="D171" s="55">
        <v>0</v>
      </c>
      <c r="E171" s="55">
        <v>0</v>
      </c>
      <c r="F171" s="55">
        <v>0</v>
      </c>
      <c r="G171" s="55">
        <v>0</v>
      </c>
      <c r="H171" s="55">
        <v>0</v>
      </c>
      <c r="I171" s="55">
        <v>0</v>
      </c>
      <c r="J171" s="55">
        <v>0</v>
      </c>
      <c r="K171" s="55">
        <v>0</v>
      </c>
      <c r="L171" s="55">
        <v>0</v>
      </c>
      <c r="M171" s="55">
        <v>0</v>
      </c>
      <c r="N171" s="55">
        <v>0</v>
      </c>
      <c r="O171" s="56">
        <f t="shared" si="63"/>
        <v>0</v>
      </c>
      <c r="Q171" s="9"/>
      <c r="R171" s="10"/>
    </row>
    <row r="172" spans="1:18" x14ac:dyDescent="0.3">
      <c r="A172" s="31">
        <f>+A171+5</f>
        <v>520230</v>
      </c>
      <c r="B172" s="8" t="s">
        <v>67</v>
      </c>
      <c r="C172" s="55">
        <v>0</v>
      </c>
      <c r="D172" s="55">
        <v>0</v>
      </c>
      <c r="E172" s="55">
        <v>0</v>
      </c>
      <c r="F172" s="55">
        <v>0</v>
      </c>
      <c r="G172" s="55">
        <v>0</v>
      </c>
      <c r="H172" s="55">
        <v>0</v>
      </c>
      <c r="I172" s="55">
        <v>0</v>
      </c>
      <c r="J172" s="55">
        <v>0</v>
      </c>
      <c r="K172" s="55">
        <v>0</v>
      </c>
      <c r="L172" s="55">
        <v>0</v>
      </c>
      <c r="M172" s="55">
        <v>0</v>
      </c>
      <c r="N172" s="55">
        <v>0</v>
      </c>
      <c r="O172" s="56">
        <f t="shared" si="63"/>
        <v>0</v>
      </c>
      <c r="Q172" s="9"/>
      <c r="R172" s="10"/>
    </row>
    <row r="173" spans="1:18" x14ac:dyDescent="0.3">
      <c r="A173" s="58">
        <v>5203</v>
      </c>
      <c r="B173" s="53" t="s">
        <v>333</v>
      </c>
      <c r="C173" s="54">
        <f>SUM(C174:C176)</f>
        <v>0</v>
      </c>
      <c r="D173" s="54">
        <f t="shared" ref="D173:N173" si="90">SUM(D174:D176)</f>
        <v>0</v>
      </c>
      <c r="E173" s="54">
        <f t="shared" si="90"/>
        <v>0</v>
      </c>
      <c r="F173" s="54">
        <f t="shared" si="90"/>
        <v>0</v>
      </c>
      <c r="G173" s="54">
        <f t="shared" si="90"/>
        <v>0</v>
      </c>
      <c r="H173" s="54">
        <f t="shared" si="90"/>
        <v>0</v>
      </c>
      <c r="I173" s="54">
        <f t="shared" si="90"/>
        <v>0</v>
      </c>
      <c r="J173" s="54">
        <f t="shared" si="90"/>
        <v>0</v>
      </c>
      <c r="K173" s="54">
        <f t="shared" si="90"/>
        <v>0</v>
      </c>
      <c r="L173" s="54">
        <f t="shared" si="90"/>
        <v>0</v>
      </c>
      <c r="M173" s="54">
        <f t="shared" si="90"/>
        <v>0</v>
      </c>
      <c r="N173" s="54">
        <f t="shared" si="90"/>
        <v>0</v>
      </c>
      <c r="O173" s="54">
        <f t="shared" si="63"/>
        <v>0</v>
      </c>
      <c r="Q173" s="9"/>
      <c r="R173" s="10"/>
    </row>
    <row r="174" spans="1:18" x14ac:dyDescent="0.3">
      <c r="A174" s="31">
        <v>520305</v>
      </c>
      <c r="B174" s="8" t="s">
        <v>0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6">
        <f t="shared" si="63"/>
        <v>0</v>
      </c>
      <c r="Q174" s="9"/>
      <c r="R174" s="10"/>
    </row>
    <row r="175" spans="1:18" x14ac:dyDescent="0.3">
      <c r="A175" s="31">
        <f>+A174+5</f>
        <v>520310</v>
      </c>
      <c r="B175" s="8" t="s">
        <v>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6">
        <f t="shared" si="63"/>
        <v>0</v>
      </c>
      <c r="Q175" s="9"/>
      <c r="R175" s="10"/>
    </row>
    <row r="176" spans="1:18" x14ac:dyDescent="0.3">
      <c r="A176" s="31">
        <f>+A175+5</f>
        <v>520315</v>
      </c>
      <c r="B176" s="8" t="s">
        <v>1</v>
      </c>
      <c r="C176" s="55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0</v>
      </c>
      <c r="I176" s="55">
        <v>0</v>
      </c>
      <c r="J176" s="55">
        <v>0</v>
      </c>
      <c r="K176" s="55">
        <v>0</v>
      </c>
      <c r="L176" s="55">
        <v>0</v>
      </c>
      <c r="M176" s="55">
        <v>0</v>
      </c>
      <c r="N176" s="55">
        <v>0</v>
      </c>
      <c r="O176" s="56">
        <f t="shared" si="63"/>
        <v>0</v>
      </c>
      <c r="Q176" s="9"/>
      <c r="R176" s="10"/>
    </row>
    <row r="177" spans="1:18" x14ac:dyDescent="0.3">
      <c r="A177" s="58">
        <v>5204</v>
      </c>
      <c r="B177" s="53" t="s">
        <v>334</v>
      </c>
      <c r="C177" s="54">
        <f>+SUM(C178:C181)</f>
        <v>0</v>
      </c>
      <c r="D177" s="54">
        <f t="shared" ref="D177:N177" si="91">+SUM(D178:D181)</f>
        <v>0</v>
      </c>
      <c r="E177" s="54">
        <f t="shared" si="91"/>
        <v>0</v>
      </c>
      <c r="F177" s="54">
        <f t="shared" si="91"/>
        <v>0</v>
      </c>
      <c r="G177" s="54">
        <f t="shared" si="91"/>
        <v>0</v>
      </c>
      <c r="H177" s="54">
        <f t="shared" si="91"/>
        <v>0</v>
      </c>
      <c r="I177" s="54">
        <f t="shared" si="91"/>
        <v>0</v>
      </c>
      <c r="J177" s="54">
        <f t="shared" si="91"/>
        <v>0</v>
      </c>
      <c r="K177" s="54">
        <f t="shared" si="91"/>
        <v>0</v>
      </c>
      <c r="L177" s="54">
        <f t="shared" si="91"/>
        <v>0</v>
      </c>
      <c r="M177" s="54">
        <f t="shared" si="91"/>
        <v>0</v>
      </c>
      <c r="N177" s="54">
        <f t="shared" si="91"/>
        <v>0</v>
      </c>
      <c r="O177" s="54">
        <f t="shared" si="63"/>
        <v>0</v>
      </c>
      <c r="Q177" s="9"/>
      <c r="R177" s="10"/>
    </row>
    <row r="178" spans="1:18" x14ac:dyDescent="0.3">
      <c r="A178" s="31">
        <v>520405</v>
      </c>
      <c r="B178" s="8" t="s">
        <v>335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6">
        <f t="shared" si="63"/>
        <v>0</v>
      </c>
      <c r="Q178" s="9"/>
      <c r="R178" s="10"/>
    </row>
    <row r="179" spans="1:18" x14ac:dyDescent="0.3">
      <c r="A179" s="31">
        <f>+A178+5</f>
        <v>520410</v>
      </c>
      <c r="B179" s="8" t="s">
        <v>336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6">
        <f t="shared" si="63"/>
        <v>0</v>
      </c>
      <c r="Q179" s="9"/>
      <c r="R179" s="10"/>
    </row>
    <row r="180" spans="1:18" x14ac:dyDescent="0.3">
      <c r="A180" s="31">
        <f>+A179+5</f>
        <v>520415</v>
      </c>
      <c r="B180" s="8" t="s">
        <v>337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6">
        <f t="shared" si="63"/>
        <v>0</v>
      </c>
      <c r="Q180" s="9"/>
      <c r="R180" s="10"/>
    </row>
    <row r="181" spans="1:18" x14ac:dyDescent="0.3">
      <c r="A181" s="31">
        <f>+A180+5</f>
        <v>520420</v>
      </c>
      <c r="B181" s="8" t="s">
        <v>338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6">
        <f t="shared" si="63"/>
        <v>0</v>
      </c>
      <c r="Q181" s="9"/>
      <c r="R181" s="10"/>
    </row>
    <row r="182" spans="1:18" ht="27.6" x14ac:dyDescent="0.3">
      <c r="A182" s="58">
        <v>5205</v>
      </c>
      <c r="B182" s="53" t="s">
        <v>339</v>
      </c>
      <c r="C182" s="54">
        <v>0</v>
      </c>
      <c r="D182" s="54">
        <v>0</v>
      </c>
      <c r="E182" s="54">
        <v>0</v>
      </c>
      <c r="F182" s="54">
        <v>0</v>
      </c>
      <c r="G182" s="54">
        <v>0</v>
      </c>
      <c r="H182" s="54">
        <v>0</v>
      </c>
      <c r="I182" s="54">
        <v>0</v>
      </c>
      <c r="J182" s="54">
        <v>0</v>
      </c>
      <c r="K182" s="54">
        <v>0</v>
      </c>
      <c r="L182" s="54">
        <v>0</v>
      </c>
      <c r="M182" s="54">
        <v>0</v>
      </c>
      <c r="N182" s="54">
        <v>0</v>
      </c>
      <c r="O182" s="54">
        <f t="shared" si="63"/>
        <v>0</v>
      </c>
      <c r="Q182" s="9"/>
      <c r="R182" s="10"/>
    </row>
    <row r="183" spans="1:18" x14ac:dyDescent="0.3">
      <c r="A183" s="58">
        <v>5206</v>
      </c>
      <c r="B183" s="53" t="s">
        <v>340</v>
      </c>
      <c r="C183" s="54">
        <f>+SUM(C184:C189)</f>
        <v>0</v>
      </c>
      <c r="D183" s="54">
        <f t="shared" ref="D183:N183" si="92">+SUM(D184:D189)</f>
        <v>0</v>
      </c>
      <c r="E183" s="54">
        <f t="shared" si="92"/>
        <v>0</v>
      </c>
      <c r="F183" s="54">
        <f t="shared" si="92"/>
        <v>0</v>
      </c>
      <c r="G183" s="54">
        <f t="shared" si="92"/>
        <v>0</v>
      </c>
      <c r="H183" s="54">
        <f t="shared" si="92"/>
        <v>0</v>
      </c>
      <c r="I183" s="54">
        <f t="shared" si="92"/>
        <v>0</v>
      </c>
      <c r="J183" s="54">
        <f t="shared" si="92"/>
        <v>0</v>
      </c>
      <c r="K183" s="54">
        <f t="shared" si="92"/>
        <v>0</v>
      </c>
      <c r="L183" s="54">
        <f t="shared" si="92"/>
        <v>0</v>
      </c>
      <c r="M183" s="54">
        <f t="shared" si="92"/>
        <v>0</v>
      </c>
      <c r="N183" s="54">
        <f t="shared" si="92"/>
        <v>0</v>
      </c>
      <c r="O183" s="54">
        <f t="shared" si="63"/>
        <v>0</v>
      </c>
      <c r="Q183" s="9"/>
      <c r="R183" s="10"/>
    </row>
    <row r="184" spans="1:18" x14ac:dyDescent="0.3">
      <c r="A184" s="31">
        <v>520605</v>
      </c>
      <c r="B184" s="8" t="s">
        <v>137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6">
        <f t="shared" si="63"/>
        <v>0</v>
      </c>
      <c r="Q184" s="9"/>
      <c r="R184" s="10"/>
    </row>
    <row r="185" spans="1:18" x14ac:dyDescent="0.3">
      <c r="A185" s="31">
        <f>+A184+5</f>
        <v>520610</v>
      </c>
      <c r="B185" s="8" t="s">
        <v>138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6">
        <f t="shared" si="63"/>
        <v>0</v>
      </c>
      <c r="Q185" s="9"/>
      <c r="R185" s="10"/>
    </row>
    <row r="186" spans="1:18" x14ac:dyDescent="0.3">
      <c r="A186" s="31">
        <f>+A185+5</f>
        <v>520615</v>
      </c>
      <c r="B186" s="8" t="s">
        <v>139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6">
        <f t="shared" si="63"/>
        <v>0</v>
      </c>
      <c r="Q186" s="9"/>
      <c r="R186" s="10"/>
    </row>
    <row r="187" spans="1:18" x14ac:dyDescent="0.3">
      <c r="A187" s="31">
        <f>+A186+5</f>
        <v>520620</v>
      </c>
      <c r="B187" s="8" t="s">
        <v>140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6">
        <f t="shared" si="63"/>
        <v>0</v>
      </c>
      <c r="Q187" s="9"/>
      <c r="R187" s="10"/>
    </row>
    <row r="188" spans="1:18" x14ac:dyDescent="0.3">
      <c r="A188" s="31">
        <f>+A187+5</f>
        <v>520625</v>
      </c>
      <c r="B188" s="8" t="s">
        <v>142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6">
        <f t="shared" si="63"/>
        <v>0</v>
      </c>
      <c r="Q188" s="9"/>
      <c r="R188" s="10"/>
    </row>
    <row r="189" spans="1:18" x14ac:dyDescent="0.3">
      <c r="A189" s="31">
        <f>+A188+5</f>
        <v>520630</v>
      </c>
      <c r="B189" s="8" t="s">
        <v>143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6">
        <f t="shared" si="63"/>
        <v>0</v>
      </c>
      <c r="Q189" s="9"/>
      <c r="R189" s="10"/>
    </row>
    <row r="190" spans="1:18" x14ac:dyDescent="0.3">
      <c r="A190" s="49">
        <v>53</v>
      </c>
      <c r="B190" s="50" t="s">
        <v>341</v>
      </c>
      <c r="C190" s="51">
        <f>SUM(C191:C194)</f>
        <v>0</v>
      </c>
      <c r="D190" s="51">
        <f t="shared" ref="D190:N190" si="93">SUM(D191:D194)</f>
        <v>0</v>
      </c>
      <c r="E190" s="51">
        <f t="shared" si="93"/>
        <v>0</v>
      </c>
      <c r="F190" s="51">
        <f t="shared" si="93"/>
        <v>0</v>
      </c>
      <c r="G190" s="51">
        <f t="shared" si="93"/>
        <v>0</v>
      </c>
      <c r="H190" s="51">
        <f t="shared" si="93"/>
        <v>0</v>
      </c>
      <c r="I190" s="51">
        <f t="shared" si="93"/>
        <v>0</v>
      </c>
      <c r="J190" s="51">
        <f t="shared" si="93"/>
        <v>0</v>
      </c>
      <c r="K190" s="51">
        <f t="shared" si="93"/>
        <v>0</v>
      </c>
      <c r="L190" s="51">
        <f t="shared" si="93"/>
        <v>0</v>
      </c>
      <c r="M190" s="51">
        <f t="shared" si="93"/>
        <v>0</v>
      </c>
      <c r="N190" s="51">
        <f t="shared" si="93"/>
        <v>0</v>
      </c>
      <c r="O190" s="51">
        <f t="shared" si="63"/>
        <v>0</v>
      </c>
      <c r="Q190" s="9"/>
      <c r="R190" s="10"/>
    </row>
    <row r="191" spans="1:18" x14ac:dyDescent="0.3">
      <c r="A191" s="58">
        <v>5301</v>
      </c>
      <c r="B191" s="53" t="s">
        <v>342</v>
      </c>
      <c r="C191" s="54">
        <v>0</v>
      </c>
      <c r="D191" s="54">
        <v>0</v>
      </c>
      <c r="E191" s="54">
        <v>0</v>
      </c>
      <c r="F191" s="54">
        <v>0</v>
      </c>
      <c r="G191" s="54">
        <v>0</v>
      </c>
      <c r="H191" s="54">
        <v>0</v>
      </c>
      <c r="I191" s="54">
        <v>0</v>
      </c>
      <c r="J191" s="54">
        <v>0</v>
      </c>
      <c r="K191" s="54">
        <v>0</v>
      </c>
      <c r="L191" s="54">
        <v>0</v>
      </c>
      <c r="M191" s="54">
        <v>0</v>
      </c>
      <c r="N191" s="54">
        <v>0</v>
      </c>
      <c r="O191" s="54">
        <f t="shared" si="63"/>
        <v>0</v>
      </c>
      <c r="Q191" s="9"/>
      <c r="R191" s="10"/>
    </row>
    <row r="192" spans="1:18" x14ac:dyDescent="0.3">
      <c r="A192" s="58">
        <v>5302</v>
      </c>
      <c r="B192" s="53" t="s">
        <v>343</v>
      </c>
      <c r="C192" s="54">
        <v>0</v>
      </c>
      <c r="D192" s="54">
        <v>0</v>
      </c>
      <c r="E192" s="54">
        <v>0</v>
      </c>
      <c r="F192" s="54">
        <v>0</v>
      </c>
      <c r="G192" s="54">
        <v>0</v>
      </c>
      <c r="H192" s="54">
        <v>0</v>
      </c>
      <c r="I192" s="54">
        <v>0</v>
      </c>
      <c r="J192" s="54">
        <v>0</v>
      </c>
      <c r="K192" s="54">
        <v>0</v>
      </c>
      <c r="L192" s="54">
        <v>0</v>
      </c>
      <c r="M192" s="54">
        <v>0</v>
      </c>
      <c r="N192" s="54">
        <v>0</v>
      </c>
      <c r="O192" s="54">
        <f t="shared" si="63"/>
        <v>0</v>
      </c>
      <c r="Q192" s="9"/>
      <c r="R192" s="10"/>
    </row>
    <row r="193" spans="1:18" x14ac:dyDescent="0.3">
      <c r="A193" s="58">
        <v>5303</v>
      </c>
      <c r="B193" s="53" t="s">
        <v>373</v>
      </c>
      <c r="C193" s="54">
        <v>0</v>
      </c>
      <c r="D193" s="54">
        <v>0</v>
      </c>
      <c r="E193" s="54">
        <v>0</v>
      </c>
      <c r="F193" s="54">
        <v>0</v>
      </c>
      <c r="G193" s="54">
        <v>0</v>
      </c>
      <c r="H193" s="54">
        <v>0</v>
      </c>
      <c r="I193" s="54">
        <v>0</v>
      </c>
      <c r="J193" s="54">
        <v>0</v>
      </c>
      <c r="K193" s="54">
        <v>0</v>
      </c>
      <c r="L193" s="54">
        <v>0</v>
      </c>
      <c r="M193" s="54">
        <v>0</v>
      </c>
      <c r="N193" s="54">
        <v>0</v>
      </c>
      <c r="O193" s="54">
        <f t="shared" si="63"/>
        <v>0</v>
      </c>
      <c r="Q193" s="9"/>
      <c r="R193" s="10"/>
    </row>
    <row r="194" spans="1:18" x14ac:dyDescent="0.3">
      <c r="A194" s="58">
        <v>5390</v>
      </c>
      <c r="B194" s="53" t="s">
        <v>344</v>
      </c>
      <c r="C194" s="54">
        <f>SUM(C195:C196)</f>
        <v>0</v>
      </c>
      <c r="D194" s="54">
        <f t="shared" ref="D194:N194" si="94">SUM(D195:D196)</f>
        <v>0</v>
      </c>
      <c r="E194" s="54">
        <f t="shared" si="94"/>
        <v>0</v>
      </c>
      <c r="F194" s="54">
        <f t="shared" si="94"/>
        <v>0</v>
      </c>
      <c r="G194" s="54">
        <f t="shared" si="94"/>
        <v>0</v>
      </c>
      <c r="H194" s="54">
        <f t="shared" si="94"/>
        <v>0</v>
      </c>
      <c r="I194" s="54">
        <f t="shared" si="94"/>
        <v>0</v>
      </c>
      <c r="J194" s="54">
        <f t="shared" si="94"/>
        <v>0</v>
      </c>
      <c r="K194" s="54">
        <f t="shared" si="94"/>
        <v>0</v>
      </c>
      <c r="L194" s="54">
        <f t="shared" si="94"/>
        <v>0</v>
      </c>
      <c r="M194" s="54">
        <f t="shared" si="94"/>
        <v>0</v>
      </c>
      <c r="N194" s="54">
        <f t="shared" si="94"/>
        <v>0</v>
      </c>
      <c r="O194" s="54">
        <f t="shared" si="63"/>
        <v>0</v>
      </c>
      <c r="Q194" s="9"/>
      <c r="R194" s="10"/>
    </row>
    <row r="195" spans="1:18" x14ac:dyDescent="0.3">
      <c r="A195" s="31">
        <v>539005</v>
      </c>
      <c r="B195" s="8" t="s">
        <v>345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6">
        <f t="shared" si="63"/>
        <v>0</v>
      </c>
      <c r="Q195" s="9"/>
      <c r="R195" s="10"/>
    </row>
    <row r="196" spans="1:18" x14ac:dyDescent="0.3">
      <c r="A196" s="31">
        <v>539090</v>
      </c>
      <c r="B196" s="8" t="s">
        <v>346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6">
        <f t="shared" si="63"/>
        <v>0</v>
      </c>
      <c r="Q196" s="9"/>
      <c r="R196" s="10"/>
    </row>
    <row r="197" spans="1:18" x14ac:dyDescent="0.3">
      <c r="A197" s="17">
        <v>59</v>
      </c>
      <c r="B197" s="5" t="s">
        <v>347</v>
      </c>
      <c r="C197" s="47">
        <f>+C144-C4</f>
        <v>336218.7722468889</v>
      </c>
      <c r="D197" s="47">
        <f t="shared" ref="D197:N197" si="95">+D144-D4</f>
        <v>336231.93224688887</v>
      </c>
      <c r="E197" s="47">
        <f t="shared" si="95"/>
        <v>336265.3219968889</v>
      </c>
      <c r="F197" s="47">
        <f t="shared" si="95"/>
        <v>336292.28866355552</v>
      </c>
      <c r="G197" s="47">
        <f t="shared" si="95"/>
        <v>283157.53866355552</v>
      </c>
      <c r="H197" s="47">
        <f t="shared" si="95"/>
        <v>283157.53866355552</v>
      </c>
      <c r="I197" s="47">
        <f t="shared" si="95"/>
        <v>283190.03866355552</v>
      </c>
      <c r="J197" s="47">
        <f t="shared" si="95"/>
        <v>336350.30074688885</v>
      </c>
      <c r="K197" s="47">
        <f t="shared" si="95"/>
        <v>336381.00074688887</v>
      </c>
      <c r="L197" s="47">
        <f t="shared" si="95"/>
        <v>336381.00074688887</v>
      </c>
      <c r="M197" s="47">
        <f t="shared" si="95"/>
        <v>336381.00074688887</v>
      </c>
      <c r="N197" s="47">
        <f t="shared" si="95"/>
        <v>336533.85015800002</v>
      </c>
      <c r="O197" s="47">
        <f t="shared" si="63"/>
        <v>3876540.5842904444</v>
      </c>
      <c r="Q197" s="9"/>
      <c r="R197" s="10"/>
    </row>
    <row r="202" spans="1:18" x14ac:dyDescent="0.3">
      <c r="B202" s="44"/>
    </row>
    <row r="203" spans="1:18" x14ac:dyDescent="0.3">
      <c r="B203" s="44" t="s">
        <v>374</v>
      </c>
      <c r="H203" s="45"/>
      <c r="I203" s="46"/>
      <c r="J203" s="63" t="s">
        <v>375</v>
      </c>
      <c r="K203" s="63"/>
      <c r="L203" s="63"/>
    </row>
    <row r="204" spans="1:18" x14ac:dyDescent="0.3">
      <c r="B204" s="44" t="s">
        <v>376</v>
      </c>
      <c r="H204" s="45"/>
      <c r="I204" s="45"/>
      <c r="J204" s="63" t="s">
        <v>377</v>
      </c>
      <c r="K204" s="63"/>
      <c r="L204" s="63"/>
    </row>
    <row r="205" spans="1:18" ht="14.4" x14ac:dyDescent="0.3">
      <c r="B205" s="59"/>
      <c r="H205" s="45"/>
      <c r="I205" s="45"/>
    </row>
    <row r="206" spans="1:18" ht="14.4" x14ac:dyDescent="0.3">
      <c r="B206" s="59"/>
    </row>
    <row r="207" spans="1:18" ht="14.4" x14ac:dyDescent="0.3">
      <c r="B207" s="59"/>
    </row>
  </sheetData>
  <mergeCells count="4">
    <mergeCell ref="A1:O1"/>
    <mergeCell ref="A2:O2"/>
    <mergeCell ref="J203:L203"/>
    <mergeCell ref="J204:L204"/>
  </mergeCells>
  <printOptions horizontalCentered="1"/>
  <pageMargins left="0" right="0" top="0.74803149606299213" bottom="0.74803149606299213" header="0.31496062992125984" footer="0.31496062992125984"/>
  <pageSetup scale="60" orientation="landscape" r:id="rId1"/>
  <headerFooter>
    <oddHeader>&amp;L                
                         &amp;G</oddHeader>
    <oddFooter>Página &amp;P</oddFooter>
  </headerFooter>
  <ignoredErrors>
    <ignoredError sqref="J154 J156" formula="1"/>
  </ignoredError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PRESUPUESTO-2020 (BG)</vt:lpstr>
      <vt:lpstr>PRESUPUESTO-2020 (PYG)</vt:lpstr>
      <vt:lpstr>'PRESUPUESTO-2020 (BG)'!Área_de_impresión</vt:lpstr>
      <vt:lpstr>'PRESUPUESTO-2020 (PYG)'!Área_de_impresión</vt:lpstr>
      <vt:lpstr>'PRESUPUESTO-2020 (BG)'!Títulos_a_imprimir</vt:lpstr>
      <vt:lpstr>'PRESUPUESTO-2020 (PYG)'!Títulos_a_imprimir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Systemarket</dc:creator>
  <cp:lastModifiedBy>Byron</cp:lastModifiedBy>
  <cp:lastPrinted>2020-07-27T19:14:46Z</cp:lastPrinted>
  <dcterms:created xsi:type="dcterms:W3CDTF">2016-04-28T15:22:00Z</dcterms:created>
  <dcterms:modified xsi:type="dcterms:W3CDTF">2020-07-27T19:19:10Z</dcterms:modified>
</cp:coreProperties>
</file>