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ron\Documents\ATL CONSULTORES\ATL CONSULTORES\CLIENTES CONTABLES\CAPREMCI\CONTABILIDAD-2020\PRESUPUESTO-2020\PRESUPUESTO-2021\"/>
    </mc:Choice>
  </mc:AlternateContent>
  <xr:revisionPtr revIDLastSave="0" documentId="13_ncr:1_{440A92E4-08C9-4E42-9D4F-A553280AA3D1}" xr6:coauthVersionLast="45" xr6:coauthVersionMax="45" xr10:uidLastSave="{00000000-0000-0000-0000-000000000000}"/>
  <bookViews>
    <workbookView xWindow="-108" yWindow="-108" windowWidth="23256" windowHeight="12576" tabRatio="850" activeTab="1" xr2:uid="{00000000-000D-0000-FFFF-FFFF00000000}"/>
  </bookViews>
  <sheets>
    <sheet name="PRESUPUESTO-2021 (BG)" sheetId="17" r:id="rId1"/>
    <sheet name="PRESUPUESTO-2021 (PYG)" sheetId="10" r:id="rId2"/>
  </sheets>
  <definedNames>
    <definedName name="_xlnm._FilterDatabase" localSheetId="0" hidden="1">'PRESUPUESTO-2021 (BG)'!$B$3:$O$267</definedName>
    <definedName name="_xlnm._FilterDatabase" localSheetId="1" hidden="1">'PRESUPUESTO-2021 (PYG)'!$B$3:$P$197</definedName>
    <definedName name="_xlnm.Print_Area" localSheetId="0">'PRESUPUESTO-2021 (BG)'!$B$1:$O$280</definedName>
    <definedName name="_xlnm.Print_Area" localSheetId="1">'PRESUPUESTO-2021 (PYG)'!$B$1:$P$204</definedName>
    <definedName name="_xlnm.Print_Titles" localSheetId="0">'PRESUPUESTO-2021 (BG)'!$1:$3</definedName>
    <definedName name="_xlnm.Print_Titles" localSheetId="1">'PRESUPUESTO-2021 (PYG)'!$1:$3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17" l="1"/>
  <c r="D67" i="17"/>
  <c r="F67" i="17"/>
  <c r="G67" i="17" l="1"/>
  <c r="H67" i="17" l="1"/>
  <c r="I67" i="17" l="1"/>
  <c r="J67" i="17" l="1"/>
  <c r="K67" i="17" l="1"/>
  <c r="P196" i="10"/>
  <c r="P195" i="10"/>
  <c r="O194" i="10"/>
  <c r="N194" i="10"/>
  <c r="N190" i="10" s="1"/>
  <c r="M194" i="10"/>
  <c r="L194" i="10"/>
  <c r="L190" i="10" s="1"/>
  <c r="K194" i="10"/>
  <c r="K190" i="10" s="1"/>
  <c r="J194" i="10"/>
  <c r="J190" i="10" s="1"/>
  <c r="I194" i="10"/>
  <c r="I190" i="10" s="1"/>
  <c r="H194" i="10"/>
  <c r="H190" i="10" s="1"/>
  <c r="G194" i="10"/>
  <c r="G190" i="10" s="1"/>
  <c r="F194" i="10"/>
  <c r="F190" i="10" s="1"/>
  <c r="E194" i="10"/>
  <c r="E190" i="10" s="1"/>
  <c r="D194" i="10"/>
  <c r="P193" i="10"/>
  <c r="P192" i="10"/>
  <c r="P191" i="10"/>
  <c r="O190" i="10"/>
  <c r="M190" i="10"/>
  <c r="P189" i="10"/>
  <c r="P188" i="10"/>
  <c r="P187" i="10"/>
  <c r="P186" i="10"/>
  <c r="P185" i="10"/>
  <c r="B185" i="10"/>
  <c r="B186" i="10" s="1"/>
  <c r="B187" i="10" s="1"/>
  <c r="B188" i="10" s="1"/>
  <c r="B189" i="10" s="1"/>
  <c r="P184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P182" i="10"/>
  <c r="P181" i="10"/>
  <c r="P180" i="10"/>
  <c r="P179" i="10"/>
  <c r="B179" i="10"/>
  <c r="B180" i="10" s="1"/>
  <c r="B181" i="10" s="1"/>
  <c r="P178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P176" i="10"/>
  <c r="P175" i="10"/>
  <c r="B175" i="10"/>
  <c r="B176" i="10" s="1"/>
  <c r="P174" i="10"/>
  <c r="O173" i="10"/>
  <c r="N173" i="10"/>
  <c r="M173" i="10"/>
  <c r="L173" i="10"/>
  <c r="K173" i="10"/>
  <c r="J173" i="10"/>
  <c r="I173" i="10"/>
  <c r="H173" i="10"/>
  <c r="G173" i="10"/>
  <c r="G158" i="10" s="1"/>
  <c r="F173" i="10"/>
  <c r="E173" i="10"/>
  <c r="D173" i="10"/>
  <c r="P172" i="10"/>
  <c r="P171" i="10"/>
  <c r="P170" i="10"/>
  <c r="P169" i="10"/>
  <c r="P168" i="10"/>
  <c r="B168" i="10"/>
  <c r="B169" i="10" s="1"/>
  <c r="B170" i="10" s="1"/>
  <c r="B171" i="10" s="1"/>
  <c r="B172" i="10" s="1"/>
  <c r="P167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P165" i="10"/>
  <c r="P164" i="10"/>
  <c r="P163" i="10"/>
  <c r="P162" i="10"/>
  <c r="P161" i="10"/>
  <c r="B161" i="10"/>
  <c r="B162" i="10" s="1"/>
  <c r="B163" i="10" s="1"/>
  <c r="B164" i="10" s="1"/>
  <c r="B165" i="10" s="1"/>
  <c r="P160" i="10"/>
  <c r="O159" i="10"/>
  <c r="N159" i="10"/>
  <c r="M159" i="10"/>
  <c r="L159" i="10"/>
  <c r="K159" i="10"/>
  <c r="J159" i="10"/>
  <c r="I159" i="10"/>
  <c r="H159" i="10"/>
  <c r="G159" i="10"/>
  <c r="F159" i="10"/>
  <c r="E159" i="10"/>
  <c r="D159" i="10"/>
  <c r="P157" i="10"/>
  <c r="P155" i="10"/>
  <c r="B155" i="10"/>
  <c r="B156" i="10" s="1"/>
  <c r="H153" i="10"/>
  <c r="D153" i="10"/>
  <c r="P152" i="10"/>
  <c r="P151" i="10"/>
  <c r="P150" i="10"/>
  <c r="P149" i="10"/>
  <c r="P148" i="10"/>
  <c r="B148" i="10"/>
  <c r="B149" i="10" s="1"/>
  <c r="B150" i="10" s="1"/>
  <c r="B151" i="10" s="1"/>
  <c r="B152" i="10" s="1"/>
  <c r="E146" i="10"/>
  <c r="D146" i="10"/>
  <c r="D145" i="10"/>
  <c r="P142" i="10"/>
  <c r="E141" i="10"/>
  <c r="E139" i="10" s="1"/>
  <c r="D141" i="10"/>
  <c r="P140" i="10"/>
  <c r="P138" i="10"/>
  <c r="P137" i="10"/>
  <c r="O136" i="10"/>
  <c r="N136" i="10"/>
  <c r="M136" i="10"/>
  <c r="L136" i="10"/>
  <c r="K136" i="10"/>
  <c r="J136" i="10"/>
  <c r="I136" i="10"/>
  <c r="H136" i="10"/>
  <c r="G136" i="10"/>
  <c r="F136" i="10"/>
  <c r="E136" i="10"/>
  <c r="D136" i="10"/>
  <c r="P135" i="10"/>
  <c r="P134" i="10"/>
  <c r="P133" i="10"/>
  <c r="P132" i="10"/>
  <c r="P131" i="10"/>
  <c r="B131" i="10"/>
  <c r="B132" i="10" s="1"/>
  <c r="B133" i="10" s="1"/>
  <c r="B134" i="10" s="1"/>
  <c r="P130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P128" i="10"/>
  <c r="P127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P125" i="10"/>
  <c r="P124" i="10"/>
  <c r="P123" i="10"/>
  <c r="P122" i="10"/>
  <c r="B122" i="10"/>
  <c r="B123" i="10" s="1"/>
  <c r="B124" i="10" s="1"/>
  <c r="P121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P118" i="10"/>
  <c r="P117" i="10"/>
  <c r="B117" i="10"/>
  <c r="B118" i="10" s="1"/>
  <c r="E116" i="10"/>
  <c r="F116" i="10" s="1"/>
  <c r="D115" i="10"/>
  <c r="P114" i="10"/>
  <c r="P113" i="10"/>
  <c r="P112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P110" i="10"/>
  <c r="B110" i="10"/>
  <c r="P109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P107" i="10"/>
  <c r="P106" i="10"/>
  <c r="P105" i="10"/>
  <c r="P104" i="10"/>
  <c r="P103" i="10"/>
  <c r="B103" i="10"/>
  <c r="B104" i="10" s="1"/>
  <c r="B105" i="10" s="1"/>
  <c r="B106" i="10" s="1"/>
  <c r="B107" i="10" s="1"/>
  <c r="P102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B98" i="10"/>
  <c r="D96" i="10"/>
  <c r="D95" i="10" s="1"/>
  <c r="P93" i="10"/>
  <c r="P91" i="10"/>
  <c r="D90" i="10"/>
  <c r="P89" i="10"/>
  <c r="B89" i="10"/>
  <c r="P88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B84" i="10"/>
  <c r="E82" i="10"/>
  <c r="D82" i="10"/>
  <c r="B81" i="10"/>
  <c r="E79" i="10"/>
  <c r="D79" i="10"/>
  <c r="P78" i="10"/>
  <c r="B77" i="10"/>
  <c r="B78" i="10" s="1"/>
  <c r="B76" i="10"/>
  <c r="E74" i="10"/>
  <c r="D74" i="10"/>
  <c r="P73" i="10"/>
  <c r="P72" i="10"/>
  <c r="P71" i="10"/>
  <c r="B71" i="10"/>
  <c r="B72" i="10" s="1"/>
  <c r="P70" i="10"/>
  <c r="B70" i="10"/>
  <c r="E68" i="10"/>
  <c r="D68" i="10"/>
  <c r="P67" i="10"/>
  <c r="P66" i="10"/>
  <c r="B64" i="10"/>
  <c r="B65" i="10" s="1"/>
  <c r="B66" i="10" s="1"/>
  <c r="P63" i="10"/>
  <c r="E62" i="10"/>
  <c r="D62" i="10"/>
  <c r="P61" i="10"/>
  <c r="P59" i="10"/>
  <c r="B59" i="10"/>
  <c r="B60" i="10" s="1"/>
  <c r="B61" i="10" s="1"/>
  <c r="E57" i="10"/>
  <c r="D57" i="10"/>
  <c r="B51" i="10"/>
  <c r="B52" i="10" s="1"/>
  <c r="B53" i="10" s="1"/>
  <c r="B54" i="10" s="1"/>
  <c r="B55" i="10" s="1"/>
  <c r="D49" i="10"/>
  <c r="P46" i="10"/>
  <c r="E37" i="10"/>
  <c r="B39" i="10"/>
  <c r="B40" i="10" s="1"/>
  <c r="B41" i="10" s="1"/>
  <c r="B42" i="10" s="1"/>
  <c r="B43" i="10" s="1"/>
  <c r="B44" i="10" s="1"/>
  <c r="B45" i="10" s="1"/>
  <c r="B46" i="10" s="1"/>
  <c r="O37" i="10"/>
  <c r="O36" i="10" s="1"/>
  <c r="D37" i="10"/>
  <c r="D36" i="10"/>
  <c r="P35" i="10"/>
  <c r="P34" i="10"/>
  <c r="P33" i="10"/>
  <c r="P32" i="10"/>
  <c r="B32" i="10"/>
  <c r="B33" i="10" s="1"/>
  <c r="B34" i="10" s="1"/>
  <c r="B35" i="10" s="1"/>
  <c r="P31" i="10"/>
  <c r="B31" i="10"/>
  <c r="P30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P28" i="10"/>
  <c r="P27" i="10"/>
  <c r="B27" i="10"/>
  <c r="B28" i="10" s="1"/>
  <c r="P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P24" i="10"/>
  <c r="P23" i="10"/>
  <c r="P22" i="10"/>
  <c r="B22" i="10"/>
  <c r="B23" i="10" s="1"/>
  <c r="B24" i="10" s="1"/>
  <c r="P21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P19" i="10"/>
  <c r="P18" i="10"/>
  <c r="P17" i="10"/>
  <c r="P16" i="10"/>
  <c r="P15" i="10"/>
  <c r="B15" i="10"/>
  <c r="B16" i="10" s="1"/>
  <c r="B17" i="10" s="1"/>
  <c r="B18" i="10" s="1"/>
  <c r="B19" i="10" s="1"/>
  <c r="P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P12" i="10"/>
  <c r="P11" i="10"/>
  <c r="P10" i="10"/>
  <c r="P9" i="10"/>
  <c r="P8" i="10"/>
  <c r="B8" i="10"/>
  <c r="B9" i="10" s="1"/>
  <c r="B10" i="10" s="1"/>
  <c r="B11" i="10" s="1"/>
  <c r="B12" i="10" s="1"/>
  <c r="P7" i="10"/>
  <c r="O6" i="10"/>
  <c r="N6" i="10"/>
  <c r="M6" i="10"/>
  <c r="L6" i="10"/>
  <c r="K6" i="10"/>
  <c r="J6" i="10"/>
  <c r="I6" i="10"/>
  <c r="H6" i="10"/>
  <c r="G6" i="10"/>
  <c r="G5" i="10" s="1"/>
  <c r="F6" i="10"/>
  <c r="E6" i="10"/>
  <c r="D6" i="10"/>
  <c r="E262" i="17"/>
  <c r="B264" i="17"/>
  <c r="B265" i="17" s="1"/>
  <c r="B266" i="17" s="1"/>
  <c r="O259" i="17"/>
  <c r="N259" i="17"/>
  <c r="M259" i="17"/>
  <c r="L259" i="17"/>
  <c r="K259" i="17"/>
  <c r="J259" i="17"/>
  <c r="I259" i="17"/>
  <c r="H259" i="17"/>
  <c r="G259" i="17"/>
  <c r="F259" i="17"/>
  <c r="E259" i="17"/>
  <c r="D259" i="17"/>
  <c r="O256" i="17"/>
  <c r="N256" i="17"/>
  <c r="M256" i="17"/>
  <c r="L256" i="17"/>
  <c r="K256" i="17"/>
  <c r="J256" i="17"/>
  <c r="I256" i="17"/>
  <c r="H256" i="17"/>
  <c r="G256" i="17"/>
  <c r="F256" i="17"/>
  <c r="E256" i="17"/>
  <c r="D256" i="17"/>
  <c r="O254" i="17"/>
  <c r="N254" i="17"/>
  <c r="M254" i="17"/>
  <c r="L254" i="17"/>
  <c r="K254" i="17"/>
  <c r="J254" i="17"/>
  <c r="I254" i="17"/>
  <c r="H254" i="17"/>
  <c r="G254" i="17"/>
  <c r="F254" i="17"/>
  <c r="E254" i="17"/>
  <c r="D254" i="17"/>
  <c r="B248" i="17"/>
  <c r="O246" i="17"/>
  <c r="N246" i="17"/>
  <c r="M246" i="17"/>
  <c r="L246" i="17"/>
  <c r="K246" i="17"/>
  <c r="J246" i="17"/>
  <c r="I246" i="17"/>
  <c r="H246" i="17"/>
  <c r="G246" i="17"/>
  <c r="F246" i="17"/>
  <c r="E246" i="17"/>
  <c r="D246" i="17"/>
  <c r="B242" i="17"/>
  <c r="O240" i="17"/>
  <c r="N240" i="17"/>
  <c r="M240" i="17"/>
  <c r="L240" i="17"/>
  <c r="K240" i="17"/>
  <c r="J240" i="17"/>
  <c r="I240" i="17"/>
  <c r="H240" i="17"/>
  <c r="G240" i="17"/>
  <c r="F240" i="17"/>
  <c r="E240" i="17"/>
  <c r="D240" i="17"/>
  <c r="B232" i="17"/>
  <c r="B233" i="17" s="1"/>
  <c r="B234" i="17" s="1"/>
  <c r="B235" i="17" s="1"/>
  <c r="B236" i="17" s="1"/>
  <c r="B237" i="17" s="1"/>
  <c r="B227" i="17"/>
  <c r="B228" i="17" s="1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F217" i="17"/>
  <c r="B219" i="17"/>
  <c r="B220" i="17" s="1"/>
  <c r="B221" i="17" s="1"/>
  <c r="B222" i="17" s="1"/>
  <c r="B223" i="17" s="1"/>
  <c r="E217" i="17"/>
  <c r="D217" i="17"/>
  <c r="D215" i="17"/>
  <c r="D211" i="17"/>
  <c r="B213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B207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F201" i="17"/>
  <c r="E201" i="17"/>
  <c r="D201" i="17"/>
  <c r="B198" i="17"/>
  <c r="B199" i="17" s="1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B194" i="17"/>
  <c r="B195" i="17" s="1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B187" i="17"/>
  <c r="B188" i="17" s="1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B182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B166" i="17"/>
  <c r="B167" i="17" s="1"/>
  <c r="B168" i="17" s="1"/>
  <c r="B169" i="17" s="1"/>
  <c r="B170" i="17" s="1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B161" i="17"/>
  <c r="B154" i="17"/>
  <c r="B155" i="17" s="1"/>
  <c r="B156" i="17" s="1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B147" i="17"/>
  <c r="B148" i="17" s="1"/>
  <c r="B149" i="17" s="1"/>
  <c r="O145" i="17"/>
  <c r="O138" i="17" s="1"/>
  <c r="N145" i="17"/>
  <c r="N138" i="17" s="1"/>
  <c r="M145" i="17"/>
  <c r="M138" i="17" s="1"/>
  <c r="L145" i="17"/>
  <c r="L138" i="17" s="1"/>
  <c r="K145" i="17"/>
  <c r="K138" i="17" s="1"/>
  <c r="J145" i="17"/>
  <c r="J138" i="17" s="1"/>
  <c r="I145" i="17"/>
  <c r="I138" i="17" s="1"/>
  <c r="H145" i="17"/>
  <c r="H138" i="17" s="1"/>
  <c r="G145" i="17"/>
  <c r="G138" i="17" s="1"/>
  <c r="F145" i="17"/>
  <c r="F138" i="17" s="1"/>
  <c r="E145" i="17"/>
  <c r="E138" i="17" s="1"/>
  <c r="D145" i="17"/>
  <c r="D138" i="17" s="1"/>
  <c r="B140" i="17"/>
  <c r="B141" i="17" s="1"/>
  <c r="B142" i="17" s="1"/>
  <c r="B143" i="17" s="1"/>
  <c r="B133" i="17"/>
  <c r="B134" i="17" s="1"/>
  <c r="B135" i="17" s="1"/>
  <c r="B136" i="17" s="1"/>
  <c r="B127" i="17"/>
  <c r="B128" i="17" s="1"/>
  <c r="B129" i="17" s="1"/>
  <c r="B123" i="17"/>
  <c r="B124" i="17" s="1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B117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B112" i="17"/>
  <c r="B113" i="17" s="1"/>
  <c r="B114" i="17" s="1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B105" i="17"/>
  <c r="B106" i="17" s="1"/>
  <c r="B107" i="17" s="1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H98" i="17"/>
  <c r="D98" i="17"/>
  <c r="B100" i="17"/>
  <c r="B101" i="17" s="1"/>
  <c r="G98" i="17"/>
  <c r="B97" i="17"/>
  <c r="D95" i="17"/>
  <c r="B90" i="17"/>
  <c r="B91" i="17" s="1"/>
  <c r="B92" i="17" s="1"/>
  <c r="B93" i="17" s="1"/>
  <c r="B94" i="17" s="1"/>
  <c r="O88" i="17"/>
  <c r="N88" i="17"/>
  <c r="M88" i="17"/>
  <c r="L88" i="17"/>
  <c r="K88" i="17"/>
  <c r="J88" i="17"/>
  <c r="I88" i="17"/>
  <c r="H88" i="17"/>
  <c r="G88" i="17"/>
  <c r="F88" i="17"/>
  <c r="E88" i="17"/>
  <c r="D88" i="17"/>
  <c r="D84" i="17"/>
  <c r="B86" i="17"/>
  <c r="B82" i="17"/>
  <c r="B83" i="17" s="1"/>
  <c r="O80" i="17"/>
  <c r="N80" i="17"/>
  <c r="M80" i="17"/>
  <c r="L80" i="17"/>
  <c r="K80" i="17"/>
  <c r="J80" i="17"/>
  <c r="I80" i="17"/>
  <c r="H80" i="17"/>
  <c r="G80" i="17"/>
  <c r="F80" i="17"/>
  <c r="E80" i="17"/>
  <c r="D80" i="17"/>
  <c r="B75" i="17"/>
  <c r="B76" i="17" s="1"/>
  <c r="B77" i="17" s="1"/>
  <c r="B78" i="17" s="1"/>
  <c r="B79" i="17" s="1"/>
  <c r="O73" i="17"/>
  <c r="N73" i="17"/>
  <c r="M73" i="17"/>
  <c r="L73" i="17"/>
  <c r="K73" i="17"/>
  <c r="J73" i="17"/>
  <c r="I73" i="17"/>
  <c r="H73" i="17"/>
  <c r="G73" i="17"/>
  <c r="F73" i="17"/>
  <c r="E73" i="17"/>
  <c r="D73" i="17"/>
  <c r="E54" i="17"/>
  <c r="B69" i="17"/>
  <c r="B70" i="17" s="1"/>
  <c r="B56" i="17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48" i="17"/>
  <c r="B49" i="17" s="1"/>
  <c r="B50" i="17" s="1"/>
  <c r="B51" i="17" s="1"/>
  <c r="B52" i="17" s="1"/>
  <c r="O46" i="17"/>
  <c r="N46" i="17"/>
  <c r="M46" i="17"/>
  <c r="L46" i="17"/>
  <c r="K46" i="17"/>
  <c r="J46" i="17"/>
  <c r="I46" i="17"/>
  <c r="H46" i="17"/>
  <c r="G46" i="17"/>
  <c r="F46" i="17"/>
  <c r="E46" i="17"/>
  <c r="D46" i="17"/>
  <c r="B45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B42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B38" i="17"/>
  <c r="B39" i="17" s="1"/>
  <c r="O36" i="17"/>
  <c r="N36" i="17"/>
  <c r="M36" i="17"/>
  <c r="L36" i="17"/>
  <c r="K36" i="17"/>
  <c r="J36" i="17"/>
  <c r="I36" i="17"/>
  <c r="H36" i="17"/>
  <c r="G36" i="17"/>
  <c r="F36" i="17"/>
  <c r="E36" i="17"/>
  <c r="D36" i="17"/>
  <c r="B32" i="17"/>
  <c r="B33" i="17" s="1"/>
  <c r="B34" i="17" s="1"/>
  <c r="B35" i="17" s="1"/>
  <c r="O30" i="17"/>
  <c r="N30" i="17"/>
  <c r="M30" i="17"/>
  <c r="L30" i="17"/>
  <c r="K30" i="17"/>
  <c r="J30" i="17"/>
  <c r="I30" i="17"/>
  <c r="H30" i="17"/>
  <c r="G30" i="17"/>
  <c r="F30" i="17"/>
  <c r="E30" i="17"/>
  <c r="D30" i="17"/>
  <c r="B26" i="17"/>
  <c r="B27" i="17" s="1"/>
  <c r="B28" i="17" s="1"/>
  <c r="O24" i="17"/>
  <c r="N24" i="17"/>
  <c r="M24" i="17"/>
  <c r="L24" i="17"/>
  <c r="K24" i="17"/>
  <c r="J24" i="17"/>
  <c r="I24" i="17"/>
  <c r="H24" i="17"/>
  <c r="G24" i="17"/>
  <c r="F24" i="17"/>
  <c r="E24" i="17"/>
  <c r="D24" i="17"/>
  <c r="B17" i="17"/>
  <c r="B18" i="17" s="1"/>
  <c r="B19" i="17" s="1"/>
  <c r="B20" i="17" s="1"/>
  <c r="B21" i="17" s="1"/>
  <c r="B22" i="17" s="1"/>
  <c r="E15" i="17"/>
  <c r="D15" i="17"/>
  <c r="B11" i="17"/>
  <c r="B12" i="17" s="1"/>
  <c r="O9" i="17"/>
  <c r="N9" i="17"/>
  <c r="M9" i="17"/>
  <c r="L9" i="17"/>
  <c r="K9" i="17"/>
  <c r="J9" i="17"/>
  <c r="I9" i="17"/>
  <c r="H9" i="17"/>
  <c r="G9" i="17"/>
  <c r="F9" i="17"/>
  <c r="E9" i="17"/>
  <c r="D9" i="17"/>
  <c r="D6" i="17"/>
  <c r="B8" i="17"/>
  <c r="E5" i="10" l="1"/>
  <c r="E115" i="10"/>
  <c r="E100" i="10" s="1"/>
  <c r="K5" i="10"/>
  <c r="N158" i="10"/>
  <c r="O5" i="10"/>
  <c r="J5" i="10"/>
  <c r="H5" i="10"/>
  <c r="D158" i="10"/>
  <c r="J158" i="10"/>
  <c r="E158" i="10"/>
  <c r="F158" i="10"/>
  <c r="L5" i="10"/>
  <c r="P13" i="10"/>
  <c r="M5" i="10"/>
  <c r="P129" i="10"/>
  <c r="H158" i="10"/>
  <c r="I5" i="10"/>
  <c r="P120" i="10"/>
  <c r="K158" i="10"/>
  <c r="F191" i="17"/>
  <c r="M179" i="17"/>
  <c r="K191" i="17"/>
  <c r="M191" i="17"/>
  <c r="G179" i="17"/>
  <c r="E191" i="17"/>
  <c r="L191" i="17"/>
  <c r="D179" i="17"/>
  <c r="N191" i="17"/>
  <c r="J109" i="17"/>
  <c r="J191" i="17"/>
  <c r="E179" i="17"/>
  <c r="J179" i="17"/>
  <c r="E253" i="17"/>
  <c r="E271" i="17" s="1"/>
  <c r="H179" i="17"/>
  <c r="D191" i="17"/>
  <c r="O191" i="17"/>
  <c r="G191" i="17"/>
  <c r="L109" i="17"/>
  <c r="M109" i="17"/>
  <c r="H191" i="17"/>
  <c r="N109" i="17"/>
  <c r="N179" i="17"/>
  <c r="I191" i="17"/>
  <c r="E14" i="17"/>
  <c r="D5" i="17"/>
  <c r="I109" i="17"/>
  <c r="E239" i="17"/>
  <c r="K239" i="17"/>
  <c r="H109" i="17"/>
  <c r="L67" i="17"/>
  <c r="D14" i="17"/>
  <c r="P108" i="10"/>
  <c r="D100" i="10"/>
  <c r="P87" i="10"/>
  <c r="D86" i="10"/>
  <c r="D230" i="17"/>
  <c r="D159" i="17"/>
  <c r="D151" i="17" s="1"/>
  <c r="F62" i="10"/>
  <c r="E96" i="10"/>
  <c r="E95" i="10" s="1"/>
  <c r="D48" i="10"/>
  <c r="D72" i="17"/>
  <c r="L239" i="17"/>
  <c r="M239" i="17"/>
  <c r="H239" i="17"/>
  <c r="O239" i="17"/>
  <c r="J239" i="17"/>
  <c r="F239" i="17"/>
  <c r="D239" i="17"/>
  <c r="G239" i="17"/>
  <c r="G109" i="17"/>
  <c r="F109" i="17"/>
  <c r="O109" i="17"/>
  <c r="K109" i="17"/>
  <c r="E109" i="17"/>
  <c r="D109" i="17"/>
  <c r="L179" i="17"/>
  <c r="O179" i="17"/>
  <c r="K179" i="17"/>
  <c r="F179" i="17"/>
  <c r="I179" i="17"/>
  <c r="D262" i="17"/>
  <c r="D253" i="17" s="1"/>
  <c r="D271" i="17" s="1"/>
  <c r="P85" i="10"/>
  <c r="E36" i="10"/>
  <c r="P166" i="10"/>
  <c r="P81" i="10"/>
  <c r="P98" i="10"/>
  <c r="P40" i="10"/>
  <c r="P99" i="10"/>
  <c r="P101" i="10"/>
  <c r="F153" i="10"/>
  <c r="O158" i="10"/>
  <c r="P29" i="10"/>
  <c r="G153" i="10"/>
  <c r="P159" i="10"/>
  <c r="P41" i="10"/>
  <c r="E49" i="10"/>
  <c r="G62" i="10"/>
  <c r="G141" i="10"/>
  <c r="G139" i="10" s="1"/>
  <c r="P126" i="10"/>
  <c r="P136" i="10"/>
  <c r="P173" i="10"/>
  <c r="L158" i="10"/>
  <c r="P156" i="10"/>
  <c r="E153" i="10"/>
  <c r="E145" i="10" s="1"/>
  <c r="P76" i="10"/>
  <c r="I153" i="10"/>
  <c r="J153" i="10"/>
  <c r="P45" i="10"/>
  <c r="P65" i="10"/>
  <c r="P51" i="10"/>
  <c r="P20" i="10"/>
  <c r="D5" i="10"/>
  <c r="P60" i="10"/>
  <c r="I158" i="10"/>
  <c r="N5" i="10"/>
  <c r="P6" i="10"/>
  <c r="P183" i="10"/>
  <c r="F5" i="10"/>
  <c r="P111" i="10"/>
  <c r="G116" i="10"/>
  <c r="E90" i="10"/>
  <c r="E86" i="10" s="1"/>
  <c r="P177" i="10"/>
  <c r="P56" i="10"/>
  <c r="M158" i="10"/>
  <c r="P25" i="10"/>
  <c r="P54" i="10"/>
  <c r="O74" i="10"/>
  <c r="F74" i="10"/>
  <c r="P94" i="10"/>
  <c r="P194" i="10"/>
  <c r="D190" i="10"/>
  <c r="P190" i="10" s="1"/>
  <c r="P53" i="10"/>
  <c r="P52" i="10"/>
  <c r="D139" i="10"/>
  <c r="F141" i="10"/>
  <c r="F139" i="10" s="1"/>
  <c r="F95" i="17"/>
  <c r="E125" i="17"/>
  <c r="N239" i="17"/>
  <c r="E95" i="17"/>
  <c r="D125" i="17"/>
  <c r="F230" i="17"/>
  <c r="E159" i="17"/>
  <c r="E151" i="17" s="1"/>
  <c r="I239" i="17"/>
  <c r="D54" i="17"/>
  <c r="E98" i="17"/>
  <c r="D200" i="17"/>
  <c r="E230" i="17"/>
  <c r="F98" i="17"/>
  <c r="P158" i="10" l="1"/>
  <c r="M67" i="17"/>
  <c r="E215" i="17"/>
  <c r="E84" i="17"/>
  <c r="E72" i="17" s="1"/>
  <c r="P55" i="10"/>
  <c r="D178" i="17"/>
  <c r="D267" i="17" s="1"/>
  <c r="E144" i="10"/>
  <c r="H74" i="10"/>
  <c r="P43" i="10"/>
  <c r="P39" i="10"/>
  <c r="E48" i="10"/>
  <c r="F57" i="10"/>
  <c r="F82" i="10"/>
  <c r="P42" i="10"/>
  <c r="F79" i="10"/>
  <c r="H116" i="10"/>
  <c r="G115" i="10"/>
  <c r="G100" i="10" s="1"/>
  <c r="P77" i="10"/>
  <c r="F146" i="10"/>
  <c r="D144" i="10"/>
  <c r="P44" i="10"/>
  <c r="F37" i="10"/>
  <c r="F49" i="10"/>
  <c r="P5" i="10"/>
  <c r="D4" i="10"/>
  <c r="K74" i="10"/>
  <c r="J74" i="10"/>
  <c r="F68" i="10"/>
  <c r="I74" i="10"/>
  <c r="H62" i="10"/>
  <c r="F115" i="10"/>
  <c r="P119" i="10"/>
  <c r="G74" i="10"/>
  <c r="P84" i="10"/>
  <c r="G37" i="10"/>
  <c r="G36" i="10" s="1"/>
  <c r="K153" i="10"/>
  <c r="H141" i="10"/>
  <c r="F90" i="10"/>
  <c r="G201" i="17"/>
  <c r="F125" i="17"/>
  <c r="I98" i="17"/>
  <c r="G230" i="17"/>
  <c r="F159" i="17"/>
  <c r="F151" i="17" s="1"/>
  <c r="F54" i="17"/>
  <c r="G217" i="17"/>
  <c r="G95" i="17"/>
  <c r="F262" i="17"/>
  <c r="F253" i="17" s="1"/>
  <c r="F271" i="17" s="1"/>
  <c r="F15" i="17"/>
  <c r="F14" i="17" s="1"/>
  <c r="E6" i="17"/>
  <c r="E5" i="17" s="1"/>
  <c r="E211" i="17"/>
  <c r="O67" i="17" l="1"/>
  <c r="N67" i="17"/>
  <c r="F48" i="10"/>
  <c r="E200" i="17"/>
  <c r="E178" i="17" s="1"/>
  <c r="E267" i="17" s="1"/>
  <c r="F215" i="17"/>
  <c r="F84" i="17"/>
  <c r="F72" i="17" s="1"/>
  <c r="D270" i="17"/>
  <c r="D272" i="17" s="1"/>
  <c r="G90" i="10"/>
  <c r="G86" i="10" s="1"/>
  <c r="G49" i="10"/>
  <c r="I62" i="10"/>
  <c r="G82" i="10"/>
  <c r="L153" i="10"/>
  <c r="D197" i="10"/>
  <c r="F100" i="10"/>
  <c r="I116" i="10"/>
  <c r="H115" i="10"/>
  <c r="H100" i="10" s="1"/>
  <c r="I141" i="10"/>
  <c r="I139" i="10" s="1"/>
  <c r="F96" i="10"/>
  <c r="H139" i="10"/>
  <c r="F36" i="10"/>
  <c r="L74" i="10"/>
  <c r="G57" i="10"/>
  <c r="F145" i="10"/>
  <c r="G79" i="10"/>
  <c r="G68" i="10"/>
  <c r="G96" i="10"/>
  <c r="G95" i="10" s="1"/>
  <c r="H37" i="10"/>
  <c r="H36" i="10" s="1"/>
  <c r="G146" i="10"/>
  <c r="G145" i="10" s="1"/>
  <c r="G144" i="10" s="1"/>
  <c r="F86" i="10"/>
  <c r="E4" i="10"/>
  <c r="E197" i="10" s="1"/>
  <c r="H95" i="17"/>
  <c r="H230" i="17"/>
  <c r="J98" i="17"/>
  <c r="G125" i="17"/>
  <c r="F211" i="17"/>
  <c r="H201" i="17"/>
  <c r="H217" i="17"/>
  <c r="G15" i="17"/>
  <c r="G14" i="17" s="1"/>
  <c r="G159" i="17"/>
  <c r="G151" i="17" s="1"/>
  <c r="F6" i="17"/>
  <c r="F5" i="17" s="1"/>
  <c r="G54" i="17"/>
  <c r="G262" i="17"/>
  <c r="G253" i="17" s="1"/>
  <c r="G271" i="17" s="1"/>
  <c r="E270" i="17" l="1"/>
  <c r="E272" i="17" s="1"/>
  <c r="F200" i="17"/>
  <c r="F178" i="17" s="1"/>
  <c r="F267" i="17" s="1"/>
  <c r="G215" i="17"/>
  <c r="G84" i="17"/>
  <c r="G72" i="17" s="1"/>
  <c r="H57" i="10"/>
  <c r="J141" i="10"/>
  <c r="F144" i="10"/>
  <c r="H90" i="10"/>
  <c r="F95" i="10"/>
  <c r="F4" i="10" s="1"/>
  <c r="M153" i="10"/>
  <c r="H146" i="10"/>
  <c r="G48" i="10"/>
  <c r="H68" i="10"/>
  <c r="H82" i="10"/>
  <c r="H96" i="10"/>
  <c r="H95" i="10" s="1"/>
  <c r="H79" i="10"/>
  <c r="M74" i="10"/>
  <c r="N74" i="10"/>
  <c r="J116" i="10"/>
  <c r="I115" i="10"/>
  <c r="I100" i="10" s="1"/>
  <c r="J62" i="10"/>
  <c r="I37" i="10"/>
  <c r="I36" i="10" s="1"/>
  <c r="H49" i="10"/>
  <c r="H262" i="17"/>
  <c r="H253" i="17" s="1"/>
  <c r="H271" i="17" s="1"/>
  <c r="G211" i="17"/>
  <c r="H125" i="17"/>
  <c r="G6" i="17"/>
  <c r="G5" i="17" s="1"/>
  <c r="H159" i="17"/>
  <c r="H151" i="17" s="1"/>
  <c r="H54" i="17"/>
  <c r="H15" i="17"/>
  <c r="H14" i="17" s="1"/>
  <c r="K98" i="17"/>
  <c r="I217" i="17"/>
  <c r="I230" i="17"/>
  <c r="I201" i="17"/>
  <c r="I95" i="17"/>
  <c r="P74" i="10" l="1"/>
  <c r="F270" i="17"/>
  <c r="F272" i="17" s="1"/>
  <c r="G200" i="17"/>
  <c r="G178" i="17" s="1"/>
  <c r="G270" i="17" s="1"/>
  <c r="G272" i="17" s="1"/>
  <c r="H215" i="17"/>
  <c r="H84" i="17"/>
  <c r="H72" i="17" s="1"/>
  <c r="I96" i="10"/>
  <c r="I95" i="10" s="1"/>
  <c r="J115" i="10"/>
  <c r="J100" i="10" s="1"/>
  <c r="K116" i="10"/>
  <c r="H145" i="10"/>
  <c r="I49" i="10"/>
  <c r="H48" i="10"/>
  <c r="I90" i="10"/>
  <c r="I86" i="10" s="1"/>
  <c r="F197" i="10"/>
  <c r="I82" i="10"/>
  <c r="I146" i="10"/>
  <c r="I145" i="10" s="1"/>
  <c r="I144" i="10" s="1"/>
  <c r="I79" i="10"/>
  <c r="J37" i="10"/>
  <c r="I68" i="10"/>
  <c r="N153" i="10"/>
  <c r="K141" i="10"/>
  <c r="K139" i="10" s="1"/>
  <c r="I57" i="10"/>
  <c r="H86" i="10"/>
  <c r="P75" i="10"/>
  <c r="K62" i="10"/>
  <c r="J139" i="10"/>
  <c r="G4" i="10"/>
  <c r="G197" i="10" s="1"/>
  <c r="J217" i="17"/>
  <c r="I159" i="17"/>
  <c r="I151" i="17" s="1"/>
  <c r="J95" i="17"/>
  <c r="L98" i="17"/>
  <c r="H6" i="17"/>
  <c r="H5" i="17" s="1"/>
  <c r="J230" i="17"/>
  <c r="I15" i="17"/>
  <c r="I14" i="17" s="1"/>
  <c r="I125" i="17"/>
  <c r="J201" i="17"/>
  <c r="H211" i="17"/>
  <c r="I262" i="17"/>
  <c r="I253" i="17" s="1"/>
  <c r="I271" i="17" s="1"/>
  <c r="I54" i="17"/>
  <c r="H200" i="17" l="1"/>
  <c r="H178" i="17" s="1"/>
  <c r="H270" i="17" s="1"/>
  <c r="H272" i="17" s="1"/>
  <c r="G267" i="17"/>
  <c r="I48" i="10"/>
  <c r="I4" i="10" s="1"/>
  <c r="I197" i="10" s="1"/>
  <c r="I215" i="17"/>
  <c r="I84" i="17"/>
  <c r="I72" i="17" s="1"/>
  <c r="J90" i="10"/>
  <c r="J86" i="10" s="1"/>
  <c r="L62" i="10"/>
  <c r="O153" i="10"/>
  <c r="P153" i="10" s="1"/>
  <c r="P154" i="10"/>
  <c r="J146" i="10"/>
  <c r="J68" i="10"/>
  <c r="H4" i="10"/>
  <c r="J82" i="10"/>
  <c r="K37" i="10"/>
  <c r="K36" i="10" s="1"/>
  <c r="J49" i="10"/>
  <c r="J36" i="10"/>
  <c r="J57" i="10"/>
  <c r="J79" i="10"/>
  <c r="H144" i="10"/>
  <c r="L141" i="10"/>
  <c r="J96" i="10"/>
  <c r="J95" i="10" s="1"/>
  <c r="L116" i="10"/>
  <c r="K115" i="10"/>
  <c r="K100" i="10" s="1"/>
  <c r="J262" i="17"/>
  <c r="J253" i="17" s="1"/>
  <c r="J271" i="17" s="1"/>
  <c r="J15" i="17"/>
  <c r="J14" i="17" s="1"/>
  <c r="K217" i="17"/>
  <c r="M98" i="17"/>
  <c r="I211" i="17"/>
  <c r="K95" i="17"/>
  <c r="I6" i="17"/>
  <c r="I5" i="17" s="1"/>
  <c r="J54" i="17"/>
  <c r="J125" i="17"/>
  <c r="K201" i="17"/>
  <c r="K230" i="17"/>
  <c r="J159" i="17"/>
  <c r="J151" i="17" s="1"/>
  <c r="I200" i="17" l="1"/>
  <c r="I178" i="17" s="1"/>
  <c r="I270" i="17" s="1"/>
  <c r="I272" i="17" s="1"/>
  <c r="H267" i="17"/>
  <c r="J215" i="17"/>
  <c r="J84" i="17"/>
  <c r="J72" i="17" s="1"/>
  <c r="H197" i="10"/>
  <c r="M116" i="10"/>
  <c r="L115" i="10"/>
  <c r="L100" i="10" s="1"/>
  <c r="K90" i="10"/>
  <c r="K86" i="10" s="1"/>
  <c r="K49" i="10"/>
  <c r="K79" i="10"/>
  <c r="M62" i="10"/>
  <c r="L96" i="10"/>
  <c r="L95" i="10" s="1"/>
  <c r="L139" i="10"/>
  <c r="J145" i="10"/>
  <c r="J144" i="10" s="1"/>
  <c r="M141" i="10"/>
  <c r="M139" i="10" s="1"/>
  <c r="K146" i="10"/>
  <c r="K145" i="10" s="1"/>
  <c r="K144" i="10" s="1"/>
  <c r="K82" i="10"/>
  <c r="K57" i="10"/>
  <c r="K96" i="10"/>
  <c r="K95" i="10" s="1"/>
  <c r="K68" i="10"/>
  <c r="J48" i="10"/>
  <c r="J4" i="10" s="1"/>
  <c r="L37" i="10"/>
  <c r="J211" i="17"/>
  <c r="N98" i="17"/>
  <c r="O98" i="17"/>
  <c r="L217" i="17"/>
  <c r="K159" i="17"/>
  <c r="K151" i="17" s="1"/>
  <c r="K125" i="17"/>
  <c r="K262" i="17"/>
  <c r="K253" i="17" s="1"/>
  <c r="K271" i="17" s="1"/>
  <c r="K54" i="17"/>
  <c r="J6" i="17"/>
  <c r="J5" i="17" s="1"/>
  <c r="L230" i="17"/>
  <c r="L201" i="17"/>
  <c r="L95" i="17"/>
  <c r="K15" i="17"/>
  <c r="K14" i="17" s="1"/>
  <c r="I267" i="17" l="1"/>
  <c r="J200" i="17"/>
  <c r="J178" i="17" s="1"/>
  <c r="J270" i="17" s="1"/>
  <c r="J272" i="17" s="1"/>
  <c r="K215" i="17"/>
  <c r="K84" i="17"/>
  <c r="K72" i="17" s="1"/>
  <c r="J197" i="10"/>
  <c r="P64" i="10"/>
  <c r="L79" i="10"/>
  <c r="K48" i="10"/>
  <c r="K4" i="10" s="1"/>
  <c r="K197" i="10" s="1"/>
  <c r="L49" i="10"/>
  <c r="M96" i="10"/>
  <c r="L57" i="10"/>
  <c r="M37" i="10"/>
  <c r="M36" i="10" s="1"/>
  <c r="L82" i="10"/>
  <c r="L90" i="10"/>
  <c r="L86" i="10" s="1"/>
  <c r="L36" i="10"/>
  <c r="L146" i="10"/>
  <c r="L145" i="10" s="1"/>
  <c r="L144" i="10" s="1"/>
  <c r="M115" i="10"/>
  <c r="M100" i="10" s="1"/>
  <c r="N116" i="10"/>
  <c r="O62" i="10"/>
  <c r="N62" i="10"/>
  <c r="L68" i="10"/>
  <c r="N141" i="10"/>
  <c r="N139" i="10" s="1"/>
  <c r="L15" i="17"/>
  <c r="L14" i="17" s="1"/>
  <c r="L159" i="17"/>
  <c r="L151" i="17" s="1"/>
  <c r="M95" i="17"/>
  <c r="M217" i="17"/>
  <c r="L262" i="17"/>
  <c r="L253" i="17" s="1"/>
  <c r="L271" i="17" s="1"/>
  <c r="M201" i="17"/>
  <c r="K211" i="17"/>
  <c r="L54" i="17"/>
  <c r="M230" i="17"/>
  <c r="K6" i="17"/>
  <c r="K5" i="17" s="1"/>
  <c r="L125" i="17"/>
  <c r="J267" i="17" l="1"/>
  <c r="K200" i="17"/>
  <c r="K178" i="17" s="1"/>
  <c r="K270" i="17" s="1"/>
  <c r="K272" i="17" s="1"/>
  <c r="L215" i="17"/>
  <c r="L84" i="17"/>
  <c r="L72" i="17" s="1"/>
  <c r="M95" i="10"/>
  <c r="N37" i="10"/>
  <c r="P38" i="10"/>
  <c r="M82" i="10"/>
  <c r="P47" i="10"/>
  <c r="O141" i="10"/>
  <c r="P143" i="10"/>
  <c r="M49" i="10"/>
  <c r="M146" i="10"/>
  <c r="M145" i="10" s="1"/>
  <c r="M144" i="10" s="1"/>
  <c r="M68" i="10"/>
  <c r="O116" i="10"/>
  <c r="N115" i="10"/>
  <c r="N100" i="10" s="1"/>
  <c r="M57" i="10"/>
  <c r="L48" i="10"/>
  <c r="L4" i="10" s="1"/>
  <c r="L197" i="10" s="1"/>
  <c r="P62" i="10"/>
  <c r="M90" i="10"/>
  <c r="M86" i="10" s="1"/>
  <c r="M79" i="10"/>
  <c r="M159" i="17"/>
  <c r="M151" i="17" s="1"/>
  <c r="M262" i="17"/>
  <c r="M253" i="17" s="1"/>
  <c r="M271" i="17" s="1"/>
  <c r="N230" i="17"/>
  <c r="O230" i="17"/>
  <c r="M15" i="17"/>
  <c r="M14" i="17" s="1"/>
  <c r="M54" i="17"/>
  <c r="L6" i="17"/>
  <c r="L5" i="17" s="1"/>
  <c r="O95" i="17"/>
  <c r="N95" i="17"/>
  <c r="O201" i="17"/>
  <c r="N201" i="17"/>
  <c r="N217" i="17"/>
  <c r="O217" i="17"/>
  <c r="M125" i="17"/>
  <c r="L211" i="17"/>
  <c r="K267" i="17" l="1"/>
  <c r="L200" i="17"/>
  <c r="L178" i="17" s="1"/>
  <c r="L270" i="17" s="1"/>
  <c r="L272" i="17" s="1"/>
  <c r="M215" i="17"/>
  <c r="M84" i="17"/>
  <c r="M72" i="17" s="1"/>
  <c r="N79" i="10"/>
  <c r="N36" i="10"/>
  <c r="P37" i="10"/>
  <c r="N49" i="10"/>
  <c r="N57" i="10"/>
  <c r="O139" i="10"/>
  <c r="P139" i="10" s="1"/>
  <c r="P141" i="10"/>
  <c r="N90" i="10"/>
  <c r="N86" i="10" s="1"/>
  <c r="N146" i="10"/>
  <c r="N145" i="10" s="1"/>
  <c r="N144" i="10" s="1"/>
  <c r="M48" i="10"/>
  <c r="M4" i="10" s="1"/>
  <c r="M197" i="10" s="1"/>
  <c r="N68" i="10"/>
  <c r="N82" i="10"/>
  <c r="N96" i="10"/>
  <c r="N95" i="10" s="1"/>
  <c r="O115" i="10"/>
  <c r="P116" i="10"/>
  <c r="N262" i="17"/>
  <c r="N253" i="17" s="1"/>
  <c r="N271" i="17" s="1"/>
  <c r="O262" i="17"/>
  <c r="O253" i="17" s="1"/>
  <c r="O271" i="17" s="1"/>
  <c r="M211" i="17"/>
  <c r="N125" i="17"/>
  <c r="O125" i="17"/>
  <c r="O159" i="17"/>
  <c r="O151" i="17" s="1"/>
  <c r="N159" i="17"/>
  <c r="N151" i="17" s="1"/>
  <c r="M6" i="17"/>
  <c r="M5" i="17" s="1"/>
  <c r="N54" i="17"/>
  <c r="O15" i="17"/>
  <c r="O14" i="17" s="1"/>
  <c r="N15" i="17"/>
  <c r="N14" i="17" s="1"/>
  <c r="L267" i="17" l="1"/>
  <c r="M200" i="17"/>
  <c r="M178" i="17" s="1"/>
  <c r="M270" i="17" s="1"/>
  <c r="M272" i="17" s="1"/>
  <c r="O215" i="17"/>
  <c r="N215" i="17"/>
  <c r="N84" i="17"/>
  <c r="N72" i="17" s="1"/>
  <c r="O84" i="17"/>
  <c r="O72" i="17" s="1"/>
  <c r="O79" i="10"/>
  <c r="P79" i="10" s="1"/>
  <c r="P80" i="10"/>
  <c r="O90" i="10"/>
  <c r="P92" i="10"/>
  <c r="O100" i="10"/>
  <c r="P100" i="10" s="1"/>
  <c r="P115" i="10"/>
  <c r="O57" i="10"/>
  <c r="P57" i="10" s="1"/>
  <c r="P58" i="10"/>
  <c r="O82" i="10"/>
  <c r="P82" i="10" s="1"/>
  <c r="P83" i="10"/>
  <c r="O146" i="10"/>
  <c r="P147" i="10"/>
  <c r="O49" i="10"/>
  <c r="P50" i="10"/>
  <c r="O68" i="10"/>
  <c r="P68" i="10" s="1"/>
  <c r="P69" i="10"/>
  <c r="N48" i="10"/>
  <c r="N4" i="10" s="1"/>
  <c r="N197" i="10" s="1"/>
  <c r="P36" i="10"/>
  <c r="O6" i="17"/>
  <c r="O5" i="17" s="1"/>
  <c r="N6" i="17"/>
  <c r="N5" i="17" s="1"/>
  <c r="O211" i="17"/>
  <c r="N211" i="17"/>
  <c r="O54" i="17"/>
  <c r="N200" i="17" l="1"/>
  <c r="N178" i="17" s="1"/>
  <c r="N267" i="17" s="1"/>
  <c r="O200" i="17"/>
  <c r="O178" i="17" s="1"/>
  <c r="O270" i="17" s="1"/>
  <c r="O272" i="17" s="1"/>
  <c r="M267" i="17"/>
  <c r="O145" i="10"/>
  <c r="P146" i="10"/>
  <c r="O96" i="10"/>
  <c r="P97" i="10"/>
  <c r="O86" i="10"/>
  <c r="P86" i="10" s="1"/>
  <c r="P90" i="10"/>
  <c r="O48" i="10"/>
  <c r="P49" i="10"/>
  <c r="N270" i="17" l="1"/>
  <c r="N272" i="17" s="1"/>
  <c r="O267" i="17"/>
  <c r="O95" i="10"/>
  <c r="P95" i="10" s="1"/>
  <c r="P96" i="10"/>
  <c r="P48" i="10"/>
  <c r="O144" i="10"/>
  <c r="P145" i="10"/>
  <c r="P144" i="10" l="1"/>
  <c r="O4" i="10"/>
  <c r="P4" i="10" s="1"/>
  <c r="O197" i="10" l="1"/>
  <c r="P197" i="10" l="1"/>
  <c r="O131" i="17" l="1"/>
  <c r="O120" i="17" s="1"/>
  <c r="N131" i="17"/>
  <c r="N120" i="17" s="1"/>
  <c r="N4" i="17" s="1"/>
  <c r="N269" i="17" s="1"/>
  <c r="N273" i="17" s="1"/>
  <c r="M131" i="17"/>
  <c r="M120" i="17" s="1"/>
  <c r="M4" i="17" s="1"/>
  <c r="M269" i="17" s="1"/>
  <c r="M273" i="17" s="1"/>
  <c r="L131" i="17"/>
  <c r="L120" i="17" s="1"/>
  <c r="L4" i="17" s="1"/>
  <c r="L269" i="17" s="1"/>
  <c r="L273" i="17" s="1"/>
  <c r="K131" i="17"/>
  <c r="K120" i="17" s="1"/>
  <c r="K4" i="17" s="1"/>
  <c r="K269" i="17" s="1"/>
  <c r="K273" i="17" s="1"/>
  <c r="J131" i="17"/>
  <c r="J120" i="17" s="1"/>
  <c r="J4" i="17" s="1"/>
  <c r="J269" i="17" s="1"/>
  <c r="J273" i="17" s="1"/>
  <c r="I131" i="17"/>
  <c r="I120" i="17" s="1"/>
  <c r="I4" i="17" s="1"/>
  <c r="I269" i="17" s="1"/>
  <c r="I273" i="17" s="1"/>
  <c r="H131" i="17"/>
  <c r="H120" i="17" s="1"/>
  <c r="H4" i="17" s="1"/>
  <c r="H269" i="17" s="1"/>
  <c r="H273" i="17" s="1"/>
  <c r="G131" i="17"/>
  <c r="G120" i="17" s="1"/>
  <c r="G4" i="17" s="1"/>
  <c r="G269" i="17" s="1"/>
  <c r="G273" i="17" s="1"/>
  <c r="F131" i="17"/>
  <c r="F120" i="17" s="1"/>
  <c r="F4" i="17" s="1"/>
  <c r="F269" i="17" s="1"/>
  <c r="F273" i="17" s="1"/>
  <c r="E131" i="17"/>
  <c r="E120" i="17" s="1"/>
  <c r="E4" i="17" s="1"/>
  <c r="E269" i="17" s="1"/>
  <c r="E273" i="17" s="1"/>
  <c r="D131" i="17"/>
  <c r="D120" i="17" s="1"/>
  <c r="D4" i="17" s="1"/>
  <c r="D269" i="17" s="1"/>
  <c r="D273" i="17" s="1"/>
  <c r="O4" i="17" l="1"/>
  <c r="O269" i="17" s="1"/>
  <c r="O273" i="17" s="1"/>
</calcChain>
</file>

<file path=xl/sharedStrings.xml><?xml version="1.0" encoding="utf-8"?>
<sst xmlns="http://schemas.openxmlformats.org/spreadsheetml/2006/main" count="506" uniqueCount="383">
  <si>
    <t>Quirografarios</t>
  </si>
  <si>
    <t>Hipotecarios</t>
  </si>
  <si>
    <t>Prendarios</t>
  </si>
  <si>
    <t>2.1. Balance General</t>
  </si>
  <si>
    <t>ACTIVOS</t>
  </si>
  <si>
    <t>FONDOS DISPONIBLES</t>
  </si>
  <si>
    <t>CAJA</t>
  </si>
  <si>
    <t>Efectivo</t>
  </si>
  <si>
    <t>Caja chica</t>
  </si>
  <si>
    <t>BANCOS Y OTRAS INSTITUCIONES FINANCIERAS</t>
  </si>
  <si>
    <t>Remesas en tránsito</t>
  </si>
  <si>
    <t>EFECTOS DE COBRO INMEDIATO</t>
  </si>
  <si>
    <t>INVERSIONES NO PRIVATIVAS</t>
  </si>
  <si>
    <t>INVERSIONES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</si>
  <si>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</si>
  <si>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</si>
  <si>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</si>
  <si>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</si>
  <si>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</si>
  <si>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</si>
  <si>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</si>
  <si>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</si>
  <si>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 xml:space="preserve">INVERSIONES RENTA FIJA SECTOR NO FINANCIERO PRIVADO </t>
  </si>
  <si>
    <t>Obligaciones emitidas por instituciones no financieras</t>
  </si>
  <si>
    <t>Papel comercial emitido por instituciones no financieras</t>
  </si>
  <si>
    <t>Reportos bursátiles</t>
  </si>
  <si>
    <t>INVERSIONES RENTA FIJA SECTOR FINANCIERO PÚBLICO</t>
  </si>
  <si>
    <t>Obligaciones emitidas por instituciones financieras públicas</t>
  </si>
  <si>
    <t>Papel comercial emitido por instituciones financieras públicas</t>
  </si>
  <si>
    <t xml:space="preserve">INVERSIONES RENTA FIJA SECTOR NO FINANCIERO PÚBLICO </t>
  </si>
  <si>
    <t>Obligaciones emitidas por instituciones no financieras públicas</t>
  </si>
  <si>
    <t>Papel comercial emitido por instituciones no financieras públicas</t>
  </si>
  <si>
    <t>INVERSIONES RENTA VARIABLE SECTOR FINANCIERO PRIVADO</t>
  </si>
  <si>
    <t>Acciones</t>
  </si>
  <si>
    <t>INVERSIONES RENTA VARIABLE SECTOR NO FINANCIERO PRIVADO</t>
  </si>
  <si>
    <t xml:space="preserve">(PROVISIONES PARA INVERSIONES NO PRIVATIVAS) 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</si>
  <si>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</si>
  <si>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</si>
  <si>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</si>
  <si>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</si>
  <si>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</si>
  <si>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</si>
  <si>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</si>
  <si>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</si>
  <si>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</si>
  <si>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</si>
  <si>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</si>
  <si>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</si>
  <si>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</si>
  <si>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</si>
  <si>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</si>
  <si>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</si>
  <si>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</si>
  <si>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</si>
  <si>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</si>
  <si>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</si>
  <si>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(PROVISIONES PARA INVERSIONES PRIVATIVAS)</t>
  </si>
  <si>
    <t xml:space="preserve">(Quirografarios) </t>
  </si>
  <si>
    <t xml:space="preserve">(Prendarios) </t>
  </si>
  <si>
    <t xml:space="preserve">(Hipotecarios) </t>
  </si>
  <si>
    <t>CUENTAS POR COBRAR</t>
  </si>
  <si>
    <t>RENDIMIENTOS POR COBRAR INVERSIONES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</si>
  <si>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</si>
  <si>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</si>
  <si>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</si>
  <si>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</si>
  <si>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</si>
  <si>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</si>
  <si>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</si>
  <si>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</si>
  <si>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</si>
  <si>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</si>
  <si>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</si>
  <si>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</si>
  <si>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</si>
  <si>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</si>
  <si>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NO PRIVATIVAS VENCIDAS</t>
  </si>
  <si>
    <t>PLANILLAS EMITIDAS</t>
  </si>
  <si>
    <t xml:space="preserve">Aportes 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</si>
  <si>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</si>
  <si>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</si>
  <si>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</si>
  <si>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</si>
  <si>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</si>
  <si>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</si>
  <si>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</si>
  <si>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</si>
  <si>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</si>
  <si>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</si>
  <si>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 xml:space="preserve">INVERSIÓN EN PROYECTOS INMOBILIARIOS 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</si>
  <si>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</si>
  <si>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</si>
  <si>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</si>
  <si>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</si>
  <si>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</si>
  <si>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 xml:space="preserve">Inmuebles para arrendar 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</si>
  <si>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</si>
  <si>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</si>
  <si>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</si>
  <si>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</si>
  <si>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</si>
  <si>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</si>
  <si>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y remodelaciones en curso</t>
  </si>
  <si>
    <t>BIENES MUEBLES</t>
  </si>
  <si>
    <t>Muebles y enseres</t>
  </si>
  <si>
    <t>Equipo de oficina</t>
  </si>
  <si>
    <t>Equipo de computación</t>
  </si>
  <si>
    <t>Vehículos</t>
  </si>
  <si>
    <t>(DEPRECIACIÓN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</si>
  <si>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</si>
  <si>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</si>
  <si>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</si>
  <si>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</si>
  <si>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</si>
  <si>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</si>
  <si>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</si>
  <si>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</si>
  <si>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</si>
  <si>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</si>
  <si>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</si>
  <si>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</si>
  <si>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</si>
  <si>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</si>
  <si>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</si>
  <si>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</si>
  <si>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</si>
  <si>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</si>
  <si>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</si>
  <si>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</si>
  <si>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</si>
  <si>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</si>
  <si>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</si>
  <si>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</si>
  <si>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</si>
  <si>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</si>
  <si>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</si>
  <si>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</si>
  <si>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</si>
  <si>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</si>
  <si>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 xml:space="preserve">Proyectos inmobiliarios  </t>
  </si>
  <si>
    <t>Proyectos terminados</t>
  </si>
  <si>
    <t>Propiedad y equipo</t>
  </si>
  <si>
    <t>Fideicomisos de administración</t>
  </si>
  <si>
    <t>Fideicomisos en garantía</t>
  </si>
  <si>
    <t xml:space="preserve">OTROS 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</si>
  <si>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</si>
  <si>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</si>
  <si>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</si>
  <si>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</si>
  <si>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</si>
  <si>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</si>
  <si>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</si>
  <si>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</si>
  <si>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</si>
  <si>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</si>
  <si>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</si>
  <si>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</si>
  <si>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 xml:space="preserve">Aporte adicional personal </t>
  </si>
  <si>
    <t>Aportes retiro voluntario con relación laboral</t>
  </si>
  <si>
    <t>Aportes retiro voluntario sin relación laboral</t>
  </si>
  <si>
    <t>BENEFICIO DEFINIDO</t>
  </si>
  <si>
    <t>Jubilación</t>
  </si>
  <si>
    <t xml:space="preserve">CUENTAS POR PAGAR </t>
  </si>
  <si>
    <t>PRESTACIONES LIQUIDADAS POR PAGAR</t>
  </si>
  <si>
    <t>Cesantía</t>
  </si>
  <si>
    <t>Otras prestaciones</t>
  </si>
  <si>
    <t>PLANILLAS EMITIDAS POR PAGAR</t>
  </si>
  <si>
    <t>Aportes</t>
  </si>
  <si>
    <t>CONTRIBUCIONES</t>
  </si>
  <si>
    <t>Superintendencia de Bancos y Seguros</t>
  </si>
  <si>
    <t>IMPUESTOS Y TASAS</t>
  </si>
  <si>
    <t>Impuestos municipales</t>
  </si>
  <si>
    <t>Retenciones IVA</t>
  </si>
  <si>
    <t>OTRAS CUENTAS POR PAGAR</t>
  </si>
  <si>
    <t>Intereses por pagar</t>
  </si>
  <si>
    <t xml:space="preserve">Proveedores </t>
  </si>
  <si>
    <t>Honorarios por pagar</t>
  </si>
  <si>
    <t>Dietas</t>
  </si>
  <si>
    <t>Cheques girados no cobrados</t>
  </si>
  <si>
    <t>Otras cuentas por pagar</t>
  </si>
  <si>
    <t>OBLIGACIONES FINANCIERAS</t>
  </si>
  <si>
    <t>SOBREGIROS BANCARIOS</t>
  </si>
  <si>
    <t>OBLIGACIONES CON BANCOS Y OTRAS INSTITUCIONES FINANCIERAS LOCALES</t>
  </si>
  <si>
    <t>OBLIGACIONES CON BANCOS Y OTRAS INSTITUCIONES FINANCIERAS DEL EXTERIOR</t>
  </si>
  <si>
    <t>OTRAS OBLIGACIONES</t>
  </si>
  <si>
    <t>OBLIGACIONES PATRONALES</t>
  </si>
  <si>
    <t>REMUNERACIONES POR PAGAR</t>
  </si>
  <si>
    <t>BENEFICIOS SOCIALES</t>
  </si>
  <si>
    <t>APORTES Y RETENCIONES IESS</t>
  </si>
  <si>
    <t>FONDO DE RESERVA</t>
  </si>
  <si>
    <t>RETENCIONES EN LA FUENTE</t>
  </si>
  <si>
    <t>RETENCIONES JUDICIALES</t>
  </si>
  <si>
    <t>GASTOS DE REPRESENTACIÓN</t>
  </si>
  <si>
    <t>OTRAS RETENCIONES Y DESCUENTOS</t>
  </si>
  <si>
    <t>OTROS PASIVOS</t>
  </si>
  <si>
    <t xml:space="preserve">INGRESOS RECIBIDOS POR ANTICIPADO 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</si>
  <si>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</si>
  <si>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</si>
  <si>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</si>
  <si>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</si>
  <si>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</si>
  <si>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</si>
  <si>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</si>
  <si>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</si>
  <si>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</si>
  <si>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</si>
  <si>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</si>
  <si>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</si>
  <si>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</si>
  <si>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 xml:space="preserve">SUPERÁVIT POR VALUACIONES </t>
  </si>
  <si>
    <t>SUPERÁVIT POR VALUACIÓN DE PROPIEDADES</t>
  </si>
  <si>
    <t>SUPERÁVIT POR VALUACIÓN DE INVERSIONES EN ACCIONES</t>
  </si>
  <si>
    <t>OTROS APORTES RESTRINGIDOS</t>
  </si>
  <si>
    <t xml:space="preserve">CESANTÍA </t>
  </si>
  <si>
    <t>RESULTADOS</t>
  </si>
  <si>
    <t>EXCEDENTES ACUMULADOS</t>
  </si>
  <si>
    <t>(PÉRDIDAS ACUMULADAS)</t>
  </si>
  <si>
    <t>EXCEDENTES DEL EJERCICIO</t>
  </si>
  <si>
    <t>(PÉRDIDAS DEL EJERCICIO)</t>
  </si>
  <si>
    <t>2 + 3</t>
  </si>
  <si>
    <t>PASIVO + PATRIMONIO</t>
  </si>
  <si>
    <t>GASTOS</t>
  </si>
  <si>
    <t>PÉRDIDA EN VENTA O VALUACIÓN DE ACTIVOS</t>
  </si>
  <si>
    <t>PÉRDIDA EN VENTA DE INVERSIONES NO PRIVATIVAS</t>
  </si>
  <si>
    <t>PÉRDIDA EN VALUACIÓN DE INVERSIONES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</si>
  <si>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</si>
  <si>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</si>
  <si>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</si>
  <si>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</si>
  <si>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</si>
  <si>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 xml:space="preserve">PÉRDIDA POR DISPOSICIÓN O VALUACIÓN DE PROYECTOS 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</si>
  <si>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</si>
  <si>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</si>
  <si>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</si>
  <si>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</si>
  <si>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</si>
  <si>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</si>
  <si>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</si>
  <si>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</si>
  <si>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</si>
  <si>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</si>
  <si>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</si>
  <si>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</si>
  <si>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</si>
  <si>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</si>
  <si>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</si>
  <si>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</si>
  <si>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</si>
  <si>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</si>
  <si>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</si>
  <si>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</si>
  <si>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</si>
  <si>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</si>
  <si>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</si>
  <si>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</si>
  <si>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</si>
  <si>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</si>
  <si>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</si>
  <si>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</si>
  <si>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</si>
  <si>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</si>
  <si>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</si>
  <si>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</si>
  <si>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</si>
  <si>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</si>
  <si>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</si>
  <si>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</si>
  <si>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</si>
  <si>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de equipos informáticos</t>
  </si>
  <si>
    <t>Arrendamientos y licencias de uso de paquetes informáticos</t>
  </si>
  <si>
    <t>HONORARIOS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</si>
  <si>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</si>
  <si>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</si>
  <si>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</si>
  <si>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</si>
  <si>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</si>
  <si>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</si>
  <si>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</si>
  <si>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</si>
  <si>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</si>
  <si>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</si>
  <si>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TÍTULOS Y VALORES</t>
  </si>
  <si>
    <t>Comisión en compra o venta de inversiones</t>
  </si>
  <si>
    <t xml:space="preserve">Prima en compra de inversiones 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</si>
  <si>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</si>
  <si>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</si>
  <si>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</si>
  <si>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</si>
  <si>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</si>
  <si>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</si>
  <si>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</si>
  <si>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 xml:space="preserve">Contribución a la Superintendencia de Bancos y Seguros 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</si>
  <si>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</si>
  <si>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</si>
  <si>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</si>
  <si>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</si>
  <si>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</si>
  <si>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</si>
  <si>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</si>
  <si>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</si>
  <si>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</si>
  <si>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</si>
  <si>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</si>
  <si>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INVERSIONES NO PRIVATIVAS</t>
  </si>
  <si>
    <t>Provisión general</t>
  </si>
  <si>
    <t>PROVISIONES INVERSIONES PRIVATIVAS</t>
  </si>
  <si>
    <t>Por préstamos quirografarios</t>
  </si>
  <si>
    <t>Por préstamos prendarios</t>
  </si>
  <si>
    <t>Por préstamos hipotecarios</t>
  </si>
  <si>
    <t>PROVISIONES CUENTAS POR COBRAR</t>
  </si>
  <si>
    <t>Rendimientos inversiones no privativas</t>
  </si>
  <si>
    <t xml:space="preserve">Intereses inversiones privativas </t>
  </si>
  <si>
    <t>Inversiones no privativas vencidas</t>
  </si>
  <si>
    <t>Otras cuentas por cobrar</t>
  </si>
  <si>
    <t>PROVISIONES PARA PROYECTOS INMOBILIARIOS</t>
  </si>
  <si>
    <t>Proyectos inmobiliarios</t>
  </si>
  <si>
    <t>PROVISIONES BIENES ADJUDICADOS POR PAGO Y RECIBIDOS EN DACIÓN</t>
  </si>
  <si>
    <t>Mobiliario, maquinaria y equipo</t>
  </si>
  <si>
    <t>Unidades de transporte</t>
  </si>
  <si>
    <t>Títulos valores</t>
  </si>
  <si>
    <t>PROVISIONES PARA OTROS ACTIVOS</t>
  </si>
  <si>
    <t xml:space="preserve">Derechos fiduciarios </t>
  </si>
  <si>
    <t>OTROS GASTOS Y PÉRDIDAS</t>
  </si>
  <si>
    <t>SEGUROS</t>
  </si>
  <si>
    <t>Gasto custodia de valores</t>
  </si>
  <si>
    <t>INGRESOS</t>
  </si>
  <si>
    <t>INTERESES Y RENDIMIENTOS GANADOS</t>
  </si>
  <si>
    <t>POR INVERSIONES NO PRIVATIVAS</t>
  </si>
  <si>
    <t>POR INVERSIONES PRIVATIVAS</t>
  </si>
  <si>
    <t>OTROS INTERESES Y RENDIMIENTOS</t>
  </si>
  <si>
    <t>GANANCIA EN VENTA O VALUACIÓN DE ACTIVOS</t>
  </si>
  <si>
    <t>GANANCIA EN VENTA DE INVERSIONES NO PRIVATIVAS</t>
  </si>
  <si>
    <t>GANANCIA EN VALUACIÓN DE INVERSIONES NO PRIVATIVAS</t>
  </si>
  <si>
    <t>GANANCIA EN VENTA DE INVERSIONES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</si>
  <si>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</si>
  <si>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</si>
  <si>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</si>
  <si>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</si>
  <si>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</si>
  <si>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PARA LA VENTA</t>
  </si>
  <si>
    <t>GANANCIA POR AJUSTES O VALUACIÓN DE DERECHOS FIDUCIARIOS</t>
  </si>
  <si>
    <t>OTROS INGRESOS</t>
  </si>
  <si>
    <t xml:space="preserve">ARRIENDOS </t>
  </si>
  <si>
    <t>RECUPERACION DE ACTIVOS FINANCIEROS CASTIGADOS</t>
  </si>
  <si>
    <t>INGRESOS VARIOS</t>
  </si>
  <si>
    <t>Reversión de provisiones</t>
  </si>
  <si>
    <t>Otros ingresos</t>
  </si>
  <si>
    <t>PÉRDIDAS Y GANANCIAS</t>
  </si>
  <si>
    <t>2.2 Estado de Perdidas y Ganancias Acumulado</t>
  </si>
  <si>
    <t>Bancos e instituciones financieras locales</t>
  </si>
  <si>
    <t>Bancos e instituciones financieras del exterior</t>
  </si>
  <si>
    <t>Terrenos para urbanizar</t>
  </si>
  <si>
    <t>BIENES ADJUDICADOS POR PAGO Y RECIBIDOS EN DACIÓN</t>
  </si>
  <si>
    <t>Servicios básicos por pagar</t>
  </si>
  <si>
    <t>TASA DE ADMINISTRACIÓN BIESS</t>
  </si>
  <si>
    <t>Tasa de Administración BIESS</t>
  </si>
  <si>
    <t>GASTOS FINANCIEROS Y OPERATIVOS</t>
  </si>
  <si>
    <t>GASTOS POR TASA DE ADMINISTRACIÓN PAGADA AL BIESS</t>
  </si>
  <si>
    <t>TOTAL</t>
  </si>
  <si>
    <t>FONDO COMPLEMENTARIO PREVISIONAL CERRADO DE CESANTIA DE SERVIDORES Y TRABAJADORES PUBLICOS DE FUERZAS ARMADAS-CAPREMCI</t>
  </si>
  <si>
    <t>Cuenta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</si>
  <si>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</si>
  <si>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</si>
  <si>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</si>
  <si>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</si>
  <si>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</si>
  <si>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</si>
  <si>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</si>
  <si>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</si>
  <si>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</si>
  <si>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</si>
  <si>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</si>
  <si>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</si>
  <si>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COMISIONES POR SERVICIOS</t>
    </r>
    <r>
      <rPr>
        <sz val="10"/>
        <rFont val="Calibri"/>
        <family val="2"/>
        <scheme val="minor"/>
      </rPr>
      <t xml:space="preserve"> </t>
    </r>
  </si>
  <si>
    <t>ING. STEPHANY ZURITA</t>
  </si>
  <si>
    <t xml:space="preserve"> LIC. BYRON BOLAÑOS </t>
  </si>
  <si>
    <t>REPRESENTANTE LEGAL</t>
  </si>
  <si>
    <t>CONTADOR GENERAL</t>
  </si>
  <si>
    <t>Provisiones inversiones renta fija sector financiero privado</t>
  </si>
  <si>
    <t>Provisiones inversiones renta fija sector no financiero privado</t>
  </si>
  <si>
    <t xml:space="preserve">PROYECTOS INMOBILIARIOS </t>
  </si>
  <si>
    <t>x</t>
  </si>
  <si>
    <t>PRESUPUESTO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</si>
</sst>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&quot;$&quot;\ * #,##0.00_);_(&quot;$&quot;\ * \(#,##0.00\);_(&quot;$&quot;\ * &quot;-&quot;??_);_(@_)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#,##0.00_ ;[Red]\-#,##0.00\ "/>
    <numFmt numFmtId="168" formatCode="_ [$$-300A]* #,##0.00_ ;_ [$$-300A]* \-#,##0.00_ ;_ [$$-300A]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BBB5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1" fillId="0" borderId="0" applyFont="0" applyFill="0" applyBorder="0" applyAlignment="0" applyProtection="0"/>
  </cellStyleXfs>
  <cellXfs count="59">
    <xf numFmtId="0" fontId="0" fillId="0" borderId="0" xfId="0"/>
    <xf numFmtId="0" fontId="4" fillId="2" borderId="0" xfId="0" applyFont="1" applyFill="1"/>
    <xf numFmtId="0" fontId="5" fillId="3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3" fillId="4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166" fontId="4" fillId="2" borderId="0" xfId="1" applyFont="1" applyFill="1"/>
    <xf numFmtId="167" fontId="4" fillId="2" borderId="0" xfId="0" applyNumberFormat="1" applyFont="1" applyFill="1"/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44" fontId="3" fillId="4" borderId="1" xfId="0" applyNumberFormat="1" applyFont="1" applyFill="1" applyBorder="1"/>
    <xf numFmtId="0" fontId="9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4" fontId="4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4" fontId="4" fillId="2" borderId="1" xfId="0" applyNumberFormat="1" applyFont="1" applyFill="1" applyBorder="1"/>
    <xf numFmtId="0" fontId="3" fillId="2" borderId="1" xfId="0" applyFont="1" applyFill="1" applyBorder="1" applyAlignment="1">
      <alignment horizontal="left" vertical="center" wrapText="1"/>
    </xf>
    <xf numFmtId="44" fontId="10" fillId="0" borderId="1" xfId="1" applyNumberFormat="1" applyFont="1" applyBorder="1" applyAlignment="1">
      <alignment horizontal="center" vertical="center" wrapText="1" readingOrder="1"/>
    </xf>
    <xf numFmtId="44" fontId="4" fillId="2" borderId="0" xfId="0" applyNumberFormat="1" applyFont="1" applyFill="1"/>
    <xf numFmtId="0" fontId="3" fillId="2" borderId="0" xfId="0" applyFont="1" applyFill="1"/>
    <xf numFmtId="44" fontId="3" fillId="5" borderId="1" xfId="0" applyNumberFormat="1" applyFont="1" applyFill="1" applyBorder="1"/>
    <xf numFmtId="0" fontId="7" fillId="2" borderId="0" xfId="0" applyFont="1" applyFill="1" applyAlignment="1" applyProtection="1">
      <alignment horizontal="center"/>
      <protection locked="0"/>
    </xf>
    <xf numFmtId="166" fontId="8" fillId="2" borderId="0" xfId="1" applyFont="1" applyFill="1" applyProtection="1">
      <protection locked="0"/>
    </xf>
    <xf numFmtId="40" fontId="8" fillId="2" borderId="0" xfId="1" applyNumberFormat="1" applyFont="1" applyFill="1" applyAlignment="1" applyProtection="1">
      <alignment horizontal="right"/>
      <protection locked="0"/>
    </xf>
    <xf numFmtId="9" fontId="4" fillId="2" borderId="0" xfId="3" applyFont="1" applyFill="1"/>
    <xf numFmtId="0" fontId="6" fillId="5" borderId="1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0" fillId="2" borderId="0" xfId="0" applyFill="1"/>
    <xf numFmtId="168" fontId="5" fillId="3" borderId="3" xfId="2" applyNumberFormat="1" applyFont="1" applyFill="1" applyBorder="1" applyAlignment="1">
      <alignment horizontal="center" vertical="center"/>
    </xf>
    <xf numFmtId="168" fontId="5" fillId="3" borderId="4" xfId="2" applyNumberFormat="1" applyFont="1" applyFill="1" applyBorder="1" applyAlignment="1">
      <alignment horizontal="center" vertical="center"/>
    </xf>
    <xf numFmtId="168" fontId="3" fillId="4" borderId="1" xfId="2" applyNumberFormat="1" applyFont="1" applyFill="1" applyBorder="1"/>
    <xf numFmtId="168" fontId="3" fillId="5" borderId="1" xfId="2" applyNumberFormat="1" applyFont="1" applyFill="1" applyBorder="1"/>
    <xf numFmtId="168" fontId="3" fillId="6" borderId="1" xfId="2" applyNumberFormat="1" applyFont="1" applyFill="1" applyBorder="1"/>
    <xf numFmtId="168" fontId="4" fillId="2" borderId="1" xfId="2" applyNumberFormat="1" applyFont="1" applyFill="1" applyBorder="1"/>
    <xf numFmtId="168" fontId="3" fillId="2" borderId="1" xfId="2" applyNumberFormat="1" applyFont="1" applyFill="1" applyBorder="1"/>
    <xf numFmtId="168" fontId="4" fillId="6" borderId="1" xfId="2" applyNumberFormat="1" applyFont="1" applyFill="1" applyBorder="1"/>
    <xf numFmtId="168" fontId="4" fillId="2" borderId="0" xfId="2" applyNumberFormat="1" applyFont="1" applyFill="1"/>
    <xf numFmtId="168" fontId="8" fillId="2" borderId="0" xfId="2" applyNumberFormat="1" applyFont="1" applyFill="1" applyProtection="1">
      <protection locked="0"/>
    </xf>
    <xf numFmtId="168" fontId="8" fillId="2" borderId="0" xfId="2" applyNumberFormat="1" applyFont="1" applyFill="1" applyAlignment="1" applyProtection="1">
      <alignment horizontal="right"/>
      <protection locked="0"/>
    </xf>
    <xf numFmtId="43" fontId="4" fillId="2" borderId="0" xfId="0" applyNumberFormat="1" applyFont="1" applyFill="1"/>
    <xf numFmtId="0" fontId="3" fillId="7" borderId="5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44" fontId="3" fillId="7" borderId="1" xfId="0" applyNumberFormat="1" applyFont="1" applyFill="1" applyBorder="1"/>
    <xf numFmtId="0" fontId="3" fillId="8" borderId="5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44" fontId="3" fillId="8" borderId="1" xfId="0" applyNumberFormat="1" applyFont="1" applyFill="1" applyBorder="1"/>
    <xf numFmtId="164" fontId="3" fillId="8" borderId="5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166" fontId="7" fillId="2" borderId="0" xfId="1" applyFont="1" applyFill="1" applyAlignment="1" applyProtection="1">
      <alignment horizontal="center"/>
      <protection locked="0"/>
    </xf>
    <xf numFmtId="168" fontId="7" fillId="2" borderId="0" xfId="2" applyNumberFormat="1" applyFont="1" applyFill="1" applyAlignment="1" applyProtection="1">
      <alignment horizontal="center"/>
      <protection locked="0"/>
    </xf>
  </cellXfs>
  <cellStyles count="6">
    <cellStyle name="Millares" xfId="1" builtinId="3"/>
    <cellStyle name="Millares 2" xfId="5" xr:uid="{00000000-0005-0000-0000-000003000000}"/>
    <cellStyle name="Moneda" xfId="2" builtinId="4"/>
    <cellStyle name="Normal" xfId="0" builtinId="0"/>
    <cellStyle name="Normal 2 12" xfId="4" xr:uid="{00000000-0005-0000-0000-000006000000}"/>
    <cellStyle name="Porcentaje" xfId="3" builtinId="5"/>
  </cellStyles>
  <dxfs count="0"/>
  <tableStyles count="0" defaultTableStyle="TableStyleMedium2" defaultPivotStyle="PivotStyleLight16"/>
  <colors>
    <mruColors>
      <color rgb="FF9BBB59"/>
      <color rgb="FF8DB4E2"/>
      <color rgb="FFFFC000"/>
      <color rgb="FF92D050"/>
      <color rgb="FFB8CCE4"/>
      <color rgb="FFE6B8B7"/>
      <color rgb="FF0000CC"/>
      <color rgb="FF95B3D7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0"/>
  <sheetViews>
    <sheetView zoomScale="85" zoomScaleNormal="85" workbookViewId="0">
      <pane ySplit="3" topLeftCell="A4" activePane="bottomLeft" state="frozen"/>
      <selection pane="bottomLeft" activeCell="I21" sqref="I21"/>
    </sheetView>
  </sheetViews>
  <sheetFormatPr baseColWidth="10" defaultColWidth="11.44140625" defaultRowHeight="13.8" x14ac:dyDescent="0.3"/>
  <cols>
    <col min="1" max="1" width="5.6640625" style="1" customWidth="1"/>
    <col min="2" max="2" width="10.44140625" style="1" customWidth="1"/>
    <col min="3" max="3" width="53.33203125" style="1" customWidth="1"/>
    <col min="4" max="15" width="14.33203125" style="1" bestFit="1" customWidth="1"/>
    <col min="16" max="16" width="13.109375" style="1" bestFit="1" customWidth="1"/>
    <col min="17" max="17" width="13.88671875" style="1" bestFit="1" customWidth="1"/>
    <col min="18" max="18" width="12.44140625" style="1" bestFit="1" customWidth="1"/>
    <col min="19" max="16384" width="11.44140625" style="1"/>
  </cols>
  <sheetData>
    <row r="1" spans="2:17" ht="14.4" x14ac:dyDescent="0.3">
      <c r="B1" s="56" t="s">
        <v>359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2:17" ht="14.4" x14ac:dyDescent="0.3">
      <c r="B2" s="56" t="s">
        <v>382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2:17" x14ac:dyDescent="0.3">
      <c r="B3" s="2" t="s">
        <v>360</v>
      </c>
      <c r="C3" s="8" t="s">
        <v>3</v>
      </c>
      <c r="D3" s="9" t="s">
        <v>361</v>
      </c>
      <c r="E3" s="9" t="s">
        <v>362</v>
      </c>
      <c r="F3" s="9" t="s">
        <v>363</v>
      </c>
      <c r="G3" s="9" t="s">
        <v>364</v>
      </c>
      <c r="H3" s="9" t="s">
        <v>365</v>
      </c>
      <c r="I3" s="9" t="s">
        <v>366</v>
      </c>
      <c r="J3" s="9" t="s">
        <v>367</v>
      </c>
      <c r="K3" s="9" t="s">
        <v>368</v>
      </c>
      <c r="L3" s="9" t="s">
        <v>369</v>
      </c>
      <c r="M3" s="9" t="s">
        <v>370</v>
      </c>
      <c r="N3" s="9" t="s">
        <v>371</v>
      </c>
      <c r="O3" s="10" t="s">
        <v>372</v>
      </c>
    </row>
    <row r="4" spans="2:17" x14ac:dyDescent="0.3">
      <c r="B4" s="11">
        <v>1</v>
      </c>
      <c r="C4" s="4" t="s">
        <v>4</v>
      </c>
      <c r="D4" s="12">
        <f t="shared" ref="D4:O4" si="0">+D5+D14+D54+D72+D109+D120+D138+D151</f>
        <v>64180679.634103335</v>
      </c>
      <c r="E4" s="12">
        <f t="shared" si="0"/>
        <v>62621264.382651113</v>
      </c>
      <c r="F4" s="12">
        <f t="shared" si="0"/>
        <v>62785341.1461711</v>
      </c>
      <c r="G4" s="12">
        <f t="shared" si="0"/>
        <v>62949457.430802219</v>
      </c>
      <c r="H4" s="12">
        <f t="shared" si="0"/>
        <v>63113573.715433322</v>
      </c>
      <c r="I4" s="12">
        <f t="shared" si="0"/>
        <v>63277708.782842219</v>
      </c>
      <c r="J4" s="12">
        <f t="shared" si="0"/>
        <v>63441946.161640003</v>
      </c>
      <c r="K4" s="12">
        <f t="shared" si="0"/>
        <v>63598594.610104442</v>
      </c>
      <c r="L4" s="12">
        <f t="shared" si="0"/>
        <v>63762856.807457775</v>
      </c>
      <c r="M4" s="12">
        <f t="shared" si="0"/>
        <v>63927188.984811112</v>
      </c>
      <c r="N4" s="12">
        <f t="shared" si="0"/>
        <v>64091859.471886672</v>
      </c>
      <c r="O4" s="12">
        <f t="shared" si="0"/>
        <v>64238321.747139998</v>
      </c>
    </row>
    <row r="5" spans="2:17" x14ac:dyDescent="0.3">
      <c r="B5" s="47">
        <v>11</v>
      </c>
      <c r="C5" s="46" t="s">
        <v>5</v>
      </c>
      <c r="D5" s="48">
        <f t="shared" ref="D5:O5" si="1">+D6+D9+D13</f>
        <v>5067457.4154837402</v>
      </c>
      <c r="E5" s="48">
        <f t="shared" si="1"/>
        <v>3681793.9375037402</v>
      </c>
      <c r="F5" s="48">
        <f t="shared" si="1"/>
        <v>4019589.8795237201</v>
      </c>
      <c r="G5" s="48">
        <f t="shared" si="1"/>
        <v>4357385.8215437299</v>
      </c>
      <c r="H5" s="48">
        <f t="shared" si="1"/>
        <v>4695181.7635637196</v>
      </c>
      <c r="I5" s="48">
        <f t="shared" si="1"/>
        <v>5032977.7055837298</v>
      </c>
      <c r="J5" s="48">
        <f t="shared" si="1"/>
        <v>5370773.64760374</v>
      </c>
      <c r="K5" s="48">
        <f t="shared" si="1"/>
        <v>5700969.5896237297</v>
      </c>
      <c r="L5" s="48">
        <f t="shared" si="1"/>
        <v>5600957.8114227802</v>
      </c>
      <c r="M5" s="48">
        <f t="shared" si="1"/>
        <v>6376561.4736637399</v>
      </c>
      <c r="N5" s="48">
        <f t="shared" si="1"/>
        <v>6714357.3556837402</v>
      </c>
      <c r="O5" s="48">
        <f t="shared" si="1"/>
        <v>7036866.6747703999</v>
      </c>
    </row>
    <row r="6" spans="2:17" x14ac:dyDescent="0.3">
      <c r="B6" s="50">
        <v>1101</v>
      </c>
      <c r="C6" s="49" t="s">
        <v>6</v>
      </c>
      <c r="D6" s="51">
        <f t="shared" ref="D6:O6" si="2">+SUM(D7:D8)</f>
        <v>800</v>
      </c>
      <c r="E6" s="51">
        <f t="shared" si="2"/>
        <v>800</v>
      </c>
      <c r="F6" s="51">
        <f t="shared" si="2"/>
        <v>800</v>
      </c>
      <c r="G6" s="51">
        <f t="shared" si="2"/>
        <v>800</v>
      </c>
      <c r="H6" s="51">
        <f t="shared" si="2"/>
        <v>800</v>
      </c>
      <c r="I6" s="51">
        <f t="shared" si="2"/>
        <v>800</v>
      </c>
      <c r="J6" s="51">
        <f t="shared" si="2"/>
        <v>800</v>
      </c>
      <c r="K6" s="51">
        <f t="shared" si="2"/>
        <v>800</v>
      </c>
      <c r="L6" s="51">
        <f t="shared" si="2"/>
        <v>800</v>
      </c>
      <c r="M6" s="51">
        <f t="shared" si="2"/>
        <v>800</v>
      </c>
      <c r="N6" s="51">
        <f t="shared" si="2"/>
        <v>800</v>
      </c>
      <c r="O6" s="51">
        <f t="shared" si="2"/>
        <v>800</v>
      </c>
    </row>
    <row r="7" spans="2:17" x14ac:dyDescent="0.3">
      <c r="B7" s="13">
        <v>110105</v>
      </c>
      <c r="C7" s="14" t="s">
        <v>7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</row>
    <row r="8" spans="2:17" x14ac:dyDescent="0.3">
      <c r="B8" s="16">
        <f>B7+5</f>
        <v>110110</v>
      </c>
      <c r="C8" s="14" t="s">
        <v>8</v>
      </c>
      <c r="D8" s="15">
        <v>800</v>
      </c>
      <c r="E8" s="15">
        <v>800</v>
      </c>
      <c r="F8" s="15">
        <v>800</v>
      </c>
      <c r="G8" s="15">
        <v>800</v>
      </c>
      <c r="H8" s="15">
        <v>800</v>
      </c>
      <c r="I8" s="15">
        <v>800</v>
      </c>
      <c r="J8" s="15">
        <v>800</v>
      </c>
      <c r="K8" s="15">
        <v>800</v>
      </c>
      <c r="L8" s="15">
        <v>800</v>
      </c>
      <c r="M8" s="15">
        <v>800</v>
      </c>
      <c r="N8" s="15">
        <v>800</v>
      </c>
      <c r="O8" s="15">
        <v>800</v>
      </c>
    </row>
    <row r="9" spans="2:17" x14ac:dyDescent="0.3">
      <c r="B9" s="50">
        <v>1102</v>
      </c>
      <c r="C9" s="49" t="s">
        <v>9</v>
      </c>
      <c r="D9" s="51">
        <f t="shared" ref="D9:O9" si="3">+SUM(D10:D12)</f>
        <v>5066657.4154837402</v>
      </c>
      <c r="E9" s="51">
        <f t="shared" si="3"/>
        <v>3680993.9375037402</v>
      </c>
      <c r="F9" s="51">
        <f t="shared" si="3"/>
        <v>4018789.8795237201</v>
      </c>
      <c r="G9" s="51">
        <f t="shared" si="3"/>
        <v>4356585.8215437299</v>
      </c>
      <c r="H9" s="51">
        <f t="shared" si="3"/>
        <v>4694381.7635637196</v>
      </c>
      <c r="I9" s="51">
        <f t="shared" si="3"/>
        <v>5032177.7055837298</v>
      </c>
      <c r="J9" s="51">
        <f t="shared" si="3"/>
        <v>5369973.64760374</v>
      </c>
      <c r="K9" s="51">
        <f t="shared" si="3"/>
        <v>5700169.5896237297</v>
      </c>
      <c r="L9" s="51">
        <f t="shared" si="3"/>
        <v>5600157.8114227802</v>
      </c>
      <c r="M9" s="51">
        <f t="shared" si="3"/>
        <v>6375761.4736637399</v>
      </c>
      <c r="N9" s="51">
        <f t="shared" si="3"/>
        <v>6713557.3556837402</v>
      </c>
      <c r="O9" s="51">
        <f t="shared" si="3"/>
        <v>7036066.6747703999</v>
      </c>
    </row>
    <row r="10" spans="2:17" x14ac:dyDescent="0.3">
      <c r="B10" s="16">
        <v>110205</v>
      </c>
      <c r="C10" s="14" t="s">
        <v>349</v>
      </c>
      <c r="D10" s="15">
        <v>5066657.4154837402</v>
      </c>
      <c r="E10" s="15">
        <v>3680993.9375037402</v>
      </c>
      <c r="F10" s="15">
        <v>4018789.8795237201</v>
      </c>
      <c r="G10" s="15">
        <v>4356585.8215437299</v>
      </c>
      <c r="H10" s="15">
        <v>4694381.7635637196</v>
      </c>
      <c r="I10" s="15">
        <v>5032177.7055837298</v>
      </c>
      <c r="J10" s="15">
        <v>5369973.64760374</v>
      </c>
      <c r="K10" s="15">
        <v>5700169.5896237297</v>
      </c>
      <c r="L10" s="15">
        <v>5600157.8114227802</v>
      </c>
      <c r="M10" s="15">
        <v>6375761.4736637399</v>
      </c>
      <c r="N10" s="15">
        <v>6713557.3556837402</v>
      </c>
      <c r="O10" s="15">
        <v>7036066.6747703999</v>
      </c>
      <c r="P10" s="21"/>
      <c r="Q10" s="21"/>
    </row>
    <row r="11" spans="2:17" x14ac:dyDescent="0.3">
      <c r="B11" s="16">
        <f>B10+5</f>
        <v>110210</v>
      </c>
      <c r="C11" s="14" t="s">
        <v>350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</row>
    <row r="12" spans="2:17" x14ac:dyDescent="0.3">
      <c r="B12" s="16">
        <f>B11+5</f>
        <v>110215</v>
      </c>
      <c r="C12" s="14" t="s">
        <v>10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</row>
    <row r="13" spans="2:17" x14ac:dyDescent="0.3">
      <c r="B13" s="50">
        <v>1103</v>
      </c>
      <c r="C13" s="52" t="s">
        <v>11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2:17" x14ac:dyDescent="0.3">
      <c r="B14" s="47">
        <v>12</v>
      </c>
      <c r="C14" s="46" t="s">
        <v>12</v>
      </c>
      <c r="D14" s="48">
        <f t="shared" ref="D14:O14" si="4">+D15+D24+D30+D36+D40+D43+D46</f>
        <v>24633720.832000002</v>
      </c>
      <c r="E14" s="48">
        <f t="shared" si="4"/>
        <v>24633720.832000002</v>
      </c>
      <c r="F14" s="48">
        <f t="shared" si="4"/>
        <v>24633720.832000002</v>
      </c>
      <c r="G14" s="48">
        <f t="shared" si="4"/>
        <v>24633720.832000002</v>
      </c>
      <c r="H14" s="48">
        <f t="shared" si="4"/>
        <v>24633720.832000002</v>
      </c>
      <c r="I14" s="48">
        <f t="shared" si="4"/>
        <v>24633720.832000002</v>
      </c>
      <c r="J14" s="48">
        <f t="shared" si="4"/>
        <v>24633720.832000002</v>
      </c>
      <c r="K14" s="48">
        <f t="shared" si="4"/>
        <v>24633720.832000002</v>
      </c>
      <c r="L14" s="48">
        <f t="shared" si="4"/>
        <v>24633720.832000002</v>
      </c>
      <c r="M14" s="48">
        <f t="shared" si="4"/>
        <v>24633720.832000002</v>
      </c>
      <c r="N14" s="48">
        <f t="shared" si="4"/>
        <v>24633720.832000002</v>
      </c>
      <c r="O14" s="48">
        <f t="shared" si="4"/>
        <v>24633720.832000002</v>
      </c>
    </row>
    <row r="15" spans="2:17" x14ac:dyDescent="0.3">
      <c r="B15" s="50">
        <v>1201</v>
      </c>
      <c r="C15" s="49" t="s">
        <v>13</v>
      </c>
      <c r="D15" s="51">
        <f t="shared" ref="D15:O15" si="5">+SUM(D16:D23)</f>
        <v>18475290.624000002</v>
      </c>
      <c r="E15" s="51">
        <f t="shared" si="5"/>
        <v>18475290.624000002</v>
      </c>
      <c r="F15" s="51">
        <f t="shared" si="5"/>
        <v>18475290.624000002</v>
      </c>
      <c r="G15" s="51">
        <f t="shared" si="5"/>
        <v>18475290.624000002</v>
      </c>
      <c r="H15" s="51">
        <f t="shared" si="5"/>
        <v>18475290.624000002</v>
      </c>
      <c r="I15" s="51">
        <f t="shared" si="5"/>
        <v>18475290.624000002</v>
      </c>
      <c r="J15" s="51">
        <f t="shared" si="5"/>
        <v>18475290.624000002</v>
      </c>
      <c r="K15" s="51">
        <f t="shared" si="5"/>
        <v>18475290.624000002</v>
      </c>
      <c r="L15" s="51">
        <f t="shared" si="5"/>
        <v>18475290.624000002</v>
      </c>
      <c r="M15" s="51">
        <f t="shared" si="5"/>
        <v>18475290.624000002</v>
      </c>
      <c r="N15" s="51">
        <f t="shared" si="5"/>
        <v>18475290.624000002</v>
      </c>
      <c r="O15" s="51">
        <f t="shared" si="5"/>
        <v>18475290.624000002</v>
      </c>
    </row>
    <row r="16" spans="2:17" x14ac:dyDescent="0.3">
      <c r="B16" s="17">
        <v>120105</v>
      </c>
      <c r="C16" s="5" t="s">
        <v>14</v>
      </c>
      <c r="D16" s="18">
        <v>18475290.624000002</v>
      </c>
      <c r="E16" s="18">
        <v>18475290.624000002</v>
      </c>
      <c r="F16" s="18">
        <v>18475290.624000002</v>
      </c>
      <c r="G16" s="18">
        <v>18475290.624000002</v>
      </c>
      <c r="H16" s="18">
        <v>18475290.624000002</v>
      </c>
      <c r="I16" s="18">
        <v>18475290.624000002</v>
      </c>
      <c r="J16" s="18">
        <v>18475290.624000002</v>
      </c>
      <c r="K16" s="18">
        <v>18475290.624000002</v>
      </c>
      <c r="L16" s="18">
        <v>18475290.624000002</v>
      </c>
      <c r="M16" s="18">
        <v>18475290.624000002</v>
      </c>
      <c r="N16" s="18">
        <v>18475290.624000002</v>
      </c>
      <c r="O16" s="18">
        <v>18475290.624000002</v>
      </c>
    </row>
    <row r="17" spans="2:15" x14ac:dyDescent="0.3">
      <c r="B17" s="17">
        <f t="shared" ref="B17:B22" si="6">B16+5</f>
        <v>120110</v>
      </c>
      <c r="C17" s="5" t="s">
        <v>15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</row>
    <row r="18" spans="2:15" x14ac:dyDescent="0.3">
      <c r="B18" s="17">
        <f t="shared" si="6"/>
        <v>120115</v>
      </c>
      <c r="C18" s="5" t="s">
        <v>16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</row>
    <row r="19" spans="2:15" x14ac:dyDescent="0.3">
      <c r="B19" s="17">
        <f t="shared" si="6"/>
        <v>120120</v>
      </c>
      <c r="C19" s="5" t="s">
        <v>17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</row>
    <row r="20" spans="2:15" x14ac:dyDescent="0.3">
      <c r="B20" s="17">
        <f t="shared" si="6"/>
        <v>120125</v>
      </c>
      <c r="C20" s="5" t="s">
        <v>18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</row>
    <row r="21" spans="2:15" x14ac:dyDescent="0.3">
      <c r="B21" s="17">
        <f t="shared" si="6"/>
        <v>120130</v>
      </c>
      <c r="C21" s="5" t="s">
        <v>19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</row>
    <row r="22" spans="2:15" x14ac:dyDescent="0.3">
      <c r="B22" s="17">
        <f t="shared" si="6"/>
        <v>120135</v>
      </c>
      <c r="C22" s="5" t="s">
        <v>20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</row>
    <row r="23" spans="2:15" x14ac:dyDescent="0.3">
      <c r="B23" s="17">
        <v>120190</v>
      </c>
      <c r="C23" s="5" t="s">
        <v>21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</row>
    <row r="24" spans="2:15" x14ac:dyDescent="0.3">
      <c r="B24" s="50">
        <v>1202</v>
      </c>
      <c r="C24" s="49" t="s">
        <v>22</v>
      </c>
      <c r="D24" s="51">
        <f t="shared" ref="D24:O24" si="7">+SUM(D25:D29)</f>
        <v>6158430.2080000006</v>
      </c>
      <c r="E24" s="51">
        <f t="shared" si="7"/>
        <v>6158430.2080000006</v>
      </c>
      <c r="F24" s="51">
        <f t="shared" si="7"/>
        <v>6158430.2080000006</v>
      </c>
      <c r="G24" s="51">
        <f t="shared" si="7"/>
        <v>6158430.2080000006</v>
      </c>
      <c r="H24" s="51">
        <f t="shared" si="7"/>
        <v>6158430.2080000006</v>
      </c>
      <c r="I24" s="51">
        <f t="shared" si="7"/>
        <v>6158430.2080000006</v>
      </c>
      <c r="J24" s="51">
        <f t="shared" si="7"/>
        <v>6158430.2080000006</v>
      </c>
      <c r="K24" s="51">
        <f t="shared" si="7"/>
        <v>6158430.2080000006</v>
      </c>
      <c r="L24" s="51">
        <f t="shared" si="7"/>
        <v>6158430.2080000006</v>
      </c>
      <c r="M24" s="51">
        <f t="shared" si="7"/>
        <v>6158430.2080000006</v>
      </c>
      <c r="N24" s="51">
        <f t="shared" si="7"/>
        <v>6158430.2080000006</v>
      </c>
      <c r="O24" s="51">
        <f t="shared" si="7"/>
        <v>6158430.2080000006</v>
      </c>
    </row>
    <row r="25" spans="2:15" x14ac:dyDescent="0.3">
      <c r="B25" s="17">
        <v>120205</v>
      </c>
      <c r="C25" s="5" t="s">
        <v>16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</row>
    <row r="26" spans="2:15" x14ac:dyDescent="0.3">
      <c r="B26" s="17">
        <f>B25+5</f>
        <v>120210</v>
      </c>
      <c r="C26" s="5" t="s">
        <v>23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</row>
    <row r="27" spans="2:15" x14ac:dyDescent="0.3">
      <c r="B27" s="17">
        <f>B26+5</f>
        <v>120215</v>
      </c>
      <c r="C27" s="5" t="s">
        <v>24</v>
      </c>
      <c r="D27" s="18">
        <v>6158430.2080000006</v>
      </c>
      <c r="E27" s="18">
        <v>6158430.2080000006</v>
      </c>
      <c r="F27" s="18">
        <v>6158430.2080000006</v>
      </c>
      <c r="G27" s="18">
        <v>6158430.2080000006</v>
      </c>
      <c r="H27" s="18">
        <v>6158430.2080000006</v>
      </c>
      <c r="I27" s="18">
        <v>6158430.2080000006</v>
      </c>
      <c r="J27" s="18">
        <v>6158430.2080000006</v>
      </c>
      <c r="K27" s="18">
        <v>6158430.2080000006</v>
      </c>
      <c r="L27" s="18">
        <v>6158430.2080000006</v>
      </c>
      <c r="M27" s="18">
        <v>6158430.2080000006</v>
      </c>
      <c r="N27" s="18">
        <v>6158430.2080000006</v>
      </c>
      <c r="O27" s="18">
        <v>6158430.2080000006</v>
      </c>
    </row>
    <row r="28" spans="2:15" x14ac:dyDescent="0.3">
      <c r="B28" s="17">
        <f>B27+5</f>
        <v>120220</v>
      </c>
      <c r="C28" s="5" t="s">
        <v>25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</row>
    <row r="29" spans="2:15" x14ac:dyDescent="0.3">
      <c r="B29" s="17">
        <v>120290</v>
      </c>
      <c r="C29" s="5" t="s">
        <v>21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</row>
    <row r="30" spans="2:15" x14ac:dyDescent="0.3">
      <c r="B30" s="50">
        <v>1203</v>
      </c>
      <c r="C30" s="49" t="s">
        <v>26</v>
      </c>
      <c r="D30" s="51">
        <f t="shared" ref="D30:O30" si="8">+SUM(D31:D35)</f>
        <v>0</v>
      </c>
      <c r="E30" s="51">
        <f t="shared" si="8"/>
        <v>0</v>
      </c>
      <c r="F30" s="51">
        <f t="shared" si="8"/>
        <v>0</v>
      </c>
      <c r="G30" s="51">
        <f t="shared" si="8"/>
        <v>0</v>
      </c>
      <c r="H30" s="51">
        <f t="shared" si="8"/>
        <v>0</v>
      </c>
      <c r="I30" s="51">
        <f t="shared" si="8"/>
        <v>0</v>
      </c>
      <c r="J30" s="51">
        <f t="shared" si="8"/>
        <v>0</v>
      </c>
      <c r="K30" s="51">
        <f t="shared" si="8"/>
        <v>0</v>
      </c>
      <c r="L30" s="51">
        <f t="shared" si="8"/>
        <v>0</v>
      </c>
      <c r="M30" s="51">
        <f t="shared" si="8"/>
        <v>0</v>
      </c>
      <c r="N30" s="51">
        <f t="shared" si="8"/>
        <v>0</v>
      </c>
      <c r="O30" s="51">
        <f t="shared" si="8"/>
        <v>0</v>
      </c>
    </row>
    <row r="31" spans="2:15" x14ac:dyDescent="0.3">
      <c r="B31" s="19">
        <v>120305</v>
      </c>
      <c r="C31" s="5" t="s">
        <v>14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2:15" x14ac:dyDescent="0.3">
      <c r="B32" s="19">
        <f>B31+5</f>
        <v>120310</v>
      </c>
      <c r="C32" s="5" t="s">
        <v>15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2:15" x14ac:dyDescent="0.3">
      <c r="B33" s="19">
        <f>B32+5</f>
        <v>120315</v>
      </c>
      <c r="C33" s="5" t="s">
        <v>16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</row>
    <row r="34" spans="2:15" x14ac:dyDescent="0.3">
      <c r="B34" s="19">
        <f>B33+5</f>
        <v>120320</v>
      </c>
      <c r="C34" s="5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</row>
    <row r="35" spans="2:15" x14ac:dyDescent="0.3">
      <c r="B35" s="19">
        <f>B34+5</f>
        <v>120325</v>
      </c>
      <c r="C35" s="5" t="s">
        <v>28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</row>
    <row r="36" spans="2:15" x14ac:dyDescent="0.3">
      <c r="B36" s="50">
        <v>1204</v>
      </c>
      <c r="C36" s="49" t="s">
        <v>29</v>
      </c>
      <c r="D36" s="51">
        <f t="shared" ref="D36:O36" si="9">+SUM(D37:D39)</f>
        <v>0</v>
      </c>
      <c r="E36" s="51">
        <f t="shared" si="9"/>
        <v>0</v>
      </c>
      <c r="F36" s="51">
        <f t="shared" si="9"/>
        <v>0</v>
      </c>
      <c r="G36" s="51">
        <f t="shared" si="9"/>
        <v>0</v>
      </c>
      <c r="H36" s="51">
        <f t="shared" si="9"/>
        <v>0</v>
      </c>
      <c r="I36" s="51">
        <f t="shared" si="9"/>
        <v>0</v>
      </c>
      <c r="J36" s="51">
        <f t="shared" si="9"/>
        <v>0</v>
      </c>
      <c r="K36" s="51">
        <f t="shared" si="9"/>
        <v>0</v>
      </c>
      <c r="L36" s="51">
        <f t="shared" si="9"/>
        <v>0</v>
      </c>
      <c r="M36" s="51">
        <f t="shared" si="9"/>
        <v>0</v>
      </c>
      <c r="N36" s="51">
        <f t="shared" si="9"/>
        <v>0</v>
      </c>
      <c r="O36" s="51">
        <f t="shared" si="9"/>
        <v>0</v>
      </c>
    </row>
    <row r="37" spans="2:15" x14ac:dyDescent="0.3">
      <c r="B37" s="17">
        <v>120405</v>
      </c>
      <c r="C37" s="5" t="s">
        <v>16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</row>
    <row r="38" spans="2:15" x14ac:dyDescent="0.3">
      <c r="B38" s="17">
        <f>B37+5</f>
        <v>120410</v>
      </c>
      <c r="C38" s="5" t="s">
        <v>30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</row>
    <row r="39" spans="2:15" x14ac:dyDescent="0.3">
      <c r="B39" s="17">
        <f>B38+5</f>
        <v>120415</v>
      </c>
      <c r="C39" s="5" t="s">
        <v>31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</row>
    <row r="40" spans="2:15" x14ac:dyDescent="0.3">
      <c r="B40" s="50">
        <v>1205</v>
      </c>
      <c r="C40" s="49" t="s">
        <v>32</v>
      </c>
      <c r="D40" s="51">
        <f t="shared" ref="D40:O40" si="10">+SUM(D41:D42)</f>
        <v>0</v>
      </c>
      <c r="E40" s="51">
        <f t="shared" si="10"/>
        <v>0</v>
      </c>
      <c r="F40" s="51">
        <f t="shared" si="10"/>
        <v>0</v>
      </c>
      <c r="G40" s="51">
        <f t="shared" si="10"/>
        <v>0</v>
      </c>
      <c r="H40" s="51">
        <f t="shared" si="10"/>
        <v>0</v>
      </c>
      <c r="I40" s="51">
        <f t="shared" si="10"/>
        <v>0</v>
      </c>
      <c r="J40" s="51">
        <f t="shared" si="10"/>
        <v>0</v>
      </c>
      <c r="K40" s="51">
        <f t="shared" si="10"/>
        <v>0</v>
      </c>
      <c r="L40" s="51">
        <f t="shared" si="10"/>
        <v>0</v>
      </c>
      <c r="M40" s="51">
        <f t="shared" si="10"/>
        <v>0</v>
      </c>
      <c r="N40" s="51">
        <f t="shared" si="10"/>
        <v>0</v>
      </c>
      <c r="O40" s="51">
        <f t="shared" si="10"/>
        <v>0</v>
      </c>
    </row>
    <row r="41" spans="2:15" x14ac:dyDescent="0.3">
      <c r="B41" s="17">
        <v>120505</v>
      </c>
      <c r="C41" s="5" t="s">
        <v>16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</row>
    <row r="42" spans="2:15" x14ac:dyDescent="0.3">
      <c r="B42" s="17">
        <f>+B41+5</f>
        <v>120510</v>
      </c>
      <c r="C42" s="5" t="s">
        <v>33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</row>
    <row r="43" spans="2:15" ht="27.6" x14ac:dyDescent="0.3">
      <c r="B43" s="50">
        <v>1206</v>
      </c>
      <c r="C43" s="49" t="s">
        <v>34</v>
      </c>
      <c r="D43" s="51">
        <f t="shared" ref="D43:O43" si="11">+SUM(D44:D45)</f>
        <v>0</v>
      </c>
      <c r="E43" s="51">
        <f t="shared" si="11"/>
        <v>0</v>
      </c>
      <c r="F43" s="51">
        <f t="shared" si="11"/>
        <v>0</v>
      </c>
      <c r="G43" s="51">
        <f t="shared" si="11"/>
        <v>0</v>
      </c>
      <c r="H43" s="51">
        <f t="shared" si="11"/>
        <v>0</v>
      </c>
      <c r="I43" s="51">
        <f t="shared" si="11"/>
        <v>0</v>
      </c>
      <c r="J43" s="51">
        <f t="shared" si="11"/>
        <v>0</v>
      </c>
      <c r="K43" s="51">
        <f t="shared" si="11"/>
        <v>0</v>
      </c>
      <c r="L43" s="51">
        <f t="shared" si="11"/>
        <v>0</v>
      </c>
      <c r="M43" s="51">
        <f t="shared" si="11"/>
        <v>0</v>
      </c>
      <c r="N43" s="51">
        <f t="shared" si="11"/>
        <v>0</v>
      </c>
      <c r="O43" s="51">
        <f t="shared" si="11"/>
        <v>0</v>
      </c>
    </row>
    <row r="44" spans="2:15" x14ac:dyDescent="0.3">
      <c r="B44" s="17">
        <v>120605</v>
      </c>
      <c r="C44" s="5" t="s">
        <v>16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</row>
    <row r="45" spans="2:15" x14ac:dyDescent="0.3">
      <c r="B45" s="17">
        <f>+B44+5</f>
        <v>120610</v>
      </c>
      <c r="C45" s="5" t="s">
        <v>33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</row>
    <row r="46" spans="2:15" x14ac:dyDescent="0.3">
      <c r="B46" s="50">
        <v>1299</v>
      </c>
      <c r="C46" s="49" t="s">
        <v>35</v>
      </c>
      <c r="D46" s="51">
        <f t="shared" ref="D46:O46" si="12">+SUM(D47:D53)</f>
        <v>0</v>
      </c>
      <c r="E46" s="51">
        <f t="shared" si="12"/>
        <v>0</v>
      </c>
      <c r="F46" s="51">
        <f t="shared" si="12"/>
        <v>0</v>
      </c>
      <c r="G46" s="51">
        <f t="shared" si="12"/>
        <v>0</v>
      </c>
      <c r="H46" s="51">
        <f t="shared" si="12"/>
        <v>0</v>
      </c>
      <c r="I46" s="51">
        <f t="shared" si="12"/>
        <v>0</v>
      </c>
      <c r="J46" s="51">
        <f t="shared" si="12"/>
        <v>0</v>
      </c>
      <c r="K46" s="51">
        <f t="shared" si="12"/>
        <v>0</v>
      </c>
      <c r="L46" s="51">
        <f t="shared" si="12"/>
        <v>0</v>
      </c>
      <c r="M46" s="51">
        <f t="shared" si="12"/>
        <v>0</v>
      </c>
      <c r="N46" s="51">
        <f t="shared" si="12"/>
        <v>0</v>
      </c>
      <c r="O46" s="51">
        <f t="shared" si="12"/>
        <v>0</v>
      </c>
    </row>
    <row r="47" spans="2:15" x14ac:dyDescent="0.3">
      <c r="B47" s="16">
        <v>129905</v>
      </c>
      <c r="C47" s="14" t="s">
        <v>36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</row>
    <row r="48" spans="2:15" x14ac:dyDescent="0.3">
      <c r="B48" s="16">
        <f>+B47+5</f>
        <v>129910</v>
      </c>
      <c r="C48" s="14" t="s">
        <v>37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</row>
    <row r="49" spans="2:15" x14ac:dyDescent="0.3">
      <c r="B49" s="16">
        <f>+B48+5</f>
        <v>129915</v>
      </c>
      <c r="C49" s="14" t="s">
        <v>38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</row>
    <row r="50" spans="2:15" x14ac:dyDescent="0.3">
      <c r="B50" s="16">
        <f>+B49+5</f>
        <v>129920</v>
      </c>
      <c r="C50" s="14" t="s">
        <v>39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</row>
    <row r="51" spans="2:15" x14ac:dyDescent="0.3">
      <c r="B51" s="16">
        <f>+B50+5</f>
        <v>129925</v>
      </c>
      <c r="C51" s="14" t="s">
        <v>40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</row>
    <row r="52" spans="2:15" x14ac:dyDescent="0.3">
      <c r="B52" s="16">
        <f>+B51+5</f>
        <v>129930</v>
      </c>
      <c r="C52" s="14" t="s">
        <v>41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</row>
    <row r="53" spans="2:15" x14ac:dyDescent="0.3">
      <c r="B53" s="16">
        <v>129990</v>
      </c>
      <c r="C53" s="14" t="s">
        <v>42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</row>
    <row r="54" spans="2:15" x14ac:dyDescent="0.3">
      <c r="B54" s="47">
        <v>13</v>
      </c>
      <c r="C54" s="46" t="s">
        <v>43</v>
      </c>
      <c r="D54" s="48">
        <f t="shared" ref="D54:O54" si="13">+D55+D56+D57+D58+D59+D60+D61+D62+D63+D64+D65+D66+D67</f>
        <v>28409689.079999998</v>
      </c>
      <c r="E54" s="48">
        <f t="shared" si="13"/>
        <v>28409689.079999998</v>
      </c>
      <c r="F54" s="48">
        <f t="shared" si="13"/>
        <v>28409689.079999998</v>
      </c>
      <c r="G54" s="48">
        <f t="shared" si="13"/>
        <v>28409689.079999998</v>
      </c>
      <c r="H54" s="48">
        <f t="shared" si="13"/>
        <v>28409689.079999998</v>
      </c>
      <c r="I54" s="48">
        <f t="shared" si="13"/>
        <v>28409689.079999998</v>
      </c>
      <c r="J54" s="48">
        <f t="shared" si="13"/>
        <v>28409689.079999998</v>
      </c>
      <c r="K54" s="48">
        <f t="shared" si="13"/>
        <v>28409689.079999998</v>
      </c>
      <c r="L54" s="48">
        <f t="shared" si="13"/>
        <v>28409689.079999998</v>
      </c>
      <c r="M54" s="48">
        <f t="shared" si="13"/>
        <v>28409689.079999998</v>
      </c>
      <c r="N54" s="48">
        <f t="shared" si="13"/>
        <v>28409689.079999998</v>
      </c>
      <c r="O54" s="48">
        <f t="shared" si="13"/>
        <v>28409689.079999998</v>
      </c>
    </row>
    <row r="55" spans="2:15" x14ac:dyDescent="0.3">
      <c r="B55" s="53">
        <v>1301</v>
      </c>
      <c r="C55" s="49" t="s">
        <v>44</v>
      </c>
      <c r="D55" s="51">
        <v>25057881.100000001</v>
      </c>
      <c r="E55" s="51">
        <v>25057881.100000001</v>
      </c>
      <c r="F55" s="51">
        <v>25057881.100000001</v>
      </c>
      <c r="G55" s="51">
        <v>25057881.100000001</v>
      </c>
      <c r="H55" s="51">
        <v>25057881.100000001</v>
      </c>
      <c r="I55" s="51">
        <v>25057881.100000001</v>
      </c>
      <c r="J55" s="51">
        <v>25057881.100000001</v>
      </c>
      <c r="K55" s="51">
        <v>25057881.100000001</v>
      </c>
      <c r="L55" s="51">
        <v>25057881.100000001</v>
      </c>
      <c r="M55" s="51">
        <v>25057881.100000001</v>
      </c>
      <c r="N55" s="51">
        <v>25057881.100000001</v>
      </c>
      <c r="O55" s="51">
        <v>25057881.100000001</v>
      </c>
    </row>
    <row r="56" spans="2:15" x14ac:dyDescent="0.3">
      <c r="B56" s="50">
        <f t="shared" ref="B56:B66" si="14">+B55+1</f>
        <v>1302</v>
      </c>
      <c r="C56" s="49" t="s">
        <v>45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</row>
    <row r="57" spans="2:15" x14ac:dyDescent="0.3">
      <c r="B57" s="53">
        <f t="shared" si="14"/>
        <v>1303</v>
      </c>
      <c r="C57" s="49" t="s">
        <v>46</v>
      </c>
      <c r="D57" s="51">
        <v>70232.73</v>
      </c>
      <c r="E57" s="51">
        <v>70232.73</v>
      </c>
      <c r="F57" s="51">
        <v>70232.73</v>
      </c>
      <c r="G57" s="51">
        <v>70232.73</v>
      </c>
      <c r="H57" s="51">
        <v>70232.73</v>
      </c>
      <c r="I57" s="51">
        <v>70232.73</v>
      </c>
      <c r="J57" s="51">
        <v>70232.73</v>
      </c>
      <c r="K57" s="51">
        <v>70232.73</v>
      </c>
      <c r="L57" s="51">
        <v>70232.73</v>
      </c>
      <c r="M57" s="51">
        <v>70232.73</v>
      </c>
      <c r="N57" s="51">
        <v>70232.73</v>
      </c>
      <c r="O57" s="51">
        <v>70232.73</v>
      </c>
    </row>
    <row r="58" spans="2:15" x14ac:dyDescent="0.3">
      <c r="B58" s="53">
        <f t="shared" si="14"/>
        <v>1304</v>
      </c>
      <c r="C58" s="49" t="s">
        <v>47</v>
      </c>
      <c r="D58" s="51">
        <v>1975141.38</v>
      </c>
      <c r="E58" s="51">
        <v>1975141.38</v>
      </c>
      <c r="F58" s="51">
        <v>1975141.38</v>
      </c>
      <c r="G58" s="51">
        <v>1975141.38</v>
      </c>
      <c r="H58" s="51">
        <v>1975141.38</v>
      </c>
      <c r="I58" s="51">
        <v>1975141.38</v>
      </c>
      <c r="J58" s="51">
        <v>1975141.38</v>
      </c>
      <c r="K58" s="51">
        <v>1975141.38</v>
      </c>
      <c r="L58" s="51">
        <v>1975141.38</v>
      </c>
      <c r="M58" s="51">
        <v>1975141.38</v>
      </c>
      <c r="N58" s="51">
        <v>1975141.38</v>
      </c>
      <c r="O58" s="51">
        <v>1975141.38</v>
      </c>
    </row>
    <row r="59" spans="2:15" x14ac:dyDescent="0.3">
      <c r="B59" s="50">
        <f t="shared" si="14"/>
        <v>1305</v>
      </c>
      <c r="C59" s="49" t="s">
        <v>48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</row>
    <row r="60" spans="2:15" x14ac:dyDescent="0.3">
      <c r="B60" s="50">
        <f t="shared" si="14"/>
        <v>1306</v>
      </c>
      <c r="C60" s="49" t="s">
        <v>49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</row>
    <row r="61" spans="2:15" x14ac:dyDescent="0.3">
      <c r="B61" s="50">
        <f t="shared" si="14"/>
        <v>1307</v>
      </c>
      <c r="C61" s="49" t="s">
        <v>50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</row>
    <row r="62" spans="2:15" x14ac:dyDescent="0.3">
      <c r="B62" s="50">
        <f t="shared" si="14"/>
        <v>1308</v>
      </c>
      <c r="C62" s="49" t="s">
        <v>51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</row>
    <row r="63" spans="2:15" x14ac:dyDescent="0.3">
      <c r="B63" s="53">
        <f t="shared" si="14"/>
        <v>1309</v>
      </c>
      <c r="C63" s="49" t="s">
        <v>52</v>
      </c>
      <c r="D63" s="51">
        <v>1657363.31</v>
      </c>
      <c r="E63" s="51">
        <v>1657363.31</v>
      </c>
      <c r="F63" s="51">
        <v>1657363.31</v>
      </c>
      <c r="G63" s="51">
        <v>1657363.31</v>
      </c>
      <c r="H63" s="51">
        <v>1657363.31</v>
      </c>
      <c r="I63" s="51">
        <v>1657363.31</v>
      </c>
      <c r="J63" s="51">
        <v>1657363.31</v>
      </c>
      <c r="K63" s="51">
        <v>1657363.31</v>
      </c>
      <c r="L63" s="51">
        <v>1657363.31</v>
      </c>
      <c r="M63" s="51">
        <v>1657363.31</v>
      </c>
      <c r="N63" s="51">
        <v>1657363.31</v>
      </c>
      <c r="O63" s="51">
        <v>1657363.31</v>
      </c>
    </row>
    <row r="64" spans="2:15" x14ac:dyDescent="0.3">
      <c r="B64" s="50">
        <f t="shared" si="14"/>
        <v>1310</v>
      </c>
      <c r="C64" s="49" t="s">
        <v>53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</row>
    <row r="65" spans="2:17" x14ac:dyDescent="0.3">
      <c r="B65" s="50">
        <f t="shared" si="14"/>
        <v>1311</v>
      </c>
      <c r="C65" s="49" t="s">
        <v>54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</row>
    <row r="66" spans="2:17" x14ac:dyDescent="0.3">
      <c r="B66" s="53">
        <f t="shared" si="14"/>
        <v>1312</v>
      </c>
      <c r="C66" s="49" t="s">
        <v>55</v>
      </c>
      <c r="D66" s="51">
        <v>216788.57</v>
      </c>
      <c r="E66" s="51">
        <v>216788.57</v>
      </c>
      <c r="F66" s="51">
        <v>216788.57</v>
      </c>
      <c r="G66" s="51">
        <v>216788.57</v>
      </c>
      <c r="H66" s="51">
        <v>216788.57</v>
      </c>
      <c r="I66" s="51">
        <v>216788.57</v>
      </c>
      <c r="J66" s="51">
        <v>216788.57</v>
      </c>
      <c r="K66" s="51">
        <v>216788.57</v>
      </c>
      <c r="L66" s="51">
        <v>216788.57</v>
      </c>
      <c r="M66" s="51">
        <v>216788.57</v>
      </c>
      <c r="N66" s="51">
        <v>216788.57</v>
      </c>
      <c r="O66" s="51">
        <v>216788.57</v>
      </c>
    </row>
    <row r="67" spans="2:17" x14ac:dyDescent="0.3">
      <c r="B67" s="50">
        <v>1399</v>
      </c>
      <c r="C67" s="49" t="s">
        <v>56</v>
      </c>
      <c r="D67" s="51">
        <f>+SUM(D68:D71)</f>
        <v>-567718.01</v>
      </c>
      <c r="E67" s="51">
        <f t="shared" ref="E67:O67" si="15">+SUM(E68:E71)</f>
        <v>-567718.01</v>
      </c>
      <c r="F67" s="51">
        <f t="shared" si="15"/>
        <v>-567718.01</v>
      </c>
      <c r="G67" s="51">
        <f t="shared" si="15"/>
        <v>-567718.01</v>
      </c>
      <c r="H67" s="51">
        <f t="shared" si="15"/>
        <v>-567718.01</v>
      </c>
      <c r="I67" s="51">
        <f t="shared" si="15"/>
        <v>-567718.01</v>
      </c>
      <c r="J67" s="51">
        <f t="shared" si="15"/>
        <v>-567718.01</v>
      </c>
      <c r="K67" s="51">
        <f t="shared" si="15"/>
        <v>-567718.01</v>
      </c>
      <c r="L67" s="51">
        <f t="shared" si="15"/>
        <v>-567718.01</v>
      </c>
      <c r="M67" s="51">
        <f t="shared" si="15"/>
        <v>-567718.01</v>
      </c>
      <c r="N67" s="51">
        <f t="shared" si="15"/>
        <v>-567718.01</v>
      </c>
      <c r="O67" s="51">
        <f t="shared" si="15"/>
        <v>-567718.01</v>
      </c>
    </row>
    <row r="68" spans="2:17" x14ac:dyDescent="0.3">
      <c r="B68" s="16">
        <v>139905</v>
      </c>
      <c r="C68" s="14" t="s">
        <v>57</v>
      </c>
      <c r="D68" s="15">
        <v>-443799.05</v>
      </c>
      <c r="E68" s="15">
        <v>-443799.05</v>
      </c>
      <c r="F68" s="15">
        <v>-443799.05</v>
      </c>
      <c r="G68" s="15">
        <v>-443799.05</v>
      </c>
      <c r="H68" s="15">
        <v>-443799.05</v>
      </c>
      <c r="I68" s="15">
        <v>-443799.05</v>
      </c>
      <c r="J68" s="15">
        <v>-443799.05</v>
      </c>
      <c r="K68" s="15">
        <v>-443799.05</v>
      </c>
      <c r="L68" s="15">
        <v>-443799.05</v>
      </c>
      <c r="M68" s="15">
        <v>-443799.05</v>
      </c>
      <c r="N68" s="15">
        <v>-443799.05</v>
      </c>
      <c r="O68" s="15">
        <v>-443799.05</v>
      </c>
    </row>
    <row r="69" spans="2:17" x14ac:dyDescent="0.3">
      <c r="B69" s="16">
        <f>B68+5</f>
        <v>139910</v>
      </c>
      <c r="C69" s="14" t="s">
        <v>58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</row>
    <row r="70" spans="2:17" x14ac:dyDescent="0.3">
      <c r="B70" s="16">
        <f>B69+5</f>
        <v>139915</v>
      </c>
      <c r="C70" s="14" t="s">
        <v>59</v>
      </c>
      <c r="D70" s="15">
        <v>-123918.96</v>
      </c>
      <c r="E70" s="15">
        <v>-123918.96</v>
      </c>
      <c r="F70" s="15">
        <v>-123918.96</v>
      </c>
      <c r="G70" s="15">
        <v>-123918.96</v>
      </c>
      <c r="H70" s="15">
        <v>-123918.96</v>
      </c>
      <c r="I70" s="15">
        <v>-123918.96</v>
      </c>
      <c r="J70" s="15">
        <v>-123918.96</v>
      </c>
      <c r="K70" s="15">
        <v>-123918.96</v>
      </c>
      <c r="L70" s="15">
        <v>-123918.96</v>
      </c>
      <c r="M70" s="15">
        <v>-123918.96</v>
      </c>
      <c r="N70" s="15">
        <v>-123918.96</v>
      </c>
      <c r="O70" s="15">
        <v>-123918.96</v>
      </c>
    </row>
    <row r="71" spans="2:17" x14ac:dyDescent="0.3">
      <c r="B71" s="16">
        <v>139990</v>
      </c>
      <c r="C71" s="14" t="s">
        <v>42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</row>
    <row r="72" spans="2:17" x14ac:dyDescent="0.3">
      <c r="B72" s="47">
        <v>14</v>
      </c>
      <c r="C72" s="46" t="s">
        <v>60</v>
      </c>
      <c r="D72" s="48">
        <f t="shared" ref="D72:O72" si="16">+D73+D80+D84+D88+D95+D98+D103</f>
        <v>5674958.5078079998</v>
      </c>
      <c r="E72" s="48">
        <f t="shared" si="16"/>
        <v>5502972.8978080004</v>
      </c>
      <c r="F72" s="48">
        <f t="shared" si="16"/>
        <v>5330987.2878080001</v>
      </c>
      <c r="G72" s="48">
        <f t="shared" si="16"/>
        <v>5159001.6778079998</v>
      </c>
      <c r="H72" s="48">
        <f t="shared" si="16"/>
        <v>4987016.0678080004</v>
      </c>
      <c r="I72" s="48">
        <f t="shared" si="16"/>
        <v>4815030.457808</v>
      </c>
      <c r="J72" s="48">
        <f t="shared" si="16"/>
        <v>4643044.8478079997</v>
      </c>
      <c r="K72" s="48">
        <f t="shared" si="16"/>
        <v>4471059.2378080003</v>
      </c>
      <c r="L72" s="48">
        <f t="shared" si="16"/>
        <v>4299073.6278080009</v>
      </c>
      <c r="M72" s="48">
        <f t="shared" si="16"/>
        <v>4127088.0178080006</v>
      </c>
      <c r="N72" s="48">
        <f t="shared" si="16"/>
        <v>3955102.4678080007</v>
      </c>
      <c r="O72" s="48">
        <f t="shared" si="16"/>
        <v>3783116.8578080009</v>
      </c>
    </row>
    <row r="73" spans="2:17" x14ac:dyDescent="0.3">
      <c r="B73" s="50">
        <v>1401</v>
      </c>
      <c r="C73" s="49" t="s">
        <v>61</v>
      </c>
      <c r="D73" s="51">
        <f t="shared" ref="D73:O73" si="17">+SUM(D74:D79)</f>
        <v>2007648.2478080003</v>
      </c>
      <c r="E73" s="51">
        <f t="shared" si="17"/>
        <v>2007648.2478080003</v>
      </c>
      <c r="F73" s="51">
        <f t="shared" si="17"/>
        <v>2007648.2478080003</v>
      </c>
      <c r="G73" s="51">
        <f t="shared" si="17"/>
        <v>2007648.2478080003</v>
      </c>
      <c r="H73" s="51">
        <f t="shared" si="17"/>
        <v>2007648.2478080003</v>
      </c>
      <c r="I73" s="51">
        <f t="shared" si="17"/>
        <v>2007648.2478080003</v>
      </c>
      <c r="J73" s="51">
        <f t="shared" si="17"/>
        <v>2007648.2478080003</v>
      </c>
      <c r="K73" s="51">
        <f t="shared" si="17"/>
        <v>2007648.2478080003</v>
      </c>
      <c r="L73" s="51">
        <f t="shared" si="17"/>
        <v>2007648.2478080003</v>
      </c>
      <c r="M73" s="51">
        <f t="shared" si="17"/>
        <v>2007648.2478080003</v>
      </c>
      <c r="N73" s="51">
        <f t="shared" si="17"/>
        <v>2007648.2478080003</v>
      </c>
      <c r="O73" s="51">
        <f t="shared" si="17"/>
        <v>2007648.2478080003</v>
      </c>
    </row>
    <row r="74" spans="2:17" x14ac:dyDescent="0.3">
      <c r="B74" s="16">
        <v>140105</v>
      </c>
      <c r="C74" s="14" t="s">
        <v>62</v>
      </c>
      <c r="D74" s="15">
        <v>1505736.1858560003</v>
      </c>
      <c r="E74" s="15">
        <v>1505736.1858560003</v>
      </c>
      <c r="F74" s="15">
        <v>1505736.1858560003</v>
      </c>
      <c r="G74" s="15">
        <v>1505736.1858560003</v>
      </c>
      <c r="H74" s="15">
        <v>1505736.1858560003</v>
      </c>
      <c r="I74" s="15">
        <v>1505736.1858560003</v>
      </c>
      <c r="J74" s="15">
        <v>1505736.1858560003</v>
      </c>
      <c r="K74" s="15">
        <v>1505736.1858560003</v>
      </c>
      <c r="L74" s="15">
        <v>1505736.1858560003</v>
      </c>
      <c r="M74" s="15">
        <v>1505736.1858560003</v>
      </c>
      <c r="N74" s="15">
        <v>1505736.1858560003</v>
      </c>
      <c r="O74" s="15">
        <v>1505736.1858560003</v>
      </c>
      <c r="Q74" s="21"/>
    </row>
    <row r="75" spans="2:17" x14ac:dyDescent="0.3">
      <c r="B75" s="16">
        <f>B74+5</f>
        <v>140110</v>
      </c>
      <c r="C75" s="14" t="s">
        <v>63</v>
      </c>
      <c r="D75" s="15">
        <v>501912.06195200008</v>
      </c>
      <c r="E75" s="15">
        <v>501912.06195200008</v>
      </c>
      <c r="F75" s="15">
        <v>501912.06195200008</v>
      </c>
      <c r="G75" s="15">
        <v>501912.06195200008</v>
      </c>
      <c r="H75" s="15">
        <v>501912.06195200008</v>
      </c>
      <c r="I75" s="15">
        <v>501912.06195200008</v>
      </c>
      <c r="J75" s="15">
        <v>501912.06195200008</v>
      </c>
      <c r="K75" s="15">
        <v>501912.06195200008</v>
      </c>
      <c r="L75" s="15">
        <v>501912.06195200008</v>
      </c>
      <c r="M75" s="15">
        <v>501912.06195200008</v>
      </c>
      <c r="N75" s="15">
        <v>501912.06195200008</v>
      </c>
      <c r="O75" s="15">
        <v>501912.06195200008</v>
      </c>
    </row>
    <row r="76" spans="2:17" x14ac:dyDescent="0.3">
      <c r="B76" s="16">
        <f>B75+5</f>
        <v>140115</v>
      </c>
      <c r="C76" s="14" t="s">
        <v>64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</row>
    <row r="77" spans="2:17" x14ac:dyDescent="0.3">
      <c r="B77" s="16">
        <f>B76+5</f>
        <v>140120</v>
      </c>
      <c r="C77" s="14" t="s">
        <v>65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</row>
    <row r="78" spans="2:17" x14ac:dyDescent="0.3">
      <c r="B78" s="16">
        <f>B77+5</f>
        <v>140125</v>
      </c>
      <c r="C78" s="14" t="s">
        <v>66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</row>
    <row r="79" spans="2:17" x14ac:dyDescent="0.3">
      <c r="B79" s="16">
        <f>B78+5</f>
        <v>140130</v>
      </c>
      <c r="C79" s="14" t="s">
        <v>67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</row>
    <row r="80" spans="2:17" x14ac:dyDescent="0.3">
      <c r="B80" s="50">
        <v>1402</v>
      </c>
      <c r="C80" s="49" t="s">
        <v>68</v>
      </c>
      <c r="D80" s="51">
        <f t="shared" ref="D80:O80" si="18">+SUM(D81:D83)</f>
        <v>0</v>
      </c>
      <c r="E80" s="51">
        <f t="shared" si="18"/>
        <v>0</v>
      </c>
      <c r="F80" s="51">
        <f t="shared" si="18"/>
        <v>0</v>
      </c>
      <c r="G80" s="51">
        <f t="shared" si="18"/>
        <v>0</v>
      </c>
      <c r="H80" s="51">
        <f t="shared" si="18"/>
        <v>0</v>
      </c>
      <c r="I80" s="51">
        <f t="shared" si="18"/>
        <v>0</v>
      </c>
      <c r="J80" s="51">
        <f t="shared" si="18"/>
        <v>0</v>
      </c>
      <c r="K80" s="51">
        <f t="shared" si="18"/>
        <v>0</v>
      </c>
      <c r="L80" s="51">
        <f t="shared" si="18"/>
        <v>0</v>
      </c>
      <c r="M80" s="51">
        <f t="shared" si="18"/>
        <v>0</v>
      </c>
      <c r="N80" s="51">
        <f t="shared" si="18"/>
        <v>0</v>
      </c>
      <c r="O80" s="51">
        <f t="shared" si="18"/>
        <v>0</v>
      </c>
    </row>
    <row r="81" spans="2:15" x14ac:dyDescent="0.3">
      <c r="B81" s="16">
        <v>140205</v>
      </c>
      <c r="C81" s="14" t="s">
        <v>69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</row>
    <row r="82" spans="2:15" x14ac:dyDescent="0.3">
      <c r="B82" s="16">
        <f>+B81+5</f>
        <v>140210</v>
      </c>
      <c r="C82" s="14" t="s">
        <v>70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</row>
    <row r="83" spans="2:15" x14ac:dyDescent="0.3">
      <c r="B83" s="16">
        <f>+B82+5</f>
        <v>140215</v>
      </c>
      <c r="C83" s="14" t="s">
        <v>71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</row>
    <row r="84" spans="2:15" x14ac:dyDescent="0.3">
      <c r="B84" s="50">
        <v>1403</v>
      </c>
      <c r="C84" s="49" t="s">
        <v>72</v>
      </c>
      <c r="D84" s="51">
        <f t="shared" ref="D84:O84" si="19">+SUM(D85:D87)</f>
        <v>16740.68</v>
      </c>
      <c r="E84" s="51">
        <f t="shared" si="19"/>
        <v>16740.68</v>
      </c>
      <c r="F84" s="51">
        <f t="shared" si="19"/>
        <v>16740.68</v>
      </c>
      <c r="G84" s="51">
        <f t="shared" si="19"/>
        <v>16740.68</v>
      </c>
      <c r="H84" s="51">
        <f t="shared" si="19"/>
        <v>16740.68</v>
      </c>
      <c r="I84" s="51">
        <f t="shared" si="19"/>
        <v>16740.68</v>
      </c>
      <c r="J84" s="51">
        <f t="shared" si="19"/>
        <v>16740.68</v>
      </c>
      <c r="K84" s="51">
        <f t="shared" si="19"/>
        <v>16740.68</v>
      </c>
      <c r="L84" s="51">
        <f t="shared" si="19"/>
        <v>16740.68</v>
      </c>
      <c r="M84" s="51">
        <f t="shared" si="19"/>
        <v>16740.68</v>
      </c>
      <c r="N84" s="51">
        <f t="shared" si="19"/>
        <v>16740.68</v>
      </c>
      <c r="O84" s="51">
        <f t="shared" si="19"/>
        <v>16740.68</v>
      </c>
    </row>
    <row r="85" spans="2:15" x14ac:dyDescent="0.3">
      <c r="B85" s="16">
        <v>140305</v>
      </c>
      <c r="C85" s="14" t="s">
        <v>73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</row>
    <row r="86" spans="2:15" x14ac:dyDescent="0.3">
      <c r="B86" s="16">
        <f>+B85+5</f>
        <v>140310</v>
      </c>
      <c r="C86" s="14" t="s">
        <v>74</v>
      </c>
      <c r="D86" s="15">
        <v>16740.68</v>
      </c>
      <c r="E86" s="15">
        <v>16740.68</v>
      </c>
      <c r="F86" s="15">
        <v>16740.68</v>
      </c>
      <c r="G86" s="15">
        <v>16740.68</v>
      </c>
      <c r="H86" s="15">
        <v>16740.68</v>
      </c>
      <c r="I86" s="15">
        <v>16740.68</v>
      </c>
      <c r="J86" s="15">
        <v>16740.68</v>
      </c>
      <c r="K86" s="15">
        <v>16740.68</v>
      </c>
      <c r="L86" s="15">
        <v>16740.68</v>
      </c>
      <c r="M86" s="15">
        <v>16740.68</v>
      </c>
      <c r="N86" s="15">
        <v>16740.68</v>
      </c>
      <c r="O86" s="15">
        <v>16740.68</v>
      </c>
    </row>
    <row r="87" spans="2:15" x14ac:dyDescent="0.3">
      <c r="B87" s="16">
        <v>140390</v>
      </c>
      <c r="C87" s="14" t="s">
        <v>75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</row>
    <row r="88" spans="2:15" x14ac:dyDescent="0.3">
      <c r="B88" s="50">
        <v>1404</v>
      </c>
      <c r="C88" s="49" t="s">
        <v>76</v>
      </c>
      <c r="D88" s="51">
        <f t="shared" ref="D88:O88" si="20">+SUM(D89:D94)</f>
        <v>2063827.26</v>
      </c>
      <c r="E88" s="51">
        <f t="shared" si="20"/>
        <v>2063827.26</v>
      </c>
      <c r="F88" s="51">
        <f t="shared" si="20"/>
        <v>2063827.26</v>
      </c>
      <c r="G88" s="51">
        <f t="shared" si="20"/>
        <v>2063827.26</v>
      </c>
      <c r="H88" s="51">
        <f t="shared" si="20"/>
        <v>2063827.26</v>
      </c>
      <c r="I88" s="51">
        <f t="shared" si="20"/>
        <v>2063827.26</v>
      </c>
      <c r="J88" s="51">
        <f t="shared" si="20"/>
        <v>2063827.26</v>
      </c>
      <c r="K88" s="51">
        <f t="shared" si="20"/>
        <v>2063827.26</v>
      </c>
      <c r="L88" s="51">
        <f t="shared" si="20"/>
        <v>2063827.26</v>
      </c>
      <c r="M88" s="51">
        <f t="shared" si="20"/>
        <v>2063827.26</v>
      </c>
      <c r="N88" s="51">
        <f t="shared" si="20"/>
        <v>2063827.26</v>
      </c>
      <c r="O88" s="51">
        <f t="shared" si="20"/>
        <v>2063827.26</v>
      </c>
    </row>
    <row r="89" spans="2:15" x14ac:dyDescent="0.3">
      <c r="B89" s="17">
        <v>140405</v>
      </c>
      <c r="C89" s="5" t="s">
        <v>62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</row>
    <row r="90" spans="2:15" x14ac:dyDescent="0.3">
      <c r="B90" s="17">
        <f>+B89+5</f>
        <v>140410</v>
      </c>
      <c r="C90" s="5" t="s">
        <v>63</v>
      </c>
      <c r="D90" s="18">
        <v>2063827.26</v>
      </c>
      <c r="E90" s="18">
        <v>2063827.26</v>
      </c>
      <c r="F90" s="18">
        <v>2063827.26</v>
      </c>
      <c r="G90" s="18">
        <v>2063827.26</v>
      </c>
      <c r="H90" s="18">
        <v>2063827.26</v>
      </c>
      <c r="I90" s="18">
        <v>2063827.26</v>
      </c>
      <c r="J90" s="18">
        <v>2063827.26</v>
      </c>
      <c r="K90" s="18">
        <v>2063827.26</v>
      </c>
      <c r="L90" s="18">
        <v>2063827.26</v>
      </c>
      <c r="M90" s="18">
        <v>2063827.26</v>
      </c>
      <c r="N90" s="18">
        <v>2063827.26</v>
      </c>
      <c r="O90" s="18">
        <v>2063827.26</v>
      </c>
    </row>
    <row r="91" spans="2:15" x14ac:dyDescent="0.3">
      <c r="B91" s="17">
        <f>+B90+5</f>
        <v>140415</v>
      </c>
      <c r="C91" s="5" t="s">
        <v>64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</row>
    <row r="92" spans="2:15" x14ac:dyDescent="0.3">
      <c r="B92" s="17">
        <f>+B91+5</f>
        <v>140420</v>
      </c>
      <c r="C92" s="5" t="s">
        <v>65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</row>
    <row r="93" spans="2:15" x14ac:dyDescent="0.3">
      <c r="B93" s="17">
        <f>+B92+5</f>
        <v>140425</v>
      </c>
      <c r="C93" s="5" t="s">
        <v>66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</row>
    <row r="94" spans="2:15" x14ac:dyDescent="0.3">
      <c r="B94" s="17">
        <f>+B93+5</f>
        <v>140430</v>
      </c>
      <c r="C94" s="5" t="s">
        <v>67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</row>
    <row r="95" spans="2:15" x14ac:dyDescent="0.3">
      <c r="B95" s="50">
        <v>1405</v>
      </c>
      <c r="C95" s="49" t="s">
        <v>77</v>
      </c>
      <c r="D95" s="51">
        <f t="shared" ref="D95:O95" si="21">+SUM(D96:D97)</f>
        <v>1744706.05</v>
      </c>
      <c r="E95" s="51">
        <f t="shared" si="21"/>
        <v>1744706.05</v>
      </c>
      <c r="F95" s="51">
        <f t="shared" si="21"/>
        <v>1744706.05</v>
      </c>
      <c r="G95" s="51">
        <f t="shared" si="21"/>
        <v>1744706.05</v>
      </c>
      <c r="H95" s="51">
        <f t="shared" si="21"/>
        <v>1744706.05</v>
      </c>
      <c r="I95" s="51">
        <f t="shared" si="21"/>
        <v>1744706.05</v>
      </c>
      <c r="J95" s="51">
        <f t="shared" si="21"/>
        <v>1744706.05</v>
      </c>
      <c r="K95" s="51">
        <f t="shared" si="21"/>
        <v>1744706.05</v>
      </c>
      <c r="L95" s="51">
        <f t="shared" si="21"/>
        <v>1744706.05</v>
      </c>
      <c r="M95" s="51">
        <f t="shared" si="21"/>
        <v>1744706.05</v>
      </c>
      <c r="N95" s="51">
        <f t="shared" si="21"/>
        <v>1744706.05</v>
      </c>
      <c r="O95" s="51">
        <f t="shared" si="21"/>
        <v>1744706.05</v>
      </c>
    </row>
    <row r="96" spans="2:15" x14ac:dyDescent="0.3">
      <c r="B96" s="16">
        <v>140505</v>
      </c>
      <c r="C96" s="14" t="s">
        <v>78</v>
      </c>
      <c r="D96" s="15">
        <v>665709.26</v>
      </c>
      <c r="E96" s="15">
        <v>665709.26</v>
      </c>
      <c r="F96" s="15">
        <v>665709.26</v>
      </c>
      <c r="G96" s="15">
        <v>665709.26</v>
      </c>
      <c r="H96" s="15">
        <v>665709.26</v>
      </c>
      <c r="I96" s="15">
        <v>665709.26</v>
      </c>
      <c r="J96" s="15">
        <v>665709.26</v>
      </c>
      <c r="K96" s="15">
        <v>665709.26</v>
      </c>
      <c r="L96" s="15">
        <v>665709.26</v>
      </c>
      <c r="M96" s="15">
        <v>665709.26</v>
      </c>
      <c r="N96" s="15">
        <v>665709.26</v>
      </c>
      <c r="O96" s="15">
        <v>665709.26</v>
      </c>
    </row>
    <row r="97" spans="2:15" x14ac:dyDescent="0.3">
      <c r="B97" s="16">
        <f>+B96+5</f>
        <v>140510</v>
      </c>
      <c r="C97" s="14" t="s">
        <v>73</v>
      </c>
      <c r="D97" s="15">
        <v>1078996.79</v>
      </c>
      <c r="E97" s="15">
        <v>1078996.79</v>
      </c>
      <c r="F97" s="15">
        <v>1078996.79</v>
      </c>
      <c r="G97" s="15">
        <v>1078996.79</v>
      </c>
      <c r="H97" s="15">
        <v>1078996.79</v>
      </c>
      <c r="I97" s="15">
        <v>1078996.79</v>
      </c>
      <c r="J97" s="15">
        <v>1078996.79</v>
      </c>
      <c r="K97" s="15">
        <v>1078996.79</v>
      </c>
      <c r="L97" s="15">
        <v>1078996.79</v>
      </c>
      <c r="M97" s="15">
        <v>1078996.79</v>
      </c>
      <c r="N97" s="15">
        <v>1078996.79</v>
      </c>
      <c r="O97" s="15">
        <v>1078996.79</v>
      </c>
    </row>
    <row r="98" spans="2:15" x14ac:dyDescent="0.3">
      <c r="B98" s="50">
        <v>1490</v>
      </c>
      <c r="C98" s="49" t="s">
        <v>79</v>
      </c>
      <c r="D98" s="51">
        <f t="shared" ref="D98:O98" si="22">+SUM(D99:D102)</f>
        <v>14021.880000000001</v>
      </c>
      <c r="E98" s="51">
        <f t="shared" si="22"/>
        <v>14021.880000000001</v>
      </c>
      <c r="F98" s="51">
        <f t="shared" si="22"/>
        <v>14021.880000000001</v>
      </c>
      <c r="G98" s="51">
        <f t="shared" si="22"/>
        <v>14021.880000000001</v>
      </c>
      <c r="H98" s="51">
        <f t="shared" si="22"/>
        <v>14021.880000000001</v>
      </c>
      <c r="I98" s="51">
        <f t="shared" si="22"/>
        <v>14021.880000000001</v>
      </c>
      <c r="J98" s="51">
        <f t="shared" si="22"/>
        <v>14021.880000000001</v>
      </c>
      <c r="K98" s="51">
        <f t="shared" si="22"/>
        <v>14021.880000000001</v>
      </c>
      <c r="L98" s="51">
        <f t="shared" si="22"/>
        <v>14021.880000000001</v>
      </c>
      <c r="M98" s="51">
        <f t="shared" si="22"/>
        <v>14021.880000000001</v>
      </c>
      <c r="N98" s="51">
        <f t="shared" si="22"/>
        <v>14021.880000000001</v>
      </c>
      <c r="O98" s="51">
        <f t="shared" si="22"/>
        <v>14021.880000000001</v>
      </c>
    </row>
    <row r="99" spans="2:15" x14ac:dyDescent="0.3">
      <c r="B99" s="16">
        <v>149005</v>
      </c>
      <c r="C99" s="14" t="s">
        <v>80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</row>
    <row r="100" spans="2:15" x14ac:dyDescent="0.3">
      <c r="B100" s="16">
        <f>+B99+5</f>
        <v>149010</v>
      </c>
      <c r="C100" s="14" t="s">
        <v>81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</row>
    <row r="101" spans="2:15" x14ac:dyDescent="0.3">
      <c r="B101" s="16">
        <f>+B100+5</f>
        <v>149015</v>
      </c>
      <c r="C101" s="14" t="s">
        <v>82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</row>
    <row r="102" spans="2:15" x14ac:dyDescent="0.3">
      <c r="B102" s="16">
        <v>149090</v>
      </c>
      <c r="C102" s="14" t="s">
        <v>83</v>
      </c>
      <c r="D102" s="15">
        <v>14021.880000000001</v>
      </c>
      <c r="E102" s="15">
        <v>14021.880000000001</v>
      </c>
      <c r="F102" s="15">
        <v>14021.880000000001</v>
      </c>
      <c r="G102" s="15">
        <v>14021.880000000001</v>
      </c>
      <c r="H102" s="15">
        <v>14021.880000000001</v>
      </c>
      <c r="I102" s="15">
        <v>14021.880000000001</v>
      </c>
      <c r="J102" s="15">
        <v>14021.880000000001</v>
      </c>
      <c r="K102" s="15">
        <v>14021.880000000001</v>
      </c>
      <c r="L102" s="15">
        <v>14021.880000000001</v>
      </c>
      <c r="M102" s="15">
        <v>14021.880000000001</v>
      </c>
      <c r="N102" s="15">
        <v>14021.880000000001</v>
      </c>
      <c r="O102" s="15">
        <v>14021.880000000001</v>
      </c>
    </row>
    <row r="103" spans="2:15" x14ac:dyDescent="0.3">
      <c r="B103" s="50">
        <v>1499</v>
      </c>
      <c r="C103" s="49" t="s">
        <v>84</v>
      </c>
      <c r="D103" s="51">
        <f t="shared" ref="D103:O103" si="23">+SUM(D104:D108)</f>
        <v>-171985.61</v>
      </c>
      <c r="E103" s="51">
        <f t="shared" si="23"/>
        <v>-343971.22</v>
      </c>
      <c r="F103" s="51">
        <f t="shared" si="23"/>
        <v>-515956.82999999996</v>
      </c>
      <c r="G103" s="51">
        <f t="shared" si="23"/>
        <v>-687942.44</v>
      </c>
      <c r="H103" s="51">
        <f t="shared" si="23"/>
        <v>-859928.04999999993</v>
      </c>
      <c r="I103" s="51">
        <f t="shared" si="23"/>
        <v>-1031913.6599999999</v>
      </c>
      <c r="J103" s="51">
        <f t="shared" si="23"/>
        <v>-1203899.27</v>
      </c>
      <c r="K103" s="51">
        <f t="shared" si="23"/>
        <v>-1375884.88</v>
      </c>
      <c r="L103" s="51">
        <f t="shared" si="23"/>
        <v>-1547870.4899999998</v>
      </c>
      <c r="M103" s="51">
        <f t="shared" si="23"/>
        <v>-1719856.0999999996</v>
      </c>
      <c r="N103" s="51">
        <f t="shared" si="23"/>
        <v>-1891841.6499999994</v>
      </c>
      <c r="O103" s="51">
        <f t="shared" si="23"/>
        <v>-2063827.2599999993</v>
      </c>
    </row>
    <row r="104" spans="2:15" x14ac:dyDescent="0.3">
      <c r="B104" s="16">
        <v>149905</v>
      </c>
      <c r="C104" s="14" t="s">
        <v>85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</row>
    <row r="105" spans="2:15" x14ac:dyDescent="0.3">
      <c r="B105" s="16">
        <f>+B104+5</f>
        <v>149910</v>
      </c>
      <c r="C105" s="14" t="s">
        <v>86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</row>
    <row r="106" spans="2:15" x14ac:dyDescent="0.3">
      <c r="B106" s="16">
        <f>+B105+5</f>
        <v>149915</v>
      </c>
      <c r="C106" s="14" t="s">
        <v>87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</row>
    <row r="107" spans="2:15" x14ac:dyDescent="0.3">
      <c r="B107" s="16">
        <f>+B106+5</f>
        <v>149920</v>
      </c>
      <c r="C107" s="14" t="s">
        <v>88</v>
      </c>
      <c r="D107" s="15">
        <v>-171985.61</v>
      </c>
      <c r="E107" s="15">
        <v>-343971.22</v>
      </c>
      <c r="F107" s="15">
        <v>-515956.82999999996</v>
      </c>
      <c r="G107" s="15">
        <v>-687942.44</v>
      </c>
      <c r="H107" s="15">
        <v>-859928.04999999993</v>
      </c>
      <c r="I107" s="15">
        <v>-1031913.6599999999</v>
      </c>
      <c r="J107" s="15">
        <v>-1203899.27</v>
      </c>
      <c r="K107" s="15">
        <v>-1375884.88</v>
      </c>
      <c r="L107" s="15">
        <v>-1547870.4899999998</v>
      </c>
      <c r="M107" s="15">
        <v>-1719856.0999999996</v>
      </c>
      <c r="N107" s="15">
        <v>-1891841.6499999994</v>
      </c>
      <c r="O107" s="15">
        <v>-2063827.2599999993</v>
      </c>
    </row>
    <row r="108" spans="2:15" x14ac:dyDescent="0.3">
      <c r="B108" s="16">
        <v>149990</v>
      </c>
      <c r="C108" s="14" t="s">
        <v>42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</row>
    <row r="109" spans="2:15" x14ac:dyDescent="0.3">
      <c r="B109" s="47">
        <v>15</v>
      </c>
      <c r="C109" s="46" t="s">
        <v>89</v>
      </c>
      <c r="D109" s="48">
        <f t="shared" ref="D109:O109" si="24">+D110+D115+D119</f>
        <v>0</v>
      </c>
      <c r="E109" s="48">
        <f t="shared" si="24"/>
        <v>0</v>
      </c>
      <c r="F109" s="48">
        <f t="shared" si="24"/>
        <v>0</v>
      </c>
      <c r="G109" s="48">
        <f t="shared" si="24"/>
        <v>0</v>
      </c>
      <c r="H109" s="48">
        <f t="shared" si="24"/>
        <v>0</v>
      </c>
      <c r="I109" s="48">
        <f t="shared" si="24"/>
        <v>0</v>
      </c>
      <c r="J109" s="48">
        <f t="shared" si="24"/>
        <v>0</v>
      </c>
      <c r="K109" s="48">
        <f t="shared" si="24"/>
        <v>0</v>
      </c>
      <c r="L109" s="48">
        <f t="shared" si="24"/>
        <v>0</v>
      </c>
      <c r="M109" s="48">
        <f t="shared" si="24"/>
        <v>0</v>
      </c>
      <c r="N109" s="48">
        <f t="shared" si="24"/>
        <v>0</v>
      </c>
      <c r="O109" s="48">
        <f t="shared" si="24"/>
        <v>0</v>
      </c>
    </row>
    <row r="110" spans="2:15" x14ac:dyDescent="0.3">
      <c r="B110" s="50">
        <v>1501</v>
      </c>
      <c r="C110" s="49" t="s">
        <v>380</v>
      </c>
      <c r="D110" s="51">
        <f t="shared" ref="D110:O110" si="25">+SUM(D111:D114)</f>
        <v>0</v>
      </c>
      <c r="E110" s="51">
        <f t="shared" si="25"/>
        <v>0</v>
      </c>
      <c r="F110" s="51">
        <f t="shared" si="25"/>
        <v>0</v>
      </c>
      <c r="G110" s="51">
        <f t="shared" si="25"/>
        <v>0</v>
      </c>
      <c r="H110" s="51">
        <f t="shared" si="25"/>
        <v>0</v>
      </c>
      <c r="I110" s="51">
        <f t="shared" si="25"/>
        <v>0</v>
      </c>
      <c r="J110" s="51">
        <f t="shared" si="25"/>
        <v>0</v>
      </c>
      <c r="K110" s="51">
        <f t="shared" si="25"/>
        <v>0</v>
      </c>
      <c r="L110" s="51">
        <f t="shared" si="25"/>
        <v>0</v>
      </c>
      <c r="M110" s="51">
        <f t="shared" si="25"/>
        <v>0</v>
      </c>
      <c r="N110" s="51">
        <f t="shared" si="25"/>
        <v>0</v>
      </c>
      <c r="O110" s="51">
        <f t="shared" si="25"/>
        <v>0</v>
      </c>
    </row>
    <row r="111" spans="2:15" x14ac:dyDescent="0.3">
      <c r="B111" s="16">
        <v>150105</v>
      </c>
      <c r="C111" s="14" t="s">
        <v>351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</row>
    <row r="112" spans="2:15" x14ac:dyDescent="0.3">
      <c r="B112" s="16">
        <f>+B111+5</f>
        <v>150110</v>
      </c>
      <c r="C112" s="14" t="s">
        <v>90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</row>
    <row r="113" spans="2:15" x14ac:dyDescent="0.3">
      <c r="B113" s="16">
        <f>+B112+5</f>
        <v>150115</v>
      </c>
      <c r="C113" s="14" t="s">
        <v>91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</row>
    <row r="114" spans="2:15" x14ac:dyDescent="0.3">
      <c r="B114" s="16">
        <f>+B113+5</f>
        <v>150120</v>
      </c>
      <c r="C114" s="14" t="s">
        <v>92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</row>
    <row r="115" spans="2:15" x14ac:dyDescent="0.3">
      <c r="B115" s="50">
        <v>1502</v>
      </c>
      <c r="C115" s="49" t="s">
        <v>93</v>
      </c>
      <c r="D115" s="51">
        <f t="shared" ref="D115:O115" si="26">+SUM(D116:D118)</f>
        <v>0</v>
      </c>
      <c r="E115" s="51">
        <f t="shared" si="26"/>
        <v>0</v>
      </c>
      <c r="F115" s="51">
        <f t="shared" si="26"/>
        <v>0</v>
      </c>
      <c r="G115" s="51">
        <f t="shared" si="26"/>
        <v>0</v>
      </c>
      <c r="H115" s="51">
        <f t="shared" si="26"/>
        <v>0</v>
      </c>
      <c r="I115" s="51">
        <f t="shared" si="26"/>
        <v>0</v>
      </c>
      <c r="J115" s="51">
        <f t="shared" si="26"/>
        <v>0</v>
      </c>
      <c r="K115" s="51">
        <f t="shared" si="26"/>
        <v>0</v>
      </c>
      <c r="L115" s="51">
        <f t="shared" si="26"/>
        <v>0</v>
      </c>
      <c r="M115" s="51">
        <f t="shared" si="26"/>
        <v>0</v>
      </c>
      <c r="N115" s="51">
        <f t="shared" si="26"/>
        <v>0</v>
      </c>
      <c r="O115" s="51">
        <f t="shared" si="26"/>
        <v>0</v>
      </c>
    </row>
    <row r="116" spans="2:15" x14ac:dyDescent="0.3">
      <c r="B116" s="16">
        <v>150205</v>
      </c>
      <c r="C116" s="14" t="s">
        <v>94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</row>
    <row r="117" spans="2:15" x14ac:dyDescent="0.3">
      <c r="B117" s="16">
        <f>+B116+5</f>
        <v>150210</v>
      </c>
      <c r="C117" s="14" t="s">
        <v>95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</row>
    <row r="118" spans="2:15" x14ac:dyDescent="0.3">
      <c r="B118" s="13">
        <v>150299</v>
      </c>
      <c r="C118" s="14" t="s">
        <v>96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</row>
    <row r="119" spans="2:15" x14ac:dyDescent="0.3">
      <c r="B119" s="50">
        <v>1599</v>
      </c>
      <c r="C119" s="49" t="s">
        <v>97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0</v>
      </c>
    </row>
    <row r="120" spans="2:15" x14ac:dyDescent="0.3">
      <c r="B120" s="47">
        <v>16</v>
      </c>
      <c r="C120" s="46" t="s">
        <v>98</v>
      </c>
      <c r="D120" s="48">
        <f t="shared" ref="D120:O120" si="27">+D121+D125+D131</f>
        <v>218408.268811594</v>
      </c>
      <c r="E120" s="48">
        <f t="shared" si="27"/>
        <v>213642.10533937137</v>
      </c>
      <c r="F120" s="48">
        <f t="shared" si="27"/>
        <v>208908.53683937155</v>
      </c>
      <c r="G120" s="48">
        <f t="shared" si="27"/>
        <v>204214.48945048265</v>
      </c>
      <c r="H120" s="48">
        <f t="shared" si="27"/>
        <v>199520.44206159376</v>
      </c>
      <c r="I120" s="48">
        <f t="shared" si="27"/>
        <v>194845.1774504825</v>
      </c>
      <c r="J120" s="48">
        <f t="shared" si="27"/>
        <v>190272.22422826011</v>
      </c>
      <c r="K120" s="48">
        <f t="shared" si="27"/>
        <v>185710.34067270462</v>
      </c>
      <c r="L120" s="48">
        <f t="shared" si="27"/>
        <v>618969.92622699216</v>
      </c>
      <c r="M120" s="48">
        <f t="shared" si="27"/>
        <v>176684.05133937183</v>
      </c>
      <c r="N120" s="48">
        <f t="shared" si="27"/>
        <v>172544.20639492664</v>
      </c>
      <c r="O120" s="48">
        <f t="shared" si="27"/>
        <v>168482.77256159415</v>
      </c>
    </row>
    <row r="121" spans="2:15" x14ac:dyDescent="0.3">
      <c r="B121" s="50">
        <v>1601</v>
      </c>
      <c r="C121" s="49" t="s">
        <v>99</v>
      </c>
      <c r="D121" s="51">
        <f t="shared" ref="D121:O121" si="28">+SUM(D122:D124)</f>
        <v>398107</v>
      </c>
      <c r="E121" s="51">
        <f t="shared" si="28"/>
        <v>398107</v>
      </c>
      <c r="F121" s="51">
        <f t="shared" si="28"/>
        <v>398107</v>
      </c>
      <c r="G121" s="51">
        <f t="shared" si="28"/>
        <v>398107</v>
      </c>
      <c r="H121" s="51">
        <f t="shared" si="28"/>
        <v>398107</v>
      </c>
      <c r="I121" s="51">
        <f t="shared" si="28"/>
        <v>398107</v>
      </c>
      <c r="J121" s="51">
        <f t="shared" si="28"/>
        <v>398107</v>
      </c>
      <c r="K121" s="51">
        <f t="shared" si="28"/>
        <v>398107</v>
      </c>
      <c r="L121" s="51">
        <f t="shared" si="28"/>
        <v>398107</v>
      </c>
      <c r="M121" s="51">
        <f t="shared" si="28"/>
        <v>398107</v>
      </c>
      <c r="N121" s="51">
        <f t="shared" si="28"/>
        <v>398107</v>
      </c>
      <c r="O121" s="51">
        <f t="shared" si="28"/>
        <v>398107</v>
      </c>
    </row>
    <row r="122" spans="2:15" x14ac:dyDescent="0.3">
      <c r="B122" s="16">
        <v>160105</v>
      </c>
      <c r="C122" s="14" t="s">
        <v>100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</row>
    <row r="123" spans="2:15" x14ac:dyDescent="0.3">
      <c r="B123" s="16">
        <f>+B122+5</f>
        <v>160110</v>
      </c>
      <c r="C123" s="14" t="s">
        <v>101</v>
      </c>
      <c r="D123" s="15">
        <v>398107</v>
      </c>
      <c r="E123" s="15">
        <v>398107</v>
      </c>
      <c r="F123" s="15">
        <v>398107</v>
      </c>
      <c r="G123" s="15">
        <v>398107</v>
      </c>
      <c r="H123" s="15">
        <v>398107</v>
      </c>
      <c r="I123" s="15">
        <v>398107</v>
      </c>
      <c r="J123" s="15">
        <v>398107</v>
      </c>
      <c r="K123" s="15">
        <v>398107</v>
      </c>
      <c r="L123" s="15">
        <v>398107</v>
      </c>
      <c r="M123" s="15">
        <v>398107</v>
      </c>
      <c r="N123" s="15">
        <v>398107</v>
      </c>
      <c r="O123" s="15">
        <v>398107</v>
      </c>
    </row>
    <row r="124" spans="2:15" x14ac:dyDescent="0.3">
      <c r="B124" s="16">
        <f>+B123+5</f>
        <v>160115</v>
      </c>
      <c r="C124" s="14" t="s">
        <v>102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</row>
    <row r="125" spans="2:15" x14ac:dyDescent="0.3">
      <c r="B125" s="50">
        <v>1602</v>
      </c>
      <c r="C125" s="49" t="s">
        <v>103</v>
      </c>
      <c r="D125" s="51">
        <f t="shared" ref="D125:O125" si="29">+SUM(D126:D130)</f>
        <v>497784.92999999993</v>
      </c>
      <c r="E125" s="51">
        <f t="shared" si="29"/>
        <v>497784.92999999993</v>
      </c>
      <c r="F125" s="51">
        <f t="shared" si="29"/>
        <v>497784.92999999993</v>
      </c>
      <c r="G125" s="51">
        <f t="shared" si="29"/>
        <v>497784.92999999993</v>
      </c>
      <c r="H125" s="51">
        <f t="shared" si="29"/>
        <v>497784.92999999993</v>
      </c>
      <c r="I125" s="51">
        <f t="shared" si="29"/>
        <v>497784.92999999993</v>
      </c>
      <c r="J125" s="51">
        <f t="shared" si="29"/>
        <v>497784.92999999993</v>
      </c>
      <c r="K125" s="51">
        <f t="shared" si="29"/>
        <v>497784.92999999993</v>
      </c>
      <c r="L125" s="51">
        <f t="shared" si="29"/>
        <v>497784.92999999993</v>
      </c>
      <c r="M125" s="51">
        <f t="shared" si="29"/>
        <v>497784.92999999993</v>
      </c>
      <c r="N125" s="51">
        <f t="shared" si="29"/>
        <v>497784.92999999993</v>
      </c>
      <c r="O125" s="51">
        <f t="shared" si="29"/>
        <v>497784.92999999993</v>
      </c>
    </row>
    <row r="126" spans="2:15" x14ac:dyDescent="0.3">
      <c r="B126" s="16">
        <v>160205</v>
      </c>
      <c r="C126" s="14" t="s">
        <v>104</v>
      </c>
      <c r="D126" s="15">
        <v>36715.07</v>
      </c>
      <c r="E126" s="15">
        <v>36715.07</v>
      </c>
      <c r="F126" s="15">
        <v>36715.07</v>
      </c>
      <c r="G126" s="15">
        <v>36715.07</v>
      </c>
      <c r="H126" s="15">
        <v>36715.07</v>
      </c>
      <c r="I126" s="15">
        <v>36715.07</v>
      </c>
      <c r="J126" s="15">
        <v>36715.07</v>
      </c>
      <c r="K126" s="15">
        <v>36715.07</v>
      </c>
      <c r="L126" s="15">
        <v>36715.07</v>
      </c>
      <c r="M126" s="15">
        <v>36715.07</v>
      </c>
      <c r="N126" s="15">
        <v>36715.07</v>
      </c>
      <c r="O126" s="15">
        <v>36715.07</v>
      </c>
    </row>
    <row r="127" spans="2:15" x14ac:dyDescent="0.3">
      <c r="B127" s="16">
        <f>+B126+5</f>
        <v>160210</v>
      </c>
      <c r="C127" s="14" t="s">
        <v>105</v>
      </c>
      <c r="D127" s="15">
        <v>36297.99</v>
      </c>
      <c r="E127" s="15">
        <v>36297.99</v>
      </c>
      <c r="F127" s="15">
        <v>36297.99</v>
      </c>
      <c r="G127" s="15">
        <v>36297.99</v>
      </c>
      <c r="H127" s="15">
        <v>36297.99</v>
      </c>
      <c r="I127" s="15">
        <v>36297.99</v>
      </c>
      <c r="J127" s="15">
        <v>36297.99</v>
      </c>
      <c r="K127" s="15">
        <v>36297.99</v>
      </c>
      <c r="L127" s="15">
        <v>36297.99</v>
      </c>
      <c r="M127" s="15">
        <v>36297.99</v>
      </c>
      <c r="N127" s="15">
        <v>36297.99</v>
      </c>
      <c r="O127" s="15">
        <v>36297.99</v>
      </c>
    </row>
    <row r="128" spans="2:15" x14ac:dyDescent="0.3">
      <c r="B128" s="16">
        <f>+B127+5</f>
        <v>160215</v>
      </c>
      <c r="C128" s="14" t="s">
        <v>106</v>
      </c>
      <c r="D128" s="15">
        <v>230382.03</v>
      </c>
      <c r="E128" s="15">
        <v>230382.03</v>
      </c>
      <c r="F128" s="15">
        <v>230382.03</v>
      </c>
      <c r="G128" s="15">
        <v>230382.03</v>
      </c>
      <c r="H128" s="15">
        <v>230382.03</v>
      </c>
      <c r="I128" s="15">
        <v>230382.03</v>
      </c>
      <c r="J128" s="15">
        <v>230382.03</v>
      </c>
      <c r="K128" s="15">
        <v>230382.03</v>
      </c>
      <c r="L128" s="15">
        <v>230382.03</v>
      </c>
      <c r="M128" s="15">
        <v>230382.03</v>
      </c>
      <c r="N128" s="15">
        <v>230382.03</v>
      </c>
      <c r="O128" s="15">
        <v>230382.03</v>
      </c>
    </row>
    <row r="129" spans="2:15" x14ac:dyDescent="0.3">
      <c r="B129" s="16">
        <f>+B128+5</f>
        <v>160220</v>
      </c>
      <c r="C129" s="14" t="s">
        <v>107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</row>
    <row r="130" spans="2:15" x14ac:dyDescent="0.3">
      <c r="B130" s="16">
        <v>160290</v>
      </c>
      <c r="C130" s="14" t="s">
        <v>83</v>
      </c>
      <c r="D130" s="15">
        <v>194389.84</v>
      </c>
      <c r="E130" s="15">
        <v>194389.84</v>
      </c>
      <c r="F130" s="15">
        <v>194389.84</v>
      </c>
      <c r="G130" s="15">
        <v>194389.84</v>
      </c>
      <c r="H130" s="15">
        <v>194389.84</v>
      </c>
      <c r="I130" s="15">
        <v>194389.84</v>
      </c>
      <c r="J130" s="15">
        <v>194389.84</v>
      </c>
      <c r="K130" s="15">
        <v>194389.84</v>
      </c>
      <c r="L130" s="15">
        <v>194389.84</v>
      </c>
      <c r="M130" s="15">
        <v>194389.84</v>
      </c>
      <c r="N130" s="15">
        <v>194389.84</v>
      </c>
      <c r="O130" s="15">
        <v>194389.84</v>
      </c>
    </row>
    <row r="131" spans="2:15" x14ac:dyDescent="0.3">
      <c r="B131" s="50">
        <v>1699</v>
      </c>
      <c r="C131" s="49" t="s">
        <v>108</v>
      </c>
      <c r="D131" s="51">
        <f t="shared" ref="D131:O131" si="30">+SUM(D132:D137)</f>
        <v>-677483.66118840594</v>
      </c>
      <c r="E131" s="51">
        <f t="shared" si="30"/>
        <v>-682249.82466062857</v>
      </c>
      <c r="F131" s="51">
        <f t="shared" si="30"/>
        <v>-686983.39316062839</v>
      </c>
      <c r="G131" s="51">
        <f t="shared" si="30"/>
        <v>-691677.44054951728</v>
      </c>
      <c r="H131" s="51">
        <f t="shared" si="30"/>
        <v>-696371.48793840618</v>
      </c>
      <c r="I131" s="51">
        <f t="shared" si="30"/>
        <v>-701046.75254951743</v>
      </c>
      <c r="J131" s="51">
        <f t="shared" si="30"/>
        <v>-705619.70577173983</v>
      </c>
      <c r="K131" s="51">
        <f t="shared" si="30"/>
        <v>-710181.58932729531</v>
      </c>
      <c r="L131" s="51">
        <f t="shared" si="30"/>
        <v>-276922.00377300777</v>
      </c>
      <c r="M131" s="51">
        <f t="shared" si="30"/>
        <v>-719207.87866062811</v>
      </c>
      <c r="N131" s="51">
        <f t="shared" si="30"/>
        <v>-723347.72360507329</v>
      </c>
      <c r="O131" s="51">
        <f t="shared" si="30"/>
        <v>-727409.15743840579</v>
      </c>
    </row>
    <row r="132" spans="2:15" x14ac:dyDescent="0.3">
      <c r="B132" s="13">
        <v>169905</v>
      </c>
      <c r="C132" s="14" t="s">
        <v>109</v>
      </c>
      <c r="D132" s="15">
        <v>-234980.97425798999</v>
      </c>
      <c r="E132" s="15">
        <v>-236639.75342465701</v>
      </c>
      <c r="F132" s="15">
        <v>-238298.53259132401</v>
      </c>
      <c r="G132" s="15">
        <v>-239957.31175799001</v>
      </c>
      <c r="H132" s="15">
        <v>-241616.09092465701</v>
      </c>
      <c r="I132" s="15">
        <v>-243274.870091324</v>
      </c>
      <c r="J132" s="15">
        <v>-244933.64925799001</v>
      </c>
      <c r="K132" s="15">
        <v>-246592.428424657</v>
      </c>
      <c r="L132" s="15">
        <v>-248251.207591324</v>
      </c>
      <c r="M132" s="15">
        <v>-249909.98675799</v>
      </c>
      <c r="N132" s="15">
        <v>-251568.765924657</v>
      </c>
      <c r="O132" s="15">
        <v>-253227.54509132399</v>
      </c>
    </row>
    <row r="133" spans="2:15" x14ac:dyDescent="0.3">
      <c r="B133" s="16">
        <f>+B132+5</f>
        <v>169910</v>
      </c>
      <c r="C133" s="14" t="s">
        <v>110</v>
      </c>
      <c r="D133" s="15">
        <v>-30750.1292630137</v>
      </c>
      <c r="E133" s="15">
        <v>-30863.059346347101</v>
      </c>
      <c r="F133" s="15">
        <v>-30975.9894296803</v>
      </c>
      <c r="G133" s="15">
        <v>-31088.919513013701</v>
      </c>
      <c r="H133" s="15">
        <v>-31201.8495963471</v>
      </c>
      <c r="I133" s="15">
        <v>-31313.163013013698</v>
      </c>
      <c r="J133" s="15">
        <v>-31424.0564296804</v>
      </c>
      <c r="K133" s="15">
        <v>-31533.319846347102</v>
      </c>
      <c r="L133" s="15">
        <v>-31642.583263013701</v>
      </c>
      <c r="M133" s="15">
        <v>-31751.058346347101</v>
      </c>
      <c r="N133" s="15">
        <v>-31859.063429680398</v>
      </c>
      <c r="O133" s="15">
        <v>-31962.501846347099</v>
      </c>
    </row>
    <row r="134" spans="2:15" x14ac:dyDescent="0.3">
      <c r="B134" s="16">
        <f>+B133+5</f>
        <v>169915</v>
      </c>
      <c r="C134" s="14" t="s">
        <v>111</v>
      </c>
      <c r="D134" s="15">
        <v>-33182.036076712298</v>
      </c>
      <c r="E134" s="15">
        <v>-33442.706548934497</v>
      </c>
      <c r="F134" s="15">
        <v>-33702.837604490102</v>
      </c>
      <c r="G134" s="15">
        <v>-33960.308660045601</v>
      </c>
      <c r="H134" s="15">
        <v>-34217.779715601202</v>
      </c>
      <c r="I134" s="15">
        <v>-34475.250771156803</v>
      </c>
      <c r="J134" s="15">
        <v>-34732.721826712303</v>
      </c>
      <c r="K134" s="15">
        <v>-34985.863215601203</v>
      </c>
      <c r="L134" s="15">
        <v>-35234.894604490102</v>
      </c>
      <c r="M134" s="15">
        <v>-35483.070993378999</v>
      </c>
      <c r="N134" s="15">
        <v>-35730.977382267898</v>
      </c>
      <c r="O134" s="15">
        <v>-35978.883771156798</v>
      </c>
    </row>
    <row r="135" spans="2:15" x14ac:dyDescent="0.3">
      <c r="B135" s="16">
        <f>+B134+5</f>
        <v>169920</v>
      </c>
      <c r="C135" s="14" t="s">
        <v>112</v>
      </c>
      <c r="D135" s="15">
        <v>-203697.176499366</v>
      </c>
      <c r="E135" s="15">
        <v>-205690.793582699</v>
      </c>
      <c r="F135" s="15">
        <v>-207652.35511047699</v>
      </c>
      <c r="G135" s="15">
        <v>-209577.055527144</v>
      </c>
      <c r="H135" s="15">
        <v>-211501.75594381001</v>
      </c>
      <c r="I135" s="15">
        <v>-213409.29024936599</v>
      </c>
      <c r="J135" s="15">
        <v>-215247.43316603301</v>
      </c>
      <c r="K135" s="15">
        <v>-217080.46608269899</v>
      </c>
      <c r="L135" s="15">
        <v>218903.86011047699</v>
      </c>
      <c r="M135" s="15">
        <v>-220658.91747158801</v>
      </c>
      <c r="N135" s="15">
        <v>-222112.405110477</v>
      </c>
      <c r="O135" s="15">
        <v>-223492.04830492099</v>
      </c>
    </row>
    <row r="136" spans="2:15" x14ac:dyDescent="0.3">
      <c r="B136" s="16">
        <f>+B135+5</f>
        <v>169925</v>
      </c>
      <c r="C136" s="14" t="s">
        <v>113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</row>
    <row r="137" spans="2:15" x14ac:dyDescent="0.3">
      <c r="B137" s="16">
        <v>169990</v>
      </c>
      <c r="C137" s="14" t="s">
        <v>114</v>
      </c>
      <c r="D137" s="15">
        <v>-174873.34509132401</v>
      </c>
      <c r="E137" s="15">
        <v>-175613.51175799099</v>
      </c>
      <c r="F137" s="15">
        <v>-176353.678424657</v>
      </c>
      <c r="G137" s="15">
        <v>-177093.84509132401</v>
      </c>
      <c r="H137" s="15">
        <v>-177834.01175799099</v>
      </c>
      <c r="I137" s="15">
        <v>-178574.178424657</v>
      </c>
      <c r="J137" s="15">
        <v>-179281.84509132401</v>
      </c>
      <c r="K137" s="15">
        <v>-179989.51175799099</v>
      </c>
      <c r="L137" s="15">
        <v>-180697.178424657</v>
      </c>
      <c r="M137" s="15">
        <v>-181404.84509132401</v>
      </c>
      <c r="N137" s="15">
        <v>-182076.51175799099</v>
      </c>
      <c r="O137" s="15">
        <v>-182748.178424657</v>
      </c>
    </row>
    <row r="138" spans="2:15" x14ac:dyDescent="0.3">
      <c r="B138" s="47">
        <v>17</v>
      </c>
      <c r="C138" s="46" t="s">
        <v>352</v>
      </c>
      <c r="D138" s="48">
        <f t="shared" ref="D138:O138" si="31">+D139+D140+D141+D142+D143+D144+D145</f>
        <v>0</v>
      </c>
      <c r="E138" s="48">
        <f t="shared" si="31"/>
        <v>0</v>
      </c>
      <c r="F138" s="48">
        <f t="shared" si="31"/>
        <v>0</v>
      </c>
      <c r="G138" s="48">
        <f t="shared" si="31"/>
        <v>0</v>
      </c>
      <c r="H138" s="48">
        <f t="shared" si="31"/>
        <v>0</v>
      </c>
      <c r="I138" s="48">
        <f t="shared" si="31"/>
        <v>0</v>
      </c>
      <c r="J138" s="48">
        <f t="shared" si="31"/>
        <v>0</v>
      </c>
      <c r="K138" s="48">
        <f t="shared" si="31"/>
        <v>0</v>
      </c>
      <c r="L138" s="48">
        <f t="shared" si="31"/>
        <v>0</v>
      </c>
      <c r="M138" s="48">
        <f t="shared" si="31"/>
        <v>0</v>
      </c>
      <c r="N138" s="48">
        <f t="shared" si="31"/>
        <v>0</v>
      </c>
      <c r="O138" s="48">
        <f t="shared" si="31"/>
        <v>0</v>
      </c>
    </row>
    <row r="139" spans="2:15" x14ac:dyDescent="0.3">
      <c r="B139" s="50">
        <v>1701</v>
      </c>
      <c r="C139" s="49" t="s">
        <v>115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51">
        <v>0</v>
      </c>
    </row>
    <row r="140" spans="2:15" x14ac:dyDescent="0.3">
      <c r="B140" s="50">
        <f>+B139+1</f>
        <v>1702</v>
      </c>
      <c r="C140" s="49" t="s">
        <v>116</v>
      </c>
      <c r="D140" s="51">
        <v>0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51">
        <v>0</v>
      </c>
      <c r="L140" s="51">
        <v>0</v>
      </c>
      <c r="M140" s="51">
        <v>0</v>
      </c>
      <c r="N140" s="51">
        <v>0</v>
      </c>
      <c r="O140" s="51">
        <v>0</v>
      </c>
    </row>
    <row r="141" spans="2:15" x14ac:dyDescent="0.3">
      <c r="B141" s="50">
        <f>+B140+1</f>
        <v>1703</v>
      </c>
      <c r="C141" s="49" t="s">
        <v>117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>
        <v>0</v>
      </c>
      <c r="O141" s="51">
        <v>0</v>
      </c>
    </row>
    <row r="142" spans="2:15" x14ac:dyDescent="0.3">
      <c r="B142" s="50">
        <f>+B141+1</f>
        <v>1704</v>
      </c>
      <c r="C142" s="49" t="s">
        <v>118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</row>
    <row r="143" spans="2:15" x14ac:dyDescent="0.3">
      <c r="B143" s="50">
        <f>+B142+1</f>
        <v>1705</v>
      </c>
      <c r="C143" s="49" t="s">
        <v>119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51">
        <v>0</v>
      </c>
      <c r="L143" s="51">
        <v>0</v>
      </c>
      <c r="M143" s="51">
        <v>0</v>
      </c>
      <c r="N143" s="51">
        <v>0</v>
      </c>
      <c r="O143" s="51">
        <v>0</v>
      </c>
    </row>
    <row r="144" spans="2:15" x14ac:dyDescent="0.3">
      <c r="B144" s="50">
        <v>1790</v>
      </c>
      <c r="C144" s="49" t="s">
        <v>120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51">
        <v>0</v>
      </c>
      <c r="L144" s="51">
        <v>0</v>
      </c>
      <c r="M144" s="51">
        <v>0</v>
      </c>
      <c r="N144" s="51">
        <v>0</v>
      </c>
      <c r="O144" s="51">
        <v>0</v>
      </c>
    </row>
    <row r="145" spans="2:15" ht="27.6" x14ac:dyDescent="0.3">
      <c r="B145" s="50">
        <v>1799</v>
      </c>
      <c r="C145" s="49" t="s">
        <v>121</v>
      </c>
      <c r="D145" s="51">
        <f t="shared" ref="D145:O145" si="32">+SUM(D146:D150)</f>
        <v>0</v>
      </c>
      <c r="E145" s="51">
        <f t="shared" si="32"/>
        <v>0</v>
      </c>
      <c r="F145" s="51">
        <f t="shared" si="32"/>
        <v>0</v>
      </c>
      <c r="G145" s="51">
        <f t="shared" si="32"/>
        <v>0</v>
      </c>
      <c r="H145" s="51">
        <f t="shared" si="32"/>
        <v>0</v>
      </c>
      <c r="I145" s="51">
        <f t="shared" si="32"/>
        <v>0</v>
      </c>
      <c r="J145" s="51">
        <f t="shared" si="32"/>
        <v>0</v>
      </c>
      <c r="K145" s="51">
        <f t="shared" si="32"/>
        <v>0</v>
      </c>
      <c r="L145" s="51">
        <f t="shared" si="32"/>
        <v>0</v>
      </c>
      <c r="M145" s="51">
        <f t="shared" si="32"/>
        <v>0</v>
      </c>
      <c r="N145" s="51">
        <f t="shared" si="32"/>
        <v>0</v>
      </c>
      <c r="O145" s="51">
        <f t="shared" si="32"/>
        <v>0</v>
      </c>
    </row>
    <row r="146" spans="2:15" x14ac:dyDescent="0.3">
      <c r="B146" s="16">
        <v>179905</v>
      </c>
      <c r="C146" s="14" t="s">
        <v>109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</row>
    <row r="147" spans="2:15" x14ac:dyDescent="0.3">
      <c r="B147" s="16">
        <f>+B146+5</f>
        <v>179910</v>
      </c>
      <c r="C147" s="14" t="s">
        <v>122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</row>
    <row r="148" spans="2:15" x14ac:dyDescent="0.3">
      <c r="B148" s="16">
        <f>+B147+5</f>
        <v>179915</v>
      </c>
      <c r="C148" s="14" t="s">
        <v>123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</row>
    <row r="149" spans="2:15" x14ac:dyDescent="0.3">
      <c r="B149" s="16">
        <f>+B148+5</f>
        <v>179920</v>
      </c>
      <c r="C149" s="14" t="s">
        <v>124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</row>
    <row r="150" spans="2:15" x14ac:dyDescent="0.3">
      <c r="B150" s="16">
        <v>179990</v>
      </c>
      <c r="C150" s="14" t="s">
        <v>114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</row>
    <row r="151" spans="2:15" x14ac:dyDescent="0.3">
      <c r="B151" s="47">
        <v>19</v>
      </c>
      <c r="C151" s="46" t="s">
        <v>125</v>
      </c>
      <c r="D151" s="48">
        <f t="shared" ref="D151:O151" si="33">+D152+D159+D164+D172+D175</f>
        <v>176445.53000000003</v>
      </c>
      <c r="E151" s="48">
        <f t="shared" si="33"/>
        <v>179445.53000000003</v>
      </c>
      <c r="F151" s="48">
        <f t="shared" si="33"/>
        <v>182445.53000000003</v>
      </c>
      <c r="G151" s="48">
        <f t="shared" si="33"/>
        <v>185445.53000000003</v>
      </c>
      <c r="H151" s="48">
        <f t="shared" si="33"/>
        <v>188445.53000000003</v>
      </c>
      <c r="I151" s="48">
        <f t="shared" si="33"/>
        <v>191445.53000000003</v>
      </c>
      <c r="J151" s="48">
        <f t="shared" si="33"/>
        <v>194445.53000000003</v>
      </c>
      <c r="K151" s="48">
        <f t="shared" si="33"/>
        <v>197445.53000000003</v>
      </c>
      <c r="L151" s="48">
        <f t="shared" si="33"/>
        <v>200445.53000000003</v>
      </c>
      <c r="M151" s="48">
        <f t="shared" si="33"/>
        <v>203445.53000000003</v>
      </c>
      <c r="N151" s="48">
        <f t="shared" si="33"/>
        <v>206445.53000000003</v>
      </c>
      <c r="O151" s="48">
        <f t="shared" si="33"/>
        <v>206445.53000000003</v>
      </c>
    </row>
    <row r="152" spans="2:15" x14ac:dyDescent="0.3">
      <c r="B152" s="50">
        <v>1901</v>
      </c>
      <c r="C152" s="49" t="s">
        <v>126</v>
      </c>
      <c r="D152" s="51">
        <f t="shared" ref="D152:O152" si="34">+SUM(D153:D158)</f>
        <v>0</v>
      </c>
      <c r="E152" s="51">
        <f t="shared" si="34"/>
        <v>0</v>
      </c>
      <c r="F152" s="51">
        <f t="shared" si="34"/>
        <v>0</v>
      </c>
      <c r="G152" s="51">
        <f t="shared" si="34"/>
        <v>0</v>
      </c>
      <c r="H152" s="51">
        <f t="shared" si="34"/>
        <v>0</v>
      </c>
      <c r="I152" s="51">
        <f t="shared" si="34"/>
        <v>0</v>
      </c>
      <c r="J152" s="51">
        <f t="shared" si="34"/>
        <v>0</v>
      </c>
      <c r="K152" s="51">
        <f t="shared" si="34"/>
        <v>0</v>
      </c>
      <c r="L152" s="51">
        <f t="shared" si="34"/>
        <v>0</v>
      </c>
      <c r="M152" s="51">
        <f t="shared" si="34"/>
        <v>0</v>
      </c>
      <c r="N152" s="51">
        <f t="shared" si="34"/>
        <v>0</v>
      </c>
      <c r="O152" s="51">
        <f t="shared" si="34"/>
        <v>0</v>
      </c>
    </row>
    <row r="153" spans="2:15" x14ac:dyDescent="0.3">
      <c r="B153" s="13">
        <v>190105</v>
      </c>
      <c r="C153" s="14" t="s">
        <v>127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</row>
    <row r="154" spans="2:15" x14ac:dyDescent="0.3">
      <c r="B154" s="16">
        <f>+B153+5</f>
        <v>190110</v>
      </c>
      <c r="C154" s="14" t="s">
        <v>128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</row>
    <row r="155" spans="2:15" x14ac:dyDescent="0.3">
      <c r="B155" s="16">
        <f>+B154+5</f>
        <v>190115</v>
      </c>
      <c r="C155" s="14" t="s">
        <v>129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</row>
    <row r="156" spans="2:15" x14ac:dyDescent="0.3">
      <c r="B156" s="16">
        <f>+B155+5</f>
        <v>190120</v>
      </c>
      <c r="C156" s="14" t="s">
        <v>130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</row>
    <row r="157" spans="2:15" x14ac:dyDescent="0.3">
      <c r="B157" s="16">
        <v>190190</v>
      </c>
      <c r="C157" s="14" t="s">
        <v>83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</row>
    <row r="158" spans="2:15" x14ac:dyDescent="0.3">
      <c r="B158" s="16">
        <v>190199</v>
      </c>
      <c r="C158" s="14" t="s">
        <v>131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</row>
    <row r="159" spans="2:15" x14ac:dyDescent="0.3">
      <c r="B159" s="50">
        <v>1902</v>
      </c>
      <c r="C159" s="49" t="s">
        <v>132</v>
      </c>
      <c r="D159" s="51">
        <f t="shared" ref="D159:O159" si="35">+SUM(D160:D163)</f>
        <v>176445.53000000003</v>
      </c>
      <c r="E159" s="51">
        <f t="shared" si="35"/>
        <v>179445.53000000003</v>
      </c>
      <c r="F159" s="51">
        <f t="shared" si="35"/>
        <v>182445.53000000003</v>
      </c>
      <c r="G159" s="51">
        <f t="shared" si="35"/>
        <v>185445.53000000003</v>
      </c>
      <c r="H159" s="51">
        <f t="shared" si="35"/>
        <v>188445.53000000003</v>
      </c>
      <c r="I159" s="51">
        <f t="shared" si="35"/>
        <v>191445.53000000003</v>
      </c>
      <c r="J159" s="51">
        <f t="shared" si="35"/>
        <v>194445.53000000003</v>
      </c>
      <c r="K159" s="51">
        <f t="shared" si="35"/>
        <v>197445.53000000003</v>
      </c>
      <c r="L159" s="51">
        <f t="shared" si="35"/>
        <v>200445.53000000003</v>
      </c>
      <c r="M159" s="51">
        <f t="shared" si="35"/>
        <v>203445.53000000003</v>
      </c>
      <c r="N159" s="51">
        <f t="shared" si="35"/>
        <v>206445.53000000003</v>
      </c>
      <c r="O159" s="51">
        <f t="shared" si="35"/>
        <v>206445.53000000003</v>
      </c>
    </row>
    <row r="160" spans="2:15" x14ac:dyDescent="0.3">
      <c r="B160" s="16">
        <v>190205</v>
      </c>
      <c r="C160" s="14" t="s">
        <v>133</v>
      </c>
      <c r="D160" s="15">
        <v>172161.64</v>
      </c>
      <c r="E160" s="15">
        <v>175161.64</v>
      </c>
      <c r="F160" s="15">
        <v>178161.64</v>
      </c>
      <c r="G160" s="15">
        <v>181161.64</v>
      </c>
      <c r="H160" s="15">
        <v>184161.64</v>
      </c>
      <c r="I160" s="15">
        <v>187161.64</v>
      </c>
      <c r="J160" s="15">
        <v>190161.64</v>
      </c>
      <c r="K160" s="15">
        <v>193161.64</v>
      </c>
      <c r="L160" s="15">
        <v>196161.64</v>
      </c>
      <c r="M160" s="15">
        <v>199161.64</v>
      </c>
      <c r="N160" s="15">
        <v>202161.64</v>
      </c>
      <c r="O160" s="15">
        <v>202161.64</v>
      </c>
    </row>
    <row r="161" spans="2:15" x14ac:dyDescent="0.3">
      <c r="B161" s="16">
        <f>+B160+5</f>
        <v>190210</v>
      </c>
      <c r="C161" s="14" t="s">
        <v>134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</row>
    <row r="162" spans="2:15" x14ac:dyDescent="0.3">
      <c r="B162" s="16">
        <v>190290</v>
      </c>
      <c r="C162" s="14" t="s">
        <v>83</v>
      </c>
      <c r="D162" s="15">
        <v>4283.8900000000003</v>
      </c>
      <c r="E162" s="15">
        <v>4283.8900000000003</v>
      </c>
      <c r="F162" s="15">
        <v>4283.8900000000003</v>
      </c>
      <c r="G162" s="15">
        <v>4283.8900000000003</v>
      </c>
      <c r="H162" s="15">
        <v>4283.8900000000003</v>
      </c>
      <c r="I162" s="15">
        <v>4283.8900000000003</v>
      </c>
      <c r="J162" s="15">
        <v>4283.8900000000003</v>
      </c>
      <c r="K162" s="15">
        <v>4283.8900000000003</v>
      </c>
      <c r="L162" s="15">
        <v>4283.8900000000003</v>
      </c>
      <c r="M162" s="15">
        <v>4283.8900000000003</v>
      </c>
      <c r="N162" s="15">
        <v>4283.8900000000003</v>
      </c>
      <c r="O162" s="15">
        <v>4283.8900000000003</v>
      </c>
    </row>
    <row r="163" spans="2:15" x14ac:dyDescent="0.3">
      <c r="B163" s="16">
        <v>190299</v>
      </c>
      <c r="C163" s="14" t="s">
        <v>135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</row>
    <row r="164" spans="2:15" x14ac:dyDescent="0.3">
      <c r="B164" s="50">
        <v>1903</v>
      </c>
      <c r="C164" s="49" t="s">
        <v>136</v>
      </c>
      <c r="D164" s="51">
        <f t="shared" ref="D164:O164" si="36">+SUM(D165:D171)</f>
        <v>0</v>
      </c>
      <c r="E164" s="51">
        <f t="shared" si="36"/>
        <v>0</v>
      </c>
      <c r="F164" s="51">
        <f t="shared" si="36"/>
        <v>0</v>
      </c>
      <c r="G164" s="51">
        <f t="shared" si="36"/>
        <v>0</v>
      </c>
      <c r="H164" s="51">
        <f t="shared" si="36"/>
        <v>0</v>
      </c>
      <c r="I164" s="51">
        <f t="shared" si="36"/>
        <v>0</v>
      </c>
      <c r="J164" s="51">
        <f t="shared" si="36"/>
        <v>0</v>
      </c>
      <c r="K164" s="51">
        <f t="shared" si="36"/>
        <v>0</v>
      </c>
      <c r="L164" s="51">
        <f t="shared" si="36"/>
        <v>0</v>
      </c>
      <c r="M164" s="51">
        <f t="shared" si="36"/>
        <v>0</v>
      </c>
      <c r="N164" s="51">
        <f t="shared" si="36"/>
        <v>0</v>
      </c>
      <c r="O164" s="51">
        <f t="shared" si="36"/>
        <v>0</v>
      </c>
    </row>
    <row r="165" spans="2:15" x14ac:dyDescent="0.3">
      <c r="B165" s="13">
        <v>190305</v>
      </c>
      <c r="C165" s="14" t="s">
        <v>137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</row>
    <row r="166" spans="2:15" x14ac:dyDescent="0.3">
      <c r="B166" s="16">
        <f>+B165+5</f>
        <v>190310</v>
      </c>
      <c r="C166" s="14" t="s">
        <v>138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</row>
    <row r="167" spans="2:15" x14ac:dyDescent="0.3">
      <c r="B167" s="16">
        <f>+B166+5</f>
        <v>190315</v>
      </c>
      <c r="C167" s="14" t="s">
        <v>139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</row>
    <row r="168" spans="2:15" x14ac:dyDescent="0.3">
      <c r="B168" s="16">
        <f>+B167+5</f>
        <v>190320</v>
      </c>
      <c r="C168" s="14" t="s">
        <v>140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</row>
    <row r="169" spans="2:15" x14ac:dyDescent="0.3">
      <c r="B169" s="16">
        <f>+B168+5</f>
        <v>190325</v>
      </c>
      <c r="C169" s="14" t="s">
        <v>141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</row>
    <row r="170" spans="2:15" x14ac:dyDescent="0.3">
      <c r="B170" s="16">
        <f>+B169+5</f>
        <v>190330</v>
      </c>
      <c r="C170" s="14" t="s">
        <v>142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</row>
    <row r="171" spans="2:15" x14ac:dyDescent="0.3">
      <c r="B171" s="13">
        <v>190335</v>
      </c>
      <c r="C171" s="14" t="s">
        <v>143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</row>
    <row r="172" spans="2:15" x14ac:dyDescent="0.3">
      <c r="B172" s="50">
        <v>1990</v>
      </c>
      <c r="C172" s="49" t="s">
        <v>144</v>
      </c>
      <c r="D172" s="51">
        <f t="shared" ref="D172:O172" si="37">+SUM(D173:D174)</f>
        <v>0</v>
      </c>
      <c r="E172" s="51">
        <f t="shared" si="37"/>
        <v>0</v>
      </c>
      <c r="F172" s="51">
        <f t="shared" si="37"/>
        <v>0</v>
      </c>
      <c r="G172" s="51">
        <f t="shared" si="37"/>
        <v>0</v>
      </c>
      <c r="H172" s="51">
        <f t="shared" si="37"/>
        <v>0</v>
      </c>
      <c r="I172" s="51">
        <f t="shared" si="37"/>
        <v>0</v>
      </c>
      <c r="J172" s="51">
        <f t="shared" si="37"/>
        <v>0</v>
      </c>
      <c r="K172" s="51">
        <f t="shared" si="37"/>
        <v>0</v>
      </c>
      <c r="L172" s="51">
        <f t="shared" si="37"/>
        <v>0</v>
      </c>
      <c r="M172" s="51">
        <f t="shared" si="37"/>
        <v>0</v>
      </c>
      <c r="N172" s="51">
        <f t="shared" si="37"/>
        <v>0</v>
      </c>
      <c r="O172" s="51">
        <f t="shared" si="37"/>
        <v>0</v>
      </c>
    </row>
    <row r="173" spans="2:15" x14ac:dyDescent="0.3">
      <c r="B173" s="13">
        <v>199005</v>
      </c>
      <c r="C173" s="14" t="s">
        <v>145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</row>
    <row r="174" spans="2:15" x14ac:dyDescent="0.3">
      <c r="B174" s="13">
        <v>199090</v>
      </c>
      <c r="C174" s="14" t="s">
        <v>146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</row>
    <row r="175" spans="2:15" x14ac:dyDescent="0.3">
      <c r="B175" s="50">
        <v>1999</v>
      </c>
      <c r="C175" s="49" t="s">
        <v>147</v>
      </c>
      <c r="D175" s="51">
        <f t="shared" ref="D175:O175" si="38">+SUM(D176:D177)</f>
        <v>0</v>
      </c>
      <c r="E175" s="51">
        <f t="shared" si="38"/>
        <v>0</v>
      </c>
      <c r="F175" s="51">
        <f t="shared" si="38"/>
        <v>0</v>
      </c>
      <c r="G175" s="51">
        <f t="shared" si="38"/>
        <v>0</v>
      </c>
      <c r="H175" s="51">
        <f t="shared" si="38"/>
        <v>0</v>
      </c>
      <c r="I175" s="51">
        <f t="shared" si="38"/>
        <v>0</v>
      </c>
      <c r="J175" s="51">
        <f t="shared" si="38"/>
        <v>0</v>
      </c>
      <c r="K175" s="51">
        <f t="shared" si="38"/>
        <v>0</v>
      </c>
      <c r="L175" s="51">
        <f t="shared" si="38"/>
        <v>0</v>
      </c>
      <c r="M175" s="51">
        <f t="shared" si="38"/>
        <v>0</v>
      </c>
      <c r="N175" s="51">
        <f t="shared" si="38"/>
        <v>0</v>
      </c>
      <c r="O175" s="51">
        <f t="shared" si="38"/>
        <v>0</v>
      </c>
    </row>
    <row r="176" spans="2:15" x14ac:dyDescent="0.3">
      <c r="B176" s="13">
        <v>199905</v>
      </c>
      <c r="C176" s="14" t="s">
        <v>148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</row>
    <row r="177" spans="2:17" x14ac:dyDescent="0.3">
      <c r="B177" s="13">
        <v>199990</v>
      </c>
      <c r="C177" s="14" t="s">
        <v>114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</row>
    <row r="178" spans="2:17" x14ac:dyDescent="0.3">
      <c r="B178" s="11">
        <v>2</v>
      </c>
      <c r="C178" s="4" t="s">
        <v>149</v>
      </c>
      <c r="D178" s="12">
        <f t="shared" ref="D178:O178" si="39">+D179+D191+D200+D225+D230+D239</f>
        <v>64020238.143333331</v>
      </c>
      <c r="E178" s="12">
        <f t="shared" si="39"/>
        <v>62300278.123333335</v>
      </c>
      <c r="F178" s="12">
        <f t="shared" si="39"/>
        <v>62303777.523333326</v>
      </c>
      <c r="G178" s="12">
        <f t="shared" si="39"/>
        <v>62307276.923333332</v>
      </c>
      <c r="H178" s="12">
        <f t="shared" si="39"/>
        <v>62310776.323333323</v>
      </c>
      <c r="I178" s="12">
        <f t="shared" si="39"/>
        <v>62314275.723333329</v>
      </c>
      <c r="J178" s="12">
        <f t="shared" si="39"/>
        <v>62317775.123333335</v>
      </c>
      <c r="K178" s="12">
        <f t="shared" si="39"/>
        <v>62313674.523333326</v>
      </c>
      <c r="L178" s="12">
        <f t="shared" si="39"/>
        <v>62317173.923333332</v>
      </c>
      <c r="M178" s="12">
        <f t="shared" si="39"/>
        <v>62320673.323333338</v>
      </c>
      <c r="N178" s="12">
        <f t="shared" si="39"/>
        <v>62324172.723333329</v>
      </c>
      <c r="O178" s="12">
        <f t="shared" si="39"/>
        <v>62309385.489999995</v>
      </c>
    </row>
    <row r="179" spans="2:17" x14ac:dyDescent="0.3">
      <c r="B179" s="47">
        <v>21</v>
      </c>
      <c r="C179" s="46" t="s">
        <v>150</v>
      </c>
      <c r="D179" s="48">
        <f t="shared" ref="D179:O179" si="40">+D180+D185</f>
        <v>60749704.429999992</v>
      </c>
      <c r="E179" s="48">
        <f t="shared" si="40"/>
        <v>59026245.009999998</v>
      </c>
      <c r="F179" s="48">
        <f t="shared" si="40"/>
        <v>59026245.009999998</v>
      </c>
      <c r="G179" s="48">
        <f t="shared" si="40"/>
        <v>59026245.009999998</v>
      </c>
      <c r="H179" s="48">
        <f t="shared" si="40"/>
        <v>59026245.009999998</v>
      </c>
      <c r="I179" s="48">
        <f t="shared" si="40"/>
        <v>59026245.009999998</v>
      </c>
      <c r="J179" s="48">
        <f t="shared" si="40"/>
        <v>59026245.009999998</v>
      </c>
      <c r="K179" s="48">
        <f t="shared" si="40"/>
        <v>59026245.009999998</v>
      </c>
      <c r="L179" s="48">
        <f t="shared" si="40"/>
        <v>59026245.009999998</v>
      </c>
      <c r="M179" s="48">
        <f t="shared" si="40"/>
        <v>59026245.009999998</v>
      </c>
      <c r="N179" s="48">
        <f t="shared" si="40"/>
        <v>59026245.009999998</v>
      </c>
      <c r="O179" s="48">
        <f t="shared" si="40"/>
        <v>59026245.009999998</v>
      </c>
      <c r="P179" s="21"/>
      <c r="Q179" s="21"/>
    </row>
    <row r="180" spans="2:17" x14ac:dyDescent="0.3">
      <c r="B180" s="50">
        <v>2101</v>
      </c>
      <c r="C180" s="49" t="s">
        <v>151</v>
      </c>
      <c r="D180" s="51">
        <f t="shared" ref="D180:O180" si="41">+SUM(D181:D184)</f>
        <v>60749704.429999992</v>
      </c>
      <c r="E180" s="51">
        <f t="shared" si="41"/>
        <v>59026245.009999998</v>
      </c>
      <c r="F180" s="51">
        <f t="shared" si="41"/>
        <v>59026245.009999998</v>
      </c>
      <c r="G180" s="51">
        <f t="shared" si="41"/>
        <v>59026245.009999998</v>
      </c>
      <c r="H180" s="51">
        <f t="shared" si="41"/>
        <v>59026245.009999998</v>
      </c>
      <c r="I180" s="51">
        <f t="shared" si="41"/>
        <v>59026245.009999998</v>
      </c>
      <c r="J180" s="51">
        <f t="shared" si="41"/>
        <v>59026245.009999998</v>
      </c>
      <c r="K180" s="51">
        <f t="shared" si="41"/>
        <v>59026245.009999998</v>
      </c>
      <c r="L180" s="51">
        <f t="shared" si="41"/>
        <v>59026245.009999998</v>
      </c>
      <c r="M180" s="51">
        <f t="shared" si="41"/>
        <v>59026245.009999998</v>
      </c>
      <c r="N180" s="51">
        <f t="shared" si="41"/>
        <v>59026245.009999998</v>
      </c>
      <c r="O180" s="51">
        <f t="shared" si="41"/>
        <v>59026245.009999998</v>
      </c>
      <c r="P180" s="21"/>
    </row>
    <row r="181" spans="2:17" x14ac:dyDescent="0.3">
      <c r="B181" s="16">
        <v>210105</v>
      </c>
      <c r="C181" s="14" t="s">
        <v>152</v>
      </c>
      <c r="D181" s="20">
        <v>49081485.719999999</v>
      </c>
      <c r="E181" s="20">
        <v>46281485.719999999</v>
      </c>
      <c r="F181" s="20">
        <v>46281485.719999999</v>
      </c>
      <c r="G181" s="20">
        <v>46281485.719999999</v>
      </c>
      <c r="H181" s="20">
        <v>46281485.719999999</v>
      </c>
      <c r="I181" s="20">
        <v>46281485.719999999</v>
      </c>
      <c r="J181" s="20">
        <v>46281485.719999999</v>
      </c>
      <c r="K181" s="20">
        <v>46281485.719999999</v>
      </c>
      <c r="L181" s="20">
        <v>46281485.719999999</v>
      </c>
      <c r="M181" s="20">
        <v>46281485.719999999</v>
      </c>
      <c r="N181" s="20">
        <v>46281485.719999999</v>
      </c>
      <c r="O181" s="20">
        <v>46281485.719999999</v>
      </c>
      <c r="P181" s="21"/>
      <c r="Q181" s="21"/>
    </row>
    <row r="182" spans="2:17" x14ac:dyDescent="0.3">
      <c r="B182" s="16">
        <f>+B181+5</f>
        <v>210110</v>
      </c>
      <c r="C182" s="14" t="s">
        <v>153</v>
      </c>
      <c r="D182" s="20">
        <v>7045899.6200000001</v>
      </c>
      <c r="E182" s="20">
        <v>7584169.9100000001</v>
      </c>
      <c r="F182" s="20">
        <v>7584169.9100000001</v>
      </c>
      <c r="G182" s="20">
        <v>7584169.9100000001</v>
      </c>
      <c r="H182" s="20">
        <v>7584169.9100000001</v>
      </c>
      <c r="I182" s="20">
        <v>7584169.9100000001</v>
      </c>
      <c r="J182" s="20">
        <v>7584169.9100000001</v>
      </c>
      <c r="K182" s="20">
        <v>7584169.9100000001</v>
      </c>
      <c r="L182" s="20">
        <v>7584169.9100000001</v>
      </c>
      <c r="M182" s="20">
        <v>7584169.9100000001</v>
      </c>
      <c r="N182" s="20">
        <v>7584169.9100000001</v>
      </c>
      <c r="O182" s="20">
        <v>7584169.9100000001</v>
      </c>
      <c r="P182" s="21"/>
    </row>
    <row r="183" spans="2:17" x14ac:dyDescent="0.3">
      <c r="B183" s="16">
        <v>210115</v>
      </c>
      <c r="C183" s="14" t="s">
        <v>154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</row>
    <row r="184" spans="2:17" x14ac:dyDescent="0.3">
      <c r="B184" s="16">
        <v>210120</v>
      </c>
      <c r="C184" s="14" t="s">
        <v>155</v>
      </c>
      <c r="D184" s="15">
        <v>4622319.09</v>
      </c>
      <c r="E184" s="15">
        <v>5160589.38</v>
      </c>
      <c r="F184" s="15">
        <v>5160589.38</v>
      </c>
      <c r="G184" s="15">
        <v>5160589.38</v>
      </c>
      <c r="H184" s="15">
        <v>5160589.38</v>
      </c>
      <c r="I184" s="15">
        <v>5160589.38</v>
      </c>
      <c r="J184" s="15">
        <v>5160589.38</v>
      </c>
      <c r="K184" s="15">
        <v>5160589.38</v>
      </c>
      <c r="L184" s="15">
        <v>5160589.38</v>
      </c>
      <c r="M184" s="15">
        <v>5160589.38</v>
      </c>
      <c r="N184" s="15">
        <v>5160589.38</v>
      </c>
      <c r="O184" s="15">
        <v>5160589.38</v>
      </c>
      <c r="P184" s="21"/>
    </row>
    <row r="185" spans="2:17" x14ac:dyDescent="0.3">
      <c r="B185" s="54">
        <v>2102</v>
      </c>
      <c r="C185" s="55" t="s">
        <v>156</v>
      </c>
      <c r="D185" s="51">
        <f t="shared" ref="D185:O185" si="42">SUM(D186:D190)</f>
        <v>0</v>
      </c>
      <c r="E185" s="51">
        <f t="shared" si="42"/>
        <v>0</v>
      </c>
      <c r="F185" s="51">
        <f t="shared" si="42"/>
        <v>0</v>
      </c>
      <c r="G185" s="51">
        <f t="shared" si="42"/>
        <v>0</v>
      </c>
      <c r="H185" s="51">
        <f t="shared" si="42"/>
        <v>0</v>
      </c>
      <c r="I185" s="51">
        <f t="shared" si="42"/>
        <v>0</v>
      </c>
      <c r="J185" s="51">
        <f t="shared" si="42"/>
        <v>0</v>
      </c>
      <c r="K185" s="51">
        <f t="shared" si="42"/>
        <v>0</v>
      </c>
      <c r="L185" s="51">
        <f t="shared" si="42"/>
        <v>0</v>
      </c>
      <c r="M185" s="51">
        <f t="shared" si="42"/>
        <v>0</v>
      </c>
      <c r="N185" s="51">
        <f t="shared" si="42"/>
        <v>0</v>
      </c>
      <c r="O185" s="51">
        <f t="shared" si="42"/>
        <v>0</v>
      </c>
    </row>
    <row r="186" spans="2:17" x14ac:dyDescent="0.3">
      <c r="B186" s="16">
        <v>210205</v>
      </c>
      <c r="C186" s="14" t="s">
        <v>152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</row>
    <row r="187" spans="2:17" x14ac:dyDescent="0.3">
      <c r="B187" s="16">
        <f>+B186+5</f>
        <v>210210</v>
      </c>
      <c r="C187" s="14" t="s">
        <v>153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</row>
    <row r="188" spans="2:17" x14ac:dyDescent="0.3">
      <c r="B188" s="16">
        <f>+B187+5</f>
        <v>210215</v>
      </c>
      <c r="C188" s="14" t="s">
        <v>157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</row>
    <row r="189" spans="2:17" x14ac:dyDescent="0.3">
      <c r="B189" s="16">
        <v>210220</v>
      </c>
      <c r="C189" s="14" t="s">
        <v>158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</row>
    <row r="190" spans="2:17" x14ac:dyDescent="0.3">
      <c r="B190" s="16">
        <v>210225</v>
      </c>
      <c r="C190" s="14" t="s">
        <v>159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</row>
    <row r="191" spans="2:17" x14ac:dyDescent="0.3">
      <c r="B191" s="47">
        <v>22</v>
      </c>
      <c r="C191" s="46" t="s">
        <v>160</v>
      </c>
      <c r="D191" s="48">
        <f t="shared" ref="D191:O191" si="43">+D192+D196</f>
        <v>0</v>
      </c>
      <c r="E191" s="48">
        <f t="shared" si="43"/>
        <v>0</v>
      </c>
      <c r="F191" s="48">
        <f t="shared" si="43"/>
        <v>0</v>
      </c>
      <c r="G191" s="48">
        <f t="shared" si="43"/>
        <v>0</v>
      </c>
      <c r="H191" s="48">
        <f t="shared" si="43"/>
        <v>0</v>
      </c>
      <c r="I191" s="48">
        <f t="shared" si="43"/>
        <v>0</v>
      </c>
      <c r="J191" s="48">
        <f t="shared" si="43"/>
        <v>0</v>
      </c>
      <c r="K191" s="48">
        <f t="shared" si="43"/>
        <v>0</v>
      </c>
      <c r="L191" s="48">
        <f t="shared" si="43"/>
        <v>0</v>
      </c>
      <c r="M191" s="48">
        <f t="shared" si="43"/>
        <v>0</v>
      </c>
      <c r="N191" s="48">
        <f t="shared" si="43"/>
        <v>0</v>
      </c>
      <c r="O191" s="48">
        <f t="shared" si="43"/>
        <v>0</v>
      </c>
    </row>
    <row r="192" spans="2:17" x14ac:dyDescent="0.3">
      <c r="B192" s="50">
        <v>2201</v>
      </c>
      <c r="C192" s="49" t="s">
        <v>151</v>
      </c>
      <c r="D192" s="51">
        <f t="shared" ref="D192:O192" si="44">+SUM(D193:D195)</f>
        <v>0</v>
      </c>
      <c r="E192" s="51">
        <f t="shared" si="44"/>
        <v>0</v>
      </c>
      <c r="F192" s="51">
        <f t="shared" si="44"/>
        <v>0</v>
      </c>
      <c r="G192" s="51">
        <f t="shared" si="44"/>
        <v>0</v>
      </c>
      <c r="H192" s="51">
        <f t="shared" si="44"/>
        <v>0</v>
      </c>
      <c r="I192" s="51">
        <f t="shared" si="44"/>
        <v>0</v>
      </c>
      <c r="J192" s="51">
        <f t="shared" si="44"/>
        <v>0</v>
      </c>
      <c r="K192" s="51">
        <f t="shared" si="44"/>
        <v>0</v>
      </c>
      <c r="L192" s="51">
        <f t="shared" si="44"/>
        <v>0</v>
      </c>
      <c r="M192" s="51">
        <f t="shared" si="44"/>
        <v>0</v>
      </c>
      <c r="N192" s="51">
        <f t="shared" si="44"/>
        <v>0</v>
      </c>
      <c r="O192" s="51">
        <f t="shared" si="44"/>
        <v>0</v>
      </c>
    </row>
    <row r="193" spans="2:15" x14ac:dyDescent="0.3">
      <c r="B193" s="13">
        <v>220105</v>
      </c>
      <c r="C193" s="14" t="s">
        <v>152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</row>
    <row r="194" spans="2:15" x14ac:dyDescent="0.3">
      <c r="B194" s="16">
        <f>+B193+5</f>
        <v>220110</v>
      </c>
      <c r="C194" s="14" t="s">
        <v>153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</row>
    <row r="195" spans="2:15" x14ac:dyDescent="0.3">
      <c r="B195" s="16">
        <f>+B194+5</f>
        <v>220115</v>
      </c>
      <c r="C195" s="14" t="s">
        <v>154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</row>
    <row r="196" spans="2:15" x14ac:dyDescent="0.3">
      <c r="B196" s="54">
        <v>2202</v>
      </c>
      <c r="C196" s="55" t="s">
        <v>156</v>
      </c>
      <c r="D196" s="51">
        <f t="shared" ref="D196:O196" si="45">+SUM(D197:D199)</f>
        <v>0</v>
      </c>
      <c r="E196" s="51">
        <f t="shared" si="45"/>
        <v>0</v>
      </c>
      <c r="F196" s="51">
        <f t="shared" si="45"/>
        <v>0</v>
      </c>
      <c r="G196" s="51">
        <f t="shared" si="45"/>
        <v>0</v>
      </c>
      <c r="H196" s="51">
        <f t="shared" si="45"/>
        <v>0</v>
      </c>
      <c r="I196" s="51">
        <f t="shared" si="45"/>
        <v>0</v>
      </c>
      <c r="J196" s="51">
        <f t="shared" si="45"/>
        <v>0</v>
      </c>
      <c r="K196" s="51">
        <f t="shared" si="45"/>
        <v>0</v>
      </c>
      <c r="L196" s="51">
        <f t="shared" si="45"/>
        <v>0</v>
      </c>
      <c r="M196" s="51">
        <f t="shared" si="45"/>
        <v>0</v>
      </c>
      <c r="N196" s="51">
        <f t="shared" si="45"/>
        <v>0</v>
      </c>
      <c r="O196" s="51">
        <f t="shared" si="45"/>
        <v>0</v>
      </c>
    </row>
    <row r="197" spans="2:15" x14ac:dyDescent="0.3">
      <c r="B197" s="13">
        <v>220205</v>
      </c>
      <c r="C197" s="14" t="s">
        <v>152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</row>
    <row r="198" spans="2:15" x14ac:dyDescent="0.3">
      <c r="B198" s="16">
        <f>+B197+5</f>
        <v>220210</v>
      </c>
      <c r="C198" s="14" t="s">
        <v>153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</row>
    <row r="199" spans="2:15" x14ac:dyDescent="0.3">
      <c r="B199" s="16">
        <f>+B198+5</f>
        <v>220215</v>
      </c>
      <c r="C199" s="14" t="s">
        <v>154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</row>
    <row r="200" spans="2:15" x14ac:dyDescent="0.3">
      <c r="B200" s="47">
        <v>23</v>
      </c>
      <c r="C200" s="46" t="s">
        <v>162</v>
      </c>
      <c r="D200" s="48">
        <f t="shared" ref="D200:O200" si="46">+D201+D205+D208+D211+D215+D217</f>
        <v>864340.65</v>
      </c>
      <c r="E200" s="48">
        <f t="shared" si="46"/>
        <v>865632.83</v>
      </c>
      <c r="F200" s="48">
        <f t="shared" si="46"/>
        <v>866925.01</v>
      </c>
      <c r="G200" s="48">
        <f t="shared" si="46"/>
        <v>868217.19</v>
      </c>
      <c r="H200" s="48">
        <f t="shared" si="46"/>
        <v>869509.37</v>
      </c>
      <c r="I200" s="48">
        <f t="shared" si="46"/>
        <v>870801.54999999993</v>
      </c>
      <c r="J200" s="48">
        <f t="shared" si="46"/>
        <v>872093.73</v>
      </c>
      <c r="K200" s="48">
        <f t="shared" si="46"/>
        <v>873385.90999999992</v>
      </c>
      <c r="L200" s="48">
        <f t="shared" si="46"/>
        <v>874678.09</v>
      </c>
      <c r="M200" s="48">
        <f t="shared" si="46"/>
        <v>875970.27</v>
      </c>
      <c r="N200" s="48">
        <f t="shared" si="46"/>
        <v>877262.45</v>
      </c>
      <c r="O200" s="48">
        <f t="shared" si="46"/>
        <v>878554.63</v>
      </c>
    </row>
    <row r="201" spans="2:15" x14ac:dyDescent="0.3">
      <c r="B201" s="50">
        <v>2301</v>
      </c>
      <c r="C201" s="49" t="s">
        <v>163</v>
      </c>
      <c r="D201" s="51">
        <f t="shared" ref="D201:O201" si="47">+SUM(D202:D204)</f>
        <v>856931.97</v>
      </c>
      <c r="E201" s="51">
        <f t="shared" si="47"/>
        <v>856931.97</v>
      </c>
      <c r="F201" s="51">
        <f t="shared" si="47"/>
        <v>856931.97</v>
      </c>
      <c r="G201" s="51">
        <f t="shared" si="47"/>
        <v>856931.97</v>
      </c>
      <c r="H201" s="51">
        <f t="shared" si="47"/>
        <v>856931.97</v>
      </c>
      <c r="I201" s="51">
        <f t="shared" si="47"/>
        <v>856931.97</v>
      </c>
      <c r="J201" s="51">
        <f t="shared" si="47"/>
        <v>856931.97</v>
      </c>
      <c r="K201" s="51">
        <f t="shared" si="47"/>
        <v>856931.97</v>
      </c>
      <c r="L201" s="51">
        <f t="shared" si="47"/>
        <v>856931.97</v>
      </c>
      <c r="M201" s="51">
        <f t="shared" si="47"/>
        <v>856931.97</v>
      </c>
      <c r="N201" s="51">
        <f t="shared" si="47"/>
        <v>856931.97</v>
      </c>
      <c r="O201" s="51">
        <f t="shared" si="47"/>
        <v>856931.97</v>
      </c>
    </row>
    <row r="202" spans="2:15" x14ac:dyDescent="0.3">
      <c r="B202" s="16">
        <v>230105</v>
      </c>
      <c r="C202" s="14" t="s">
        <v>164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</row>
    <row r="203" spans="2:15" x14ac:dyDescent="0.3">
      <c r="B203" s="16">
        <v>230110</v>
      </c>
      <c r="C203" s="14" t="s">
        <v>161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</row>
    <row r="204" spans="2:15" x14ac:dyDescent="0.3">
      <c r="B204" s="16">
        <v>230115</v>
      </c>
      <c r="C204" s="14" t="s">
        <v>165</v>
      </c>
      <c r="D204" s="15">
        <v>856931.97</v>
      </c>
      <c r="E204" s="15">
        <v>856931.97</v>
      </c>
      <c r="F204" s="15">
        <v>856931.97</v>
      </c>
      <c r="G204" s="15">
        <v>856931.97</v>
      </c>
      <c r="H204" s="15">
        <v>856931.97</v>
      </c>
      <c r="I204" s="15">
        <v>856931.97</v>
      </c>
      <c r="J204" s="15">
        <v>856931.97</v>
      </c>
      <c r="K204" s="15">
        <v>856931.97</v>
      </c>
      <c r="L204" s="15">
        <v>856931.97</v>
      </c>
      <c r="M204" s="15">
        <v>856931.97</v>
      </c>
      <c r="N204" s="15">
        <v>856931.97</v>
      </c>
      <c r="O204" s="15">
        <v>856931.97</v>
      </c>
    </row>
    <row r="205" spans="2:15" x14ac:dyDescent="0.3">
      <c r="B205" s="50">
        <v>2302</v>
      </c>
      <c r="C205" s="49" t="s">
        <v>166</v>
      </c>
      <c r="D205" s="51">
        <f t="shared" ref="D205:O205" si="48">SUM(D206:D207)</f>
        <v>0</v>
      </c>
      <c r="E205" s="51">
        <f t="shared" si="48"/>
        <v>0</v>
      </c>
      <c r="F205" s="51">
        <f t="shared" si="48"/>
        <v>0</v>
      </c>
      <c r="G205" s="51">
        <f t="shared" si="48"/>
        <v>0</v>
      </c>
      <c r="H205" s="51">
        <f t="shared" si="48"/>
        <v>0</v>
      </c>
      <c r="I205" s="51">
        <f t="shared" si="48"/>
        <v>0</v>
      </c>
      <c r="J205" s="51">
        <f t="shared" si="48"/>
        <v>0</v>
      </c>
      <c r="K205" s="51">
        <f t="shared" si="48"/>
        <v>0</v>
      </c>
      <c r="L205" s="51">
        <f t="shared" si="48"/>
        <v>0</v>
      </c>
      <c r="M205" s="51">
        <f t="shared" si="48"/>
        <v>0</v>
      </c>
      <c r="N205" s="51">
        <f t="shared" si="48"/>
        <v>0</v>
      </c>
      <c r="O205" s="51">
        <f t="shared" si="48"/>
        <v>0</v>
      </c>
    </row>
    <row r="206" spans="2:15" x14ac:dyDescent="0.3">
      <c r="B206" s="16">
        <v>230205</v>
      </c>
      <c r="C206" s="14" t="s">
        <v>167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</row>
    <row r="207" spans="2:15" x14ac:dyDescent="0.3">
      <c r="B207" s="16">
        <f>+B206+5</f>
        <v>230210</v>
      </c>
      <c r="C207" s="14" t="s">
        <v>73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</row>
    <row r="208" spans="2:15" x14ac:dyDescent="0.3">
      <c r="B208" s="50">
        <v>2303</v>
      </c>
      <c r="C208" s="49" t="s">
        <v>168</v>
      </c>
      <c r="D208" s="51">
        <f t="shared" ref="D208:O208" si="49">+SUM(D209:D210)</f>
        <v>0</v>
      </c>
      <c r="E208" s="51">
        <f t="shared" si="49"/>
        <v>0</v>
      </c>
      <c r="F208" s="51">
        <f t="shared" si="49"/>
        <v>0</v>
      </c>
      <c r="G208" s="51">
        <f t="shared" si="49"/>
        <v>0</v>
      </c>
      <c r="H208" s="51">
        <f t="shared" si="49"/>
        <v>0</v>
      </c>
      <c r="I208" s="51">
        <f t="shared" si="49"/>
        <v>0</v>
      </c>
      <c r="J208" s="51">
        <f t="shared" si="49"/>
        <v>0</v>
      </c>
      <c r="K208" s="51">
        <f t="shared" si="49"/>
        <v>0</v>
      </c>
      <c r="L208" s="51">
        <f t="shared" si="49"/>
        <v>0</v>
      </c>
      <c r="M208" s="51">
        <f t="shared" si="49"/>
        <v>0</v>
      </c>
      <c r="N208" s="51">
        <f t="shared" si="49"/>
        <v>0</v>
      </c>
      <c r="O208" s="51">
        <f t="shared" si="49"/>
        <v>0</v>
      </c>
    </row>
    <row r="209" spans="2:15" x14ac:dyDescent="0.3">
      <c r="B209" s="16">
        <v>230305</v>
      </c>
      <c r="C209" s="14" t="s">
        <v>169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</row>
    <row r="210" spans="2:15" x14ac:dyDescent="0.3">
      <c r="B210" s="16">
        <v>230390</v>
      </c>
      <c r="C210" s="14" t="s">
        <v>83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</row>
    <row r="211" spans="2:15" x14ac:dyDescent="0.3">
      <c r="B211" s="50">
        <v>2304</v>
      </c>
      <c r="C211" s="49" t="s">
        <v>170</v>
      </c>
      <c r="D211" s="51">
        <f t="shared" ref="D211:O211" si="50">+SUM(D212:D214)</f>
        <v>6116.5</v>
      </c>
      <c r="E211" s="51">
        <f t="shared" si="50"/>
        <v>6116.5</v>
      </c>
      <c r="F211" s="51">
        <f t="shared" si="50"/>
        <v>6116.5</v>
      </c>
      <c r="G211" s="51">
        <f t="shared" si="50"/>
        <v>6116.5</v>
      </c>
      <c r="H211" s="51">
        <f t="shared" si="50"/>
        <v>6116.5</v>
      </c>
      <c r="I211" s="51">
        <f t="shared" si="50"/>
        <v>6116.5</v>
      </c>
      <c r="J211" s="51">
        <f t="shared" si="50"/>
        <v>6116.5</v>
      </c>
      <c r="K211" s="51">
        <f t="shared" si="50"/>
        <v>6116.5</v>
      </c>
      <c r="L211" s="51">
        <f t="shared" si="50"/>
        <v>6116.5</v>
      </c>
      <c r="M211" s="51">
        <f t="shared" si="50"/>
        <v>6116.5</v>
      </c>
      <c r="N211" s="51">
        <f t="shared" si="50"/>
        <v>6116.5</v>
      </c>
      <c r="O211" s="51">
        <f t="shared" si="50"/>
        <v>6116.5</v>
      </c>
    </row>
    <row r="212" spans="2:15" x14ac:dyDescent="0.3">
      <c r="B212" s="16">
        <v>230405</v>
      </c>
      <c r="C212" s="14" t="s">
        <v>171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</row>
    <row r="213" spans="2:15" x14ac:dyDescent="0.3">
      <c r="B213" s="16">
        <f>+B212+5</f>
        <v>230410</v>
      </c>
      <c r="C213" s="14" t="s">
        <v>172</v>
      </c>
      <c r="D213" s="15">
        <v>6116.5</v>
      </c>
      <c r="E213" s="15">
        <v>6116.5</v>
      </c>
      <c r="F213" s="15">
        <v>6116.5</v>
      </c>
      <c r="G213" s="15">
        <v>6116.5</v>
      </c>
      <c r="H213" s="15">
        <v>6116.5</v>
      </c>
      <c r="I213" s="15">
        <v>6116.5</v>
      </c>
      <c r="J213" s="15">
        <v>6116.5</v>
      </c>
      <c r="K213" s="15">
        <v>6116.5</v>
      </c>
      <c r="L213" s="15">
        <v>6116.5</v>
      </c>
      <c r="M213" s="15">
        <v>6116.5</v>
      </c>
      <c r="N213" s="15">
        <v>6116.5</v>
      </c>
      <c r="O213" s="15">
        <v>6116.5</v>
      </c>
    </row>
    <row r="214" spans="2:15" x14ac:dyDescent="0.3">
      <c r="B214" s="16">
        <v>230490</v>
      </c>
      <c r="C214" s="14" t="s">
        <v>83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</row>
    <row r="215" spans="2:15" x14ac:dyDescent="0.3">
      <c r="B215" s="50">
        <v>2305</v>
      </c>
      <c r="C215" s="49" t="s">
        <v>354</v>
      </c>
      <c r="D215" s="51">
        <f t="shared" ref="D215:O215" si="51">+SUM(D216)</f>
        <v>1292.18</v>
      </c>
      <c r="E215" s="51">
        <f t="shared" si="51"/>
        <v>2584.36</v>
      </c>
      <c r="F215" s="51">
        <f t="shared" si="51"/>
        <v>3876.54</v>
      </c>
      <c r="G215" s="51">
        <f t="shared" si="51"/>
        <v>5168.72</v>
      </c>
      <c r="H215" s="51">
        <f t="shared" si="51"/>
        <v>6460.9000000000005</v>
      </c>
      <c r="I215" s="51">
        <f t="shared" si="51"/>
        <v>7753.0800000000008</v>
      </c>
      <c r="J215" s="51">
        <f t="shared" si="51"/>
        <v>9045.26</v>
      </c>
      <c r="K215" s="51">
        <f t="shared" si="51"/>
        <v>10337.44</v>
      </c>
      <c r="L215" s="51">
        <f t="shared" si="51"/>
        <v>11629.62</v>
      </c>
      <c r="M215" s="51">
        <f t="shared" si="51"/>
        <v>12921.800000000001</v>
      </c>
      <c r="N215" s="51">
        <f t="shared" si="51"/>
        <v>14213.980000000001</v>
      </c>
      <c r="O215" s="51">
        <f t="shared" si="51"/>
        <v>15506.160000000002</v>
      </c>
    </row>
    <row r="216" spans="2:15" x14ac:dyDescent="0.3">
      <c r="B216" s="16">
        <v>230501</v>
      </c>
      <c r="C216" s="14" t="s">
        <v>355</v>
      </c>
      <c r="D216" s="15">
        <v>1292.18</v>
      </c>
      <c r="E216" s="15">
        <v>2584.36</v>
      </c>
      <c r="F216" s="15">
        <v>3876.54</v>
      </c>
      <c r="G216" s="15">
        <v>5168.72</v>
      </c>
      <c r="H216" s="15">
        <v>6460.9000000000005</v>
      </c>
      <c r="I216" s="15">
        <v>7753.0800000000008</v>
      </c>
      <c r="J216" s="15">
        <v>9045.26</v>
      </c>
      <c r="K216" s="15">
        <v>10337.44</v>
      </c>
      <c r="L216" s="15">
        <v>11629.62</v>
      </c>
      <c r="M216" s="15">
        <v>12921.800000000001</v>
      </c>
      <c r="N216" s="15">
        <v>14213.980000000001</v>
      </c>
      <c r="O216" s="15">
        <v>15506.160000000002</v>
      </c>
    </row>
    <row r="217" spans="2:15" x14ac:dyDescent="0.3">
      <c r="B217" s="50">
        <v>2390</v>
      </c>
      <c r="C217" s="49" t="s">
        <v>173</v>
      </c>
      <c r="D217" s="51">
        <f t="shared" ref="D217:O217" si="52">+SUM(D218:D224)</f>
        <v>0</v>
      </c>
      <c r="E217" s="51">
        <f t="shared" si="52"/>
        <v>0</v>
      </c>
      <c r="F217" s="51">
        <f t="shared" si="52"/>
        <v>0</v>
      </c>
      <c r="G217" s="51">
        <f t="shared" si="52"/>
        <v>0</v>
      </c>
      <c r="H217" s="51">
        <f t="shared" si="52"/>
        <v>0</v>
      </c>
      <c r="I217" s="51">
        <f t="shared" si="52"/>
        <v>0</v>
      </c>
      <c r="J217" s="51">
        <f t="shared" si="52"/>
        <v>0</v>
      </c>
      <c r="K217" s="51">
        <f t="shared" si="52"/>
        <v>0</v>
      </c>
      <c r="L217" s="51">
        <f t="shared" si="52"/>
        <v>0</v>
      </c>
      <c r="M217" s="51">
        <f t="shared" si="52"/>
        <v>0</v>
      </c>
      <c r="N217" s="51">
        <f t="shared" si="52"/>
        <v>0</v>
      </c>
      <c r="O217" s="51">
        <f t="shared" si="52"/>
        <v>0</v>
      </c>
    </row>
    <row r="218" spans="2:15" x14ac:dyDescent="0.3">
      <c r="B218" s="16">
        <v>239005</v>
      </c>
      <c r="C218" s="14" t="s">
        <v>174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</row>
    <row r="219" spans="2:15" x14ac:dyDescent="0.3">
      <c r="B219" s="16">
        <f>+B218+5</f>
        <v>239010</v>
      </c>
      <c r="C219" s="14" t="s">
        <v>175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</row>
    <row r="220" spans="2:15" x14ac:dyDescent="0.3">
      <c r="B220" s="16">
        <f>+B219+5</f>
        <v>239015</v>
      </c>
      <c r="C220" s="14" t="s">
        <v>176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</row>
    <row r="221" spans="2:15" x14ac:dyDescent="0.3">
      <c r="B221" s="16">
        <f>+B220+5</f>
        <v>239020</v>
      </c>
      <c r="C221" s="14" t="s">
        <v>353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</row>
    <row r="222" spans="2:15" x14ac:dyDescent="0.3">
      <c r="B222" s="16">
        <f>+B221+5</f>
        <v>239025</v>
      </c>
      <c r="C222" s="14" t="s">
        <v>177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</row>
    <row r="223" spans="2:15" x14ac:dyDescent="0.3">
      <c r="B223" s="16">
        <f>+B222+5</f>
        <v>239030</v>
      </c>
      <c r="C223" s="14" t="s">
        <v>178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</row>
    <row r="224" spans="2:15" x14ac:dyDescent="0.3">
      <c r="B224" s="16">
        <v>239090</v>
      </c>
      <c r="C224" s="14" t="s">
        <v>179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</row>
    <row r="225" spans="2:15" x14ac:dyDescent="0.3">
      <c r="B225" s="47">
        <v>24</v>
      </c>
      <c r="C225" s="46" t="s">
        <v>180</v>
      </c>
      <c r="D225" s="48">
        <f t="shared" ref="D225:O225" si="53">+D226+D227+D228+D229</f>
        <v>0</v>
      </c>
      <c r="E225" s="48">
        <f t="shared" si="53"/>
        <v>0</v>
      </c>
      <c r="F225" s="48">
        <f t="shared" si="53"/>
        <v>0</v>
      </c>
      <c r="G225" s="48">
        <f t="shared" si="53"/>
        <v>0</v>
      </c>
      <c r="H225" s="48">
        <f t="shared" si="53"/>
        <v>0</v>
      </c>
      <c r="I225" s="48">
        <f t="shared" si="53"/>
        <v>0</v>
      </c>
      <c r="J225" s="48">
        <f t="shared" si="53"/>
        <v>0</v>
      </c>
      <c r="K225" s="48">
        <f t="shared" si="53"/>
        <v>0</v>
      </c>
      <c r="L225" s="48">
        <f t="shared" si="53"/>
        <v>0</v>
      </c>
      <c r="M225" s="48">
        <f t="shared" si="53"/>
        <v>0</v>
      </c>
      <c r="N225" s="48">
        <f t="shared" si="53"/>
        <v>0</v>
      </c>
      <c r="O225" s="48">
        <f t="shared" si="53"/>
        <v>0</v>
      </c>
    </row>
    <row r="226" spans="2:15" x14ac:dyDescent="0.3">
      <c r="B226" s="50">
        <v>2401</v>
      </c>
      <c r="C226" s="49" t="s">
        <v>181</v>
      </c>
      <c r="D226" s="51">
        <v>0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</row>
    <row r="227" spans="2:15" ht="27.6" x14ac:dyDescent="0.3">
      <c r="B227" s="50">
        <f>+B226+1</f>
        <v>2402</v>
      </c>
      <c r="C227" s="49" t="s">
        <v>182</v>
      </c>
      <c r="D227" s="51">
        <v>0</v>
      </c>
      <c r="E227" s="51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</row>
    <row r="228" spans="2:15" ht="27.6" x14ac:dyDescent="0.3">
      <c r="B228" s="50">
        <f>+B227+1</f>
        <v>2403</v>
      </c>
      <c r="C228" s="49" t="s">
        <v>183</v>
      </c>
      <c r="D228" s="51">
        <v>0</v>
      </c>
      <c r="E228" s="51">
        <v>0</v>
      </c>
      <c r="F228" s="51">
        <v>0</v>
      </c>
      <c r="G228" s="51">
        <v>0</v>
      </c>
      <c r="H228" s="51">
        <v>0</v>
      </c>
      <c r="I228" s="51">
        <v>0</v>
      </c>
      <c r="J228" s="51">
        <v>0</v>
      </c>
      <c r="K228" s="51">
        <v>0</v>
      </c>
      <c r="L228" s="51">
        <v>0</v>
      </c>
      <c r="M228" s="51">
        <v>0</v>
      </c>
      <c r="N228" s="51">
        <v>0</v>
      </c>
      <c r="O228" s="51">
        <v>0</v>
      </c>
    </row>
    <row r="229" spans="2:15" x14ac:dyDescent="0.3">
      <c r="B229" s="50">
        <v>2490</v>
      </c>
      <c r="C229" s="49" t="s">
        <v>184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51">
        <v>0</v>
      </c>
      <c r="M229" s="51">
        <v>0</v>
      </c>
      <c r="N229" s="51">
        <v>0</v>
      </c>
      <c r="O229" s="51">
        <v>0</v>
      </c>
    </row>
    <row r="230" spans="2:15" x14ac:dyDescent="0.3">
      <c r="B230" s="47">
        <v>25</v>
      </c>
      <c r="C230" s="46" t="s">
        <v>185</v>
      </c>
      <c r="D230" s="48">
        <f t="shared" ref="D230:O230" si="54">+D231+D232+D233+D234+D235+D236+D237+D238</f>
        <v>9856.1533333333336</v>
      </c>
      <c r="E230" s="48">
        <f t="shared" si="54"/>
        <v>12063.373333333331</v>
      </c>
      <c r="F230" s="48">
        <f t="shared" si="54"/>
        <v>14270.593333333332</v>
      </c>
      <c r="G230" s="48">
        <f t="shared" si="54"/>
        <v>16477.813333333328</v>
      </c>
      <c r="H230" s="48">
        <f t="shared" si="54"/>
        <v>18685.033333333329</v>
      </c>
      <c r="I230" s="48">
        <f t="shared" si="54"/>
        <v>20892.253333333327</v>
      </c>
      <c r="J230" s="48">
        <f t="shared" si="54"/>
        <v>23099.473333333328</v>
      </c>
      <c r="K230" s="48">
        <f t="shared" si="54"/>
        <v>17706.693333333329</v>
      </c>
      <c r="L230" s="48">
        <f t="shared" si="54"/>
        <v>19913.91333333333</v>
      </c>
      <c r="M230" s="48">
        <f t="shared" si="54"/>
        <v>22121.133333333328</v>
      </c>
      <c r="N230" s="48">
        <f t="shared" si="54"/>
        <v>24328.353333333329</v>
      </c>
      <c r="O230" s="48">
        <f t="shared" si="54"/>
        <v>8248.94</v>
      </c>
    </row>
    <row r="231" spans="2:15" x14ac:dyDescent="0.3">
      <c r="B231" s="50">
        <v>2501</v>
      </c>
      <c r="C231" s="49" t="s">
        <v>186</v>
      </c>
      <c r="D231" s="51">
        <v>0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51">
        <v>0</v>
      </c>
      <c r="M231" s="51">
        <v>0</v>
      </c>
      <c r="N231" s="51">
        <v>0</v>
      </c>
      <c r="O231" s="51">
        <v>0</v>
      </c>
    </row>
    <row r="232" spans="2:15" x14ac:dyDescent="0.3">
      <c r="B232" s="50">
        <f t="shared" ref="B232:B237" si="55">+B231+1</f>
        <v>2502</v>
      </c>
      <c r="C232" s="49" t="s">
        <v>187</v>
      </c>
      <c r="D232" s="51">
        <v>3814.4333333333325</v>
      </c>
      <c r="E232" s="51">
        <v>6021.6533333333318</v>
      </c>
      <c r="F232" s="51">
        <v>8228.8733333333312</v>
      </c>
      <c r="G232" s="51">
        <v>10436.093333333331</v>
      </c>
      <c r="H232" s="51">
        <v>12643.31333333333</v>
      </c>
      <c r="I232" s="51">
        <v>14850.533333333329</v>
      </c>
      <c r="J232" s="51">
        <v>17057.75333333333</v>
      </c>
      <c r="K232" s="51">
        <v>11664.973333333332</v>
      </c>
      <c r="L232" s="51">
        <v>13872.193333333331</v>
      </c>
      <c r="M232" s="51">
        <v>16079.41333333333</v>
      </c>
      <c r="N232" s="51">
        <v>18286.633333333331</v>
      </c>
      <c r="O232" s="51">
        <v>2207.2199999999998</v>
      </c>
    </row>
    <row r="233" spans="2:15" x14ac:dyDescent="0.3">
      <c r="B233" s="50">
        <f t="shared" si="55"/>
        <v>2503</v>
      </c>
      <c r="C233" s="49" t="s">
        <v>188</v>
      </c>
      <c r="D233" s="51">
        <v>5905.94</v>
      </c>
      <c r="E233" s="51">
        <v>5905.94</v>
      </c>
      <c r="F233" s="51">
        <v>5905.94</v>
      </c>
      <c r="G233" s="51">
        <v>5905.94</v>
      </c>
      <c r="H233" s="51">
        <v>5905.94</v>
      </c>
      <c r="I233" s="51">
        <v>5905.94</v>
      </c>
      <c r="J233" s="51">
        <v>5905.94</v>
      </c>
      <c r="K233" s="51">
        <v>5905.94</v>
      </c>
      <c r="L233" s="51">
        <v>5905.94</v>
      </c>
      <c r="M233" s="51">
        <v>5905.94</v>
      </c>
      <c r="N233" s="51">
        <v>5905.94</v>
      </c>
      <c r="O233" s="51">
        <v>5905.94</v>
      </c>
    </row>
    <row r="234" spans="2:15" x14ac:dyDescent="0.3">
      <c r="B234" s="50">
        <f t="shared" si="55"/>
        <v>2504</v>
      </c>
      <c r="C234" s="49" t="s">
        <v>189</v>
      </c>
      <c r="D234" s="51">
        <v>135.78</v>
      </c>
      <c r="E234" s="51">
        <v>135.78</v>
      </c>
      <c r="F234" s="51">
        <v>135.78</v>
      </c>
      <c r="G234" s="51">
        <v>135.78</v>
      </c>
      <c r="H234" s="51">
        <v>135.78</v>
      </c>
      <c r="I234" s="51">
        <v>135.78</v>
      </c>
      <c r="J234" s="51">
        <v>135.78</v>
      </c>
      <c r="K234" s="51">
        <v>135.78</v>
      </c>
      <c r="L234" s="51">
        <v>135.78</v>
      </c>
      <c r="M234" s="51">
        <v>135.78</v>
      </c>
      <c r="N234" s="51">
        <v>135.78</v>
      </c>
      <c r="O234" s="51">
        <v>135.78</v>
      </c>
    </row>
    <row r="235" spans="2:15" x14ac:dyDescent="0.3">
      <c r="B235" s="50">
        <f t="shared" si="55"/>
        <v>2505</v>
      </c>
      <c r="C235" s="49" t="s">
        <v>190</v>
      </c>
      <c r="D235" s="51">
        <v>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</row>
    <row r="236" spans="2:15" x14ac:dyDescent="0.3">
      <c r="B236" s="50">
        <f t="shared" si="55"/>
        <v>2506</v>
      </c>
      <c r="C236" s="49" t="s">
        <v>191</v>
      </c>
      <c r="D236" s="51">
        <v>0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</row>
    <row r="237" spans="2:15" x14ac:dyDescent="0.3">
      <c r="B237" s="50">
        <f t="shared" si="55"/>
        <v>2507</v>
      </c>
      <c r="C237" s="49" t="s">
        <v>192</v>
      </c>
      <c r="D237" s="51">
        <v>0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</row>
    <row r="238" spans="2:15" x14ac:dyDescent="0.3">
      <c r="B238" s="50">
        <v>2590</v>
      </c>
      <c r="C238" s="49" t="s">
        <v>193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</row>
    <row r="239" spans="2:15" x14ac:dyDescent="0.3">
      <c r="B239" s="47">
        <v>29</v>
      </c>
      <c r="C239" s="46" t="s">
        <v>194</v>
      </c>
      <c r="D239" s="48">
        <f t="shared" ref="D239:O239" si="56">+D240+D246+D249+D250</f>
        <v>2396336.91</v>
      </c>
      <c r="E239" s="48">
        <f t="shared" si="56"/>
        <v>2396336.91</v>
      </c>
      <c r="F239" s="48">
        <f t="shared" si="56"/>
        <v>2396336.91</v>
      </c>
      <c r="G239" s="48">
        <f t="shared" si="56"/>
        <v>2396336.91</v>
      </c>
      <c r="H239" s="48">
        <f t="shared" si="56"/>
        <v>2396336.91</v>
      </c>
      <c r="I239" s="48">
        <f t="shared" si="56"/>
        <v>2396336.91</v>
      </c>
      <c r="J239" s="48">
        <f t="shared" si="56"/>
        <v>2396336.91</v>
      </c>
      <c r="K239" s="48">
        <f t="shared" si="56"/>
        <v>2396336.91</v>
      </c>
      <c r="L239" s="48">
        <f t="shared" si="56"/>
        <v>2396336.91</v>
      </c>
      <c r="M239" s="48">
        <f t="shared" si="56"/>
        <v>2396336.91</v>
      </c>
      <c r="N239" s="48">
        <f t="shared" si="56"/>
        <v>2396336.91</v>
      </c>
      <c r="O239" s="48">
        <f t="shared" si="56"/>
        <v>2396336.91</v>
      </c>
    </row>
    <row r="240" spans="2:15" x14ac:dyDescent="0.3">
      <c r="B240" s="50">
        <v>2901</v>
      </c>
      <c r="C240" s="49" t="s">
        <v>195</v>
      </c>
      <c r="D240" s="51">
        <f t="shared" ref="D240:O240" si="57">+SUM(D241:D245)</f>
        <v>0</v>
      </c>
      <c r="E240" s="51">
        <f t="shared" si="57"/>
        <v>0</v>
      </c>
      <c r="F240" s="51">
        <f t="shared" si="57"/>
        <v>0</v>
      </c>
      <c r="G240" s="51">
        <f t="shared" si="57"/>
        <v>0</v>
      </c>
      <c r="H240" s="51">
        <f t="shared" si="57"/>
        <v>0</v>
      </c>
      <c r="I240" s="51">
        <f t="shared" si="57"/>
        <v>0</v>
      </c>
      <c r="J240" s="51">
        <f t="shared" si="57"/>
        <v>0</v>
      </c>
      <c r="K240" s="51">
        <f t="shared" si="57"/>
        <v>0</v>
      </c>
      <c r="L240" s="51">
        <f t="shared" si="57"/>
        <v>0</v>
      </c>
      <c r="M240" s="51">
        <f t="shared" si="57"/>
        <v>0</v>
      </c>
      <c r="N240" s="51">
        <f t="shared" si="57"/>
        <v>0</v>
      </c>
      <c r="O240" s="51">
        <f t="shared" si="57"/>
        <v>0</v>
      </c>
    </row>
    <row r="241" spans="2:15" x14ac:dyDescent="0.3">
      <c r="B241" s="16">
        <v>290105</v>
      </c>
      <c r="C241" s="14" t="s">
        <v>196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</row>
    <row r="242" spans="2:15" x14ac:dyDescent="0.3">
      <c r="B242" s="16">
        <f>+B241+5</f>
        <v>290110</v>
      </c>
      <c r="C242" s="14" t="s">
        <v>197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</row>
    <row r="243" spans="2:15" ht="27.6" x14ac:dyDescent="0.3">
      <c r="B243" s="16">
        <v>290115</v>
      </c>
      <c r="C243" s="14" t="s">
        <v>198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</row>
    <row r="244" spans="2:15" x14ac:dyDescent="0.3">
      <c r="B244" s="16">
        <v>290120</v>
      </c>
      <c r="C244" s="14" t="s">
        <v>199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</row>
    <row r="245" spans="2:15" x14ac:dyDescent="0.3">
      <c r="B245" s="16">
        <v>290190</v>
      </c>
      <c r="C245" s="14" t="s">
        <v>83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</row>
    <row r="246" spans="2:15" ht="27.6" x14ac:dyDescent="0.3">
      <c r="B246" s="50">
        <v>2903</v>
      </c>
      <c r="C246" s="49" t="s">
        <v>200</v>
      </c>
      <c r="D246" s="51">
        <f t="shared" ref="D246:O246" si="58">+SUM(D247:D248)</f>
        <v>0</v>
      </c>
      <c r="E246" s="51">
        <f t="shared" si="58"/>
        <v>0</v>
      </c>
      <c r="F246" s="51">
        <f t="shared" si="58"/>
        <v>0</v>
      </c>
      <c r="G246" s="51">
        <f t="shared" si="58"/>
        <v>0</v>
      </c>
      <c r="H246" s="51">
        <f t="shared" si="58"/>
        <v>0</v>
      </c>
      <c r="I246" s="51">
        <f t="shared" si="58"/>
        <v>0</v>
      </c>
      <c r="J246" s="51">
        <f t="shared" si="58"/>
        <v>0</v>
      </c>
      <c r="K246" s="51">
        <f t="shared" si="58"/>
        <v>0</v>
      </c>
      <c r="L246" s="51">
        <f t="shared" si="58"/>
        <v>0</v>
      </c>
      <c r="M246" s="51">
        <f t="shared" si="58"/>
        <v>0</v>
      </c>
      <c r="N246" s="51">
        <f t="shared" si="58"/>
        <v>0</v>
      </c>
      <c r="O246" s="51">
        <f t="shared" si="58"/>
        <v>0</v>
      </c>
    </row>
    <row r="247" spans="2:15" x14ac:dyDescent="0.3">
      <c r="B247" s="16">
        <v>290305</v>
      </c>
      <c r="C247" s="14" t="s">
        <v>201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</row>
    <row r="248" spans="2:15" x14ac:dyDescent="0.3">
      <c r="B248" s="16">
        <f>+B247+5</f>
        <v>290310</v>
      </c>
      <c r="C248" s="14" t="s">
        <v>202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</row>
    <row r="249" spans="2:15" x14ac:dyDescent="0.3">
      <c r="B249" s="50">
        <v>2904</v>
      </c>
      <c r="C249" s="49" t="s">
        <v>203</v>
      </c>
      <c r="D249" s="51">
        <v>57818</v>
      </c>
      <c r="E249" s="51">
        <v>57818</v>
      </c>
      <c r="F249" s="51">
        <v>57818</v>
      </c>
      <c r="G249" s="51">
        <v>57818</v>
      </c>
      <c r="H249" s="51">
        <v>57818</v>
      </c>
      <c r="I249" s="51">
        <v>57818</v>
      </c>
      <c r="J249" s="51">
        <v>57818</v>
      </c>
      <c r="K249" s="51">
        <v>57818</v>
      </c>
      <c r="L249" s="51">
        <v>57818</v>
      </c>
      <c r="M249" s="51">
        <v>57818</v>
      </c>
      <c r="N249" s="51">
        <v>57818</v>
      </c>
      <c r="O249" s="51">
        <v>57818</v>
      </c>
    </row>
    <row r="250" spans="2:15" x14ac:dyDescent="0.3">
      <c r="B250" s="50">
        <v>2990</v>
      </c>
      <c r="C250" s="49" t="s">
        <v>144</v>
      </c>
      <c r="D250" s="51">
        <v>2338518.91</v>
      </c>
      <c r="E250" s="51">
        <v>2338518.91</v>
      </c>
      <c r="F250" s="51">
        <v>2338518.91</v>
      </c>
      <c r="G250" s="51">
        <v>2338518.91</v>
      </c>
      <c r="H250" s="51">
        <v>2338518.91</v>
      </c>
      <c r="I250" s="51">
        <v>2338518.91</v>
      </c>
      <c r="J250" s="51">
        <v>2338518.91</v>
      </c>
      <c r="K250" s="51">
        <v>2338518.91</v>
      </c>
      <c r="L250" s="51">
        <v>2338518.91</v>
      </c>
      <c r="M250" s="51">
        <v>2338518.91</v>
      </c>
      <c r="N250" s="51">
        <v>2338518.91</v>
      </c>
      <c r="O250" s="51">
        <v>2338518.91</v>
      </c>
    </row>
    <row r="251" spans="2:15" x14ac:dyDescent="0.3">
      <c r="B251" s="13">
        <v>299005</v>
      </c>
      <c r="C251" s="14" t="s">
        <v>204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</row>
    <row r="252" spans="2:15" x14ac:dyDescent="0.3">
      <c r="B252" s="13">
        <v>299090</v>
      </c>
      <c r="C252" s="14" t="s">
        <v>205</v>
      </c>
      <c r="D252" s="15">
        <v>2338518.91</v>
      </c>
      <c r="E252" s="15">
        <v>2338518.91</v>
      </c>
      <c r="F252" s="15">
        <v>2338518.91</v>
      </c>
      <c r="G252" s="15">
        <v>2338518.91</v>
      </c>
      <c r="H252" s="15">
        <v>2338518.91</v>
      </c>
      <c r="I252" s="15">
        <v>2338518.91</v>
      </c>
      <c r="J252" s="15">
        <v>2338518.91</v>
      </c>
      <c r="K252" s="15">
        <v>2338518.91</v>
      </c>
      <c r="L252" s="15">
        <v>2338518.91</v>
      </c>
      <c r="M252" s="15">
        <v>2338518.91</v>
      </c>
      <c r="N252" s="15">
        <v>2338518.91</v>
      </c>
      <c r="O252" s="15">
        <v>2338518.91</v>
      </c>
    </row>
    <row r="253" spans="2:15" x14ac:dyDescent="0.3">
      <c r="B253" s="11">
        <v>3</v>
      </c>
      <c r="C253" s="4" t="s">
        <v>206</v>
      </c>
      <c r="D253" s="12">
        <f t="shared" ref="D253:O253" si="59">+D254+D256+D259+D262</f>
        <v>160441.49077</v>
      </c>
      <c r="E253" s="12">
        <f t="shared" si="59"/>
        <v>320986.25931777782</v>
      </c>
      <c r="F253" s="12">
        <f t="shared" si="59"/>
        <v>481563.62283777783</v>
      </c>
      <c r="G253" s="12">
        <f t="shared" si="59"/>
        <v>642180.507468889</v>
      </c>
      <c r="H253" s="12">
        <f t="shared" si="59"/>
        <v>802797.39210000006</v>
      </c>
      <c r="I253" s="12">
        <f t="shared" si="59"/>
        <v>963433.05950888898</v>
      </c>
      <c r="J253" s="12">
        <f t="shared" si="59"/>
        <v>1124171.0383066668</v>
      </c>
      <c r="K253" s="12">
        <f t="shared" si="59"/>
        <v>1284920.0867711112</v>
      </c>
      <c r="L253" s="12">
        <f t="shared" si="59"/>
        <v>1445682.8841244446</v>
      </c>
      <c r="M253" s="12">
        <f t="shared" si="59"/>
        <v>1606515.6614777779</v>
      </c>
      <c r="N253" s="12">
        <f t="shared" si="59"/>
        <v>1767686.7485533333</v>
      </c>
      <c r="O253" s="12">
        <f t="shared" si="59"/>
        <v>1928936.2571399999</v>
      </c>
    </row>
    <row r="254" spans="2:15" x14ac:dyDescent="0.3">
      <c r="B254" s="47">
        <v>31</v>
      </c>
      <c r="C254" s="46" t="s">
        <v>207</v>
      </c>
      <c r="D254" s="48">
        <f t="shared" ref="D254:O254" si="60">+D255</f>
        <v>0</v>
      </c>
      <c r="E254" s="48">
        <f t="shared" si="60"/>
        <v>0</v>
      </c>
      <c r="F254" s="48">
        <f t="shared" si="60"/>
        <v>0</v>
      </c>
      <c r="G254" s="48">
        <f t="shared" si="60"/>
        <v>0</v>
      </c>
      <c r="H254" s="48">
        <f t="shared" si="60"/>
        <v>0</v>
      </c>
      <c r="I254" s="48">
        <f t="shared" si="60"/>
        <v>0</v>
      </c>
      <c r="J254" s="48">
        <f t="shared" si="60"/>
        <v>0</v>
      </c>
      <c r="K254" s="48">
        <f t="shared" si="60"/>
        <v>0</v>
      </c>
      <c r="L254" s="48">
        <f t="shared" si="60"/>
        <v>0</v>
      </c>
      <c r="M254" s="48">
        <f t="shared" si="60"/>
        <v>0</v>
      </c>
      <c r="N254" s="48">
        <f t="shared" si="60"/>
        <v>0</v>
      </c>
      <c r="O254" s="48">
        <f t="shared" si="60"/>
        <v>0</v>
      </c>
    </row>
    <row r="255" spans="2:15" x14ac:dyDescent="0.3">
      <c r="B255" s="50">
        <v>3101</v>
      </c>
      <c r="C255" s="49" t="s">
        <v>208</v>
      </c>
      <c r="D255" s="51">
        <v>0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0</v>
      </c>
      <c r="O255" s="51">
        <v>0</v>
      </c>
    </row>
    <row r="256" spans="2:15" x14ac:dyDescent="0.3">
      <c r="B256" s="47">
        <v>32</v>
      </c>
      <c r="C256" s="46" t="s">
        <v>209</v>
      </c>
      <c r="D256" s="48">
        <f t="shared" ref="D256:O256" si="61">+D257+D258</f>
        <v>0</v>
      </c>
      <c r="E256" s="48">
        <f t="shared" si="61"/>
        <v>0</v>
      </c>
      <c r="F256" s="48">
        <f t="shared" si="61"/>
        <v>0</v>
      </c>
      <c r="G256" s="48">
        <f t="shared" si="61"/>
        <v>0</v>
      </c>
      <c r="H256" s="48">
        <f t="shared" si="61"/>
        <v>0</v>
      </c>
      <c r="I256" s="48">
        <f t="shared" si="61"/>
        <v>0</v>
      </c>
      <c r="J256" s="48">
        <f t="shared" si="61"/>
        <v>0</v>
      </c>
      <c r="K256" s="48">
        <f t="shared" si="61"/>
        <v>0</v>
      </c>
      <c r="L256" s="48">
        <f t="shared" si="61"/>
        <v>0</v>
      </c>
      <c r="M256" s="48">
        <f t="shared" si="61"/>
        <v>0</v>
      </c>
      <c r="N256" s="48">
        <f t="shared" si="61"/>
        <v>0</v>
      </c>
      <c r="O256" s="48">
        <f t="shared" si="61"/>
        <v>0</v>
      </c>
    </row>
    <row r="257" spans="2:18" x14ac:dyDescent="0.3">
      <c r="B257" s="50">
        <v>3201</v>
      </c>
      <c r="C257" s="49" t="s">
        <v>210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</row>
    <row r="258" spans="2:18" x14ac:dyDescent="0.3">
      <c r="B258" s="50">
        <v>3202</v>
      </c>
      <c r="C258" s="49" t="s">
        <v>211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</row>
    <row r="259" spans="2:18" x14ac:dyDescent="0.3">
      <c r="B259" s="47">
        <v>33</v>
      </c>
      <c r="C259" s="46" t="s">
        <v>212</v>
      </c>
      <c r="D259" s="48">
        <f t="shared" ref="D259:O259" si="62">+D260+D261</f>
        <v>0</v>
      </c>
      <c r="E259" s="48">
        <f t="shared" si="62"/>
        <v>0</v>
      </c>
      <c r="F259" s="48">
        <f t="shared" si="62"/>
        <v>0</v>
      </c>
      <c r="G259" s="48">
        <f t="shared" si="62"/>
        <v>0</v>
      </c>
      <c r="H259" s="48">
        <f t="shared" si="62"/>
        <v>0</v>
      </c>
      <c r="I259" s="48">
        <f t="shared" si="62"/>
        <v>0</v>
      </c>
      <c r="J259" s="48">
        <f t="shared" si="62"/>
        <v>0</v>
      </c>
      <c r="K259" s="48">
        <f t="shared" si="62"/>
        <v>0</v>
      </c>
      <c r="L259" s="48">
        <f t="shared" si="62"/>
        <v>0</v>
      </c>
      <c r="M259" s="48">
        <f t="shared" si="62"/>
        <v>0</v>
      </c>
      <c r="N259" s="48">
        <f t="shared" si="62"/>
        <v>0</v>
      </c>
      <c r="O259" s="48">
        <f t="shared" si="62"/>
        <v>0</v>
      </c>
    </row>
    <row r="260" spans="2:18" x14ac:dyDescent="0.3">
      <c r="B260" s="50">
        <v>3301</v>
      </c>
      <c r="C260" s="49" t="s">
        <v>213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</row>
    <row r="261" spans="2:18" x14ac:dyDescent="0.3">
      <c r="B261" s="50">
        <v>3302</v>
      </c>
      <c r="C261" s="49" t="s">
        <v>156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</row>
    <row r="262" spans="2:18" x14ac:dyDescent="0.3">
      <c r="B262" s="47">
        <v>34</v>
      </c>
      <c r="C262" s="46" t="s">
        <v>214</v>
      </c>
      <c r="D262" s="48">
        <f t="shared" ref="D262:O262" si="63">+D263+D264+D265+D266</f>
        <v>160441.49077</v>
      </c>
      <c r="E262" s="48">
        <f t="shared" si="63"/>
        <v>320986.25931777782</v>
      </c>
      <c r="F262" s="48">
        <f t="shared" si="63"/>
        <v>481563.62283777783</v>
      </c>
      <c r="G262" s="48">
        <f t="shared" si="63"/>
        <v>642180.507468889</v>
      </c>
      <c r="H262" s="48">
        <f t="shared" si="63"/>
        <v>802797.39210000006</v>
      </c>
      <c r="I262" s="48">
        <f t="shared" si="63"/>
        <v>963433.05950888898</v>
      </c>
      <c r="J262" s="48">
        <f t="shared" si="63"/>
        <v>1124171.0383066668</v>
      </c>
      <c r="K262" s="48">
        <f t="shared" si="63"/>
        <v>1284920.0867711112</v>
      </c>
      <c r="L262" s="48">
        <f t="shared" si="63"/>
        <v>1445682.8841244446</v>
      </c>
      <c r="M262" s="48">
        <f t="shared" si="63"/>
        <v>1606515.6614777779</v>
      </c>
      <c r="N262" s="48">
        <f t="shared" si="63"/>
        <v>1767686.7485533333</v>
      </c>
      <c r="O262" s="48">
        <f t="shared" si="63"/>
        <v>1928936.2571399999</v>
      </c>
    </row>
    <row r="263" spans="2:18" x14ac:dyDescent="0.3">
      <c r="B263" s="50">
        <v>3401</v>
      </c>
      <c r="C263" s="49" t="s">
        <v>215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Q263" s="6"/>
      <c r="R263" s="45"/>
    </row>
    <row r="264" spans="2:18" x14ac:dyDescent="0.3">
      <c r="B264" s="50">
        <f>+B263+1</f>
        <v>3402</v>
      </c>
      <c r="C264" s="49" t="s">
        <v>216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R264" s="6"/>
    </row>
    <row r="265" spans="2:18" x14ac:dyDescent="0.3">
      <c r="B265" s="50">
        <f>+B264+1</f>
        <v>3403</v>
      </c>
      <c r="C265" s="49" t="s">
        <v>217</v>
      </c>
      <c r="D265" s="51">
        <v>160441.49077</v>
      </c>
      <c r="E265" s="51">
        <v>320986.25931777782</v>
      </c>
      <c r="F265" s="51">
        <v>481563.62283777783</v>
      </c>
      <c r="G265" s="51">
        <v>642180.507468889</v>
      </c>
      <c r="H265" s="51">
        <v>802797.39210000006</v>
      </c>
      <c r="I265" s="51">
        <v>963433.05950888898</v>
      </c>
      <c r="J265" s="51">
        <v>1124171.0383066668</v>
      </c>
      <c r="K265" s="51">
        <v>1284920.0867711112</v>
      </c>
      <c r="L265" s="51">
        <v>1445682.8841244446</v>
      </c>
      <c r="M265" s="51">
        <v>1606515.6614777779</v>
      </c>
      <c r="N265" s="51">
        <v>1767686.7485533333</v>
      </c>
      <c r="O265" s="51">
        <v>1928936.2571399999</v>
      </c>
    </row>
    <row r="266" spans="2:18" x14ac:dyDescent="0.3">
      <c r="B266" s="50">
        <f>+B265+1</f>
        <v>3404</v>
      </c>
      <c r="C266" s="49" t="s">
        <v>218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</row>
    <row r="267" spans="2:18" x14ac:dyDescent="0.3">
      <c r="B267" s="11" t="s">
        <v>219</v>
      </c>
      <c r="C267" s="4" t="s">
        <v>220</v>
      </c>
      <c r="D267" s="12">
        <f t="shared" ref="D267:O267" si="64">+D178+D253</f>
        <v>64180679.634103328</v>
      </c>
      <c r="E267" s="12">
        <f t="shared" si="64"/>
        <v>62621264.382651113</v>
      </c>
      <c r="F267" s="12">
        <f t="shared" si="64"/>
        <v>62785341.1461711</v>
      </c>
      <c r="G267" s="12">
        <f t="shared" si="64"/>
        <v>62949457.430802219</v>
      </c>
      <c r="H267" s="12">
        <f t="shared" si="64"/>
        <v>63113573.715433322</v>
      </c>
      <c r="I267" s="12">
        <f t="shared" si="64"/>
        <v>63277708.782842219</v>
      </c>
      <c r="J267" s="12">
        <f t="shared" si="64"/>
        <v>63441946.161640003</v>
      </c>
      <c r="K267" s="12">
        <f t="shared" si="64"/>
        <v>63598594.610104434</v>
      </c>
      <c r="L267" s="12">
        <f t="shared" si="64"/>
        <v>63762856.807457775</v>
      </c>
      <c r="M267" s="12">
        <f t="shared" si="64"/>
        <v>63927188.984811112</v>
      </c>
      <c r="N267" s="12">
        <f t="shared" si="64"/>
        <v>64091859.471886665</v>
      </c>
      <c r="O267" s="12">
        <f t="shared" si="64"/>
        <v>64238321.747139998</v>
      </c>
    </row>
    <row r="268" spans="2:18" x14ac:dyDescent="0.3"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2:18" hidden="1" x14ac:dyDescent="0.3">
      <c r="B269" s="11">
        <v>1</v>
      </c>
      <c r="C269" s="4" t="s">
        <v>4</v>
      </c>
      <c r="D269" s="12">
        <f>+D4</f>
        <v>64180679.634103335</v>
      </c>
      <c r="E269" s="12">
        <f t="shared" ref="E269:O269" si="65">+E4</f>
        <v>62621264.382651113</v>
      </c>
      <c r="F269" s="12">
        <f t="shared" si="65"/>
        <v>62785341.1461711</v>
      </c>
      <c r="G269" s="12">
        <f t="shared" si="65"/>
        <v>62949457.430802219</v>
      </c>
      <c r="H269" s="12">
        <f t="shared" si="65"/>
        <v>63113573.715433322</v>
      </c>
      <c r="I269" s="12">
        <f t="shared" si="65"/>
        <v>63277708.782842219</v>
      </c>
      <c r="J269" s="12">
        <f t="shared" si="65"/>
        <v>63441946.161640003</v>
      </c>
      <c r="K269" s="12">
        <f t="shared" si="65"/>
        <v>63598594.610104442</v>
      </c>
      <c r="L269" s="12">
        <f t="shared" si="65"/>
        <v>63762856.807457775</v>
      </c>
      <c r="M269" s="12">
        <f t="shared" si="65"/>
        <v>63927188.984811112</v>
      </c>
      <c r="N269" s="12">
        <f t="shared" si="65"/>
        <v>64091859.471886672</v>
      </c>
      <c r="O269" s="12">
        <f t="shared" si="65"/>
        <v>64238321.747139998</v>
      </c>
    </row>
    <row r="270" spans="2:18" hidden="1" x14ac:dyDescent="0.3">
      <c r="B270" s="11">
        <v>2</v>
      </c>
      <c r="C270" s="4" t="s">
        <v>149</v>
      </c>
      <c r="D270" s="12">
        <f>+D178</f>
        <v>64020238.143333331</v>
      </c>
      <c r="E270" s="12">
        <f t="shared" ref="E270:O270" si="66">+E178</f>
        <v>62300278.123333335</v>
      </c>
      <c r="F270" s="12">
        <f t="shared" si="66"/>
        <v>62303777.523333326</v>
      </c>
      <c r="G270" s="12">
        <f t="shared" si="66"/>
        <v>62307276.923333332</v>
      </c>
      <c r="H270" s="12">
        <f t="shared" si="66"/>
        <v>62310776.323333323</v>
      </c>
      <c r="I270" s="12">
        <f t="shared" si="66"/>
        <v>62314275.723333329</v>
      </c>
      <c r="J270" s="12">
        <f t="shared" si="66"/>
        <v>62317775.123333335</v>
      </c>
      <c r="K270" s="12">
        <f t="shared" si="66"/>
        <v>62313674.523333326</v>
      </c>
      <c r="L270" s="12">
        <f t="shared" si="66"/>
        <v>62317173.923333332</v>
      </c>
      <c r="M270" s="12">
        <f t="shared" si="66"/>
        <v>62320673.323333338</v>
      </c>
      <c r="N270" s="12">
        <f t="shared" si="66"/>
        <v>62324172.723333329</v>
      </c>
      <c r="O270" s="12">
        <f t="shared" si="66"/>
        <v>62309385.489999995</v>
      </c>
    </row>
    <row r="271" spans="2:18" hidden="1" x14ac:dyDescent="0.3">
      <c r="B271" s="11">
        <v>3</v>
      </c>
      <c r="C271" s="4" t="s">
        <v>206</v>
      </c>
      <c r="D271" s="12">
        <f>+D253</f>
        <v>160441.49077</v>
      </c>
      <c r="E271" s="12">
        <f t="shared" ref="E271:O271" si="67">+E253</f>
        <v>320986.25931777782</v>
      </c>
      <c r="F271" s="12">
        <f t="shared" si="67"/>
        <v>481563.62283777783</v>
      </c>
      <c r="G271" s="12">
        <f t="shared" si="67"/>
        <v>642180.507468889</v>
      </c>
      <c r="H271" s="12">
        <f t="shared" si="67"/>
        <v>802797.39210000006</v>
      </c>
      <c r="I271" s="12">
        <f t="shared" si="67"/>
        <v>963433.05950888898</v>
      </c>
      <c r="J271" s="12">
        <f t="shared" si="67"/>
        <v>1124171.0383066668</v>
      </c>
      <c r="K271" s="12">
        <f t="shared" si="67"/>
        <v>1284920.0867711112</v>
      </c>
      <c r="L271" s="12">
        <f t="shared" si="67"/>
        <v>1445682.8841244446</v>
      </c>
      <c r="M271" s="12">
        <f t="shared" si="67"/>
        <v>1606515.6614777779</v>
      </c>
      <c r="N271" s="12">
        <f t="shared" si="67"/>
        <v>1767686.7485533333</v>
      </c>
      <c r="O271" s="12">
        <f t="shared" si="67"/>
        <v>1928936.2571399999</v>
      </c>
    </row>
    <row r="272" spans="2:18" hidden="1" x14ac:dyDescent="0.3">
      <c r="B272" s="11" t="s">
        <v>219</v>
      </c>
      <c r="C272" s="4" t="s">
        <v>220</v>
      </c>
      <c r="D272" s="12">
        <f>+D270+D271</f>
        <v>64180679.634103328</v>
      </c>
      <c r="E272" s="12">
        <f t="shared" ref="E272:O272" si="68">+E270+E271</f>
        <v>62621264.382651113</v>
      </c>
      <c r="F272" s="12">
        <f t="shared" si="68"/>
        <v>62785341.1461711</v>
      </c>
      <c r="G272" s="12">
        <f t="shared" si="68"/>
        <v>62949457.430802219</v>
      </c>
      <c r="H272" s="12">
        <f t="shared" si="68"/>
        <v>63113573.715433322</v>
      </c>
      <c r="I272" s="12">
        <f t="shared" si="68"/>
        <v>63277708.782842219</v>
      </c>
      <c r="J272" s="12">
        <f t="shared" si="68"/>
        <v>63441946.161640003</v>
      </c>
      <c r="K272" s="12">
        <f t="shared" si="68"/>
        <v>63598594.610104434</v>
      </c>
      <c r="L272" s="12">
        <f t="shared" si="68"/>
        <v>63762856.807457775</v>
      </c>
      <c r="M272" s="12">
        <f t="shared" si="68"/>
        <v>63927188.984811112</v>
      </c>
      <c r="N272" s="12">
        <f t="shared" si="68"/>
        <v>64091859.471886665</v>
      </c>
      <c r="O272" s="12">
        <f t="shared" si="68"/>
        <v>64238321.747139998</v>
      </c>
    </row>
    <row r="273" spans="2:15" hidden="1" x14ac:dyDescent="0.3">
      <c r="B273" s="22"/>
      <c r="C273" s="22"/>
      <c r="D273" s="23">
        <f>+D269-D272</f>
        <v>0</v>
      </c>
      <c r="E273" s="23">
        <f t="shared" ref="E273:O273" si="69">+E269-E272</f>
        <v>0</v>
      </c>
      <c r="F273" s="23">
        <f t="shared" si="69"/>
        <v>0</v>
      </c>
      <c r="G273" s="23">
        <f t="shared" si="69"/>
        <v>0</v>
      </c>
      <c r="H273" s="23">
        <f t="shared" si="69"/>
        <v>0</v>
      </c>
      <c r="I273" s="23">
        <f t="shared" si="69"/>
        <v>0</v>
      </c>
      <c r="J273" s="23">
        <f t="shared" si="69"/>
        <v>0</v>
      </c>
      <c r="K273" s="23">
        <f t="shared" si="69"/>
        <v>0</v>
      </c>
      <c r="L273" s="23">
        <f t="shared" si="69"/>
        <v>0</v>
      </c>
      <c r="M273" s="23">
        <f t="shared" si="69"/>
        <v>0</v>
      </c>
      <c r="N273" s="23">
        <f t="shared" si="69"/>
        <v>0</v>
      </c>
      <c r="O273" s="23">
        <f t="shared" si="69"/>
        <v>0</v>
      </c>
    </row>
    <row r="274" spans="2:15" x14ac:dyDescent="0.3"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2:15" x14ac:dyDescent="0.3"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2:15" x14ac:dyDescent="0.3"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2:15" x14ac:dyDescent="0.3"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2:15" x14ac:dyDescent="0.3"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2:15" x14ac:dyDescent="0.3">
      <c r="C279" s="24" t="s">
        <v>374</v>
      </c>
      <c r="H279" s="25"/>
      <c r="I279" s="26"/>
      <c r="J279" s="57" t="s">
        <v>375</v>
      </c>
      <c r="K279" s="57"/>
      <c r="L279" s="57"/>
      <c r="O279" s="6"/>
    </row>
    <row r="280" spans="2:15" x14ac:dyDescent="0.3">
      <c r="C280" s="24" t="s">
        <v>376</v>
      </c>
      <c r="H280" s="25"/>
      <c r="I280" s="25"/>
      <c r="J280" s="57" t="s">
        <v>377</v>
      </c>
      <c r="K280" s="57"/>
      <c r="L280" s="57"/>
      <c r="O280" s="6"/>
    </row>
  </sheetData>
  <mergeCells count="4">
    <mergeCell ref="B1:O1"/>
    <mergeCell ref="B2:O2"/>
    <mergeCell ref="J279:L279"/>
    <mergeCell ref="J280:L280"/>
  </mergeCells>
  <printOptions horizontalCentered="1"/>
  <pageMargins left="0.31496062992125984" right="0.31496062992125984" top="0.74803149606299213" bottom="0.74803149606299213" header="0.31496062992125984" footer="0.31496062992125984"/>
  <pageSetup scale="55" orientation="landscape" r:id="rId1"/>
  <headerFooter>
    <oddHeader>&amp;L
                  &amp;G</oddHeader>
    <oddFooter>Página &amp;P</oddFooter>
  </headerFooter>
  <ignoredErrors>
    <ignoredError sqref="D246:O246 D115:O115 D9:O9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207"/>
  <sheetViews>
    <sheetView tabSelected="1" zoomScale="85" zoomScaleNormal="85" workbookViewId="0">
      <pane ySplit="3" topLeftCell="A193" activePane="bottomLeft" state="frozen"/>
      <selection pane="bottomLeft" activeCell="F210" sqref="F210"/>
    </sheetView>
  </sheetViews>
  <sheetFormatPr baseColWidth="10" defaultColWidth="11.44140625" defaultRowHeight="13.8" x14ac:dyDescent="0.3"/>
  <cols>
    <col min="1" max="1" width="5.77734375" style="1" customWidth="1"/>
    <col min="2" max="2" width="9.33203125" style="1" bestFit="1" customWidth="1"/>
    <col min="3" max="3" width="57.6640625" style="1" bestFit="1" customWidth="1"/>
    <col min="4" max="15" width="11.88671875" style="42" bestFit="1" customWidth="1"/>
    <col min="16" max="16" width="13.33203125" style="42" bestFit="1" customWidth="1"/>
    <col min="17" max="17" width="10.44140625" style="1" bestFit="1" customWidth="1"/>
    <col min="18" max="19" width="14.33203125" style="1" bestFit="1" customWidth="1"/>
    <col min="20" max="20" width="11.44140625" style="1"/>
    <col min="21" max="21" width="6.33203125" style="1" bestFit="1" customWidth="1"/>
    <col min="22" max="16384" width="11.44140625" style="1"/>
  </cols>
  <sheetData>
    <row r="1" spans="2:19" ht="14.4" x14ac:dyDescent="0.3">
      <c r="B1" s="56" t="s">
        <v>359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2:19" ht="14.4" x14ac:dyDescent="0.3">
      <c r="B2" s="56" t="s">
        <v>382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9" s="3" customFormat="1" x14ac:dyDescent="0.3">
      <c r="B3" s="2" t="s">
        <v>360</v>
      </c>
      <c r="C3" s="2" t="s">
        <v>348</v>
      </c>
      <c r="D3" s="34" t="s">
        <v>361</v>
      </c>
      <c r="E3" s="34" t="s">
        <v>362</v>
      </c>
      <c r="F3" s="34" t="s">
        <v>363</v>
      </c>
      <c r="G3" s="34" t="s">
        <v>364</v>
      </c>
      <c r="H3" s="34" t="s">
        <v>365</v>
      </c>
      <c r="I3" s="34" t="s">
        <v>366</v>
      </c>
      <c r="J3" s="34" t="s">
        <v>367</v>
      </c>
      <c r="K3" s="34" t="s">
        <v>368</v>
      </c>
      <c r="L3" s="34" t="s">
        <v>369</v>
      </c>
      <c r="M3" s="34" t="s">
        <v>370</v>
      </c>
      <c r="N3" s="34" t="s">
        <v>371</v>
      </c>
      <c r="O3" s="35" t="s">
        <v>372</v>
      </c>
      <c r="P3" s="35" t="s">
        <v>358</v>
      </c>
    </row>
    <row r="4" spans="2:19" x14ac:dyDescent="0.3">
      <c r="B4" s="11">
        <v>4</v>
      </c>
      <c r="C4" s="4" t="s">
        <v>221</v>
      </c>
      <c r="D4" s="36">
        <f>+D5+D36+D48+D86+D95+D100+D139</f>
        <v>255907.40256333331</v>
      </c>
      <c r="E4" s="36">
        <f t="shared" ref="E4:O4" si="0">+E5+E36+E48+E86+E95+E100+E139</f>
        <v>255804.12478555553</v>
      </c>
      <c r="F4" s="36">
        <f t="shared" si="0"/>
        <v>255771.52981333333</v>
      </c>
      <c r="G4" s="36">
        <f t="shared" si="0"/>
        <v>255732.0087022222</v>
      </c>
      <c r="H4" s="36">
        <f t="shared" si="0"/>
        <v>255732.0087022222</v>
      </c>
      <c r="I4" s="36">
        <f t="shared" si="0"/>
        <v>255713.22592444441</v>
      </c>
      <c r="J4" s="36">
        <f t="shared" si="0"/>
        <v>255610.91453555555</v>
      </c>
      <c r="K4" s="36">
        <f t="shared" si="0"/>
        <v>255599.84486888887</v>
      </c>
      <c r="L4" s="36">
        <f t="shared" si="0"/>
        <v>255586.09597999998</v>
      </c>
      <c r="M4" s="36">
        <f t="shared" si="0"/>
        <v>255516.11597999997</v>
      </c>
      <c r="N4" s="36">
        <f t="shared" si="0"/>
        <v>255177.80625777776</v>
      </c>
      <c r="O4" s="36">
        <f t="shared" si="0"/>
        <v>255099.38474666665</v>
      </c>
      <c r="P4" s="36">
        <f>+SUM(D4:O4)</f>
        <v>3067250.4628599994</v>
      </c>
      <c r="Q4" s="27"/>
      <c r="R4" s="6"/>
      <c r="S4" s="7"/>
    </row>
    <row r="5" spans="2:19" x14ac:dyDescent="0.3">
      <c r="B5" s="28">
        <v>41</v>
      </c>
      <c r="C5" s="46" t="s">
        <v>222</v>
      </c>
      <c r="D5" s="37">
        <f>D6+D13+D20+D25+D29</f>
        <v>0</v>
      </c>
      <c r="E5" s="37">
        <f t="shared" ref="E5:O5" si="1">E6+E13+E20+E25+E29</f>
        <v>0</v>
      </c>
      <c r="F5" s="37">
        <f t="shared" si="1"/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>
        <f t="shared" si="1"/>
        <v>0</v>
      </c>
      <c r="N5" s="37">
        <f t="shared" si="1"/>
        <v>0</v>
      </c>
      <c r="O5" s="37">
        <f t="shared" si="1"/>
        <v>0</v>
      </c>
      <c r="P5" s="37">
        <f t="shared" ref="P5:P68" si="2">+SUM(D5:O5)</f>
        <v>0</v>
      </c>
      <c r="R5" s="6"/>
      <c r="S5" s="7"/>
    </row>
    <row r="6" spans="2:19" x14ac:dyDescent="0.3">
      <c r="B6" s="30">
        <v>4101</v>
      </c>
      <c r="C6" s="31" t="s">
        <v>223</v>
      </c>
      <c r="D6" s="38">
        <f>SUM(D7:D12)</f>
        <v>0</v>
      </c>
      <c r="E6" s="38">
        <f t="shared" ref="E6:O6" si="3">SUM(E7:E12)</f>
        <v>0</v>
      </c>
      <c r="F6" s="38">
        <f t="shared" si="3"/>
        <v>0</v>
      </c>
      <c r="G6" s="38">
        <f t="shared" si="3"/>
        <v>0</v>
      </c>
      <c r="H6" s="38">
        <f t="shared" si="3"/>
        <v>0</v>
      </c>
      <c r="I6" s="38">
        <f t="shared" si="3"/>
        <v>0</v>
      </c>
      <c r="J6" s="38">
        <f t="shared" si="3"/>
        <v>0</v>
      </c>
      <c r="K6" s="38">
        <f t="shared" si="3"/>
        <v>0</v>
      </c>
      <c r="L6" s="38">
        <f t="shared" si="3"/>
        <v>0</v>
      </c>
      <c r="M6" s="38">
        <f t="shared" si="3"/>
        <v>0</v>
      </c>
      <c r="N6" s="38">
        <f t="shared" si="3"/>
        <v>0</v>
      </c>
      <c r="O6" s="38">
        <f t="shared" si="3"/>
        <v>0</v>
      </c>
      <c r="P6" s="38">
        <f t="shared" si="2"/>
        <v>0</v>
      </c>
      <c r="R6" s="6"/>
      <c r="S6" s="7"/>
    </row>
    <row r="7" spans="2:19" x14ac:dyDescent="0.3">
      <c r="B7" s="17">
        <v>410105</v>
      </c>
      <c r="C7" s="5" t="s">
        <v>62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40">
        <f t="shared" si="2"/>
        <v>0</v>
      </c>
      <c r="R7" s="6"/>
      <c r="S7" s="7"/>
    </row>
    <row r="8" spans="2:19" x14ac:dyDescent="0.3">
      <c r="B8" s="17">
        <f>+B7+5</f>
        <v>410110</v>
      </c>
      <c r="C8" s="5" t="s">
        <v>63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40">
        <f t="shared" si="2"/>
        <v>0</v>
      </c>
      <c r="R8" s="6"/>
      <c r="S8" s="7"/>
    </row>
    <row r="9" spans="2:19" x14ac:dyDescent="0.3">
      <c r="B9" s="17">
        <f>+B8+5</f>
        <v>410115</v>
      </c>
      <c r="C9" s="5" t="s">
        <v>64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40">
        <f t="shared" si="2"/>
        <v>0</v>
      </c>
      <c r="R9" s="6"/>
      <c r="S9" s="7"/>
    </row>
    <row r="10" spans="2:19" x14ac:dyDescent="0.3">
      <c r="B10" s="17">
        <f>+B9+5</f>
        <v>410120</v>
      </c>
      <c r="C10" s="5" t="s">
        <v>65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40">
        <f t="shared" si="2"/>
        <v>0</v>
      </c>
      <c r="R10" s="6"/>
      <c r="S10" s="7"/>
    </row>
    <row r="11" spans="2:19" x14ac:dyDescent="0.3">
      <c r="B11" s="17">
        <f>+B10+5</f>
        <v>410125</v>
      </c>
      <c r="C11" s="5" t="s">
        <v>66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40">
        <f t="shared" si="2"/>
        <v>0</v>
      </c>
      <c r="R11" s="6"/>
      <c r="S11" s="7"/>
    </row>
    <row r="12" spans="2:19" x14ac:dyDescent="0.3">
      <c r="B12" s="17">
        <f>+B11+5</f>
        <v>410130</v>
      </c>
      <c r="C12" s="5" t="s">
        <v>67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f t="shared" si="2"/>
        <v>0</v>
      </c>
      <c r="R12" s="6"/>
      <c r="S12" s="7"/>
    </row>
    <row r="13" spans="2:19" x14ac:dyDescent="0.3">
      <c r="B13" s="30">
        <v>4102</v>
      </c>
      <c r="C13" s="49" t="s">
        <v>224</v>
      </c>
      <c r="D13" s="38">
        <f>SUM(D14:D19)</f>
        <v>0</v>
      </c>
      <c r="E13" s="38">
        <f t="shared" ref="E13:O13" si="4">SUM(E14:E19)</f>
        <v>0</v>
      </c>
      <c r="F13" s="38">
        <f t="shared" si="4"/>
        <v>0</v>
      </c>
      <c r="G13" s="38">
        <f t="shared" si="4"/>
        <v>0</v>
      </c>
      <c r="H13" s="38">
        <f t="shared" si="4"/>
        <v>0</v>
      </c>
      <c r="I13" s="38">
        <f t="shared" si="4"/>
        <v>0</v>
      </c>
      <c r="J13" s="38">
        <f t="shared" si="4"/>
        <v>0</v>
      </c>
      <c r="K13" s="38">
        <f t="shared" si="4"/>
        <v>0</v>
      </c>
      <c r="L13" s="38">
        <f t="shared" si="4"/>
        <v>0</v>
      </c>
      <c r="M13" s="38">
        <f t="shared" si="4"/>
        <v>0</v>
      </c>
      <c r="N13" s="38">
        <f t="shared" si="4"/>
        <v>0</v>
      </c>
      <c r="O13" s="38">
        <f t="shared" si="4"/>
        <v>0</v>
      </c>
      <c r="P13" s="38">
        <f t="shared" si="2"/>
        <v>0</v>
      </c>
      <c r="R13" s="6"/>
      <c r="S13" s="7"/>
    </row>
    <row r="14" spans="2:19" x14ac:dyDescent="0.3">
      <c r="B14" s="17">
        <v>410205</v>
      </c>
      <c r="C14" s="5" t="s">
        <v>62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40">
        <f t="shared" si="2"/>
        <v>0</v>
      </c>
      <c r="R14" s="6"/>
      <c r="S14" s="7"/>
    </row>
    <row r="15" spans="2:19" x14ac:dyDescent="0.3">
      <c r="B15" s="17">
        <f>+B14+5</f>
        <v>410210</v>
      </c>
      <c r="C15" s="5" t="s">
        <v>63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40">
        <f t="shared" si="2"/>
        <v>0</v>
      </c>
      <c r="R15" s="6"/>
      <c r="S15" s="7"/>
    </row>
    <row r="16" spans="2:19" x14ac:dyDescent="0.3">
      <c r="B16" s="17">
        <f>+B15+5</f>
        <v>410215</v>
      </c>
      <c r="C16" s="5" t="s">
        <v>64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40">
        <f t="shared" si="2"/>
        <v>0</v>
      </c>
      <c r="R16" s="6"/>
      <c r="S16" s="7"/>
    </row>
    <row r="17" spans="2:19" x14ac:dyDescent="0.3">
      <c r="B17" s="17">
        <f>+B16+5</f>
        <v>410220</v>
      </c>
      <c r="C17" s="5" t="s">
        <v>65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40">
        <f t="shared" si="2"/>
        <v>0</v>
      </c>
      <c r="R17" s="6"/>
      <c r="S17" s="7"/>
    </row>
    <row r="18" spans="2:19" x14ac:dyDescent="0.3">
      <c r="B18" s="17">
        <f>+B17+5</f>
        <v>410225</v>
      </c>
      <c r="C18" s="5" t="s">
        <v>66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40">
        <f t="shared" si="2"/>
        <v>0</v>
      </c>
      <c r="R18" s="6"/>
      <c r="S18" s="7"/>
    </row>
    <row r="19" spans="2:19" x14ac:dyDescent="0.3">
      <c r="B19" s="17">
        <f>+B18+5</f>
        <v>410230</v>
      </c>
      <c r="C19" s="5" t="s">
        <v>67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40">
        <f t="shared" si="2"/>
        <v>0</v>
      </c>
      <c r="R19" s="6"/>
      <c r="S19" s="7"/>
    </row>
    <row r="20" spans="2:19" x14ac:dyDescent="0.3">
      <c r="B20" s="30">
        <v>4103</v>
      </c>
      <c r="C20" s="31" t="s">
        <v>225</v>
      </c>
      <c r="D20" s="38">
        <f>SUM(D21:D24)</f>
        <v>0</v>
      </c>
      <c r="E20" s="38">
        <f t="shared" ref="E20:O20" si="5">SUM(E21:E24)</f>
        <v>0</v>
      </c>
      <c r="F20" s="38">
        <f t="shared" si="5"/>
        <v>0</v>
      </c>
      <c r="G20" s="38">
        <f t="shared" si="5"/>
        <v>0</v>
      </c>
      <c r="H20" s="38">
        <f t="shared" si="5"/>
        <v>0</v>
      </c>
      <c r="I20" s="38">
        <f t="shared" si="5"/>
        <v>0</v>
      </c>
      <c r="J20" s="38">
        <f t="shared" si="5"/>
        <v>0</v>
      </c>
      <c r="K20" s="38">
        <f t="shared" si="5"/>
        <v>0</v>
      </c>
      <c r="L20" s="38">
        <f t="shared" si="5"/>
        <v>0</v>
      </c>
      <c r="M20" s="38">
        <f t="shared" si="5"/>
        <v>0</v>
      </c>
      <c r="N20" s="38">
        <f t="shared" si="5"/>
        <v>0</v>
      </c>
      <c r="O20" s="38">
        <f t="shared" si="5"/>
        <v>0</v>
      </c>
      <c r="P20" s="38">
        <f t="shared" si="2"/>
        <v>0</v>
      </c>
      <c r="R20" s="6"/>
      <c r="S20" s="7"/>
    </row>
    <row r="21" spans="2:19" x14ac:dyDescent="0.3">
      <c r="B21" s="17">
        <v>410305</v>
      </c>
      <c r="C21" s="5" t="s">
        <v>226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40">
        <f t="shared" si="2"/>
        <v>0</v>
      </c>
      <c r="R21" s="6"/>
      <c r="S21" s="7"/>
    </row>
    <row r="22" spans="2:19" x14ac:dyDescent="0.3">
      <c r="B22" s="17">
        <f>+B21+5</f>
        <v>410310</v>
      </c>
      <c r="C22" s="5" t="s">
        <v>227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40">
        <f t="shared" si="2"/>
        <v>0</v>
      </c>
      <c r="R22" s="6"/>
      <c r="S22" s="7"/>
    </row>
    <row r="23" spans="2:19" x14ac:dyDescent="0.3">
      <c r="B23" s="17">
        <f>+B22+5</f>
        <v>410315</v>
      </c>
      <c r="C23" s="5" t="s">
        <v>228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40">
        <f t="shared" si="2"/>
        <v>0</v>
      </c>
      <c r="R23" s="6"/>
      <c r="S23" s="7"/>
    </row>
    <row r="24" spans="2:19" x14ac:dyDescent="0.3">
      <c r="B24" s="17">
        <f>+B23+5</f>
        <v>410320</v>
      </c>
      <c r="C24" s="5" t="s">
        <v>229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40">
        <f t="shared" si="2"/>
        <v>0</v>
      </c>
      <c r="R24" s="6"/>
      <c r="S24" s="7"/>
    </row>
    <row r="25" spans="2:19" x14ac:dyDescent="0.3">
      <c r="B25" s="30">
        <v>4104</v>
      </c>
      <c r="C25" s="31" t="s">
        <v>230</v>
      </c>
      <c r="D25" s="38">
        <f>+SUM(D26:D28)</f>
        <v>0</v>
      </c>
      <c r="E25" s="38">
        <f t="shared" ref="E25:O25" si="6">+SUM(E26:E28)</f>
        <v>0</v>
      </c>
      <c r="F25" s="38">
        <f t="shared" si="6"/>
        <v>0</v>
      </c>
      <c r="G25" s="38">
        <f t="shared" si="6"/>
        <v>0</v>
      </c>
      <c r="H25" s="38">
        <f t="shared" si="6"/>
        <v>0</v>
      </c>
      <c r="I25" s="38">
        <f t="shared" si="6"/>
        <v>0</v>
      </c>
      <c r="J25" s="38">
        <f t="shared" si="6"/>
        <v>0</v>
      </c>
      <c r="K25" s="38">
        <f t="shared" si="6"/>
        <v>0</v>
      </c>
      <c r="L25" s="38">
        <f t="shared" si="6"/>
        <v>0</v>
      </c>
      <c r="M25" s="38">
        <f t="shared" si="6"/>
        <v>0</v>
      </c>
      <c r="N25" s="38">
        <f t="shared" si="6"/>
        <v>0</v>
      </c>
      <c r="O25" s="38">
        <f t="shared" si="6"/>
        <v>0</v>
      </c>
      <c r="P25" s="38">
        <f t="shared" si="2"/>
        <v>0</v>
      </c>
      <c r="R25" s="6"/>
      <c r="S25" s="7"/>
    </row>
    <row r="26" spans="2:19" x14ac:dyDescent="0.3">
      <c r="B26" s="17">
        <v>410405</v>
      </c>
      <c r="C26" s="5" t="s">
        <v>231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40">
        <f t="shared" si="2"/>
        <v>0</v>
      </c>
      <c r="R26" s="6"/>
      <c r="S26" s="7"/>
    </row>
    <row r="27" spans="2:19" x14ac:dyDescent="0.3">
      <c r="B27" s="17">
        <f>+B26+5</f>
        <v>410410</v>
      </c>
      <c r="C27" s="5" t="s">
        <v>232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40">
        <f t="shared" si="2"/>
        <v>0</v>
      </c>
      <c r="R27" s="6"/>
      <c r="S27" s="7"/>
    </row>
    <row r="28" spans="2:19" x14ac:dyDescent="0.3">
      <c r="B28" s="17">
        <f>+B27+5</f>
        <v>410415</v>
      </c>
      <c r="C28" s="5" t="s">
        <v>233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f t="shared" si="2"/>
        <v>0</v>
      </c>
      <c r="R28" s="6"/>
      <c r="S28" s="7"/>
    </row>
    <row r="29" spans="2:19" x14ac:dyDescent="0.3">
      <c r="B29" s="30">
        <v>4105</v>
      </c>
      <c r="C29" s="31" t="s">
        <v>234</v>
      </c>
      <c r="D29" s="38">
        <f>+SUM(D30:D35)</f>
        <v>0</v>
      </c>
      <c r="E29" s="38">
        <f t="shared" ref="E29:O29" si="7">+SUM(E30:E35)</f>
        <v>0</v>
      </c>
      <c r="F29" s="38">
        <f t="shared" si="7"/>
        <v>0</v>
      </c>
      <c r="G29" s="38">
        <f t="shared" si="7"/>
        <v>0</v>
      </c>
      <c r="H29" s="38">
        <f t="shared" si="7"/>
        <v>0</v>
      </c>
      <c r="I29" s="38">
        <f t="shared" si="7"/>
        <v>0</v>
      </c>
      <c r="J29" s="38">
        <f t="shared" si="7"/>
        <v>0</v>
      </c>
      <c r="K29" s="38">
        <f t="shared" si="7"/>
        <v>0</v>
      </c>
      <c r="L29" s="38">
        <f t="shared" si="7"/>
        <v>0</v>
      </c>
      <c r="M29" s="38">
        <f t="shared" si="7"/>
        <v>0</v>
      </c>
      <c r="N29" s="38">
        <f t="shared" si="7"/>
        <v>0</v>
      </c>
      <c r="O29" s="38">
        <f t="shared" si="7"/>
        <v>0</v>
      </c>
      <c r="P29" s="38">
        <f t="shared" si="2"/>
        <v>0</v>
      </c>
      <c r="R29" s="6"/>
      <c r="S29" s="7"/>
    </row>
    <row r="30" spans="2:19" x14ac:dyDescent="0.3">
      <c r="B30" s="17">
        <v>410505</v>
      </c>
      <c r="C30" s="5" t="s">
        <v>137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40">
        <f t="shared" si="2"/>
        <v>0</v>
      </c>
      <c r="R30" s="6"/>
      <c r="S30" s="7"/>
    </row>
    <row r="31" spans="2:19" x14ac:dyDescent="0.3">
      <c r="B31" s="17">
        <f>+B30+5</f>
        <v>410510</v>
      </c>
      <c r="C31" s="5" t="s">
        <v>138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40">
        <f t="shared" si="2"/>
        <v>0</v>
      </c>
      <c r="R31" s="6"/>
      <c r="S31" s="7"/>
    </row>
    <row r="32" spans="2:19" x14ac:dyDescent="0.3">
      <c r="B32" s="17">
        <f>+B31+5</f>
        <v>410515</v>
      </c>
      <c r="C32" s="5" t="s">
        <v>139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40">
        <f t="shared" si="2"/>
        <v>0</v>
      </c>
      <c r="R32" s="6"/>
      <c r="S32" s="7"/>
    </row>
    <row r="33" spans="2:19" x14ac:dyDescent="0.3">
      <c r="B33" s="17">
        <f>+B32+5</f>
        <v>410520</v>
      </c>
      <c r="C33" s="5" t="s">
        <v>140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40">
        <f t="shared" si="2"/>
        <v>0</v>
      </c>
      <c r="R33" s="6"/>
      <c r="S33" s="7"/>
    </row>
    <row r="34" spans="2:19" x14ac:dyDescent="0.3">
      <c r="B34" s="17">
        <f>+B33+5</f>
        <v>410525</v>
      </c>
      <c r="C34" s="5" t="s">
        <v>142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40">
        <f t="shared" si="2"/>
        <v>0</v>
      </c>
      <c r="R34" s="6"/>
      <c r="S34" s="7"/>
    </row>
    <row r="35" spans="2:19" x14ac:dyDescent="0.3">
      <c r="B35" s="17">
        <f>+B34+5</f>
        <v>410530</v>
      </c>
      <c r="C35" s="5" t="s">
        <v>143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40">
        <f t="shared" si="2"/>
        <v>0</v>
      </c>
      <c r="R35" s="6"/>
      <c r="S35" s="7"/>
    </row>
    <row r="36" spans="2:19" x14ac:dyDescent="0.3">
      <c r="B36" s="28">
        <v>43</v>
      </c>
      <c r="C36" s="29" t="s">
        <v>235</v>
      </c>
      <c r="D36" s="37">
        <f>D37</f>
        <v>27966.685446666663</v>
      </c>
      <c r="E36" s="37">
        <f t="shared" ref="E36:O36" si="8">E37</f>
        <v>27966.685446666663</v>
      </c>
      <c r="F36" s="37">
        <f t="shared" si="8"/>
        <v>27966.685446666663</v>
      </c>
      <c r="G36" s="37">
        <f t="shared" si="8"/>
        <v>27966.685446666663</v>
      </c>
      <c r="H36" s="37">
        <f t="shared" si="8"/>
        <v>27966.685446666663</v>
      </c>
      <c r="I36" s="37">
        <f t="shared" si="8"/>
        <v>27966.685446666663</v>
      </c>
      <c r="J36" s="37">
        <f t="shared" si="8"/>
        <v>27966.685446666663</v>
      </c>
      <c r="K36" s="37">
        <f t="shared" si="8"/>
        <v>27966.685446666663</v>
      </c>
      <c r="L36" s="37">
        <f t="shared" si="8"/>
        <v>27966.685446666663</v>
      </c>
      <c r="M36" s="37">
        <f t="shared" si="8"/>
        <v>27966.685446666663</v>
      </c>
      <c r="N36" s="37">
        <f t="shared" si="8"/>
        <v>27966.685446666663</v>
      </c>
      <c r="O36" s="37">
        <f t="shared" si="8"/>
        <v>27966.725446666664</v>
      </c>
      <c r="P36" s="37">
        <f t="shared" si="2"/>
        <v>335600.26535999996</v>
      </c>
      <c r="R36" s="6"/>
      <c r="S36" s="7"/>
    </row>
    <row r="37" spans="2:19" x14ac:dyDescent="0.3">
      <c r="B37" s="30">
        <v>4301</v>
      </c>
      <c r="C37" s="31" t="s">
        <v>236</v>
      </c>
      <c r="D37" s="38">
        <f>SUM(D38:D47)</f>
        <v>27966.685446666663</v>
      </c>
      <c r="E37" s="38">
        <f t="shared" ref="E37:O37" si="9">SUM(E38:E47)</f>
        <v>27966.685446666663</v>
      </c>
      <c r="F37" s="38">
        <f t="shared" si="9"/>
        <v>27966.685446666663</v>
      </c>
      <c r="G37" s="38">
        <f t="shared" si="9"/>
        <v>27966.685446666663</v>
      </c>
      <c r="H37" s="38">
        <f t="shared" si="9"/>
        <v>27966.685446666663</v>
      </c>
      <c r="I37" s="38">
        <f t="shared" si="9"/>
        <v>27966.685446666663</v>
      </c>
      <c r="J37" s="38">
        <f t="shared" si="9"/>
        <v>27966.685446666663</v>
      </c>
      <c r="K37" s="38">
        <f t="shared" si="9"/>
        <v>27966.685446666663</v>
      </c>
      <c r="L37" s="38">
        <f t="shared" si="9"/>
        <v>27966.685446666663</v>
      </c>
      <c r="M37" s="38">
        <f t="shared" si="9"/>
        <v>27966.685446666663</v>
      </c>
      <c r="N37" s="38">
        <f t="shared" si="9"/>
        <v>27966.685446666663</v>
      </c>
      <c r="O37" s="38">
        <f t="shared" si="9"/>
        <v>27966.725446666664</v>
      </c>
      <c r="P37" s="38">
        <f t="shared" si="2"/>
        <v>335600.26535999996</v>
      </c>
      <c r="R37" s="6"/>
      <c r="S37" s="7"/>
    </row>
    <row r="38" spans="2:19" x14ac:dyDescent="0.3">
      <c r="B38" s="17">
        <v>430105</v>
      </c>
      <c r="C38" s="5" t="s">
        <v>237</v>
      </c>
      <c r="D38" s="39">
        <v>19286.599999999999</v>
      </c>
      <c r="E38" s="39">
        <v>19286.599999999999</v>
      </c>
      <c r="F38" s="39">
        <v>19286.599999999999</v>
      </c>
      <c r="G38" s="39">
        <v>19286.599999999999</v>
      </c>
      <c r="H38" s="39">
        <v>19286.599999999999</v>
      </c>
      <c r="I38" s="39">
        <v>19286.599999999999</v>
      </c>
      <c r="J38" s="39">
        <v>19286.599999999999</v>
      </c>
      <c r="K38" s="39">
        <v>19286.599999999999</v>
      </c>
      <c r="L38" s="39">
        <v>19286.599999999999</v>
      </c>
      <c r="M38" s="39">
        <v>19286.599999999999</v>
      </c>
      <c r="N38" s="39">
        <v>19286.599999999999</v>
      </c>
      <c r="O38" s="39">
        <v>19286.599999999999</v>
      </c>
      <c r="P38" s="40">
        <f t="shared" si="2"/>
        <v>231439.20000000004</v>
      </c>
      <c r="R38" s="6"/>
      <c r="S38" s="7"/>
    </row>
    <row r="39" spans="2:19" x14ac:dyDescent="0.3">
      <c r="B39" s="17">
        <f t="shared" ref="B39:B46" si="10">+B38+5</f>
        <v>430110</v>
      </c>
      <c r="C39" s="5" t="s">
        <v>238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40">
        <f t="shared" si="2"/>
        <v>0</v>
      </c>
      <c r="R39" s="6"/>
      <c r="S39" s="7"/>
    </row>
    <row r="40" spans="2:19" x14ac:dyDescent="0.3">
      <c r="B40" s="17">
        <f t="shared" si="10"/>
        <v>430115</v>
      </c>
      <c r="C40" s="5" t="s">
        <v>239</v>
      </c>
      <c r="D40" s="39">
        <v>2207.2166666666662</v>
      </c>
      <c r="E40" s="39">
        <v>2207.2166666666662</v>
      </c>
      <c r="F40" s="39">
        <v>2207.2166666666662</v>
      </c>
      <c r="G40" s="39">
        <v>2207.2166666666662</v>
      </c>
      <c r="H40" s="39">
        <v>2207.2166666666662</v>
      </c>
      <c r="I40" s="39">
        <v>2207.2166666666662</v>
      </c>
      <c r="J40" s="39">
        <v>2207.2166666666662</v>
      </c>
      <c r="K40" s="39">
        <v>2207.2166666666662</v>
      </c>
      <c r="L40" s="39">
        <v>2207.2166666666662</v>
      </c>
      <c r="M40" s="39">
        <v>2207.2166666666662</v>
      </c>
      <c r="N40" s="39">
        <v>2207.2166666666662</v>
      </c>
      <c r="O40" s="39">
        <v>2207.2166666666662</v>
      </c>
      <c r="P40" s="40">
        <f t="shared" si="2"/>
        <v>26486.600000000002</v>
      </c>
      <c r="R40" s="6"/>
      <c r="S40" s="7"/>
    </row>
    <row r="41" spans="2:19" x14ac:dyDescent="0.3">
      <c r="B41" s="17">
        <f t="shared" si="10"/>
        <v>430120</v>
      </c>
      <c r="C41" s="5" t="s">
        <v>240</v>
      </c>
      <c r="D41" s="39">
        <v>2807.8649999999989</v>
      </c>
      <c r="E41" s="39">
        <v>2807.8649999999989</v>
      </c>
      <c r="F41" s="39">
        <v>2807.8649999999989</v>
      </c>
      <c r="G41" s="39">
        <v>2807.8649999999989</v>
      </c>
      <c r="H41" s="39">
        <v>2807.8649999999989</v>
      </c>
      <c r="I41" s="39">
        <v>2807.8649999999989</v>
      </c>
      <c r="J41" s="39">
        <v>2807.8649999999989</v>
      </c>
      <c r="K41" s="39">
        <v>2807.8649999999989</v>
      </c>
      <c r="L41" s="39">
        <v>2807.8649999999989</v>
      </c>
      <c r="M41" s="39">
        <v>2807.8649999999989</v>
      </c>
      <c r="N41" s="39">
        <v>2807.8649999999989</v>
      </c>
      <c r="O41" s="39">
        <v>2807.8649999999989</v>
      </c>
      <c r="P41" s="40">
        <f t="shared" si="2"/>
        <v>33694.379999999983</v>
      </c>
      <c r="R41" s="6"/>
      <c r="S41" s="7"/>
    </row>
    <row r="42" spans="2:19" x14ac:dyDescent="0.3">
      <c r="B42" s="17">
        <f t="shared" si="10"/>
        <v>430125</v>
      </c>
      <c r="C42" s="5" t="s">
        <v>241</v>
      </c>
      <c r="D42" s="39">
        <v>1356.6737799999999</v>
      </c>
      <c r="E42" s="39">
        <v>1356.6737799999999</v>
      </c>
      <c r="F42" s="39">
        <v>1356.6737799999999</v>
      </c>
      <c r="G42" s="39">
        <v>1356.6737799999999</v>
      </c>
      <c r="H42" s="39">
        <v>1356.6737799999999</v>
      </c>
      <c r="I42" s="39">
        <v>1356.6737799999999</v>
      </c>
      <c r="J42" s="39">
        <v>1356.6737799999999</v>
      </c>
      <c r="K42" s="39">
        <v>1356.6737799999999</v>
      </c>
      <c r="L42" s="39">
        <v>1356.6737799999999</v>
      </c>
      <c r="M42" s="39">
        <v>1356.6737799999999</v>
      </c>
      <c r="N42" s="39">
        <v>1356.6737799999999</v>
      </c>
      <c r="O42" s="39">
        <v>1356.6737799999999</v>
      </c>
      <c r="P42" s="40">
        <f t="shared" si="2"/>
        <v>16280.085359999995</v>
      </c>
      <c r="R42" s="6"/>
      <c r="S42" s="7"/>
    </row>
    <row r="43" spans="2:19" x14ac:dyDescent="0.3">
      <c r="B43" s="17">
        <f t="shared" si="10"/>
        <v>430130</v>
      </c>
      <c r="C43" s="5" t="s">
        <v>242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40">
        <f t="shared" si="2"/>
        <v>0</v>
      </c>
      <c r="R43" s="6"/>
      <c r="S43" s="7"/>
    </row>
    <row r="44" spans="2:19" x14ac:dyDescent="0.3">
      <c r="B44" s="17">
        <f t="shared" si="10"/>
        <v>430135</v>
      </c>
      <c r="C44" s="5" t="s">
        <v>243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40">
        <f t="shared" si="2"/>
        <v>0</v>
      </c>
      <c r="R44" s="6"/>
      <c r="S44" s="7"/>
    </row>
    <row r="45" spans="2:19" x14ac:dyDescent="0.3">
      <c r="B45" s="17">
        <f t="shared" si="10"/>
        <v>430140</v>
      </c>
      <c r="C45" s="5" t="s">
        <v>244</v>
      </c>
      <c r="D45" s="39">
        <v>416.67</v>
      </c>
      <c r="E45" s="39">
        <v>416.67</v>
      </c>
      <c r="F45" s="39">
        <v>416.67</v>
      </c>
      <c r="G45" s="39">
        <v>416.67</v>
      </c>
      <c r="H45" s="39">
        <v>416.67</v>
      </c>
      <c r="I45" s="39">
        <v>416.67</v>
      </c>
      <c r="J45" s="39">
        <v>416.67</v>
      </c>
      <c r="K45" s="39">
        <v>416.67</v>
      </c>
      <c r="L45" s="39">
        <v>416.67</v>
      </c>
      <c r="M45" s="39">
        <v>416.67</v>
      </c>
      <c r="N45" s="39">
        <v>416.67</v>
      </c>
      <c r="O45" s="39">
        <v>416.63</v>
      </c>
      <c r="P45" s="40">
        <f t="shared" si="2"/>
        <v>5000</v>
      </c>
      <c r="R45" s="6"/>
      <c r="S45" s="7"/>
    </row>
    <row r="46" spans="2:19" x14ac:dyDescent="0.3">
      <c r="B46" s="17">
        <f t="shared" si="10"/>
        <v>430145</v>
      </c>
      <c r="C46" s="5" t="s">
        <v>245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40">
        <f t="shared" si="2"/>
        <v>0</v>
      </c>
      <c r="R46" s="6"/>
      <c r="S46" s="7"/>
    </row>
    <row r="47" spans="2:19" x14ac:dyDescent="0.3">
      <c r="B47" s="17">
        <v>430190</v>
      </c>
      <c r="C47" s="5" t="s">
        <v>83</v>
      </c>
      <c r="D47" s="39">
        <v>1891.6599999999999</v>
      </c>
      <c r="E47" s="39">
        <v>1891.6599999999999</v>
      </c>
      <c r="F47" s="39">
        <v>1891.6599999999999</v>
      </c>
      <c r="G47" s="39">
        <v>1891.6599999999999</v>
      </c>
      <c r="H47" s="39">
        <v>1891.6599999999999</v>
      </c>
      <c r="I47" s="39">
        <v>1891.6599999999999</v>
      </c>
      <c r="J47" s="39">
        <v>1891.6599999999999</v>
      </c>
      <c r="K47" s="39">
        <v>1891.6599999999999</v>
      </c>
      <c r="L47" s="39">
        <v>1891.6599999999999</v>
      </c>
      <c r="M47" s="39">
        <v>1891.6599999999999</v>
      </c>
      <c r="N47" s="39">
        <v>1891.6599999999999</v>
      </c>
      <c r="O47" s="39">
        <v>1891.7399999999998</v>
      </c>
      <c r="P47" s="40">
        <f t="shared" si="2"/>
        <v>22700</v>
      </c>
      <c r="R47" s="6"/>
      <c r="S47" s="7"/>
    </row>
    <row r="48" spans="2:19" x14ac:dyDescent="0.3">
      <c r="B48" s="28">
        <v>44</v>
      </c>
      <c r="C48" s="29" t="s">
        <v>246</v>
      </c>
      <c r="D48" s="37">
        <f>+D49+D57+D62+D68+D74+D79+D82</f>
        <v>31022.49666666667</v>
      </c>
      <c r="E48" s="37">
        <f t="shared" ref="E48:O48" si="11">+E49+E57+E62+E68+E74+E79+E82</f>
        <v>31022.49666666667</v>
      </c>
      <c r="F48" s="37">
        <f t="shared" si="11"/>
        <v>31022.49666666667</v>
      </c>
      <c r="G48" s="37">
        <f t="shared" si="11"/>
        <v>31022.49666666667</v>
      </c>
      <c r="H48" s="37">
        <f t="shared" si="11"/>
        <v>31022.49666666667</v>
      </c>
      <c r="I48" s="37">
        <f t="shared" si="11"/>
        <v>31022.49666666667</v>
      </c>
      <c r="J48" s="37">
        <f t="shared" si="11"/>
        <v>31022.49666666667</v>
      </c>
      <c r="K48" s="37">
        <f t="shared" si="11"/>
        <v>31022.49666666667</v>
      </c>
      <c r="L48" s="37">
        <f t="shared" si="11"/>
        <v>31022.49666666667</v>
      </c>
      <c r="M48" s="37">
        <f t="shared" si="11"/>
        <v>31022.49666666667</v>
      </c>
      <c r="N48" s="37">
        <f t="shared" si="11"/>
        <v>31022.49666666667</v>
      </c>
      <c r="O48" s="37">
        <f t="shared" si="11"/>
        <v>31022.536666666667</v>
      </c>
      <c r="P48" s="37">
        <f t="shared" si="2"/>
        <v>372270</v>
      </c>
      <c r="R48" s="6"/>
      <c r="S48" s="7"/>
    </row>
    <row r="49" spans="2:19" x14ac:dyDescent="0.3">
      <c r="B49" s="30">
        <v>4401</v>
      </c>
      <c r="C49" s="31" t="s">
        <v>247</v>
      </c>
      <c r="D49" s="38">
        <f>+SUM(D50:D56)</f>
        <v>4683.34</v>
      </c>
      <c r="E49" s="38">
        <f t="shared" ref="E49:O49" si="12">SUM(E50:E56)</f>
        <v>4683.34</v>
      </c>
      <c r="F49" s="38">
        <f t="shared" si="12"/>
        <v>4683.34</v>
      </c>
      <c r="G49" s="38">
        <f t="shared" si="12"/>
        <v>4683.34</v>
      </c>
      <c r="H49" s="38">
        <f t="shared" si="12"/>
        <v>4683.34</v>
      </c>
      <c r="I49" s="38">
        <f t="shared" si="12"/>
        <v>4683.34</v>
      </c>
      <c r="J49" s="38">
        <f t="shared" si="12"/>
        <v>4683.34</v>
      </c>
      <c r="K49" s="38">
        <f t="shared" si="12"/>
        <v>4683.34</v>
      </c>
      <c r="L49" s="38">
        <f t="shared" si="12"/>
        <v>4683.34</v>
      </c>
      <c r="M49" s="38">
        <f t="shared" si="12"/>
        <v>4683.34</v>
      </c>
      <c r="N49" s="38">
        <f t="shared" si="12"/>
        <v>4683.34</v>
      </c>
      <c r="O49" s="38">
        <f t="shared" si="12"/>
        <v>4683.26</v>
      </c>
      <c r="P49" s="38">
        <f t="shared" si="2"/>
        <v>56199.999999999993</v>
      </c>
      <c r="R49" s="6"/>
      <c r="S49" s="7"/>
    </row>
    <row r="50" spans="2:19" x14ac:dyDescent="0.3">
      <c r="B50" s="17">
        <v>440105</v>
      </c>
      <c r="C50" s="5" t="s">
        <v>248</v>
      </c>
      <c r="D50" s="39">
        <v>1166.67</v>
      </c>
      <c r="E50" s="39">
        <v>1166.67</v>
      </c>
      <c r="F50" s="39">
        <v>1166.67</v>
      </c>
      <c r="G50" s="39">
        <v>1166.67</v>
      </c>
      <c r="H50" s="39">
        <v>1166.67</v>
      </c>
      <c r="I50" s="39">
        <v>1166.67</v>
      </c>
      <c r="J50" s="39">
        <v>1166.67</v>
      </c>
      <c r="K50" s="39">
        <v>1166.67</v>
      </c>
      <c r="L50" s="39">
        <v>1166.67</v>
      </c>
      <c r="M50" s="39">
        <v>1166.67</v>
      </c>
      <c r="N50" s="39">
        <v>1166.67</v>
      </c>
      <c r="O50" s="39">
        <v>1166.6300000000001</v>
      </c>
      <c r="P50" s="40">
        <f t="shared" si="2"/>
        <v>14000</v>
      </c>
      <c r="R50" s="6"/>
      <c r="S50" s="7"/>
    </row>
    <row r="51" spans="2:19" x14ac:dyDescent="0.3">
      <c r="B51" s="17">
        <f>+B50+5</f>
        <v>440110</v>
      </c>
      <c r="C51" s="5" t="s">
        <v>249</v>
      </c>
      <c r="D51" s="39">
        <v>150</v>
      </c>
      <c r="E51" s="39">
        <v>150</v>
      </c>
      <c r="F51" s="39">
        <v>150</v>
      </c>
      <c r="G51" s="39">
        <v>150</v>
      </c>
      <c r="H51" s="39">
        <v>150</v>
      </c>
      <c r="I51" s="39">
        <v>150</v>
      </c>
      <c r="J51" s="39">
        <v>150</v>
      </c>
      <c r="K51" s="39">
        <v>150</v>
      </c>
      <c r="L51" s="39">
        <v>150</v>
      </c>
      <c r="M51" s="39">
        <v>150</v>
      </c>
      <c r="N51" s="39">
        <v>150</v>
      </c>
      <c r="O51" s="39">
        <v>150</v>
      </c>
      <c r="P51" s="40">
        <f t="shared" si="2"/>
        <v>1800</v>
      </c>
      <c r="R51" s="6"/>
      <c r="S51" s="7"/>
    </row>
    <row r="52" spans="2:19" x14ac:dyDescent="0.3">
      <c r="B52" s="17">
        <f>+B51+5</f>
        <v>440115</v>
      </c>
      <c r="C52" s="5" t="s">
        <v>250</v>
      </c>
      <c r="D52" s="39">
        <v>83.33</v>
      </c>
      <c r="E52" s="39">
        <v>83.33</v>
      </c>
      <c r="F52" s="39">
        <v>83.33</v>
      </c>
      <c r="G52" s="39">
        <v>83.33</v>
      </c>
      <c r="H52" s="39">
        <v>83.33</v>
      </c>
      <c r="I52" s="39">
        <v>83.33</v>
      </c>
      <c r="J52" s="39">
        <v>83.33</v>
      </c>
      <c r="K52" s="39">
        <v>83.33</v>
      </c>
      <c r="L52" s="39">
        <v>83.33</v>
      </c>
      <c r="M52" s="39">
        <v>83.33</v>
      </c>
      <c r="N52" s="39">
        <v>83.33</v>
      </c>
      <c r="O52" s="39">
        <v>83.37</v>
      </c>
      <c r="P52" s="40">
        <f t="shared" si="2"/>
        <v>1000.0000000000001</v>
      </c>
      <c r="R52" s="6"/>
      <c r="S52" s="7"/>
    </row>
    <row r="53" spans="2:19" x14ac:dyDescent="0.3">
      <c r="B53" s="17">
        <f>+B52+5</f>
        <v>440120</v>
      </c>
      <c r="C53" s="5" t="s">
        <v>251</v>
      </c>
      <c r="D53" s="39">
        <v>50</v>
      </c>
      <c r="E53" s="39">
        <v>50</v>
      </c>
      <c r="F53" s="39">
        <v>50</v>
      </c>
      <c r="G53" s="39">
        <v>50</v>
      </c>
      <c r="H53" s="39">
        <v>50</v>
      </c>
      <c r="I53" s="39">
        <v>50</v>
      </c>
      <c r="J53" s="39">
        <v>50</v>
      </c>
      <c r="K53" s="39">
        <v>50</v>
      </c>
      <c r="L53" s="39">
        <v>50</v>
      </c>
      <c r="M53" s="39">
        <v>50</v>
      </c>
      <c r="N53" s="39">
        <v>50</v>
      </c>
      <c r="O53" s="39">
        <v>50</v>
      </c>
      <c r="P53" s="40">
        <f t="shared" si="2"/>
        <v>600</v>
      </c>
      <c r="R53" s="6"/>
      <c r="S53" s="7"/>
    </row>
    <row r="54" spans="2:19" x14ac:dyDescent="0.3">
      <c r="B54" s="17">
        <f>+B53+5</f>
        <v>440125</v>
      </c>
      <c r="C54" s="5" t="s">
        <v>252</v>
      </c>
      <c r="D54" s="39">
        <v>2300</v>
      </c>
      <c r="E54" s="39">
        <v>2300</v>
      </c>
      <c r="F54" s="39">
        <v>2300</v>
      </c>
      <c r="G54" s="39">
        <v>2300</v>
      </c>
      <c r="H54" s="39">
        <v>2300</v>
      </c>
      <c r="I54" s="39">
        <v>2300</v>
      </c>
      <c r="J54" s="39">
        <v>2300</v>
      </c>
      <c r="K54" s="39">
        <v>2300</v>
      </c>
      <c r="L54" s="39">
        <v>2300</v>
      </c>
      <c r="M54" s="39">
        <v>2300</v>
      </c>
      <c r="N54" s="39">
        <v>2300</v>
      </c>
      <c r="O54" s="39">
        <v>2300</v>
      </c>
      <c r="P54" s="40">
        <f t="shared" si="2"/>
        <v>27600</v>
      </c>
      <c r="R54" s="6"/>
      <c r="S54" s="7"/>
    </row>
    <row r="55" spans="2:19" x14ac:dyDescent="0.3">
      <c r="B55" s="17">
        <f>+B54+5</f>
        <v>440130</v>
      </c>
      <c r="C55" s="5" t="s">
        <v>253</v>
      </c>
      <c r="D55" s="39">
        <v>83.33</v>
      </c>
      <c r="E55" s="39">
        <v>83.33</v>
      </c>
      <c r="F55" s="39">
        <v>83.33</v>
      </c>
      <c r="G55" s="39">
        <v>83.33</v>
      </c>
      <c r="H55" s="39">
        <v>83.33</v>
      </c>
      <c r="I55" s="39">
        <v>83.33</v>
      </c>
      <c r="J55" s="39">
        <v>83.33</v>
      </c>
      <c r="K55" s="39">
        <v>83.33</v>
      </c>
      <c r="L55" s="39">
        <v>83.33</v>
      </c>
      <c r="M55" s="39">
        <v>83.33</v>
      </c>
      <c r="N55" s="39">
        <v>83.33</v>
      </c>
      <c r="O55" s="39">
        <v>83.37</v>
      </c>
      <c r="P55" s="40">
        <f t="shared" si="2"/>
        <v>1000.0000000000001</v>
      </c>
      <c r="R55" s="6"/>
      <c r="S55" s="7"/>
    </row>
    <row r="56" spans="2:19" x14ac:dyDescent="0.3">
      <c r="B56" s="17">
        <v>440190</v>
      </c>
      <c r="C56" s="5" t="s">
        <v>254</v>
      </c>
      <c r="D56" s="39">
        <v>850.00999999999988</v>
      </c>
      <c r="E56" s="39">
        <v>850.00999999999988</v>
      </c>
      <c r="F56" s="39">
        <v>850.00999999999988</v>
      </c>
      <c r="G56" s="39">
        <v>850.00999999999988</v>
      </c>
      <c r="H56" s="39">
        <v>850.00999999999988</v>
      </c>
      <c r="I56" s="39">
        <v>850.00999999999988</v>
      </c>
      <c r="J56" s="39">
        <v>850.00999999999988</v>
      </c>
      <c r="K56" s="39">
        <v>850.00999999999988</v>
      </c>
      <c r="L56" s="39">
        <v>850.00999999999988</v>
      </c>
      <c r="M56" s="39">
        <v>850.00999999999988</v>
      </c>
      <c r="N56" s="39">
        <v>850.00999999999988</v>
      </c>
      <c r="O56" s="39">
        <v>849.89</v>
      </c>
      <c r="P56" s="40">
        <f t="shared" si="2"/>
        <v>10200</v>
      </c>
      <c r="R56" s="6"/>
      <c r="S56" s="7"/>
    </row>
    <row r="57" spans="2:19" x14ac:dyDescent="0.3">
      <c r="B57" s="30">
        <v>4402</v>
      </c>
      <c r="C57" s="31" t="s">
        <v>255</v>
      </c>
      <c r="D57" s="38">
        <f>SUM(D58:D61)</f>
        <v>5191.66</v>
      </c>
      <c r="E57" s="38">
        <f t="shared" ref="E57:O57" si="13">SUM(E58:E61)</f>
        <v>5191.66</v>
      </c>
      <c r="F57" s="38">
        <f t="shared" si="13"/>
        <v>5191.66</v>
      </c>
      <c r="G57" s="38">
        <f t="shared" si="13"/>
        <v>5191.66</v>
      </c>
      <c r="H57" s="38">
        <f t="shared" si="13"/>
        <v>5191.66</v>
      </c>
      <c r="I57" s="38">
        <f t="shared" si="13"/>
        <v>5191.66</v>
      </c>
      <c r="J57" s="38">
        <f t="shared" si="13"/>
        <v>5191.66</v>
      </c>
      <c r="K57" s="38">
        <f t="shared" si="13"/>
        <v>5191.66</v>
      </c>
      <c r="L57" s="38">
        <f t="shared" si="13"/>
        <v>5191.66</v>
      </c>
      <c r="M57" s="38">
        <f t="shared" si="13"/>
        <v>5191.66</v>
      </c>
      <c r="N57" s="38">
        <f t="shared" si="13"/>
        <v>5191.66</v>
      </c>
      <c r="O57" s="38">
        <f t="shared" si="13"/>
        <v>5191.74</v>
      </c>
      <c r="P57" s="38">
        <f t="shared" si="2"/>
        <v>62300.000000000007</v>
      </c>
      <c r="Q57" s="6"/>
      <c r="R57" s="6"/>
      <c r="S57" s="7"/>
    </row>
    <row r="58" spans="2:19" x14ac:dyDescent="0.3">
      <c r="B58" s="17">
        <v>440205</v>
      </c>
      <c r="C58" s="5" t="s">
        <v>256</v>
      </c>
      <c r="D58" s="39">
        <v>1083.33</v>
      </c>
      <c r="E58" s="39">
        <v>1083.33</v>
      </c>
      <c r="F58" s="39">
        <v>1083.33</v>
      </c>
      <c r="G58" s="39">
        <v>1083.33</v>
      </c>
      <c r="H58" s="39">
        <v>1083.33</v>
      </c>
      <c r="I58" s="39">
        <v>1083.33</v>
      </c>
      <c r="J58" s="39">
        <v>1083.33</v>
      </c>
      <c r="K58" s="39">
        <v>1083.33</v>
      </c>
      <c r="L58" s="39">
        <v>1083.33</v>
      </c>
      <c r="M58" s="39">
        <v>1083.33</v>
      </c>
      <c r="N58" s="39">
        <v>1083.33</v>
      </c>
      <c r="O58" s="39">
        <v>1083.3699999999999</v>
      </c>
      <c r="P58" s="40">
        <f t="shared" si="2"/>
        <v>13000</v>
      </c>
      <c r="Q58" s="6"/>
      <c r="R58" s="6"/>
      <c r="S58" s="7"/>
    </row>
    <row r="59" spans="2:19" x14ac:dyDescent="0.3">
      <c r="B59" s="17">
        <f>+B58+5</f>
        <v>440210</v>
      </c>
      <c r="C59" s="5" t="s">
        <v>257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40">
        <f t="shared" si="2"/>
        <v>0</v>
      </c>
      <c r="R59" s="6"/>
      <c r="S59" s="7"/>
    </row>
    <row r="60" spans="2:19" x14ac:dyDescent="0.3">
      <c r="B60" s="17">
        <f>+B59+5</f>
        <v>440215</v>
      </c>
      <c r="C60" s="5" t="s">
        <v>258</v>
      </c>
      <c r="D60" s="39">
        <v>4108.33</v>
      </c>
      <c r="E60" s="39">
        <v>4108.33</v>
      </c>
      <c r="F60" s="39">
        <v>4108.33</v>
      </c>
      <c r="G60" s="39">
        <v>4108.33</v>
      </c>
      <c r="H60" s="39">
        <v>4108.33</v>
      </c>
      <c r="I60" s="39">
        <v>4108.33</v>
      </c>
      <c r="J60" s="39">
        <v>4108.33</v>
      </c>
      <c r="K60" s="39">
        <v>4108.33</v>
      </c>
      <c r="L60" s="39">
        <v>4108.33</v>
      </c>
      <c r="M60" s="39">
        <v>4108.33</v>
      </c>
      <c r="N60" s="39">
        <v>4108.33</v>
      </c>
      <c r="O60" s="39">
        <v>4108.37</v>
      </c>
      <c r="P60" s="40">
        <f t="shared" si="2"/>
        <v>49300.000000000015</v>
      </c>
      <c r="R60" s="6"/>
      <c r="S60" s="7"/>
    </row>
    <row r="61" spans="2:19" x14ac:dyDescent="0.3">
      <c r="B61" s="17">
        <f>+B60+5</f>
        <v>440220</v>
      </c>
      <c r="C61" s="5" t="s">
        <v>259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40">
        <f t="shared" si="2"/>
        <v>0</v>
      </c>
      <c r="R61" s="6"/>
      <c r="S61" s="7"/>
    </row>
    <row r="62" spans="2:19" x14ac:dyDescent="0.3">
      <c r="B62" s="30">
        <v>4403</v>
      </c>
      <c r="C62" s="31" t="s">
        <v>260</v>
      </c>
      <c r="D62" s="38">
        <f>SUM(D63:D67)</f>
        <v>980.82999999999993</v>
      </c>
      <c r="E62" s="38">
        <f t="shared" ref="E62:O62" si="14">SUM(E63:E67)</f>
        <v>980.82999999999993</v>
      </c>
      <c r="F62" s="38">
        <f t="shared" si="14"/>
        <v>980.82999999999993</v>
      </c>
      <c r="G62" s="38">
        <f t="shared" si="14"/>
        <v>980.82999999999993</v>
      </c>
      <c r="H62" s="38">
        <f t="shared" si="14"/>
        <v>980.82999999999993</v>
      </c>
      <c r="I62" s="38">
        <f t="shared" si="14"/>
        <v>980.82999999999993</v>
      </c>
      <c r="J62" s="38">
        <f t="shared" si="14"/>
        <v>980.82999999999993</v>
      </c>
      <c r="K62" s="38">
        <f t="shared" si="14"/>
        <v>980.82999999999993</v>
      </c>
      <c r="L62" s="38">
        <f t="shared" si="14"/>
        <v>980.82999999999993</v>
      </c>
      <c r="M62" s="38">
        <f t="shared" si="14"/>
        <v>980.82999999999993</v>
      </c>
      <c r="N62" s="38">
        <f t="shared" si="14"/>
        <v>980.82999999999993</v>
      </c>
      <c r="O62" s="38">
        <f t="shared" si="14"/>
        <v>980.87</v>
      </c>
      <c r="P62" s="38">
        <f t="shared" si="2"/>
        <v>11770</v>
      </c>
      <c r="R62" s="6"/>
      <c r="S62" s="7"/>
    </row>
    <row r="63" spans="2:19" x14ac:dyDescent="0.3">
      <c r="B63" s="17">
        <v>440305</v>
      </c>
      <c r="C63" s="5" t="s">
        <v>261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40">
        <f t="shared" si="2"/>
        <v>0</v>
      </c>
      <c r="R63" s="6"/>
      <c r="S63" s="7"/>
    </row>
    <row r="64" spans="2:19" x14ac:dyDescent="0.3">
      <c r="B64" s="17">
        <f>+B63+5</f>
        <v>440310</v>
      </c>
      <c r="C64" s="5" t="s">
        <v>262</v>
      </c>
      <c r="D64" s="39">
        <v>647.5</v>
      </c>
      <c r="E64" s="39">
        <v>647.5</v>
      </c>
      <c r="F64" s="39">
        <v>647.5</v>
      </c>
      <c r="G64" s="39">
        <v>647.5</v>
      </c>
      <c r="H64" s="39">
        <v>647.5</v>
      </c>
      <c r="I64" s="39">
        <v>647.5</v>
      </c>
      <c r="J64" s="39">
        <v>647.5</v>
      </c>
      <c r="K64" s="39">
        <v>647.5</v>
      </c>
      <c r="L64" s="39">
        <v>647.5</v>
      </c>
      <c r="M64" s="39">
        <v>647.5</v>
      </c>
      <c r="N64" s="39">
        <v>647.5</v>
      </c>
      <c r="O64" s="39">
        <v>647.5</v>
      </c>
      <c r="P64" s="40">
        <f t="shared" si="2"/>
        <v>7770</v>
      </c>
      <c r="R64" s="6"/>
      <c r="S64" s="7"/>
    </row>
    <row r="65" spans="2:19" x14ac:dyDescent="0.3">
      <c r="B65" s="17">
        <f>+B64+5</f>
        <v>440315</v>
      </c>
      <c r="C65" s="5" t="s">
        <v>263</v>
      </c>
      <c r="D65" s="39">
        <v>333.33</v>
      </c>
      <c r="E65" s="39">
        <v>333.33</v>
      </c>
      <c r="F65" s="39">
        <v>333.33</v>
      </c>
      <c r="G65" s="39">
        <v>333.33</v>
      </c>
      <c r="H65" s="39">
        <v>333.33</v>
      </c>
      <c r="I65" s="39">
        <v>333.33</v>
      </c>
      <c r="J65" s="39">
        <v>333.33</v>
      </c>
      <c r="K65" s="39">
        <v>333.33</v>
      </c>
      <c r="L65" s="39">
        <v>333.33</v>
      </c>
      <c r="M65" s="39">
        <v>333.33</v>
      </c>
      <c r="N65" s="39">
        <v>333.33</v>
      </c>
      <c r="O65" s="39">
        <v>333.37</v>
      </c>
      <c r="P65" s="40">
        <f t="shared" si="2"/>
        <v>3999.9999999999995</v>
      </c>
      <c r="R65" s="6"/>
      <c r="S65" s="7"/>
    </row>
    <row r="66" spans="2:19" x14ac:dyDescent="0.3">
      <c r="B66" s="17">
        <f>+B65+5</f>
        <v>440320</v>
      </c>
      <c r="C66" s="5" t="s">
        <v>264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40">
        <f t="shared" si="2"/>
        <v>0</v>
      </c>
      <c r="R66" s="6"/>
      <c r="S66" s="7"/>
    </row>
    <row r="67" spans="2:19" x14ac:dyDescent="0.3">
      <c r="B67" s="17">
        <v>440390</v>
      </c>
      <c r="C67" s="5" t="s">
        <v>21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40">
        <f t="shared" si="2"/>
        <v>0</v>
      </c>
      <c r="R67" s="6"/>
      <c r="S67" s="7"/>
    </row>
    <row r="68" spans="2:19" x14ac:dyDescent="0.3">
      <c r="B68" s="30">
        <v>4404</v>
      </c>
      <c r="C68" s="31" t="s">
        <v>265</v>
      </c>
      <c r="D68" s="38">
        <f>SUM(D69:D73)</f>
        <v>600</v>
      </c>
      <c r="E68" s="38">
        <f t="shared" ref="E68:O68" si="15">SUM(E69:E73)</f>
        <v>600</v>
      </c>
      <c r="F68" s="38">
        <f t="shared" si="15"/>
        <v>600</v>
      </c>
      <c r="G68" s="38">
        <f t="shared" si="15"/>
        <v>600</v>
      </c>
      <c r="H68" s="38">
        <f t="shared" si="15"/>
        <v>600</v>
      </c>
      <c r="I68" s="38">
        <f t="shared" si="15"/>
        <v>600</v>
      </c>
      <c r="J68" s="38">
        <f t="shared" si="15"/>
        <v>600</v>
      </c>
      <c r="K68" s="38">
        <f t="shared" si="15"/>
        <v>600</v>
      </c>
      <c r="L68" s="38">
        <f t="shared" si="15"/>
        <v>600</v>
      </c>
      <c r="M68" s="38">
        <f t="shared" si="15"/>
        <v>600</v>
      </c>
      <c r="N68" s="38">
        <f t="shared" si="15"/>
        <v>600</v>
      </c>
      <c r="O68" s="38">
        <f t="shared" si="15"/>
        <v>600</v>
      </c>
      <c r="P68" s="38">
        <f t="shared" si="2"/>
        <v>7200</v>
      </c>
      <c r="R68" s="6"/>
      <c r="S68" s="7"/>
    </row>
    <row r="69" spans="2:19" x14ac:dyDescent="0.3">
      <c r="B69" s="17">
        <v>440405</v>
      </c>
      <c r="C69" s="5" t="s">
        <v>266</v>
      </c>
      <c r="D69" s="39">
        <v>600</v>
      </c>
      <c r="E69" s="39">
        <v>600</v>
      </c>
      <c r="F69" s="39">
        <v>600</v>
      </c>
      <c r="G69" s="39">
        <v>600</v>
      </c>
      <c r="H69" s="39">
        <v>600</v>
      </c>
      <c r="I69" s="39">
        <v>600</v>
      </c>
      <c r="J69" s="39">
        <v>600</v>
      </c>
      <c r="K69" s="39">
        <v>600</v>
      </c>
      <c r="L69" s="39">
        <v>600</v>
      </c>
      <c r="M69" s="39">
        <v>600</v>
      </c>
      <c r="N69" s="39">
        <v>600</v>
      </c>
      <c r="O69" s="39">
        <v>600</v>
      </c>
      <c r="P69" s="40">
        <f t="shared" ref="P69:P134" si="16">+SUM(D69:O69)</f>
        <v>7200</v>
      </c>
      <c r="R69" s="6"/>
      <c r="S69" s="7"/>
    </row>
    <row r="70" spans="2:19" x14ac:dyDescent="0.3">
      <c r="B70" s="17">
        <f>+B69+5</f>
        <v>440410</v>
      </c>
      <c r="C70" s="5" t="s">
        <v>267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40">
        <f t="shared" si="16"/>
        <v>0</v>
      </c>
      <c r="R70" s="6"/>
      <c r="S70" s="7"/>
    </row>
    <row r="71" spans="2:19" x14ac:dyDescent="0.3">
      <c r="B71" s="17">
        <f>+B70+5</f>
        <v>440415</v>
      </c>
      <c r="C71" s="5" t="s">
        <v>268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40">
        <f t="shared" si="16"/>
        <v>0</v>
      </c>
      <c r="R71" s="6"/>
      <c r="S71" s="7"/>
    </row>
    <row r="72" spans="2:19" x14ac:dyDescent="0.3">
      <c r="B72" s="17">
        <f>+B71+5</f>
        <v>440420</v>
      </c>
      <c r="C72" s="5" t="s">
        <v>269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40">
        <f t="shared" si="16"/>
        <v>0</v>
      </c>
      <c r="R72" s="6"/>
      <c r="S72" s="7"/>
    </row>
    <row r="73" spans="2:19" x14ac:dyDescent="0.3">
      <c r="B73" s="17">
        <v>440490</v>
      </c>
      <c r="C73" s="5" t="s">
        <v>83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40">
        <f t="shared" si="16"/>
        <v>0</v>
      </c>
      <c r="R73" s="6"/>
      <c r="S73" s="7"/>
    </row>
    <row r="74" spans="2:19" x14ac:dyDescent="0.3">
      <c r="B74" s="30">
        <v>4405</v>
      </c>
      <c r="C74" s="31" t="s">
        <v>270</v>
      </c>
      <c r="D74" s="38">
        <f>SUM(D75:D78)</f>
        <v>16033.33</v>
      </c>
      <c r="E74" s="38">
        <f t="shared" ref="E74:O74" si="17">SUM(E75:E78)</f>
        <v>16033.33</v>
      </c>
      <c r="F74" s="38">
        <f t="shared" si="17"/>
        <v>16033.33</v>
      </c>
      <c r="G74" s="38">
        <f t="shared" si="17"/>
        <v>16033.33</v>
      </c>
      <c r="H74" s="38">
        <f t="shared" si="17"/>
        <v>16033.33</v>
      </c>
      <c r="I74" s="38">
        <f t="shared" si="17"/>
        <v>16033.33</v>
      </c>
      <c r="J74" s="38">
        <f t="shared" si="17"/>
        <v>16033.33</v>
      </c>
      <c r="K74" s="38">
        <f t="shared" si="17"/>
        <v>16033.33</v>
      </c>
      <c r="L74" s="38">
        <f t="shared" si="17"/>
        <v>16033.33</v>
      </c>
      <c r="M74" s="38">
        <f t="shared" si="17"/>
        <v>16033.33</v>
      </c>
      <c r="N74" s="38">
        <f t="shared" si="17"/>
        <v>16033.33</v>
      </c>
      <c r="O74" s="38">
        <f t="shared" si="17"/>
        <v>16033.369999999999</v>
      </c>
      <c r="P74" s="38">
        <f t="shared" si="16"/>
        <v>192399.99999999997</v>
      </c>
      <c r="R74" s="6"/>
      <c r="S74" s="7"/>
    </row>
    <row r="75" spans="2:19" x14ac:dyDescent="0.3">
      <c r="B75" s="17">
        <v>440505</v>
      </c>
      <c r="C75" s="5" t="s">
        <v>271</v>
      </c>
      <c r="D75" s="39">
        <v>2833.33</v>
      </c>
      <c r="E75" s="39">
        <v>2833.33</v>
      </c>
      <c r="F75" s="39">
        <v>2833.33</v>
      </c>
      <c r="G75" s="39">
        <v>2833.33</v>
      </c>
      <c r="H75" s="39">
        <v>2833.33</v>
      </c>
      <c r="I75" s="39">
        <v>2833.33</v>
      </c>
      <c r="J75" s="39">
        <v>2833.33</v>
      </c>
      <c r="K75" s="39">
        <v>2833.33</v>
      </c>
      <c r="L75" s="39">
        <v>2833.33</v>
      </c>
      <c r="M75" s="39">
        <v>2833.33</v>
      </c>
      <c r="N75" s="39">
        <v>2833.33</v>
      </c>
      <c r="O75" s="39">
        <v>2833.37</v>
      </c>
      <c r="P75" s="40">
        <f t="shared" si="16"/>
        <v>34000.000000000007</v>
      </c>
      <c r="R75" s="6"/>
      <c r="S75" s="7"/>
    </row>
    <row r="76" spans="2:19" x14ac:dyDescent="0.3">
      <c r="B76" s="17">
        <f>+B75+5</f>
        <v>440510</v>
      </c>
      <c r="C76" s="5" t="s">
        <v>272</v>
      </c>
      <c r="D76" s="39">
        <v>500</v>
      </c>
      <c r="E76" s="39">
        <v>500</v>
      </c>
      <c r="F76" s="39">
        <v>500</v>
      </c>
      <c r="G76" s="39">
        <v>500</v>
      </c>
      <c r="H76" s="39">
        <v>500</v>
      </c>
      <c r="I76" s="39">
        <v>500</v>
      </c>
      <c r="J76" s="39">
        <v>500</v>
      </c>
      <c r="K76" s="39">
        <v>500</v>
      </c>
      <c r="L76" s="39">
        <v>500</v>
      </c>
      <c r="M76" s="39">
        <v>500</v>
      </c>
      <c r="N76" s="39">
        <v>500</v>
      </c>
      <c r="O76" s="39">
        <v>500</v>
      </c>
      <c r="P76" s="40">
        <f t="shared" si="16"/>
        <v>6000</v>
      </c>
      <c r="R76" s="6"/>
      <c r="S76" s="7"/>
    </row>
    <row r="77" spans="2:19" x14ac:dyDescent="0.3">
      <c r="B77" s="17">
        <f>+B76+5</f>
        <v>440515</v>
      </c>
      <c r="C77" s="5" t="s">
        <v>273</v>
      </c>
      <c r="D77" s="39">
        <v>12700</v>
      </c>
      <c r="E77" s="39">
        <v>12700</v>
      </c>
      <c r="F77" s="39">
        <v>12700</v>
      </c>
      <c r="G77" s="39">
        <v>12700</v>
      </c>
      <c r="H77" s="39">
        <v>12700</v>
      </c>
      <c r="I77" s="39">
        <v>12700</v>
      </c>
      <c r="J77" s="39">
        <v>12700</v>
      </c>
      <c r="K77" s="39">
        <v>12700</v>
      </c>
      <c r="L77" s="39">
        <v>12700</v>
      </c>
      <c r="M77" s="39">
        <v>12700</v>
      </c>
      <c r="N77" s="39">
        <v>12700</v>
      </c>
      <c r="O77" s="39">
        <v>12700</v>
      </c>
      <c r="P77" s="40">
        <f t="shared" si="16"/>
        <v>152400</v>
      </c>
      <c r="R77" s="6"/>
      <c r="S77" s="7"/>
    </row>
    <row r="78" spans="2:19" x14ac:dyDescent="0.3">
      <c r="B78" s="17">
        <f>+B77+5</f>
        <v>440520</v>
      </c>
      <c r="C78" s="5" t="s">
        <v>274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40">
        <f t="shared" si="16"/>
        <v>0</v>
      </c>
      <c r="R78" s="6"/>
      <c r="S78" s="7"/>
    </row>
    <row r="79" spans="2:19" x14ac:dyDescent="0.3">
      <c r="B79" s="30">
        <v>4406</v>
      </c>
      <c r="C79" s="31" t="s">
        <v>275</v>
      </c>
      <c r="D79" s="38">
        <f>SUM(D80:D81)</f>
        <v>1916.67</v>
      </c>
      <c r="E79" s="38">
        <f t="shared" ref="E79:O79" si="18">SUM(E80:E81)</f>
        <v>1916.67</v>
      </c>
      <c r="F79" s="38">
        <f t="shared" si="18"/>
        <v>1916.67</v>
      </c>
      <c r="G79" s="38">
        <f t="shared" si="18"/>
        <v>1916.67</v>
      </c>
      <c r="H79" s="38">
        <f t="shared" si="18"/>
        <v>1916.67</v>
      </c>
      <c r="I79" s="38">
        <f t="shared" si="18"/>
        <v>1916.67</v>
      </c>
      <c r="J79" s="38">
        <f t="shared" si="18"/>
        <v>1916.67</v>
      </c>
      <c r="K79" s="38">
        <f t="shared" si="18"/>
        <v>1916.67</v>
      </c>
      <c r="L79" s="38">
        <f t="shared" si="18"/>
        <v>1916.67</v>
      </c>
      <c r="M79" s="38">
        <f t="shared" si="18"/>
        <v>1916.67</v>
      </c>
      <c r="N79" s="38">
        <f t="shared" si="18"/>
        <v>1916.67</v>
      </c>
      <c r="O79" s="38">
        <f t="shared" si="18"/>
        <v>1916.63</v>
      </c>
      <c r="P79" s="38">
        <f t="shared" si="16"/>
        <v>22999.999999999996</v>
      </c>
      <c r="R79" s="6"/>
      <c r="S79" s="7"/>
    </row>
    <row r="80" spans="2:19" x14ac:dyDescent="0.3">
      <c r="B80" s="17">
        <v>440605</v>
      </c>
      <c r="C80" s="5" t="s">
        <v>276</v>
      </c>
      <c r="D80" s="39">
        <v>166.67</v>
      </c>
      <c r="E80" s="39">
        <v>166.67</v>
      </c>
      <c r="F80" s="39">
        <v>166.67</v>
      </c>
      <c r="G80" s="39">
        <v>166.67</v>
      </c>
      <c r="H80" s="39">
        <v>166.67</v>
      </c>
      <c r="I80" s="39">
        <v>166.67</v>
      </c>
      <c r="J80" s="39">
        <v>166.67</v>
      </c>
      <c r="K80" s="39">
        <v>166.67</v>
      </c>
      <c r="L80" s="39">
        <v>166.67</v>
      </c>
      <c r="M80" s="39">
        <v>166.67</v>
      </c>
      <c r="N80" s="39">
        <v>166.67</v>
      </c>
      <c r="O80" s="39">
        <v>166.63</v>
      </c>
      <c r="P80" s="40">
        <f t="shared" si="16"/>
        <v>2000</v>
      </c>
      <c r="R80" s="6"/>
      <c r="S80" s="7"/>
    </row>
    <row r="81" spans="2:19" x14ac:dyDescent="0.3">
      <c r="B81" s="17">
        <f>+B80+5</f>
        <v>440610</v>
      </c>
      <c r="C81" s="5" t="s">
        <v>277</v>
      </c>
      <c r="D81" s="39">
        <v>1750</v>
      </c>
      <c r="E81" s="39">
        <v>1750</v>
      </c>
      <c r="F81" s="39">
        <v>1750</v>
      </c>
      <c r="G81" s="39">
        <v>1750</v>
      </c>
      <c r="H81" s="39">
        <v>1750</v>
      </c>
      <c r="I81" s="39">
        <v>1750</v>
      </c>
      <c r="J81" s="39">
        <v>1750</v>
      </c>
      <c r="K81" s="39">
        <v>1750</v>
      </c>
      <c r="L81" s="39">
        <v>1750</v>
      </c>
      <c r="M81" s="39">
        <v>1750</v>
      </c>
      <c r="N81" s="39">
        <v>1750</v>
      </c>
      <c r="O81" s="39">
        <v>1750</v>
      </c>
      <c r="P81" s="40">
        <f t="shared" si="16"/>
        <v>21000</v>
      </c>
      <c r="R81" s="6"/>
      <c r="S81" s="7"/>
    </row>
    <row r="82" spans="2:19" x14ac:dyDescent="0.3">
      <c r="B82" s="30">
        <v>4407</v>
      </c>
      <c r="C82" s="31" t="s">
        <v>278</v>
      </c>
      <c r="D82" s="38">
        <f>SUM(D83:D85)</f>
        <v>1616.6666666666665</v>
      </c>
      <c r="E82" s="38">
        <f t="shared" ref="E82:O82" si="19">SUM(E83:E85)</f>
        <v>1616.6666666666665</v>
      </c>
      <c r="F82" s="38">
        <f t="shared" si="19"/>
        <v>1616.6666666666665</v>
      </c>
      <c r="G82" s="38">
        <f t="shared" si="19"/>
        <v>1616.6666666666665</v>
      </c>
      <c r="H82" s="38">
        <f t="shared" si="19"/>
        <v>1616.6666666666665</v>
      </c>
      <c r="I82" s="38">
        <f t="shared" si="19"/>
        <v>1616.6666666666665</v>
      </c>
      <c r="J82" s="38">
        <f t="shared" si="19"/>
        <v>1616.6666666666665</v>
      </c>
      <c r="K82" s="38">
        <f t="shared" si="19"/>
        <v>1616.6666666666665</v>
      </c>
      <c r="L82" s="38">
        <f t="shared" si="19"/>
        <v>1616.6666666666665</v>
      </c>
      <c r="M82" s="38">
        <f t="shared" si="19"/>
        <v>1616.6666666666665</v>
      </c>
      <c r="N82" s="38">
        <f t="shared" si="19"/>
        <v>1616.6666666666665</v>
      </c>
      <c r="O82" s="38">
        <f t="shared" si="19"/>
        <v>1616.6666666666665</v>
      </c>
      <c r="P82" s="38">
        <f t="shared" si="16"/>
        <v>19399.999999999996</v>
      </c>
      <c r="R82" s="6"/>
      <c r="S82" s="7"/>
    </row>
    <row r="83" spans="2:19" x14ac:dyDescent="0.3">
      <c r="B83" s="17">
        <v>440705</v>
      </c>
      <c r="C83" s="5" t="s">
        <v>279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40">
        <f t="shared" si="16"/>
        <v>0</v>
      </c>
      <c r="R83" s="6"/>
      <c r="S83" s="7"/>
    </row>
    <row r="84" spans="2:19" x14ac:dyDescent="0.3">
      <c r="B84" s="17">
        <f>+B83+5</f>
        <v>440710</v>
      </c>
      <c r="C84" s="5" t="s">
        <v>280</v>
      </c>
      <c r="D84" s="39">
        <v>1083.33</v>
      </c>
      <c r="E84" s="39">
        <v>1083.33</v>
      </c>
      <c r="F84" s="39">
        <v>1083.33</v>
      </c>
      <c r="G84" s="39">
        <v>1083.33</v>
      </c>
      <c r="H84" s="39">
        <v>1083.33</v>
      </c>
      <c r="I84" s="39">
        <v>1083.33</v>
      </c>
      <c r="J84" s="39">
        <v>1083.33</v>
      </c>
      <c r="K84" s="39">
        <v>1083.33</v>
      </c>
      <c r="L84" s="39">
        <v>1083.33</v>
      </c>
      <c r="M84" s="39">
        <v>1083.33</v>
      </c>
      <c r="N84" s="39">
        <v>1083.33</v>
      </c>
      <c r="O84" s="39">
        <v>1083.3699999999999</v>
      </c>
      <c r="P84" s="40">
        <f t="shared" si="16"/>
        <v>13000</v>
      </c>
      <c r="R84" s="6"/>
      <c r="S84" s="7"/>
    </row>
    <row r="85" spans="2:19" x14ac:dyDescent="0.3">
      <c r="B85" s="17">
        <v>440790</v>
      </c>
      <c r="C85" s="5" t="s">
        <v>83</v>
      </c>
      <c r="D85" s="39">
        <v>533.3366666666667</v>
      </c>
      <c r="E85" s="39">
        <v>533.3366666666667</v>
      </c>
      <c r="F85" s="39">
        <v>533.3366666666667</v>
      </c>
      <c r="G85" s="39">
        <v>533.3366666666667</v>
      </c>
      <c r="H85" s="39">
        <v>533.3366666666667</v>
      </c>
      <c r="I85" s="39">
        <v>533.3366666666667</v>
      </c>
      <c r="J85" s="39">
        <v>533.3366666666667</v>
      </c>
      <c r="K85" s="39">
        <v>533.3366666666667</v>
      </c>
      <c r="L85" s="39">
        <v>533.3366666666667</v>
      </c>
      <c r="M85" s="39">
        <v>533.3366666666667</v>
      </c>
      <c r="N85" s="39">
        <v>533.3366666666667</v>
      </c>
      <c r="O85" s="39">
        <v>533.29666666666674</v>
      </c>
      <c r="P85" s="40">
        <f t="shared" si="16"/>
        <v>6400.0000000000018</v>
      </c>
      <c r="R85" s="6"/>
      <c r="S85" s="7"/>
    </row>
    <row r="86" spans="2:19" x14ac:dyDescent="0.3">
      <c r="B86" s="28">
        <v>45</v>
      </c>
      <c r="C86" s="29" t="s">
        <v>356</v>
      </c>
      <c r="D86" s="37">
        <f>+D87+D90+D93+D94</f>
        <v>4059.95</v>
      </c>
      <c r="E86" s="37">
        <f t="shared" ref="E86:O86" si="20">+E87+E90+E93+E94</f>
        <v>3959.95</v>
      </c>
      <c r="F86" s="37">
        <f t="shared" si="20"/>
        <v>3959.95</v>
      </c>
      <c r="G86" s="37">
        <f t="shared" si="20"/>
        <v>3959.95</v>
      </c>
      <c r="H86" s="37">
        <f t="shared" si="20"/>
        <v>3959.95</v>
      </c>
      <c r="I86" s="37">
        <f t="shared" si="20"/>
        <v>3959.95</v>
      </c>
      <c r="J86" s="37">
        <f t="shared" si="20"/>
        <v>3959.95</v>
      </c>
      <c r="K86" s="37">
        <f t="shared" si="20"/>
        <v>3959.95</v>
      </c>
      <c r="L86" s="37">
        <f t="shared" si="20"/>
        <v>3959.95</v>
      </c>
      <c r="M86" s="37">
        <f t="shared" si="20"/>
        <v>3959.95</v>
      </c>
      <c r="N86" s="37">
        <f t="shared" si="20"/>
        <v>3959.95</v>
      </c>
      <c r="O86" s="37">
        <f t="shared" si="20"/>
        <v>3959.91</v>
      </c>
      <c r="P86" s="37">
        <f t="shared" si="16"/>
        <v>47619.360000000001</v>
      </c>
      <c r="R86" s="6"/>
      <c r="S86" s="7"/>
    </row>
    <row r="87" spans="2:19" x14ac:dyDescent="0.3">
      <c r="B87" s="30">
        <v>4501</v>
      </c>
      <c r="C87" s="31" t="s">
        <v>281</v>
      </c>
      <c r="D87" s="38">
        <f>SUM(D88:D89)</f>
        <v>0</v>
      </c>
      <c r="E87" s="38">
        <f t="shared" ref="E87:O87" si="21">SUM(E88:E89)</f>
        <v>0</v>
      </c>
      <c r="F87" s="38">
        <f t="shared" si="21"/>
        <v>0</v>
      </c>
      <c r="G87" s="38">
        <f t="shared" si="21"/>
        <v>0</v>
      </c>
      <c r="H87" s="38">
        <f t="shared" si="21"/>
        <v>0</v>
      </c>
      <c r="I87" s="38">
        <f t="shared" si="21"/>
        <v>0</v>
      </c>
      <c r="J87" s="38">
        <f t="shared" si="21"/>
        <v>0</v>
      </c>
      <c r="K87" s="38">
        <f t="shared" si="21"/>
        <v>0</v>
      </c>
      <c r="L87" s="38">
        <f t="shared" si="21"/>
        <v>0</v>
      </c>
      <c r="M87" s="38">
        <f t="shared" si="21"/>
        <v>0</v>
      </c>
      <c r="N87" s="38">
        <f t="shared" si="21"/>
        <v>0</v>
      </c>
      <c r="O87" s="38">
        <f t="shared" si="21"/>
        <v>0</v>
      </c>
      <c r="P87" s="38">
        <f t="shared" si="16"/>
        <v>0</v>
      </c>
      <c r="R87" s="6"/>
      <c r="S87" s="7"/>
    </row>
    <row r="88" spans="2:19" x14ac:dyDescent="0.3">
      <c r="B88" s="17">
        <v>450105</v>
      </c>
      <c r="C88" s="5" t="s">
        <v>282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40">
        <f t="shared" si="16"/>
        <v>0</v>
      </c>
      <c r="R88" s="6"/>
      <c r="S88" s="7"/>
    </row>
    <row r="89" spans="2:19" x14ac:dyDescent="0.3">
      <c r="B89" s="17">
        <f>+B88+5</f>
        <v>450110</v>
      </c>
      <c r="C89" s="5" t="s">
        <v>283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40">
        <f t="shared" si="16"/>
        <v>0</v>
      </c>
      <c r="R89" s="6"/>
      <c r="S89" s="7"/>
    </row>
    <row r="90" spans="2:19" x14ac:dyDescent="0.3">
      <c r="B90" s="30">
        <v>4502</v>
      </c>
      <c r="C90" s="31" t="s">
        <v>284</v>
      </c>
      <c r="D90" s="38">
        <f>SUM(D91:D92)</f>
        <v>2767.77</v>
      </c>
      <c r="E90" s="38">
        <f t="shared" ref="E90:O90" si="22">SUM(E91:E92)</f>
        <v>2667.77</v>
      </c>
      <c r="F90" s="38">
        <f t="shared" si="22"/>
        <v>2667.77</v>
      </c>
      <c r="G90" s="38">
        <f t="shared" si="22"/>
        <v>2667.77</v>
      </c>
      <c r="H90" s="38">
        <f t="shared" si="22"/>
        <v>2667.77</v>
      </c>
      <c r="I90" s="38">
        <f t="shared" si="22"/>
        <v>2667.77</v>
      </c>
      <c r="J90" s="38">
        <f t="shared" si="22"/>
        <v>2667.77</v>
      </c>
      <c r="K90" s="38">
        <f t="shared" si="22"/>
        <v>2667.77</v>
      </c>
      <c r="L90" s="38">
        <f t="shared" si="22"/>
        <v>2667.77</v>
      </c>
      <c r="M90" s="38">
        <f t="shared" si="22"/>
        <v>2667.77</v>
      </c>
      <c r="N90" s="38">
        <f t="shared" si="22"/>
        <v>2667.77</v>
      </c>
      <c r="O90" s="38">
        <f t="shared" si="22"/>
        <v>2667.73</v>
      </c>
      <c r="P90" s="38">
        <f t="shared" si="16"/>
        <v>32113.200000000001</v>
      </c>
      <c r="R90" s="6"/>
      <c r="S90" s="7"/>
    </row>
    <row r="91" spans="2:19" x14ac:dyDescent="0.3">
      <c r="B91" s="17">
        <v>450205</v>
      </c>
      <c r="C91" s="5" t="s">
        <v>285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40">
        <f t="shared" si="16"/>
        <v>0</v>
      </c>
      <c r="R91" s="6"/>
      <c r="S91" s="7"/>
    </row>
    <row r="92" spans="2:19" x14ac:dyDescent="0.3">
      <c r="B92" s="17">
        <v>450210</v>
      </c>
      <c r="C92" s="5" t="s">
        <v>286</v>
      </c>
      <c r="D92" s="39">
        <v>2767.77</v>
      </c>
      <c r="E92" s="39">
        <v>2667.77</v>
      </c>
      <c r="F92" s="39">
        <v>2667.77</v>
      </c>
      <c r="G92" s="39">
        <v>2667.77</v>
      </c>
      <c r="H92" s="39">
        <v>2667.77</v>
      </c>
      <c r="I92" s="39">
        <v>2667.77</v>
      </c>
      <c r="J92" s="39">
        <v>2667.77</v>
      </c>
      <c r="K92" s="39">
        <v>2667.77</v>
      </c>
      <c r="L92" s="39">
        <v>2667.77</v>
      </c>
      <c r="M92" s="39">
        <v>2667.77</v>
      </c>
      <c r="N92" s="39">
        <v>2667.77</v>
      </c>
      <c r="O92" s="39">
        <v>2667.73</v>
      </c>
      <c r="P92" s="40">
        <f t="shared" si="16"/>
        <v>32113.200000000001</v>
      </c>
      <c r="R92" s="6"/>
      <c r="S92" s="7"/>
    </row>
    <row r="93" spans="2:19" x14ac:dyDescent="0.3">
      <c r="B93" s="30">
        <v>4503</v>
      </c>
      <c r="C93" s="31" t="s">
        <v>287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f t="shared" si="16"/>
        <v>0</v>
      </c>
      <c r="R93" s="6"/>
      <c r="S93" s="7"/>
    </row>
    <row r="94" spans="2:19" x14ac:dyDescent="0.3">
      <c r="B94" s="30">
        <v>4504</v>
      </c>
      <c r="C94" s="31" t="s">
        <v>357</v>
      </c>
      <c r="D94" s="38">
        <v>1292.18</v>
      </c>
      <c r="E94" s="38">
        <v>1292.18</v>
      </c>
      <c r="F94" s="38">
        <v>1292.18</v>
      </c>
      <c r="G94" s="38">
        <v>1292.18</v>
      </c>
      <c r="H94" s="38">
        <v>1292.18</v>
      </c>
      <c r="I94" s="38">
        <v>1292.18</v>
      </c>
      <c r="J94" s="38">
        <v>1292.18</v>
      </c>
      <c r="K94" s="38">
        <v>1292.18</v>
      </c>
      <c r="L94" s="38">
        <v>1292.18</v>
      </c>
      <c r="M94" s="38">
        <v>1292.18</v>
      </c>
      <c r="N94" s="38">
        <v>1292.18</v>
      </c>
      <c r="O94" s="38">
        <v>1292.18</v>
      </c>
      <c r="P94" s="38">
        <f t="shared" si="16"/>
        <v>15506.160000000002</v>
      </c>
      <c r="R94" s="6"/>
      <c r="S94" s="7"/>
    </row>
    <row r="95" spans="2:19" x14ac:dyDescent="0.3">
      <c r="B95" s="28">
        <v>46</v>
      </c>
      <c r="C95" s="29" t="s">
        <v>288</v>
      </c>
      <c r="D95" s="37">
        <f>+D96</f>
        <v>8289.8891999999996</v>
      </c>
      <c r="E95" s="37">
        <f t="shared" ref="E95:O95" si="23">+E96</f>
        <v>8289.8891999999996</v>
      </c>
      <c r="F95" s="37">
        <f t="shared" si="23"/>
        <v>8289.8891999999996</v>
      </c>
      <c r="G95" s="37">
        <f t="shared" si="23"/>
        <v>8289.8891999999996</v>
      </c>
      <c r="H95" s="37">
        <f t="shared" si="23"/>
        <v>8289.8891999999996</v>
      </c>
      <c r="I95" s="37">
        <f t="shared" si="23"/>
        <v>8289.8891999999996</v>
      </c>
      <c r="J95" s="37">
        <f t="shared" si="23"/>
        <v>8289.8891999999996</v>
      </c>
      <c r="K95" s="37">
        <f t="shared" si="23"/>
        <v>8289.8891999999996</v>
      </c>
      <c r="L95" s="37">
        <f t="shared" si="23"/>
        <v>8289.8891999999996</v>
      </c>
      <c r="M95" s="37">
        <f t="shared" si="23"/>
        <v>8289.8891999999996</v>
      </c>
      <c r="N95" s="37">
        <f t="shared" si="23"/>
        <v>8289.8891999999996</v>
      </c>
      <c r="O95" s="37">
        <f t="shared" si="23"/>
        <v>8289.8588</v>
      </c>
      <c r="P95" s="37">
        <f t="shared" si="16"/>
        <v>99478.640000000014</v>
      </c>
      <c r="R95" s="6"/>
      <c r="S95" s="7"/>
    </row>
    <row r="96" spans="2:19" x14ac:dyDescent="0.3">
      <c r="B96" s="30">
        <v>4601</v>
      </c>
      <c r="C96" s="31" t="s">
        <v>289</v>
      </c>
      <c r="D96" s="38">
        <f>SUM(D97:D99)</f>
        <v>8289.8891999999996</v>
      </c>
      <c r="E96" s="38">
        <f t="shared" ref="E96:O96" si="24">SUM(E97:E99)</f>
        <v>8289.8891999999996</v>
      </c>
      <c r="F96" s="38">
        <f t="shared" si="24"/>
        <v>8289.8891999999996</v>
      </c>
      <c r="G96" s="38">
        <f t="shared" si="24"/>
        <v>8289.8891999999996</v>
      </c>
      <c r="H96" s="38">
        <f t="shared" si="24"/>
        <v>8289.8891999999996</v>
      </c>
      <c r="I96" s="38">
        <f t="shared" si="24"/>
        <v>8289.8891999999996</v>
      </c>
      <c r="J96" s="38">
        <f t="shared" si="24"/>
        <v>8289.8891999999996</v>
      </c>
      <c r="K96" s="38">
        <f t="shared" si="24"/>
        <v>8289.8891999999996</v>
      </c>
      <c r="L96" s="38">
        <f t="shared" si="24"/>
        <v>8289.8891999999996</v>
      </c>
      <c r="M96" s="38">
        <f t="shared" si="24"/>
        <v>8289.8891999999996</v>
      </c>
      <c r="N96" s="38">
        <f t="shared" si="24"/>
        <v>8289.8891999999996</v>
      </c>
      <c r="O96" s="38">
        <f t="shared" si="24"/>
        <v>8289.8588</v>
      </c>
      <c r="P96" s="38">
        <f t="shared" si="16"/>
        <v>99478.640000000014</v>
      </c>
      <c r="R96" s="6"/>
      <c r="S96" s="7"/>
    </row>
    <row r="97" spans="2:19" x14ac:dyDescent="0.3">
      <c r="B97" s="17">
        <v>460105</v>
      </c>
      <c r="C97" s="5" t="s">
        <v>290</v>
      </c>
      <c r="D97" s="39">
        <v>4186.6991999999991</v>
      </c>
      <c r="E97" s="39">
        <v>4186.6991999999991</v>
      </c>
      <c r="F97" s="39">
        <v>4186.6991999999991</v>
      </c>
      <c r="G97" s="39">
        <v>4186.6991999999991</v>
      </c>
      <c r="H97" s="39">
        <v>4186.6991999999991</v>
      </c>
      <c r="I97" s="39">
        <v>4186.6991999999991</v>
      </c>
      <c r="J97" s="39">
        <v>4186.6991999999991</v>
      </c>
      <c r="K97" s="39">
        <v>4186.6991999999991</v>
      </c>
      <c r="L97" s="39">
        <v>4186.6991999999991</v>
      </c>
      <c r="M97" s="39">
        <v>4186.6991999999991</v>
      </c>
      <c r="N97" s="39">
        <v>4186.6991999999991</v>
      </c>
      <c r="O97" s="39">
        <v>4186.7088000000003</v>
      </c>
      <c r="P97" s="40">
        <f t="shared" si="16"/>
        <v>50240.4</v>
      </c>
      <c r="R97" s="6"/>
      <c r="S97" s="7"/>
    </row>
    <row r="98" spans="2:19" x14ac:dyDescent="0.3">
      <c r="B98" s="17">
        <f>+B97+5</f>
        <v>460110</v>
      </c>
      <c r="C98" s="5" t="s">
        <v>291</v>
      </c>
      <c r="D98" s="39">
        <v>3936.52</v>
      </c>
      <c r="E98" s="39">
        <v>3936.52</v>
      </c>
      <c r="F98" s="39">
        <v>3936.52</v>
      </c>
      <c r="G98" s="39">
        <v>3936.52</v>
      </c>
      <c r="H98" s="39">
        <v>3936.52</v>
      </c>
      <c r="I98" s="39">
        <v>3936.52</v>
      </c>
      <c r="J98" s="39">
        <v>3936.52</v>
      </c>
      <c r="K98" s="39">
        <v>3936.52</v>
      </c>
      <c r="L98" s="39">
        <v>3936.52</v>
      </c>
      <c r="M98" s="39">
        <v>3936.52</v>
      </c>
      <c r="N98" s="39">
        <v>3936.52</v>
      </c>
      <c r="O98" s="39">
        <v>3936.52</v>
      </c>
      <c r="P98" s="40">
        <f t="shared" si="16"/>
        <v>47238.239999999991</v>
      </c>
      <c r="R98" s="6"/>
      <c r="S98" s="7"/>
    </row>
    <row r="99" spans="2:19" x14ac:dyDescent="0.3">
      <c r="B99" s="17">
        <v>460190</v>
      </c>
      <c r="C99" s="5" t="s">
        <v>83</v>
      </c>
      <c r="D99" s="39">
        <v>166.67</v>
      </c>
      <c r="E99" s="39">
        <v>166.67</v>
      </c>
      <c r="F99" s="39">
        <v>166.67</v>
      </c>
      <c r="G99" s="39">
        <v>166.67</v>
      </c>
      <c r="H99" s="39">
        <v>166.67</v>
      </c>
      <c r="I99" s="39">
        <v>166.67</v>
      </c>
      <c r="J99" s="39">
        <v>166.67</v>
      </c>
      <c r="K99" s="39">
        <v>166.67</v>
      </c>
      <c r="L99" s="39">
        <v>166.67</v>
      </c>
      <c r="M99" s="39">
        <v>166.67</v>
      </c>
      <c r="N99" s="39">
        <v>166.67</v>
      </c>
      <c r="O99" s="39">
        <v>166.63</v>
      </c>
      <c r="P99" s="40">
        <f t="shared" si="16"/>
        <v>2000</v>
      </c>
      <c r="R99" s="6"/>
      <c r="S99" s="7"/>
    </row>
    <row r="100" spans="2:19" x14ac:dyDescent="0.3">
      <c r="B100" s="28">
        <v>47</v>
      </c>
      <c r="C100" s="29" t="s">
        <v>292</v>
      </c>
      <c r="D100" s="37">
        <f>+D101+D108+D111+D115+D120+D126+D129+D136</f>
        <v>182068.38124999998</v>
      </c>
      <c r="E100" s="37">
        <f t="shared" ref="E100:O100" si="25">+E101+E108+E111+E115+E120+E126+E129+E136</f>
        <v>182065.1034722222</v>
      </c>
      <c r="F100" s="37">
        <f t="shared" si="25"/>
        <v>182032.5085</v>
      </c>
      <c r="G100" s="37">
        <f t="shared" si="25"/>
        <v>181992.98738888887</v>
      </c>
      <c r="H100" s="37">
        <f t="shared" si="25"/>
        <v>181992.98738888887</v>
      </c>
      <c r="I100" s="37">
        <f t="shared" si="25"/>
        <v>181974.20461111108</v>
      </c>
      <c r="J100" s="37">
        <f t="shared" si="25"/>
        <v>181871.89322222222</v>
      </c>
      <c r="K100" s="37">
        <f t="shared" si="25"/>
        <v>181860.82355555554</v>
      </c>
      <c r="L100" s="37">
        <f t="shared" si="25"/>
        <v>181847.07466666665</v>
      </c>
      <c r="M100" s="37">
        <f t="shared" si="25"/>
        <v>181777.09466666664</v>
      </c>
      <c r="N100" s="37">
        <f t="shared" si="25"/>
        <v>181438.78494444443</v>
      </c>
      <c r="O100" s="37">
        <f t="shared" si="25"/>
        <v>181360.35383333333</v>
      </c>
      <c r="P100" s="37">
        <f t="shared" si="16"/>
        <v>2182282.1974999993</v>
      </c>
      <c r="R100" s="6"/>
      <c r="S100" s="7"/>
    </row>
    <row r="101" spans="2:19" x14ac:dyDescent="0.3">
      <c r="B101" s="30">
        <v>4701</v>
      </c>
      <c r="C101" s="31" t="s">
        <v>293</v>
      </c>
      <c r="D101" s="38">
        <f>SUM(D102:D107)</f>
        <v>4029.2745833333338</v>
      </c>
      <c r="E101" s="38">
        <f t="shared" ref="E101:O101" si="26">SUM(E102:E107)</f>
        <v>4025.9968055555555</v>
      </c>
      <c r="F101" s="38">
        <f t="shared" si="26"/>
        <v>3993.4018333333333</v>
      </c>
      <c r="G101" s="38">
        <f t="shared" si="26"/>
        <v>3953.8807222222222</v>
      </c>
      <c r="H101" s="38">
        <f t="shared" si="26"/>
        <v>3953.8807222222222</v>
      </c>
      <c r="I101" s="38">
        <f t="shared" si="26"/>
        <v>3935.0979444444442</v>
      </c>
      <c r="J101" s="38">
        <f t="shared" si="26"/>
        <v>3865.2865555555554</v>
      </c>
      <c r="K101" s="38">
        <f t="shared" si="26"/>
        <v>3854.2168888888891</v>
      </c>
      <c r="L101" s="38">
        <f t="shared" si="26"/>
        <v>3840.4679999999998</v>
      </c>
      <c r="M101" s="38">
        <f t="shared" si="26"/>
        <v>3770.4879999999998</v>
      </c>
      <c r="N101" s="38">
        <f t="shared" si="26"/>
        <v>3468.178277777778</v>
      </c>
      <c r="O101" s="38">
        <f t="shared" si="26"/>
        <v>3389.7671666666665</v>
      </c>
      <c r="P101" s="38">
        <f t="shared" si="16"/>
        <v>46079.937499999993</v>
      </c>
      <c r="R101" s="6"/>
      <c r="S101" s="7"/>
    </row>
    <row r="102" spans="2:19" x14ac:dyDescent="0.3">
      <c r="B102" s="17">
        <v>470105</v>
      </c>
      <c r="C102" s="5" t="s">
        <v>294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40">
        <f t="shared" si="16"/>
        <v>0</v>
      </c>
      <c r="R102" s="6"/>
      <c r="S102" s="7"/>
    </row>
    <row r="103" spans="2:19" x14ac:dyDescent="0.3">
      <c r="B103" s="17">
        <f>+B102+5</f>
        <v>470110</v>
      </c>
      <c r="C103" s="5" t="s">
        <v>295</v>
      </c>
      <c r="D103" s="39">
        <v>1658.7791666666667</v>
      </c>
      <c r="E103" s="39">
        <v>1658.7791666666667</v>
      </c>
      <c r="F103" s="39">
        <v>1658.7791666666667</v>
      </c>
      <c r="G103" s="39">
        <v>1658.7791666666667</v>
      </c>
      <c r="H103" s="39">
        <v>1658.7791666666667</v>
      </c>
      <c r="I103" s="39">
        <v>1658.7791666666667</v>
      </c>
      <c r="J103" s="39">
        <v>1658.7791666666667</v>
      </c>
      <c r="K103" s="39">
        <v>1658.7791666666667</v>
      </c>
      <c r="L103" s="39">
        <v>1658.7791666666667</v>
      </c>
      <c r="M103" s="39">
        <v>1658.7791666666667</v>
      </c>
      <c r="N103" s="39">
        <v>1658.7791666666667</v>
      </c>
      <c r="O103" s="39">
        <v>1658.7791666666667</v>
      </c>
      <c r="P103" s="40">
        <f t="shared" si="16"/>
        <v>19905.350000000002</v>
      </c>
      <c r="R103" s="6"/>
      <c r="S103" s="7"/>
    </row>
    <row r="104" spans="2:19" x14ac:dyDescent="0.3">
      <c r="B104" s="17">
        <f>+B103+5</f>
        <v>470115</v>
      </c>
      <c r="C104" s="5" t="s">
        <v>296</v>
      </c>
      <c r="D104" s="39">
        <v>112.93008333333337</v>
      </c>
      <c r="E104" s="39">
        <v>112.93008333333337</v>
      </c>
      <c r="F104" s="39">
        <v>112.93008333333337</v>
      </c>
      <c r="G104" s="39">
        <v>112.93008333333337</v>
      </c>
      <c r="H104" s="39">
        <v>112.93008333333337</v>
      </c>
      <c r="I104" s="39">
        <v>111.3134166666667</v>
      </c>
      <c r="J104" s="39">
        <v>110.89341666666671</v>
      </c>
      <c r="K104" s="39">
        <v>109.26341666666669</v>
      </c>
      <c r="L104" s="39">
        <v>109.26341666666669</v>
      </c>
      <c r="M104" s="39">
        <v>108.47508333333336</v>
      </c>
      <c r="N104" s="39">
        <v>108.00508333333336</v>
      </c>
      <c r="O104" s="39">
        <v>103.43841666666667</v>
      </c>
      <c r="P104" s="40">
        <f t="shared" si="16"/>
        <v>1325.3026666666669</v>
      </c>
      <c r="R104" s="6"/>
      <c r="S104" s="7"/>
    </row>
    <row r="105" spans="2:19" x14ac:dyDescent="0.3">
      <c r="B105" s="17">
        <f>+B104+5</f>
        <v>470120</v>
      </c>
      <c r="C105" s="5" t="s">
        <v>297</v>
      </c>
      <c r="D105" s="39">
        <v>260.6704722222222</v>
      </c>
      <c r="E105" s="39">
        <v>260.6704722222222</v>
      </c>
      <c r="F105" s="39">
        <v>260.13105555555558</v>
      </c>
      <c r="G105" s="39">
        <v>257.47105555555555</v>
      </c>
      <c r="H105" s="39">
        <v>257.47105555555555</v>
      </c>
      <c r="I105" s="39">
        <v>257.47105555555555</v>
      </c>
      <c r="J105" s="39">
        <v>257.47105555555555</v>
      </c>
      <c r="K105" s="39">
        <v>253.14138888888888</v>
      </c>
      <c r="L105" s="39">
        <v>249.03138888888893</v>
      </c>
      <c r="M105" s="39">
        <v>248.17638888888891</v>
      </c>
      <c r="N105" s="39">
        <v>247.90638888888893</v>
      </c>
      <c r="O105" s="39">
        <v>247.90638888888893</v>
      </c>
      <c r="P105" s="40">
        <f t="shared" si="16"/>
        <v>3057.5181666666672</v>
      </c>
      <c r="R105" s="6"/>
      <c r="S105" s="7"/>
    </row>
    <row r="106" spans="2:19" x14ac:dyDescent="0.3">
      <c r="B106" s="17">
        <f>+B105+5</f>
        <v>470125</v>
      </c>
      <c r="C106" s="5" t="s">
        <v>298</v>
      </c>
      <c r="D106" s="39">
        <v>1996.8948611111111</v>
      </c>
      <c r="E106" s="39">
        <v>1993.6170833333333</v>
      </c>
      <c r="F106" s="39">
        <v>1961.5615277777779</v>
      </c>
      <c r="G106" s="39">
        <v>1924.7004166666666</v>
      </c>
      <c r="H106" s="39">
        <v>1924.7004166666666</v>
      </c>
      <c r="I106" s="39">
        <v>1907.5343055555554</v>
      </c>
      <c r="J106" s="39">
        <v>1838.1429166666665</v>
      </c>
      <c r="K106" s="39">
        <v>1833.0329166666666</v>
      </c>
      <c r="L106" s="39">
        <v>1823.3940277777776</v>
      </c>
      <c r="M106" s="39">
        <v>1755.057361111111</v>
      </c>
      <c r="N106" s="39">
        <v>1453.4876388888888</v>
      </c>
      <c r="O106" s="39">
        <v>1379.6431944444444</v>
      </c>
      <c r="P106" s="40">
        <f t="shared" si="16"/>
        <v>21791.766666666663</v>
      </c>
      <c r="R106" s="6"/>
      <c r="S106" s="7"/>
    </row>
    <row r="107" spans="2:19" x14ac:dyDescent="0.3">
      <c r="B107" s="17">
        <f>+B106+5</f>
        <v>470130</v>
      </c>
      <c r="C107" s="5" t="s">
        <v>299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40">
        <f t="shared" si="16"/>
        <v>0</v>
      </c>
      <c r="R107" s="6"/>
      <c r="S107" s="7"/>
    </row>
    <row r="108" spans="2:19" x14ac:dyDescent="0.3">
      <c r="B108" s="30">
        <v>4702</v>
      </c>
      <c r="C108" s="31" t="s">
        <v>300</v>
      </c>
      <c r="D108" s="38">
        <f>SUM(D109:D110)</f>
        <v>740.16666666666674</v>
      </c>
      <c r="E108" s="38">
        <f t="shared" ref="E108:O108" si="27">SUM(E109:E110)</f>
        <v>740.16666666666674</v>
      </c>
      <c r="F108" s="38">
        <f t="shared" si="27"/>
        <v>740.16666666666674</v>
      </c>
      <c r="G108" s="38">
        <f t="shared" si="27"/>
        <v>740.16666666666674</v>
      </c>
      <c r="H108" s="38">
        <f t="shared" si="27"/>
        <v>740.16666666666674</v>
      </c>
      <c r="I108" s="38">
        <f t="shared" si="27"/>
        <v>740.16666666666674</v>
      </c>
      <c r="J108" s="38">
        <f t="shared" si="27"/>
        <v>707.66666666666674</v>
      </c>
      <c r="K108" s="38">
        <f t="shared" si="27"/>
        <v>707.66666666666674</v>
      </c>
      <c r="L108" s="38">
        <f t="shared" si="27"/>
        <v>707.66666666666674</v>
      </c>
      <c r="M108" s="38">
        <f t="shared" si="27"/>
        <v>707.66666666666674</v>
      </c>
      <c r="N108" s="38">
        <f t="shared" si="27"/>
        <v>671.66666666666674</v>
      </c>
      <c r="O108" s="38">
        <f t="shared" si="27"/>
        <v>671.66666666666674</v>
      </c>
      <c r="P108" s="38">
        <f t="shared" si="16"/>
        <v>8615.0000000000018</v>
      </c>
      <c r="R108" s="6"/>
      <c r="S108" s="7"/>
    </row>
    <row r="109" spans="2:19" x14ac:dyDescent="0.3">
      <c r="B109" s="17">
        <v>470205</v>
      </c>
      <c r="C109" s="5" t="s">
        <v>301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40">
        <f t="shared" si="16"/>
        <v>0</v>
      </c>
      <c r="R109" s="6"/>
      <c r="S109" s="7"/>
    </row>
    <row r="110" spans="2:19" x14ac:dyDescent="0.3">
      <c r="B110" s="17">
        <f>+B109+5</f>
        <v>470210</v>
      </c>
      <c r="C110" s="5" t="s">
        <v>302</v>
      </c>
      <c r="D110" s="39">
        <v>740.16666666666674</v>
      </c>
      <c r="E110" s="39">
        <v>740.16666666666674</v>
      </c>
      <c r="F110" s="39">
        <v>740.16666666666674</v>
      </c>
      <c r="G110" s="39">
        <v>740.16666666666674</v>
      </c>
      <c r="H110" s="39">
        <v>740.16666666666674</v>
      </c>
      <c r="I110" s="39">
        <v>740.16666666666674</v>
      </c>
      <c r="J110" s="39">
        <v>707.66666666666674</v>
      </c>
      <c r="K110" s="39">
        <v>707.66666666666674</v>
      </c>
      <c r="L110" s="39">
        <v>707.66666666666674</v>
      </c>
      <c r="M110" s="39">
        <v>707.66666666666674</v>
      </c>
      <c r="N110" s="39">
        <v>671.66666666666674</v>
      </c>
      <c r="O110" s="39">
        <v>671.66666666666674</v>
      </c>
      <c r="P110" s="40">
        <f t="shared" si="16"/>
        <v>8615.0000000000018</v>
      </c>
      <c r="R110" s="6"/>
      <c r="S110" s="7"/>
    </row>
    <row r="111" spans="2:19" x14ac:dyDescent="0.3">
      <c r="B111" s="30">
        <v>4703</v>
      </c>
      <c r="C111" s="31" t="s">
        <v>303</v>
      </c>
      <c r="D111" s="38">
        <f>SUM(D112:D114)</f>
        <v>0</v>
      </c>
      <c r="E111" s="38">
        <f t="shared" ref="E111:P111" si="28">SUM(E112:E114)</f>
        <v>0</v>
      </c>
      <c r="F111" s="38">
        <f t="shared" si="28"/>
        <v>0</v>
      </c>
      <c r="G111" s="38">
        <f t="shared" si="28"/>
        <v>0</v>
      </c>
      <c r="H111" s="38">
        <f t="shared" si="28"/>
        <v>0</v>
      </c>
      <c r="I111" s="38">
        <f t="shared" si="28"/>
        <v>0</v>
      </c>
      <c r="J111" s="38">
        <f t="shared" si="28"/>
        <v>0</v>
      </c>
      <c r="K111" s="38">
        <f t="shared" si="28"/>
        <v>0</v>
      </c>
      <c r="L111" s="38">
        <f t="shared" si="28"/>
        <v>0</v>
      </c>
      <c r="M111" s="38">
        <f t="shared" si="28"/>
        <v>0</v>
      </c>
      <c r="N111" s="38">
        <f t="shared" si="28"/>
        <v>0</v>
      </c>
      <c r="O111" s="38">
        <f t="shared" si="28"/>
        <v>0</v>
      </c>
      <c r="P111" s="38">
        <f t="shared" si="28"/>
        <v>0</v>
      </c>
      <c r="R111" s="6"/>
      <c r="S111" s="7"/>
    </row>
    <row r="112" spans="2:19" x14ac:dyDescent="0.3">
      <c r="B112" s="17">
        <v>47030001</v>
      </c>
      <c r="C112" s="5" t="s">
        <v>378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40">
        <f t="shared" si="16"/>
        <v>0</v>
      </c>
      <c r="R112" s="6"/>
      <c r="S112" s="7"/>
    </row>
    <row r="113" spans="2:19" x14ac:dyDescent="0.3">
      <c r="B113" s="17">
        <v>47030002</v>
      </c>
      <c r="C113" s="5" t="s">
        <v>379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40">
        <f t="shared" ref="P113" si="29">+SUM(D113:O113)</f>
        <v>0</v>
      </c>
      <c r="R113" s="6"/>
      <c r="S113" s="7"/>
    </row>
    <row r="114" spans="2:19" x14ac:dyDescent="0.3">
      <c r="B114" s="17">
        <v>470390</v>
      </c>
      <c r="C114" s="5" t="s">
        <v>304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40">
        <f t="shared" si="16"/>
        <v>0</v>
      </c>
      <c r="R114" s="6"/>
      <c r="S114" s="7"/>
    </row>
    <row r="115" spans="2:19" x14ac:dyDescent="0.3">
      <c r="B115" s="30">
        <v>4704</v>
      </c>
      <c r="C115" s="31" t="s">
        <v>305</v>
      </c>
      <c r="D115" s="38">
        <f>SUM(D116:D119)</f>
        <v>5313.33</v>
      </c>
      <c r="E115" s="38">
        <f t="shared" ref="E115:O115" si="30">SUM(E116:E119)</f>
        <v>5313.33</v>
      </c>
      <c r="F115" s="38">
        <f t="shared" si="30"/>
        <v>5313.33</v>
      </c>
      <c r="G115" s="38">
        <f t="shared" si="30"/>
        <v>5313.33</v>
      </c>
      <c r="H115" s="38">
        <f t="shared" si="30"/>
        <v>5313.33</v>
      </c>
      <c r="I115" s="38">
        <f t="shared" si="30"/>
        <v>5313.33</v>
      </c>
      <c r="J115" s="38">
        <f t="shared" si="30"/>
        <v>5313.33</v>
      </c>
      <c r="K115" s="38">
        <f t="shared" si="30"/>
        <v>5313.33</v>
      </c>
      <c r="L115" s="38">
        <f t="shared" si="30"/>
        <v>5313.33</v>
      </c>
      <c r="M115" s="38">
        <f t="shared" si="30"/>
        <v>5313.33</v>
      </c>
      <c r="N115" s="38">
        <f t="shared" si="30"/>
        <v>5313.33</v>
      </c>
      <c r="O115" s="38">
        <f t="shared" si="30"/>
        <v>5313.37</v>
      </c>
      <c r="P115" s="38">
        <f t="shared" si="16"/>
        <v>63760.000000000015</v>
      </c>
      <c r="R115" s="6"/>
      <c r="S115" s="7"/>
    </row>
    <row r="116" spans="2:19" x14ac:dyDescent="0.3">
      <c r="B116" s="17">
        <v>470405</v>
      </c>
      <c r="C116" s="5" t="s">
        <v>306</v>
      </c>
      <c r="D116" s="39">
        <v>0</v>
      </c>
      <c r="E116" s="39">
        <f>+D116</f>
        <v>0</v>
      </c>
      <c r="F116" s="39">
        <f t="shared" ref="F116:O116" si="31">+E116</f>
        <v>0</v>
      </c>
      <c r="G116" s="39">
        <f t="shared" si="31"/>
        <v>0</v>
      </c>
      <c r="H116" s="39">
        <f t="shared" si="31"/>
        <v>0</v>
      </c>
      <c r="I116" s="39">
        <f t="shared" si="31"/>
        <v>0</v>
      </c>
      <c r="J116" s="39">
        <f t="shared" si="31"/>
        <v>0</v>
      </c>
      <c r="K116" s="39">
        <f t="shared" si="31"/>
        <v>0</v>
      </c>
      <c r="L116" s="39">
        <f t="shared" si="31"/>
        <v>0</v>
      </c>
      <c r="M116" s="39">
        <f t="shared" si="31"/>
        <v>0</v>
      </c>
      <c r="N116" s="39">
        <f t="shared" si="31"/>
        <v>0</v>
      </c>
      <c r="O116" s="39">
        <f t="shared" si="31"/>
        <v>0</v>
      </c>
      <c r="P116" s="40">
        <f t="shared" si="16"/>
        <v>0</v>
      </c>
      <c r="R116" s="6"/>
      <c r="S116" s="7"/>
    </row>
    <row r="117" spans="2:19" x14ac:dyDescent="0.3">
      <c r="B117" s="17">
        <f>+B116+5</f>
        <v>470410</v>
      </c>
      <c r="C117" s="5" t="s">
        <v>307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40">
        <f t="shared" si="16"/>
        <v>0</v>
      </c>
      <c r="R117" s="6"/>
      <c r="S117" s="7"/>
    </row>
    <row r="118" spans="2:19" x14ac:dyDescent="0.3">
      <c r="B118" s="17">
        <f>+B117+5</f>
        <v>470415</v>
      </c>
      <c r="C118" s="5" t="s">
        <v>308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40">
        <f t="shared" si="16"/>
        <v>0</v>
      </c>
      <c r="R118" s="6"/>
      <c r="S118" s="7"/>
    </row>
    <row r="119" spans="2:19" x14ac:dyDescent="0.3">
      <c r="B119" s="17">
        <v>470490</v>
      </c>
      <c r="C119" s="5" t="s">
        <v>304</v>
      </c>
      <c r="D119" s="39">
        <v>5313.33</v>
      </c>
      <c r="E119" s="39">
        <v>5313.33</v>
      </c>
      <c r="F119" s="39">
        <v>5313.33</v>
      </c>
      <c r="G119" s="39">
        <v>5313.33</v>
      </c>
      <c r="H119" s="39">
        <v>5313.33</v>
      </c>
      <c r="I119" s="39">
        <v>5313.33</v>
      </c>
      <c r="J119" s="39">
        <v>5313.33</v>
      </c>
      <c r="K119" s="39">
        <v>5313.33</v>
      </c>
      <c r="L119" s="39">
        <v>5313.33</v>
      </c>
      <c r="M119" s="39">
        <v>5313.33</v>
      </c>
      <c r="N119" s="39">
        <v>5313.33</v>
      </c>
      <c r="O119" s="39">
        <v>5313.37</v>
      </c>
      <c r="P119" s="40">
        <f t="shared" si="16"/>
        <v>63760.000000000015</v>
      </c>
      <c r="R119" s="6"/>
      <c r="S119" s="7"/>
    </row>
    <row r="120" spans="2:19" x14ac:dyDescent="0.3">
      <c r="B120" s="30">
        <v>4705</v>
      </c>
      <c r="C120" s="31" t="s">
        <v>309</v>
      </c>
      <c r="D120" s="38">
        <f>SUM(D121:D125)</f>
        <v>171985.61</v>
      </c>
      <c r="E120" s="38">
        <f t="shared" ref="E120:O120" si="32">SUM(E121:E125)</f>
        <v>171985.61</v>
      </c>
      <c r="F120" s="38">
        <f t="shared" si="32"/>
        <v>171985.61</v>
      </c>
      <c r="G120" s="38">
        <f t="shared" si="32"/>
        <v>171985.61</v>
      </c>
      <c r="H120" s="38">
        <f t="shared" si="32"/>
        <v>171985.61</v>
      </c>
      <c r="I120" s="38">
        <f t="shared" si="32"/>
        <v>171985.61</v>
      </c>
      <c r="J120" s="38">
        <f t="shared" si="32"/>
        <v>171985.61</v>
      </c>
      <c r="K120" s="38">
        <f t="shared" si="32"/>
        <v>171985.61</v>
      </c>
      <c r="L120" s="38">
        <f t="shared" si="32"/>
        <v>171985.61</v>
      </c>
      <c r="M120" s="38">
        <f t="shared" si="32"/>
        <v>171985.61</v>
      </c>
      <c r="N120" s="38">
        <f t="shared" si="32"/>
        <v>171985.61</v>
      </c>
      <c r="O120" s="38">
        <f t="shared" si="32"/>
        <v>171985.55</v>
      </c>
      <c r="P120" s="38">
        <f t="shared" si="16"/>
        <v>2063827.2599999995</v>
      </c>
      <c r="R120" s="6"/>
      <c r="S120" s="7"/>
    </row>
    <row r="121" spans="2:19" x14ac:dyDescent="0.3">
      <c r="B121" s="17">
        <v>470505</v>
      </c>
      <c r="C121" s="5" t="s">
        <v>310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40">
        <f t="shared" si="16"/>
        <v>0</v>
      </c>
      <c r="R121" s="6"/>
      <c r="S121" s="7"/>
    </row>
    <row r="122" spans="2:19" x14ac:dyDescent="0.3">
      <c r="B122" s="17">
        <f>+B121+5</f>
        <v>470510</v>
      </c>
      <c r="C122" s="5" t="s">
        <v>311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40">
        <f t="shared" si="16"/>
        <v>0</v>
      </c>
      <c r="R122" s="6"/>
      <c r="S122" s="7"/>
    </row>
    <row r="123" spans="2:19" x14ac:dyDescent="0.3">
      <c r="B123" s="17">
        <f>+B122+5</f>
        <v>470515</v>
      </c>
      <c r="C123" s="5" t="s">
        <v>312</v>
      </c>
      <c r="D123" s="39">
        <v>171985.61</v>
      </c>
      <c r="E123" s="39">
        <v>171985.61</v>
      </c>
      <c r="F123" s="39">
        <v>171985.61</v>
      </c>
      <c r="G123" s="39">
        <v>171985.61</v>
      </c>
      <c r="H123" s="39">
        <v>171985.61</v>
      </c>
      <c r="I123" s="39">
        <v>171985.61</v>
      </c>
      <c r="J123" s="39">
        <v>171985.61</v>
      </c>
      <c r="K123" s="39">
        <v>171985.61</v>
      </c>
      <c r="L123" s="39">
        <v>171985.61</v>
      </c>
      <c r="M123" s="39">
        <v>171985.61</v>
      </c>
      <c r="N123" s="39">
        <v>171985.61</v>
      </c>
      <c r="O123" s="39">
        <v>171985.55</v>
      </c>
      <c r="P123" s="40">
        <f t="shared" si="16"/>
        <v>2063827.2599999995</v>
      </c>
      <c r="R123" s="6"/>
      <c r="S123" s="7"/>
    </row>
    <row r="124" spans="2:19" x14ac:dyDescent="0.3">
      <c r="B124" s="17">
        <f>+B123+5</f>
        <v>470520</v>
      </c>
      <c r="C124" s="5" t="s">
        <v>313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40">
        <f t="shared" si="16"/>
        <v>0</v>
      </c>
      <c r="R124" s="6"/>
      <c r="S124" s="7"/>
    </row>
    <row r="125" spans="2:19" x14ac:dyDescent="0.3">
      <c r="B125" s="17">
        <v>470590</v>
      </c>
      <c r="C125" s="5" t="s">
        <v>304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40">
        <f t="shared" si="16"/>
        <v>0</v>
      </c>
      <c r="R125" s="6"/>
      <c r="S125" s="7"/>
    </row>
    <row r="126" spans="2:19" x14ac:dyDescent="0.3">
      <c r="B126" s="30">
        <v>4706</v>
      </c>
      <c r="C126" s="31" t="s">
        <v>314</v>
      </c>
      <c r="D126" s="41">
        <f>SUM(D127:D128)</f>
        <v>0</v>
      </c>
      <c r="E126" s="41">
        <f t="shared" ref="E126:O126" si="33">SUM(E127:E128)</f>
        <v>0</v>
      </c>
      <c r="F126" s="41">
        <f t="shared" si="33"/>
        <v>0</v>
      </c>
      <c r="G126" s="41">
        <f t="shared" si="33"/>
        <v>0</v>
      </c>
      <c r="H126" s="41">
        <f t="shared" si="33"/>
        <v>0</v>
      </c>
      <c r="I126" s="41">
        <f t="shared" si="33"/>
        <v>0</v>
      </c>
      <c r="J126" s="41">
        <f t="shared" si="33"/>
        <v>0</v>
      </c>
      <c r="K126" s="41">
        <f t="shared" si="33"/>
        <v>0</v>
      </c>
      <c r="L126" s="41">
        <f t="shared" si="33"/>
        <v>0</v>
      </c>
      <c r="M126" s="41">
        <f t="shared" si="33"/>
        <v>0</v>
      </c>
      <c r="N126" s="41">
        <f t="shared" si="33"/>
        <v>0</v>
      </c>
      <c r="O126" s="41">
        <f t="shared" si="33"/>
        <v>0</v>
      </c>
      <c r="P126" s="38">
        <f t="shared" si="16"/>
        <v>0</v>
      </c>
      <c r="R126" s="6"/>
      <c r="S126" s="7"/>
    </row>
    <row r="127" spans="2:19" x14ac:dyDescent="0.3">
      <c r="B127" s="17">
        <v>470605</v>
      </c>
      <c r="C127" s="5" t="s">
        <v>315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40">
        <f t="shared" si="16"/>
        <v>0</v>
      </c>
      <c r="R127" s="6"/>
      <c r="S127" s="7"/>
    </row>
    <row r="128" spans="2:19" x14ac:dyDescent="0.3">
      <c r="B128" s="17">
        <v>470610</v>
      </c>
      <c r="C128" s="5" t="s">
        <v>94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0</v>
      </c>
      <c r="P128" s="40">
        <f t="shared" si="16"/>
        <v>0</v>
      </c>
      <c r="R128" s="6"/>
      <c r="S128" s="7"/>
    </row>
    <row r="129" spans="2:19" ht="27.6" x14ac:dyDescent="0.3">
      <c r="B129" s="30">
        <v>4707</v>
      </c>
      <c r="C129" s="31" t="s">
        <v>316</v>
      </c>
      <c r="D129" s="38">
        <f>SUM(D130:D135)</f>
        <v>0</v>
      </c>
      <c r="E129" s="38">
        <f t="shared" ref="E129:O129" si="34">SUM(E130:E135)</f>
        <v>0</v>
      </c>
      <c r="F129" s="38">
        <f t="shared" si="34"/>
        <v>0</v>
      </c>
      <c r="G129" s="38">
        <f t="shared" si="34"/>
        <v>0</v>
      </c>
      <c r="H129" s="38">
        <f t="shared" si="34"/>
        <v>0</v>
      </c>
      <c r="I129" s="38">
        <f t="shared" si="34"/>
        <v>0</v>
      </c>
      <c r="J129" s="38">
        <f t="shared" si="34"/>
        <v>0</v>
      </c>
      <c r="K129" s="38">
        <f t="shared" si="34"/>
        <v>0</v>
      </c>
      <c r="L129" s="38">
        <f t="shared" si="34"/>
        <v>0</v>
      </c>
      <c r="M129" s="38">
        <f t="shared" si="34"/>
        <v>0</v>
      </c>
      <c r="N129" s="38">
        <f t="shared" si="34"/>
        <v>0</v>
      </c>
      <c r="O129" s="38">
        <f t="shared" si="34"/>
        <v>0</v>
      </c>
      <c r="P129" s="38">
        <f t="shared" si="16"/>
        <v>0</v>
      </c>
      <c r="R129" s="6"/>
      <c r="S129" s="7"/>
    </row>
    <row r="130" spans="2:19" x14ac:dyDescent="0.3">
      <c r="B130" s="17">
        <v>470705</v>
      </c>
      <c r="C130" s="5" t="s">
        <v>100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40">
        <f t="shared" si="16"/>
        <v>0</v>
      </c>
      <c r="R130" s="6"/>
      <c r="S130" s="7"/>
    </row>
    <row r="131" spans="2:19" x14ac:dyDescent="0.3">
      <c r="B131" s="17">
        <f>+B130+5</f>
        <v>470710</v>
      </c>
      <c r="C131" s="5" t="s">
        <v>101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40">
        <f t="shared" si="16"/>
        <v>0</v>
      </c>
      <c r="R131" s="6"/>
      <c r="S131" s="7"/>
    </row>
    <row r="132" spans="2:19" x14ac:dyDescent="0.3">
      <c r="B132" s="17">
        <f>+B131+5</f>
        <v>470715</v>
      </c>
      <c r="C132" s="5" t="s">
        <v>317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  <c r="N132" s="39">
        <v>0</v>
      </c>
      <c r="O132" s="39">
        <v>0</v>
      </c>
      <c r="P132" s="40">
        <f t="shared" si="16"/>
        <v>0</v>
      </c>
      <c r="R132" s="6"/>
      <c r="S132" s="7"/>
    </row>
    <row r="133" spans="2:19" x14ac:dyDescent="0.3">
      <c r="B133" s="17">
        <f>+B132+5</f>
        <v>470720</v>
      </c>
      <c r="C133" s="5" t="s">
        <v>318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40">
        <f t="shared" si="16"/>
        <v>0</v>
      </c>
      <c r="R133" s="6"/>
      <c r="S133" s="7"/>
    </row>
    <row r="134" spans="2:19" x14ac:dyDescent="0.3">
      <c r="B134" s="17">
        <f>+B133+5</f>
        <v>470725</v>
      </c>
      <c r="C134" s="5" t="s">
        <v>319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40">
        <f t="shared" si="16"/>
        <v>0</v>
      </c>
      <c r="R134" s="6"/>
      <c r="S134" s="7"/>
    </row>
    <row r="135" spans="2:19" x14ac:dyDescent="0.3">
      <c r="B135" s="17">
        <v>470790</v>
      </c>
      <c r="C135" s="5" t="s">
        <v>83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40">
        <f t="shared" ref="P135:P197" si="35">+SUM(D135:O135)</f>
        <v>0</v>
      </c>
      <c r="R135" s="6"/>
      <c r="S135" s="7"/>
    </row>
    <row r="136" spans="2:19" x14ac:dyDescent="0.3">
      <c r="B136" s="30">
        <v>4708</v>
      </c>
      <c r="C136" s="31" t="s">
        <v>320</v>
      </c>
      <c r="D136" s="41">
        <f>SUM(D137:D138)</f>
        <v>0</v>
      </c>
      <c r="E136" s="41">
        <f t="shared" ref="E136:O136" si="36">SUM(E137:E138)</f>
        <v>0</v>
      </c>
      <c r="F136" s="41">
        <f t="shared" si="36"/>
        <v>0</v>
      </c>
      <c r="G136" s="41">
        <f t="shared" si="36"/>
        <v>0</v>
      </c>
      <c r="H136" s="41">
        <f t="shared" si="36"/>
        <v>0</v>
      </c>
      <c r="I136" s="41">
        <f t="shared" si="36"/>
        <v>0</v>
      </c>
      <c r="J136" s="41">
        <f t="shared" si="36"/>
        <v>0</v>
      </c>
      <c r="K136" s="41">
        <f t="shared" si="36"/>
        <v>0</v>
      </c>
      <c r="L136" s="41">
        <f t="shared" si="36"/>
        <v>0</v>
      </c>
      <c r="M136" s="41">
        <f t="shared" si="36"/>
        <v>0</v>
      </c>
      <c r="N136" s="41">
        <f t="shared" si="36"/>
        <v>0</v>
      </c>
      <c r="O136" s="41">
        <f t="shared" si="36"/>
        <v>0</v>
      </c>
      <c r="P136" s="38">
        <f t="shared" si="35"/>
        <v>0</v>
      </c>
      <c r="R136" s="6"/>
      <c r="S136" s="7"/>
    </row>
    <row r="137" spans="2:19" x14ac:dyDescent="0.3">
      <c r="B137" s="17">
        <v>470805</v>
      </c>
      <c r="C137" s="5" t="s">
        <v>321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40">
        <f t="shared" si="35"/>
        <v>0</v>
      </c>
      <c r="R137" s="6"/>
      <c r="S137" s="7"/>
    </row>
    <row r="138" spans="2:19" x14ac:dyDescent="0.3">
      <c r="B138" s="17">
        <v>470890</v>
      </c>
      <c r="C138" s="5" t="s">
        <v>83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40">
        <f t="shared" si="35"/>
        <v>0</v>
      </c>
      <c r="R138" s="6"/>
      <c r="S138" s="7"/>
    </row>
    <row r="139" spans="2:19" x14ac:dyDescent="0.3">
      <c r="B139" s="28">
        <v>48</v>
      </c>
      <c r="C139" s="29" t="s">
        <v>322</v>
      </c>
      <c r="D139" s="37">
        <f>+D140+D141</f>
        <v>2500</v>
      </c>
      <c r="E139" s="37">
        <f t="shared" ref="E139:O139" si="37">+E140+E141</f>
        <v>2500</v>
      </c>
      <c r="F139" s="37">
        <f t="shared" si="37"/>
        <v>2500</v>
      </c>
      <c r="G139" s="37">
        <f t="shared" si="37"/>
        <v>2500</v>
      </c>
      <c r="H139" s="37">
        <f t="shared" si="37"/>
        <v>2500</v>
      </c>
      <c r="I139" s="37">
        <f t="shared" si="37"/>
        <v>2500</v>
      </c>
      <c r="J139" s="37">
        <f t="shared" si="37"/>
        <v>2500</v>
      </c>
      <c r="K139" s="37">
        <f t="shared" si="37"/>
        <v>2500</v>
      </c>
      <c r="L139" s="37">
        <f t="shared" si="37"/>
        <v>2500</v>
      </c>
      <c r="M139" s="37">
        <f t="shared" si="37"/>
        <v>2500</v>
      </c>
      <c r="N139" s="37">
        <f t="shared" si="37"/>
        <v>2500</v>
      </c>
      <c r="O139" s="37">
        <f t="shared" si="37"/>
        <v>2500</v>
      </c>
      <c r="P139" s="37">
        <f t="shared" si="35"/>
        <v>30000</v>
      </c>
      <c r="R139" s="6"/>
      <c r="S139" s="7"/>
    </row>
    <row r="140" spans="2:19" x14ac:dyDescent="0.3">
      <c r="B140" s="30">
        <v>4801</v>
      </c>
      <c r="C140" s="31" t="s">
        <v>323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f t="shared" si="35"/>
        <v>0</v>
      </c>
      <c r="R140" s="6"/>
      <c r="S140" s="7"/>
    </row>
    <row r="141" spans="2:19" x14ac:dyDescent="0.3">
      <c r="B141" s="30">
        <v>4890</v>
      </c>
      <c r="C141" s="31" t="s">
        <v>120</v>
      </c>
      <c r="D141" s="38">
        <f>SUM(D142:D143)</f>
        <v>2500</v>
      </c>
      <c r="E141" s="38">
        <f t="shared" ref="E141:O141" si="38">SUM(E142:E143)</f>
        <v>2500</v>
      </c>
      <c r="F141" s="38">
        <f t="shared" si="38"/>
        <v>2500</v>
      </c>
      <c r="G141" s="38">
        <f t="shared" si="38"/>
        <v>2500</v>
      </c>
      <c r="H141" s="38">
        <f t="shared" si="38"/>
        <v>2500</v>
      </c>
      <c r="I141" s="38">
        <f t="shared" si="38"/>
        <v>2500</v>
      </c>
      <c r="J141" s="38">
        <f t="shared" si="38"/>
        <v>2500</v>
      </c>
      <c r="K141" s="38">
        <f t="shared" si="38"/>
        <v>2500</v>
      </c>
      <c r="L141" s="38">
        <f t="shared" si="38"/>
        <v>2500</v>
      </c>
      <c r="M141" s="38">
        <f t="shared" si="38"/>
        <v>2500</v>
      </c>
      <c r="N141" s="38">
        <f t="shared" si="38"/>
        <v>2500</v>
      </c>
      <c r="O141" s="38">
        <f t="shared" si="38"/>
        <v>2500</v>
      </c>
      <c r="P141" s="38">
        <f t="shared" si="35"/>
        <v>30000</v>
      </c>
      <c r="R141" s="6"/>
      <c r="S141" s="7"/>
    </row>
    <row r="142" spans="2:19" x14ac:dyDescent="0.3">
      <c r="B142" s="17">
        <v>489005</v>
      </c>
      <c r="C142" s="5" t="s">
        <v>324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40">
        <f t="shared" si="35"/>
        <v>0</v>
      </c>
      <c r="R142" s="6"/>
      <c r="S142" s="7"/>
    </row>
    <row r="143" spans="2:19" x14ac:dyDescent="0.3">
      <c r="B143" s="17">
        <v>489090</v>
      </c>
      <c r="C143" s="5" t="s">
        <v>83</v>
      </c>
      <c r="D143" s="39">
        <v>2500</v>
      </c>
      <c r="E143" s="39">
        <v>2500</v>
      </c>
      <c r="F143" s="39">
        <v>2500</v>
      </c>
      <c r="G143" s="39">
        <v>2500</v>
      </c>
      <c r="H143" s="39">
        <v>2500</v>
      </c>
      <c r="I143" s="39">
        <v>2500</v>
      </c>
      <c r="J143" s="39">
        <v>2500</v>
      </c>
      <c r="K143" s="39">
        <v>2500</v>
      </c>
      <c r="L143" s="39">
        <v>2500</v>
      </c>
      <c r="M143" s="39">
        <v>2500</v>
      </c>
      <c r="N143" s="39">
        <v>2500</v>
      </c>
      <c r="O143" s="39">
        <v>2500</v>
      </c>
      <c r="P143" s="40">
        <f t="shared" si="35"/>
        <v>30000</v>
      </c>
      <c r="R143" s="6"/>
      <c r="S143" s="7"/>
    </row>
    <row r="144" spans="2:19" x14ac:dyDescent="0.3">
      <c r="B144" s="11">
        <v>5</v>
      </c>
      <c r="C144" s="4" t="s">
        <v>325</v>
      </c>
      <c r="D144" s="36">
        <f>+D145+D158+D190</f>
        <v>416348.89333333331</v>
      </c>
      <c r="E144" s="36">
        <f t="shared" ref="E144:O144" si="39">+E145+E158+E190</f>
        <v>416348.89333333331</v>
      </c>
      <c r="F144" s="36">
        <f t="shared" si="39"/>
        <v>416348.89333333331</v>
      </c>
      <c r="G144" s="36">
        <f t="shared" si="39"/>
        <v>416348.89333333331</v>
      </c>
      <c r="H144" s="36">
        <f t="shared" si="39"/>
        <v>416348.89333333331</v>
      </c>
      <c r="I144" s="36">
        <f t="shared" si="39"/>
        <v>416348.89333333331</v>
      </c>
      <c r="J144" s="36">
        <f t="shared" si="39"/>
        <v>416348.89333333331</v>
      </c>
      <c r="K144" s="36">
        <f t="shared" si="39"/>
        <v>416348.89333333331</v>
      </c>
      <c r="L144" s="36">
        <f t="shared" si="39"/>
        <v>416348.89333333331</v>
      </c>
      <c r="M144" s="36">
        <f t="shared" si="39"/>
        <v>416348.89333333331</v>
      </c>
      <c r="N144" s="36">
        <f t="shared" si="39"/>
        <v>416348.89333333331</v>
      </c>
      <c r="O144" s="36">
        <f t="shared" si="39"/>
        <v>416348.89333333331</v>
      </c>
      <c r="P144" s="36">
        <f t="shared" si="35"/>
        <v>4996186.7200000007</v>
      </c>
      <c r="R144" s="6"/>
      <c r="S144" s="7"/>
    </row>
    <row r="145" spans="2:21" x14ac:dyDescent="0.3">
      <c r="B145" s="28">
        <v>51</v>
      </c>
      <c r="C145" s="29" t="s">
        <v>326</v>
      </c>
      <c r="D145" s="37">
        <f>+D146+D153+D157</f>
        <v>411765.56</v>
      </c>
      <c r="E145" s="37">
        <f t="shared" ref="E145:O145" si="40">+E146+E153+E157</f>
        <v>411765.56</v>
      </c>
      <c r="F145" s="37">
        <f t="shared" si="40"/>
        <v>411765.56</v>
      </c>
      <c r="G145" s="37">
        <f t="shared" si="40"/>
        <v>411765.56</v>
      </c>
      <c r="H145" s="37">
        <f t="shared" si="40"/>
        <v>411765.56</v>
      </c>
      <c r="I145" s="37">
        <f t="shared" si="40"/>
        <v>411765.56</v>
      </c>
      <c r="J145" s="37">
        <f t="shared" si="40"/>
        <v>411765.56</v>
      </c>
      <c r="K145" s="37">
        <f t="shared" si="40"/>
        <v>411765.56</v>
      </c>
      <c r="L145" s="37">
        <f t="shared" si="40"/>
        <v>411765.56</v>
      </c>
      <c r="M145" s="37">
        <f t="shared" si="40"/>
        <v>411765.56</v>
      </c>
      <c r="N145" s="37">
        <f t="shared" si="40"/>
        <v>411765.56</v>
      </c>
      <c r="O145" s="37">
        <f t="shared" si="40"/>
        <v>411765.56</v>
      </c>
      <c r="P145" s="37">
        <f t="shared" si="35"/>
        <v>4941186.72</v>
      </c>
      <c r="R145" s="6"/>
      <c r="S145" s="7"/>
    </row>
    <row r="146" spans="2:21" x14ac:dyDescent="0.3">
      <c r="B146" s="32">
        <v>5101</v>
      </c>
      <c r="C146" s="31" t="s">
        <v>327</v>
      </c>
      <c r="D146" s="38">
        <f t="shared" ref="D146:O146" si="41">+SUM(D147:D152)</f>
        <v>167304.02083333331</v>
      </c>
      <c r="E146" s="38">
        <f t="shared" si="41"/>
        <v>167304.02083333331</v>
      </c>
      <c r="F146" s="38">
        <f t="shared" si="41"/>
        <v>167304.02083333331</v>
      </c>
      <c r="G146" s="38">
        <f t="shared" si="41"/>
        <v>167304.02083333331</v>
      </c>
      <c r="H146" s="38">
        <f t="shared" si="41"/>
        <v>167304.02083333331</v>
      </c>
      <c r="I146" s="38">
        <f t="shared" si="41"/>
        <v>167304.02083333331</v>
      </c>
      <c r="J146" s="38">
        <f t="shared" si="41"/>
        <v>167304.02083333331</v>
      </c>
      <c r="K146" s="38">
        <f t="shared" si="41"/>
        <v>167304.02083333331</v>
      </c>
      <c r="L146" s="38">
        <f t="shared" si="41"/>
        <v>167304.02083333331</v>
      </c>
      <c r="M146" s="38">
        <f t="shared" si="41"/>
        <v>167304.02083333331</v>
      </c>
      <c r="N146" s="38">
        <f t="shared" si="41"/>
        <v>167304.02083333331</v>
      </c>
      <c r="O146" s="38">
        <f t="shared" si="41"/>
        <v>167304.02083333331</v>
      </c>
      <c r="P146" s="38">
        <f t="shared" si="35"/>
        <v>2007648.2499999993</v>
      </c>
      <c r="R146" s="6"/>
      <c r="S146" s="7"/>
    </row>
    <row r="147" spans="2:21" x14ac:dyDescent="0.3">
      <c r="B147" s="17">
        <v>510105</v>
      </c>
      <c r="C147" s="5" t="s">
        <v>62</v>
      </c>
      <c r="D147" s="39">
        <v>125478.01583333332</v>
      </c>
      <c r="E147" s="39">
        <v>125478.01583333332</v>
      </c>
      <c r="F147" s="39">
        <v>125478.01583333332</v>
      </c>
      <c r="G147" s="39">
        <v>125478.01583333332</v>
      </c>
      <c r="H147" s="39">
        <v>125478.01583333332</v>
      </c>
      <c r="I147" s="39">
        <v>125478.01583333332</v>
      </c>
      <c r="J147" s="39">
        <v>125478.01583333332</v>
      </c>
      <c r="K147" s="39">
        <v>125478.01583333332</v>
      </c>
      <c r="L147" s="39">
        <v>125478.01583333332</v>
      </c>
      <c r="M147" s="39">
        <v>125478.01583333332</v>
      </c>
      <c r="N147" s="39">
        <v>125478.01583333332</v>
      </c>
      <c r="O147" s="39">
        <v>125478.01583333332</v>
      </c>
      <c r="P147" s="40">
        <f>+SUM(D147:O147)</f>
        <v>1505736.1900000002</v>
      </c>
      <c r="R147" s="6"/>
      <c r="S147" s="7"/>
    </row>
    <row r="148" spans="2:21" x14ac:dyDescent="0.3">
      <c r="B148" s="17">
        <f>+B147+5</f>
        <v>510110</v>
      </c>
      <c r="C148" s="5" t="s">
        <v>63</v>
      </c>
      <c r="D148" s="39">
        <v>41826.004999999997</v>
      </c>
      <c r="E148" s="39">
        <v>41826.004999999997</v>
      </c>
      <c r="F148" s="39">
        <v>41826.004999999997</v>
      </c>
      <c r="G148" s="39">
        <v>41826.004999999997</v>
      </c>
      <c r="H148" s="39">
        <v>41826.004999999997</v>
      </c>
      <c r="I148" s="39">
        <v>41826.004999999997</v>
      </c>
      <c r="J148" s="39">
        <v>41826.004999999997</v>
      </c>
      <c r="K148" s="39">
        <v>41826.004999999997</v>
      </c>
      <c r="L148" s="39">
        <v>41826.004999999997</v>
      </c>
      <c r="M148" s="39">
        <v>41826.004999999997</v>
      </c>
      <c r="N148" s="39">
        <v>41826.004999999997</v>
      </c>
      <c r="O148" s="39">
        <v>41826.004999999997</v>
      </c>
      <c r="P148" s="40">
        <f t="shared" si="35"/>
        <v>501912.06</v>
      </c>
      <c r="R148" s="6"/>
      <c r="S148" s="7"/>
    </row>
    <row r="149" spans="2:21" x14ac:dyDescent="0.3">
      <c r="B149" s="17">
        <f>+B148+5</f>
        <v>510115</v>
      </c>
      <c r="C149" s="5" t="s">
        <v>64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40">
        <f t="shared" si="35"/>
        <v>0</v>
      </c>
      <c r="R149" s="6"/>
      <c r="S149" s="7"/>
    </row>
    <row r="150" spans="2:21" x14ac:dyDescent="0.3">
      <c r="B150" s="17">
        <f>+B149+5</f>
        <v>510120</v>
      </c>
      <c r="C150" s="5" t="s">
        <v>65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40">
        <f t="shared" si="35"/>
        <v>0</v>
      </c>
      <c r="R150" s="6"/>
      <c r="S150" s="7"/>
    </row>
    <row r="151" spans="2:21" x14ac:dyDescent="0.3">
      <c r="B151" s="17">
        <f>+B150+5</f>
        <v>510125</v>
      </c>
      <c r="C151" s="5" t="s">
        <v>66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40">
        <f t="shared" si="35"/>
        <v>0</v>
      </c>
      <c r="R151" s="6"/>
      <c r="S151" s="7"/>
    </row>
    <row r="152" spans="2:21" x14ac:dyDescent="0.3">
      <c r="B152" s="17">
        <f>+B151+5</f>
        <v>510130</v>
      </c>
      <c r="C152" s="5" t="s">
        <v>67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 t="s">
        <v>381</v>
      </c>
      <c r="L152" s="39">
        <v>0</v>
      </c>
      <c r="M152" s="39">
        <v>0</v>
      </c>
      <c r="N152" s="39">
        <v>0</v>
      </c>
      <c r="O152" s="39">
        <v>0</v>
      </c>
      <c r="P152" s="40">
        <f t="shared" si="35"/>
        <v>0</v>
      </c>
      <c r="R152" s="6"/>
      <c r="S152" s="7"/>
    </row>
    <row r="153" spans="2:21" x14ac:dyDescent="0.3">
      <c r="B153" s="32">
        <v>5102</v>
      </c>
      <c r="C153" s="31" t="s">
        <v>328</v>
      </c>
      <c r="D153" s="38">
        <f>SUM(D154:D156)</f>
        <v>202794.8725</v>
      </c>
      <c r="E153" s="38">
        <f t="shared" ref="E153:O153" si="42">SUM(E154:E156)</f>
        <v>202794.8725</v>
      </c>
      <c r="F153" s="38">
        <f t="shared" si="42"/>
        <v>202794.8725</v>
      </c>
      <c r="G153" s="38">
        <f t="shared" si="42"/>
        <v>202794.8725</v>
      </c>
      <c r="H153" s="38">
        <f t="shared" si="42"/>
        <v>202794.8725</v>
      </c>
      <c r="I153" s="38">
        <f t="shared" si="42"/>
        <v>202794.8725</v>
      </c>
      <c r="J153" s="38">
        <f t="shared" si="42"/>
        <v>202794.8725</v>
      </c>
      <c r="K153" s="38">
        <f t="shared" si="42"/>
        <v>202794.8725</v>
      </c>
      <c r="L153" s="38">
        <f t="shared" si="42"/>
        <v>202794.8725</v>
      </c>
      <c r="M153" s="38">
        <f t="shared" si="42"/>
        <v>202794.8725</v>
      </c>
      <c r="N153" s="38">
        <f t="shared" si="42"/>
        <v>202794.8725</v>
      </c>
      <c r="O153" s="38">
        <f t="shared" si="42"/>
        <v>202794.8725</v>
      </c>
      <c r="P153" s="38">
        <f t="shared" si="35"/>
        <v>2433538.4700000002</v>
      </c>
      <c r="R153" s="6"/>
      <c r="S153" s="7"/>
    </row>
    <row r="154" spans="2:21" x14ac:dyDescent="0.3">
      <c r="B154" s="17">
        <v>510205</v>
      </c>
      <c r="C154" s="5" t="s">
        <v>0</v>
      </c>
      <c r="D154" s="39">
        <v>190634.48083333333</v>
      </c>
      <c r="E154" s="39">
        <v>190634.48083333333</v>
      </c>
      <c r="F154" s="39">
        <v>190634.48083333333</v>
      </c>
      <c r="G154" s="39">
        <v>190634.48083333333</v>
      </c>
      <c r="H154" s="39">
        <v>190634.48083333333</v>
      </c>
      <c r="I154" s="39">
        <v>190634.48083333333</v>
      </c>
      <c r="J154" s="39">
        <v>190634.48083333333</v>
      </c>
      <c r="K154" s="39">
        <v>190634.48083333333</v>
      </c>
      <c r="L154" s="39">
        <v>190634.48083333333</v>
      </c>
      <c r="M154" s="39">
        <v>190634.48083333333</v>
      </c>
      <c r="N154" s="39">
        <v>190634.48083333333</v>
      </c>
      <c r="O154" s="39">
        <v>190634.48083333333</v>
      </c>
      <c r="P154" s="40">
        <f t="shared" si="35"/>
        <v>2287613.7700000005</v>
      </c>
      <c r="R154" s="6"/>
      <c r="S154" s="7"/>
    </row>
    <row r="155" spans="2:21" x14ac:dyDescent="0.3">
      <c r="B155" s="17">
        <f>+B154+5</f>
        <v>510210</v>
      </c>
      <c r="C155" s="5" t="s">
        <v>2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40">
        <f t="shared" si="35"/>
        <v>0</v>
      </c>
      <c r="R155" s="6"/>
      <c r="S155" s="7"/>
    </row>
    <row r="156" spans="2:21" x14ac:dyDescent="0.3">
      <c r="B156" s="17">
        <f>+B155+5</f>
        <v>510215</v>
      </c>
      <c r="C156" s="5" t="s">
        <v>1</v>
      </c>
      <c r="D156" s="39">
        <v>12160.391666666668</v>
      </c>
      <c r="E156" s="39">
        <v>12160.391666666668</v>
      </c>
      <c r="F156" s="39">
        <v>12160.391666666668</v>
      </c>
      <c r="G156" s="39">
        <v>12160.391666666668</v>
      </c>
      <c r="H156" s="39">
        <v>12160.391666666668</v>
      </c>
      <c r="I156" s="39">
        <v>12160.391666666668</v>
      </c>
      <c r="J156" s="39">
        <v>12160.391666666668</v>
      </c>
      <c r="K156" s="39">
        <v>12160.391666666668</v>
      </c>
      <c r="L156" s="39">
        <v>12160.391666666668</v>
      </c>
      <c r="M156" s="39">
        <v>12160.391666666668</v>
      </c>
      <c r="N156" s="39">
        <v>12160.391666666668</v>
      </c>
      <c r="O156" s="39">
        <v>12160.391666666668</v>
      </c>
      <c r="P156" s="40">
        <f t="shared" si="35"/>
        <v>145924.69999999998</v>
      </c>
      <c r="R156" s="6"/>
      <c r="S156" s="7"/>
    </row>
    <row r="157" spans="2:21" x14ac:dyDescent="0.3">
      <c r="B157" s="32">
        <v>5190</v>
      </c>
      <c r="C157" s="31" t="s">
        <v>329</v>
      </c>
      <c r="D157" s="38">
        <v>41666.666666666664</v>
      </c>
      <c r="E157" s="38">
        <v>41666.666666666664</v>
      </c>
      <c r="F157" s="38">
        <v>41666.666666666664</v>
      </c>
      <c r="G157" s="38">
        <v>41666.666666666664</v>
      </c>
      <c r="H157" s="38">
        <v>41666.666666666664</v>
      </c>
      <c r="I157" s="38">
        <v>41666.666666666664</v>
      </c>
      <c r="J157" s="38">
        <v>41666.666666666664</v>
      </c>
      <c r="K157" s="38">
        <v>41666.666666666664</v>
      </c>
      <c r="L157" s="38">
        <v>41666.666666666664</v>
      </c>
      <c r="M157" s="38">
        <v>41666.666666666664</v>
      </c>
      <c r="N157" s="38">
        <v>41666.666666666664</v>
      </c>
      <c r="O157" s="38">
        <v>41666.666666666664</v>
      </c>
      <c r="P157" s="38">
        <f t="shared" si="35"/>
        <v>500000.00000000006</v>
      </c>
      <c r="R157" s="6"/>
      <c r="S157" s="7"/>
    </row>
    <row r="158" spans="2:21" x14ac:dyDescent="0.3">
      <c r="B158" s="28">
        <v>52</v>
      </c>
      <c r="C158" s="29" t="s">
        <v>330</v>
      </c>
      <c r="D158" s="37">
        <f>+D159+D166+D173+D177+D182+D183</f>
        <v>0</v>
      </c>
      <c r="E158" s="37">
        <f t="shared" ref="E158:O158" si="43">+E159+E166+E173+E177+E182+E183</f>
        <v>0</v>
      </c>
      <c r="F158" s="37">
        <f t="shared" si="43"/>
        <v>0</v>
      </c>
      <c r="G158" s="37">
        <f t="shared" si="43"/>
        <v>0</v>
      </c>
      <c r="H158" s="37">
        <f t="shared" si="43"/>
        <v>0</v>
      </c>
      <c r="I158" s="37">
        <f t="shared" si="43"/>
        <v>0</v>
      </c>
      <c r="J158" s="37">
        <f t="shared" si="43"/>
        <v>0</v>
      </c>
      <c r="K158" s="37">
        <f t="shared" si="43"/>
        <v>0</v>
      </c>
      <c r="L158" s="37">
        <f t="shared" si="43"/>
        <v>0</v>
      </c>
      <c r="M158" s="37">
        <f t="shared" si="43"/>
        <v>0</v>
      </c>
      <c r="N158" s="37">
        <f t="shared" si="43"/>
        <v>0</v>
      </c>
      <c r="O158" s="37">
        <f t="shared" si="43"/>
        <v>0</v>
      </c>
      <c r="P158" s="37">
        <f t="shared" si="35"/>
        <v>0</v>
      </c>
      <c r="R158" s="6"/>
      <c r="S158" s="7"/>
    </row>
    <row r="159" spans="2:21" x14ac:dyDescent="0.3">
      <c r="B159" s="32">
        <v>5201</v>
      </c>
      <c r="C159" s="31" t="s">
        <v>331</v>
      </c>
      <c r="D159" s="38">
        <f>SUM(D160:D165)</f>
        <v>0</v>
      </c>
      <c r="E159" s="38">
        <f t="shared" ref="E159:O159" si="44">SUM(E160:E165)</f>
        <v>0</v>
      </c>
      <c r="F159" s="38">
        <f t="shared" si="44"/>
        <v>0</v>
      </c>
      <c r="G159" s="38">
        <f t="shared" si="44"/>
        <v>0</v>
      </c>
      <c r="H159" s="38">
        <f t="shared" si="44"/>
        <v>0</v>
      </c>
      <c r="I159" s="38">
        <f t="shared" si="44"/>
        <v>0</v>
      </c>
      <c r="J159" s="38">
        <f t="shared" si="44"/>
        <v>0</v>
      </c>
      <c r="K159" s="38">
        <f t="shared" si="44"/>
        <v>0</v>
      </c>
      <c r="L159" s="38">
        <f t="shared" si="44"/>
        <v>0</v>
      </c>
      <c r="M159" s="38">
        <f t="shared" si="44"/>
        <v>0</v>
      </c>
      <c r="N159" s="38">
        <f t="shared" si="44"/>
        <v>0</v>
      </c>
      <c r="O159" s="38">
        <f t="shared" si="44"/>
        <v>0</v>
      </c>
      <c r="P159" s="38">
        <f t="shared" si="35"/>
        <v>0</v>
      </c>
      <c r="R159" s="6"/>
      <c r="S159" s="7"/>
      <c r="U159" s="6"/>
    </row>
    <row r="160" spans="2:21" x14ac:dyDescent="0.3">
      <c r="B160" s="17">
        <v>520105</v>
      </c>
      <c r="C160" s="5" t="s">
        <v>62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40">
        <f t="shared" si="35"/>
        <v>0</v>
      </c>
      <c r="R160" s="6"/>
      <c r="S160" s="7"/>
      <c r="U160" s="6"/>
    </row>
    <row r="161" spans="2:19" x14ac:dyDescent="0.3">
      <c r="B161" s="17">
        <f>+B160+5</f>
        <v>520110</v>
      </c>
      <c r="C161" s="5" t="s">
        <v>63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40">
        <f t="shared" si="35"/>
        <v>0</v>
      </c>
      <c r="R161" s="6"/>
      <c r="S161" s="7"/>
    </row>
    <row r="162" spans="2:19" x14ac:dyDescent="0.3">
      <c r="B162" s="17">
        <f>+B161+5</f>
        <v>520115</v>
      </c>
      <c r="C162" s="5" t="s">
        <v>64</v>
      </c>
      <c r="D162" s="39">
        <v>0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39">
        <v>0</v>
      </c>
      <c r="L162" s="39">
        <v>0</v>
      </c>
      <c r="M162" s="39">
        <v>0</v>
      </c>
      <c r="N162" s="39">
        <v>0</v>
      </c>
      <c r="O162" s="39">
        <v>0</v>
      </c>
      <c r="P162" s="40">
        <f t="shared" si="35"/>
        <v>0</v>
      </c>
      <c r="R162" s="6"/>
      <c r="S162" s="7"/>
    </row>
    <row r="163" spans="2:19" x14ac:dyDescent="0.3">
      <c r="B163" s="17">
        <f>+B162+5</f>
        <v>520120</v>
      </c>
      <c r="C163" s="5" t="s">
        <v>65</v>
      </c>
      <c r="D163" s="39">
        <v>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0</v>
      </c>
      <c r="L163" s="39">
        <v>0</v>
      </c>
      <c r="M163" s="39">
        <v>0</v>
      </c>
      <c r="N163" s="39">
        <v>0</v>
      </c>
      <c r="O163" s="39">
        <v>0</v>
      </c>
      <c r="P163" s="40">
        <f t="shared" si="35"/>
        <v>0</v>
      </c>
      <c r="R163" s="6"/>
      <c r="S163" s="7"/>
    </row>
    <row r="164" spans="2:19" x14ac:dyDescent="0.3">
      <c r="B164" s="17">
        <f>+B163+5</f>
        <v>520125</v>
      </c>
      <c r="C164" s="5" t="s">
        <v>66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  <c r="N164" s="39">
        <v>0</v>
      </c>
      <c r="O164" s="39">
        <v>0</v>
      </c>
      <c r="P164" s="40">
        <f t="shared" si="35"/>
        <v>0</v>
      </c>
      <c r="R164" s="6"/>
      <c r="S164" s="7"/>
    </row>
    <row r="165" spans="2:19" x14ac:dyDescent="0.3">
      <c r="B165" s="17">
        <f>+B164+5</f>
        <v>520130</v>
      </c>
      <c r="C165" s="5" t="s">
        <v>67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40">
        <f t="shared" si="35"/>
        <v>0</v>
      </c>
      <c r="R165" s="6"/>
      <c r="S165" s="7"/>
    </row>
    <row r="166" spans="2:19" x14ac:dyDescent="0.3">
      <c r="B166" s="32">
        <v>5202</v>
      </c>
      <c r="C166" s="31" t="s">
        <v>332</v>
      </c>
      <c r="D166" s="38">
        <f>SUM(D167:D172)</f>
        <v>0</v>
      </c>
      <c r="E166" s="38">
        <f t="shared" ref="E166:O166" si="45">SUM(E167:E172)</f>
        <v>0</v>
      </c>
      <c r="F166" s="38">
        <f t="shared" si="45"/>
        <v>0</v>
      </c>
      <c r="G166" s="38">
        <f t="shared" si="45"/>
        <v>0</v>
      </c>
      <c r="H166" s="38">
        <f t="shared" si="45"/>
        <v>0</v>
      </c>
      <c r="I166" s="38">
        <f t="shared" si="45"/>
        <v>0</v>
      </c>
      <c r="J166" s="38">
        <f t="shared" si="45"/>
        <v>0</v>
      </c>
      <c r="K166" s="38">
        <f t="shared" si="45"/>
        <v>0</v>
      </c>
      <c r="L166" s="38">
        <f t="shared" si="45"/>
        <v>0</v>
      </c>
      <c r="M166" s="38">
        <f t="shared" si="45"/>
        <v>0</v>
      </c>
      <c r="N166" s="38">
        <f t="shared" si="45"/>
        <v>0</v>
      </c>
      <c r="O166" s="38">
        <f t="shared" si="45"/>
        <v>0</v>
      </c>
      <c r="P166" s="38">
        <f t="shared" si="35"/>
        <v>0</v>
      </c>
      <c r="R166" s="6"/>
      <c r="S166" s="7"/>
    </row>
    <row r="167" spans="2:19" x14ac:dyDescent="0.3">
      <c r="B167" s="17">
        <v>520205</v>
      </c>
      <c r="C167" s="5" t="s">
        <v>62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40">
        <f t="shared" si="35"/>
        <v>0</v>
      </c>
      <c r="R167" s="6"/>
      <c r="S167" s="7"/>
    </row>
    <row r="168" spans="2:19" x14ac:dyDescent="0.3">
      <c r="B168" s="17">
        <f>+B167+5</f>
        <v>520210</v>
      </c>
      <c r="C168" s="5" t="s">
        <v>63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40">
        <f t="shared" si="35"/>
        <v>0</v>
      </c>
      <c r="R168" s="6"/>
      <c r="S168" s="7"/>
    </row>
    <row r="169" spans="2:19" x14ac:dyDescent="0.3">
      <c r="B169" s="17">
        <f>+B168+5</f>
        <v>520215</v>
      </c>
      <c r="C169" s="5" t="s">
        <v>64</v>
      </c>
      <c r="D169" s="39">
        <v>0</v>
      </c>
      <c r="E169" s="39">
        <v>0</v>
      </c>
      <c r="F169" s="39">
        <v>0</v>
      </c>
      <c r="G169" s="39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  <c r="N169" s="39">
        <v>0</v>
      </c>
      <c r="O169" s="39">
        <v>0</v>
      </c>
      <c r="P169" s="40">
        <f t="shared" si="35"/>
        <v>0</v>
      </c>
      <c r="R169" s="6"/>
      <c r="S169" s="7"/>
    </row>
    <row r="170" spans="2:19" x14ac:dyDescent="0.3">
      <c r="B170" s="17">
        <f>+B169+5</f>
        <v>520220</v>
      </c>
      <c r="C170" s="5" t="s">
        <v>65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40">
        <f t="shared" si="35"/>
        <v>0</v>
      </c>
      <c r="R170" s="6"/>
      <c r="S170" s="7"/>
    </row>
    <row r="171" spans="2:19" x14ac:dyDescent="0.3">
      <c r="B171" s="17">
        <f>+B170+5</f>
        <v>520225</v>
      </c>
      <c r="C171" s="5" t="s">
        <v>66</v>
      </c>
      <c r="D171" s="39">
        <v>0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40">
        <f t="shared" si="35"/>
        <v>0</v>
      </c>
      <c r="R171" s="6"/>
      <c r="S171" s="7"/>
    </row>
    <row r="172" spans="2:19" x14ac:dyDescent="0.3">
      <c r="B172" s="17">
        <f>+B171+5</f>
        <v>520230</v>
      </c>
      <c r="C172" s="5" t="s">
        <v>67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40">
        <f t="shared" si="35"/>
        <v>0</v>
      </c>
      <c r="R172" s="6"/>
      <c r="S172" s="7"/>
    </row>
    <row r="173" spans="2:19" x14ac:dyDescent="0.3">
      <c r="B173" s="32">
        <v>5203</v>
      </c>
      <c r="C173" s="31" t="s">
        <v>333</v>
      </c>
      <c r="D173" s="38">
        <f>SUM(D174:D176)</f>
        <v>0</v>
      </c>
      <c r="E173" s="38">
        <f t="shared" ref="E173:O173" si="46">SUM(E174:E176)</f>
        <v>0</v>
      </c>
      <c r="F173" s="38">
        <f t="shared" si="46"/>
        <v>0</v>
      </c>
      <c r="G173" s="38">
        <f t="shared" si="46"/>
        <v>0</v>
      </c>
      <c r="H173" s="38">
        <f t="shared" si="46"/>
        <v>0</v>
      </c>
      <c r="I173" s="38">
        <f t="shared" si="46"/>
        <v>0</v>
      </c>
      <c r="J173" s="38">
        <f t="shared" si="46"/>
        <v>0</v>
      </c>
      <c r="K173" s="38">
        <f t="shared" si="46"/>
        <v>0</v>
      </c>
      <c r="L173" s="38">
        <f t="shared" si="46"/>
        <v>0</v>
      </c>
      <c r="M173" s="38">
        <f t="shared" si="46"/>
        <v>0</v>
      </c>
      <c r="N173" s="38">
        <f t="shared" si="46"/>
        <v>0</v>
      </c>
      <c r="O173" s="38">
        <f t="shared" si="46"/>
        <v>0</v>
      </c>
      <c r="P173" s="38">
        <f t="shared" si="35"/>
        <v>0</v>
      </c>
      <c r="R173" s="6"/>
      <c r="S173" s="7"/>
    </row>
    <row r="174" spans="2:19" x14ac:dyDescent="0.3">
      <c r="B174" s="17">
        <v>520305</v>
      </c>
      <c r="C174" s="5" t="s">
        <v>0</v>
      </c>
      <c r="D174" s="39">
        <v>0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40">
        <f t="shared" si="35"/>
        <v>0</v>
      </c>
      <c r="R174" s="6"/>
      <c r="S174" s="7"/>
    </row>
    <row r="175" spans="2:19" x14ac:dyDescent="0.3">
      <c r="B175" s="17">
        <f>+B174+5</f>
        <v>520310</v>
      </c>
      <c r="C175" s="5" t="s">
        <v>2</v>
      </c>
      <c r="D175" s="39">
        <v>0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40">
        <f t="shared" si="35"/>
        <v>0</v>
      </c>
      <c r="R175" s="6"/>
      <c r="S175" s="7"/>
    </row>
    <row r="176" spans="2:19" x14ac:dyDescent="0.3">
      <c r="B176" s="17">
        <f>+B175+5</f>
        <v>520315</v>
      </c>
      <c r="C176" s="5" t="s">
        <v>1</v>
      </c>
      <c r="D176" s="39">
        <v>0</v>
      </c>
      <c r="E176" s="39">
        <v>0</v>
      </c>
      <c r="F176" s="39">
        <v>0</v>
      </c>
      <c r="G176" s="39">
        <v>0</v>
      </c>
      <c r="H176" s="39">
        <v>0</v>
      </c>
      <c r="I176" s="39">
        <v>0</v>
      </c>
      <c r="J176" s="39">
        <v>0</v>
      </c>
      <c r="K176" s="39">
        <v>0</v>
      </c>
      <c r="L176" s="39">
        <v>0</v>
      </c>
      <c r="M176" s="39">
        <v>0</v>
      </c>
      <c r="N176" s="39">
        <v>0</v>
      </c>
      <c r="O176" s="39">
        <v>0</v>
      </c>
      <c r="P176" s="40">
        <f t="shared" si="35"/>
        <v>0</v>
      </c>
      <c r="R176" s="6"/>
      <c r="S176" s="7"/>
    </row>
    <row r="177" spans="2:19" x14ac:dyDescent="0.3">
      <c r="B177" s="32">
        <v>5204</v>
      </c>
      <c r="C177" s="31" t="s">
        <v>334</v>
      </c>
      <c r="D177" s="38">
        <f>+SUM(D178:D181)</f>
        <v>0</v>
      </c>
      <c r="E177" s="38">
        <f t="shared" ref="E177:O177" si="47">+SUM(E178:E181)</f>
        <v>0</v>
      </c>
      <c r="F177" s="38">
        <f t="shared" si="47"/>
        <v>0</v>
      </c>
      <c r="G177" s="38">
        <f t="shared" si="47"/>
        <v>0</v>
      </c>
      <c r="H177" s="38">
        <f t="shared" si="47"/>
        <v>0</v>
      </c>
      <c r="I177" s="38">
        <f t="shared" si="47"/>
        <v>0</v>
      </c>
      <c r="J177" s="38">
        <f t="shared" si="47"/>
        <v>0</v>
      </c>
      <c r="K177" s="38">
        <f t="shared" si="47"/>
        <v>0</v>
      </c>
      <c r="L177" s="38">
        <f t="shared" si="47"/>
        <v>0</v>
      </c>
      <c r="M177" s="38">
        <f t="shared" si="47"/>
        <v>0</v>
      </c>
      <c r="N177" s="38">
        <f t="shared" si="47"/>
        <v>0</v>
      </c>
      <c r="O177" s="38">
        <f t="shared" si="47"/>
        <v>0</v>
      </c>
      <c r="P177" s="38">
        <f t="shared" si="35"/>
        <v>0</v>
      </c>
      <c r="R177" s="6"/>
      <c r="S177" s="7"/>
    </row>
    <row r="178" spans="2:19" x14ac:dyDescent="0.3">
      <c r="B178" s="17">
        <v>520405</v>
      </c>
      <c r="C178" s="5" t="s">
        <v>335</v>
      </c>
      <c r="D178" s="39">
        <v>0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>
        <v>0</v>
      </c>
      <c r="K178" s="39">
        <v>0</v>
      </c>
      <c r="L178" s="39">
        <v>0</v>
      </c>
      <c r="M178" s="39">
        <v>0</v>
      </c>
      <c r="N178" s="39">
        <v>0</v>
      </c>
      <c r="O178" s="39">
        <v>0</v>
      </c>
      <c r="P178" s="40">
        <f t="shared" si="35"/>
        <v>0</v>
      </c>
      <c r="R178" s="6"/>
      <c r="S178" s="7"/>
    </row>
    <row r="179" spans="2:19" x14ac:dyDescent="0.3">
      <c r="B179" s="17">
        <f>+B178+5</f>
        <v>520410</v>
      </c>
      <c r="C179" s="5" t="s">
        <v>336</v>
      </c>
      <c r="D179" s="39">
        <v>0</v>
      </c>
      <c r="E179" s="39">
        <v>0</v>
      </c>
      <c r="F179" s="39">
        <v>0</v>
      </c>
      <c r="G179" s="39">
        <v>0</v>
      </c>
      <c r="H179" s="39">
        <v>0</v>
      </c>
      <c r="I179" s="39">
        <v>0</v>
      </c>
      <c r="J179" s="39">
        <v>0</v>
      </c>
      <c r="K179" s="39">
        <v>0</v>
      </c>
      <c r="L179" s="39">
        <v>0</v>
      </c>
      <c r="M179" s="39">
        <v>0</v>
      </c>
      <c r="N179" s="39">
        <v>0</v>
      </c>
      <c r="O179" s="39">
        <v>0</v>
      </c>
      <c r="P179" s="40">
        <f t="shared" si="35"/>
        <v>0</v>
      </c>
      <c r="R179" s="6"/>
      <c r="S179" s="7"/>
    </row>
    <row r="180" spans="2:19" x14ac:dyDescent="0.3">
      <c r="B180" s="17">
        <f>+B179+5</f>
        <v>520415</v>
      </c>
      <c r="C180" s="5" t="s">
        <v>337</v>
      </c>
      <c r="D180" s="39">
        <v>0</v>
      </c>
      <c r="E180" s="39">
        <v>0</v>
      </c>
      <c r="F180" s="39">
        <v>0</v>
      </c>
      <c r="G180" s="39">
        <v>0</v>
      </c>
      <c r="H180" s="39">
        <v>0</v>
      </c>
      <c r="I180" s="39">
        <v>0</v>
      </c>
      <c r="J180" s="39">
        <v>0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40">
        <f t="shared" si="35"/>
        <v>0</v>
      </c>
      <c r="R180" s="6"/>
      <c r="S180" s="7"/>
    </row>
    <row r="181" spans="2:19" x14ac:dyDescent="0.3">
      <c r="B181" s="17">
        <f>+B180+5</f>
        <v>520420</v>
      </c>
      <c r="C181" s="5" t="s">
        <v>338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40">
        <f t="shared" si="35"/>
        <v>0</v>
      </c>
      <c r="R181" s="6"/>
      <c r="S181" s="7"/>
    </row>
    <row r="182" spans="2:19" ht="27.6" x14ac:dyDescent="0.3">
      <c r="B182" s="32">
        <v>5205</v>
      </c>
      <c r="C182" s="31" t="s">
        <v>339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f t="shared" si="35"/>
        <v>0</v>
      </c>
      <c r="R182" s="6"/>
      <c r="S182" s="7"/>
    </row>
    <row r="183" spans="2:19" x14ac:dyDescent="0.3">
      <c r="B183" s="32">
        <v>5206</v>
      </c>
      <c r="C183" s="31" t="s">
        <v>340</v>
      </c>
      <c r="D183" s="38">
        <f>+SUM(D184:D189)</f>
        <v>0</v>
      </c>
      <c r="E183" s="38">
        <f t="shared" ref="E183:O183" si="48">+SUM(E184:E189)</f>
        <v>0</v>
      </c>
      <c r="F183" s="38">
        <f t="shared" si="48"/>
        <v>0</v>
      </c>
      <c r="G183" s="38">
        <f t="shared" si="48"/>
        <v>0</v>
      </c>
      <c r="H183" s="38">
        <f t="shared" si="48"/>
        <v>0</v>
      </c>
      <c r="I183" s="38">
        <f t="shared" si="48"/>
        <v>0</v>
      </c>
      <c r="J183" s="38">
        <f t="shared" si="48"/>
        <v>0</v>
      </c>
      <c r="K183" s="38">
        <f t="shared" si="48"/>
        <v>0</v>
      </c>
      <c r="L183" s="38">
        <f t="shared" si="48"/>
        <v>0</v>
      </c>
      <c r="M183" s="38">
        <f t="shared" si="48"/>
        <v>0</v>
      </c>
      <c r="N183" s="38">
        <f t="shared" si="48"/>
        <v>0</v>
      </c>
      <c r="O183" s="38">
        <f t="shared" si="48"/>
        <v>0</v>
      </c>
      <c r="P183" s="38">
        <f t="shared" si="35"/>
        <v>0</v>
      </c>
      <c r="R183" s="6"/>
      <c r="S183" s="7"/>
    </row>
    <row r="184" spans="2:19" x14ac:dyDescent="0.3">
      <c r="B184" s="17">
        <v>520605</v>
      </c>
      <c r="C184" s="5" t="s">
        <v>137</v>
      </c>
      <c r="D184" s="39">
        <v>0</v>
      </c>
      <c r="E184" s="39">
        <v>0</v>
      </c>
      <c r="F184" s="39">
        <v>0</v>
      </c>
      <c r="G184" s="39">
        <v>0</v>
      </c>
      <c r="H184" s="39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40">
        <f t="shared" si="35"/>
        <v>0</v>
      </c>
      <c r="R184" s="6"/>
      <c r="S184" s="7"/>
    </row>
    <row r="185" spans="2:19" x14ac:dyDescent="0.3">
      <c r="B185" s="17">
        <f>+B184+5</f>
        <v>520610</v>
      </c>
      <c r="C185" s="5" t="s">
        <v>138</v>
      </c>
      <c r="D185" s="39">
        <v>0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>
        <v>0</v>
      </c>
      <c r="P185" s="40">
        <f t="shared" si="35"/>
        <v>0</v>
      </c>
      <c r="R185" s="6"/>
      <c r="S185" s="7"/>
    </row>
    <row r="186" spans="2:19" x14ac:dyDescent="0.3">
      <c r="B186" s="17">
        <f>+B185+5</f>
        <v>520615</v>
      </c>
      <c r="C186" s="5" t="s">
        <v>139</v>
      </c>
      <c r="D186" s="39">
        <v>0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40">
        <f t="shared" si="35"/>
        <v>0</v>
      </c>
      <c r="R186" s="6"/>
      <c r="S186" s="7"/>
    </row>
    <row r="187" spans="2:19" x14ac:dyDescent="0.3">
      <c r="B187" s="17">
        <f>+B186+5</f>
        <v>520620</v>
      </c>
      <c r="C187" s="5" t="s">
        <v>140</v>
      </c>
      <c r="D187" s="39">
        <v>0</v>
      </c>
      <c r="E187" s="39">
        <v>0</v>
      </c>
      <c r="F187" s="39">
        <v>0</v>
      </c>
      <c r="G187" s="39">
        <v>0</v>
      </c>
      <c r="H187" s="39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40">
        <f t="shared" si="35"/>
        <v>0</v>
      </c>
      <c r="R187" s="6"/>
      <c r="S187" s="7"/>
    </row>
    <row r="188" spans="2:19" x14ac:dyDescent="0.3">
      <c r="B188" s="17">
        <f>+B187+5</f>
        <v>520625</v>
      </c>
      <c r="C188" s="5" t="s">
        <v>142</v>
      </c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40">
        <f t="shared" si="35"/>
        <v>0</v>
      </c>
      <c r="R188" s="6"/>
      <c r="S188" s="7"/>
    </row>
    <row r="189" spans="2:19" x14ac:dyDescent="0.3">
      <c r="B189" s="17">
        <f>+B188+5</f>
        <v>520630</v>
      </c>
      <c r="C189" s="5" t="s">
        <v>143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40">
        <f t="shared" si="35"/>
        <v>0</v>
      </c>
      <c r="R189" s="6"/>
      <c r="S189" s="7"/>
    </row>
    <row r="190" spans="2:19" x14ac:dyDescent="0.3">
      <c r="B190" s="28">
        <v>53</v>
      </c>
      <c r="C190" s="29" t="s">
        <v>341</v>
      </c>
      <c r="D190" s="37">
        <f>SUM(D191:D194)</f>
        <v>4583.3333333333339</v>
      </c>
      <c r="E190" s="37">
        <f t="shared" ref="E190:O190" si="49">SUM(E191:E194)</f>
        <v>4583.3333333333339</v>
      </c>
      <c r="F190" s="37">
        <f t="shared" si="49"/>
        <v>4583.3333333333339</v>
      </c>
      <c r="G190" s="37">
        <f t="shared" si="49"/>
        <v>4583.3333333333339</v>
      </c>
      <c r="H190" s="37">
        <f t="shared" si="49"/>
        <v>4583.3333333333339</v>
      </c>
      <c r="I190" s="37">
        <f t="shared" si="49"/>
        <v>4583.3333333333339</v>
      </c>
      <c r="J190" s="37">
        <f t="shared" si="49"/>
        <v>4583.3333333333339</v>
      </c>
      <c r="K190" s="37">
        <f t="shared" si="49"/>
        <v>4583.3333333333339</v>
      </c>
      <c r="L190" s="37">
        <f t="shared" si="49"/>
        <v>4583.3333333333339</v>
      </c>
      <c r="M190" s="37">
        <f t="shared" si="49"/>
        <v>4583.3333333333339</v>
      </c>
      <c r="N190" s="37">
        <f t="shared" si="49"/>
        <v>4583.3333333333339</v>
      </c>
      <c r="O190" s="37">
        <f t="shared" si="49"/>
        <v>4583.3333333333339</v>
      </c>
      <c r="P190" s="37">
        <f t="shared" si="35"/>
        <v>55000.000000000022</v>
      </c>
      <c r="R190" s="6"/>
      <c r="S190" s="7"/>
    </row>
    <row r="191" spans="2:19" x14ac:dyDescent="0.3">
      <c r="B191" s="32">
        <v>5301</v>
      </c>
      <c r="C191" s="31" t="s">
        <v>342</v>
      </c>
      <c r="D191" s="38">
        <v>0</v>
      </c>
      <c r="E191" s="38">
        <v>0</v>
      </c>
      <c r="F191" s="38">
        <v>0</v>
      </c>
      <c r="G191" s="38">
        <v>0</v>
      </c>
      <c r="H191" s="38">
        <v>0</v>
      </c>
      <c r="I191" s="38">
        <v>0</v>
      </c>
      <c r="J191" s="38">
        <v>0</v>
      </c>
      <c r="K191" s="38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f t="shared" si="35"/>
        <v>0</v>
      </c>
      <c r="R191" s="6"/>
      <c r="S191" s="7"/>
    </row>
    <row r="192" spans="2:19" x14ac:dyDescent="0.3">
      <c r="B192" s="32">
        <v>5302</v>
      </c>
      <c r="C192" s="31" t="s">
        <v>343</v>
      </c>
      <c r="D192" s="38">
        <v>0</v>
      </c>
      <c r="E192" s="38">
        <v>0</v>
      </c>
      <c r="F192" s="38">
        <v>0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f t="shared" si="35"/>
        <v>0</v>
      </c>
      <c r="R192" s="6"/>
      <c r="S192" s="7"/>
    </row>
    <row r="193" spans="2:19" x14ac:dyDescent="0.3">
      <c r="B193" s="32">
        <v>5303</v>
      </c>
      <c r="C193" s="31" t="s">
        <v>373</v>
      </c>
      <c r="D193" s="38">
        <v>0</v>
      </c>
      <c r="E193" s="38">
        <v>0</v>
      </c>
      <c r="F193" s="38">
        <v>0</v>
      </c>
      <c r="G193" s="38">
        <v>0</v>
      </c>
      <c r="H193" s="38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f t="shared" si="35"/>
        <v>0</v>
      </c>
      <c r="R193" s="6"/>
      <c r="S193" s="7"/>
    </row>
    <row r="194" spans="2:19" x14ac:dyDescent="0.3">
      <c r="B194" s="32">
        <v>5390</v>
      </c>
      <c r="C194" s="31" t="s">
        <v>344</v>
      </c>
      <c r="D194" s="38">
        <f>SUM(D195:D196)</f>
        <v>4583.3333333333339</v>
      </c>
      <c r="E194" s="38">
        <f t="shared" ref="E194:O194" si="50">SUM(E195:E196)</f>
        <v>4583.3333333333339</v>
      </c>
      <c r="F194" s="38">
        <f t="shared" si="50"/>
        <v>4583.3333333333339</v>
      </c>
      <c r="G194" s="38">
        <f t="shared" si="50"/>
        <v>4583.3333333333339</v>
      </c>
      <c r="H194" s="38">
        <f t="shared" si="50"/>
        <v>4583.3333333333339</v>
      </c>
      <c r="I194" s="38">
        <f t="shared" si="50"/>
        <v>4583.3333333333339</v>
      </c>
      <c r="J194" s="38">
        <f t="shared" si="50"/>
        <v>4583.3333333333339</v>
      </c>
      <c r="K194" s="38">
        <f t="shared" si="50"/>
        <v>4583.3333333333339</v>
      </c>
      <c r="L194" s="38">
        <f t="shared" si="50"/>
        <v>4583.3333333333339</v>
      </c>
      <c r="M194" s="38">
        <f t="shared" si="50"/>
        <v>4583.3333333333339</v>
      </c>
      <c r="N194" s="38">
        <f t="shared" si="50"/>
        <v>4583.3333333333339</v>
      </c>
      <c r="O194" s="38">
        <f t="shared" si="50"/>
        <v>4583.3333333333339</v>
      </c>
      <c r="P194" s="38">
        <f t="shared" si="35"/>
        <v>55000.000000000022</v>
      </c>
      <c r="R194" s="6"/>
      <c r="S194" s="7"/>
    </row>
    <row r="195" spans="2:19" x14ac:dyDescent="0.3">
      <c r="B195" s="17">
        <v>539005</v>
      </c>
      <c r="C195" s="5" t="s">
        <v>345</v>
      </c>
      <c r="D195" s="39">
        <v>4166.666666666667</v>
      </c>
      <c r="E195" s="39">
        <v>4166.666666666667</v>
      </c>
      <c r="F195" s="39">
        <v>4166.666666666667</v>
      </c>
      <c r="G195" s="39">
        <v>4166.666666666667</v>
      </c>
      <c r="H195" s="39">
        <v>4166.666666666667</v>
      </c>
      <c r="I195" s="39">
        <v>4166.666666666667</v>
      </c>
      <c r="J195" s="39">
        <v>4166.666666666667</v>
      </c>
      <c r="K195" s="39">
        <v>4166.666666666667</v>
      </c>
      <c r="L195" s="39">
        <v>4166.666666666667</v>
      </c>
      <c r="M195" s="39">
        <v>4166.666666666667</v>
      </c>
      <c r="N195" s="39">
        <v>4166.666666666667</v>
      </c>
      <c r="O195" s="39">
        <v>4166.666666666667</v>
      </c>
      <c r="P195" s="40">
        <f t="shared" si="35"/>
        <v>49999.999999999993</v>
      </c>
      <c r="R195" s="6"/>
      <c r="S195" s="7"/>
    </row>
    <row r="196" spans="2:19" x14ac:dyDescent="0.3">
      <c r="B196" s="17">
        <v>539090</v>
      </c>
      <c r="C196" s="5" t="s">
        <v>346</v>
      </c>
      <c r="D196" s="39">
        <v>416.66666666666669</v>
      </c>
      <c r="E196" s="39">
        <v>416.66666666666669</v>
      </c>
      <c r="F196" s="39">
        <v>416.66666666666669</v>
      </c>
      <c r="G196" s="39">
        <v>416.66666666666669</v>
      </c>
      <c r="H196" s="39">
        <v>416.66666666666669</v>
      </c>
      <c r="I196" s="39">
        <v>416.66666666666669</v>
      </c>
      <c r="J196" s="39">
        <v>416.66666666666669</v>
      </c>
      <c r="K196" s="39">
        <v>416.66666666666669</v>
      </c>
      <c r="L196" s="39">
        <v>416.66666666666669</v>
      </c>
      <c r="M196" s="39">
        <v>416.66666666666669</v>
      </c>
      <c r="N196" s="39">
        <v>416.66666666666669</v>
      </c>
      <c r="O196" s="39">
        <v>416.66666666666669</v>
      </c>
      <c r="P196" s="40">
        <f t="shared" si="35"/>
        <v>5000</v>
      </c>
      <c r="R196" s="6"/>
      <c r="S196" s="7"/>
    </row>
    <row r="197" spans="2:19" x14ac:dyDescent="0.3">
      <c r="B197" s="11">
        <v>59</v>
      </c>
      <c r="C197" s="4" t="s">
        <v>347</v>
      </c>
      <c r="D197" s="36">
        <f>+D144-D4</f>
        <v>160441.49077</v>
      </c>
      <c r="E197" s="36">
        <f t="shared" ref="E197:O197" si="51">+E144-E4</f>
        <v>160544.76854777778</v>
      </c>
      <c r="F197" s="36">
        <f t="shared" si="51"/>
        <v>160577.36351999998</v>
      </c>
      <c r="G197" s="36">
        <f t="shared" si="51"/>
        <v>160616.88463111111</v>
      </c>
      <c r="H197" s="36">
        <f t="shared" si="51"/>
        <v>160616.88463111111</v>
      </c>
      <c r="I197" s="36">
        <f t="shared" si="51"/>
        <v>160635.6674088889</v>
      </c>
      <c r="J197" s="36">
        <f t="shared" si="51"/>
        <v>160737.97879777776</v>
      </c>
      <c r="K197" s="36">
        <f t="shared" si="51"/>
        <v>160749.04846444444</v>
      </c>
      <c r="L197" s="36">
        <f t="shared" si="51"/>
        <v>160762.79735333333</v>
      </c>
      <c r="M197" s="36">
        <f t="shared" si="51"/>
        <v>160832.77735333334</v>
      </c>
      <c r="N197" s="36">
        <f t="shared" si="51"/>
        <v>161171.08707555555</v>
      </c>
      <c r="O197" s="36">
        <f t="shared" si="51"/>
        <v>161249.50858666666</v>
      </c>
      <c r="P197" s="36">
        <f t="shared" si="35"/>
        <v>1928936.2571399999</v>
      </c>
      <c r="R197" s="6"/>
      <c r="S197" s="7"/>
    </row>
    <row r="202" spans="2:19" x14ac:dyDescent="0.3">
      <c r="C202" s="24"/>
    </row>
    <row r="203" spans="2:19" x14ac:dyDescent="0.3">
      <c r="C203" s="24" t="s">
        <v>374</v>
      </c>
      <c r="I203" s="43"/>
      <c r="J203" s="44"/>
      <c r="K203" s="58" t="s">
        <v>375</v>
      </c>
      <c r="L203" s="58"/>
      <c r="M203" s="58"/>
    </row>
    <row r="204" spans="2:19" x14ac:dyDescent="0.3">
      <c r="C204" s="24" t="s">
        <v>376</v>
      </c>
      <c r="I204" s="43"/>
      <c r="J204" s="43"/>
      <c r="K204" s="58" t="s">
        <v>377</v>
      </c>
      <c r="L204" s="58"/>
      <c r="M204" s="58"/>
    </row>
    <row r="205" spans="2:19" ht="14.4" x14ac:dyDescent="0.3">
      <c r="C205" s="33"/>
      <c r="I205" s="43"/>
      <c r="J205" s="43"/>
    </row>
    <row r="206" spans="2:19" ht="14.4" x14ac:dyDescent="0.3">
      <c r="C206" s="33"/>
    </row>
    <row r="207" spans="2:19" ht="14.4" x14ac:dyDescent="0.3">
      <c r="C207" s="33"/>
    </row>
  </sheetData>
  <mergeCells count="4">
    <mergeCell ref="B1:P1"/>
    <mergeCell ref="B2:P2"/>
    <mergeCell ref="K203:M203"/>
    <mergeCell ref="K204:M204"/>
  </mergeCells>
  <printOptions horizontalCentered="1"/>
  <pageMargins left="0" right="0" top="0.74803149606299213" bottom="0.74803149606299213" header="0.31496062992125984" footer="0.31496062992125984"/>
  <pageSetup scale="60" orientation="landscape" r:id="rId1"/>
  <headerFooter>
    <oddHeader>&amp;L                
                         &amp;G</oddHeader>
    <oddFooter>Página &amp;P</oddFooter>
  </headerFooter>
  <ignoredErrors>
    <ignoredError sqref="D177:P177" formulaRange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PRESUPUESTO-2021 (BG)</vt:lpstr>
      <vt:lpstr>PRESUPUESTO-2021 (PYG)</vt:lpstr>
      <vt:lpstr>'PRESUPUESTO-2021 (BG)'!Área_de_impresión</vt:lpstr>
      <vt:lpstr>'PRESUPUESTO-2021 (PYG)'!Área_de_impresión</vt:lpstr>
      <vt:lpstr>'PRESUPUESTO-2021 (BG)'!Títulos_a_imprimir</vt:lpstr>
      <vt:lpstr>'PRESUPUESTO-2021 (PYG)'!Títulos_a_imprimir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Systemarket</dc:creator>
  <cp:lastModifiedBy>Byron</cp:lastModifiedBy>
  <cp:lastPrinted>2020-11-26T16:10:52Z</cp:lastPrinted>
  <dcterms:created xsi:type="dcterms:W3CDTF">2016-04-28T15:22:00Z</dcterms:created>
  <dcterms:modified xsi:type="dcterms:W3CDTF">2020-11-26T16:10:56Z</dcterms:modified>
</cp:coreProperties>
</file>