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835DCE52-589C-4EFE-84C8-DA1E81025D7F}" xr6:coauthVersionLast="34" xr6:coauthVersionMax="34" xr10:uidLastSave="{00000000-0000-0000-0000-000000000000}"/>
  <bookViews>
    <workbookView xWindow="236" yWindow="13" windowWidth="16089" windowHeight="9661" xr2:uid="{00000000-000D-0000-FFFF-FFFF00000000}"/>
  </bookViews>
  <sheets>
    <sheet name="Sheet1" sheetId="1" r:id="rId1"/>
  </sheets>
  <definedNames>
    <definedName name="_xlnm._FilterDatabase" localSheetId="0" hidden="1">Sheet1!$J$22:$P$38</definedName>
  </definedNames>
  <calcPr calcId="179017"/>
</workbook>
</file>

<file path=xl/calcChain.xml><?xml version="1.0" encoding="utf-8"?>
<calcChain xmlns="http://schemas.openxmlformats.org/spreadsheetml/2006/main">
  <c r="M20" i="1" l="1"/>
  <c r="M44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3" i="1"/>
  <c r="D41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L43" i="1"/>
  <c r="N43" i="1"/>
  <c r="O43" i="1"/>
  <c r="P43" i="1"/>
  <c r="K43" i="1"/>
  <c r="P33" i="1" l="1"/>
  <c r="P36" i="1"/>
  <c r="P35" i="1"/>
  <c r="P34" i="1"/>
  <c r="P32" i="1"/>
  <c r="P30" i="1"/>
  <c r="P37" i="1"/>
  <c r="P28" i="1"/>
  <c r="P38" i="1"/>
  <c r="P31" i="1"/>
  <c r="P29" i="1"/>
  <c r="P27" i="1"/>
  <c r="P26" i="1"/>
  <c r="P24" i="1"/>
  <c r="P25" i="1"/>
  <c r="P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Z17" i="1"/>
  <c r="Z15" i="1"/>
  <c r="Z14" i="1"/>
  <c r="Z13" i="1"/>
  <c r="Z12" i="1"/>
  <c r="Z11" i="1"/>
  <c r="Z10" i="1"/>
  <c r="Z9" i="1"/>
  <c r="Z8" i="1"/>
  <c r="Z7" i="1"/>
  <c r="Z6" i="1"/>
  <c r="Z5" i="1"/>
  <c r="Z18" i="1"/>
  <c r="Z16" i="1"/>
  <c r="Z4" i="1"/>
  <c r="Z3" i="1"/>
  <c r="P16" i="1"/>
  <c r="P13" i="1"/>
  <c r="P14" i="1"/>
  <c r="P17" i="1"/>
  <c r="P11" i="1"/>
  <c r="P12" i="1"/>
  <c r="P9" i="1"/>
  <c r="P10" i="1"/>
  <c r="P8" i="1"/>
  <c r="P7" i="1"/>
  <c r="P4" i="1"/>
  <c r="P6" i="1"/>
  <c r="P18" i="1"/>
  <c r="P15" i="1"/>
  <c r="P5" i="1"/>
  <c r="P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<sst xmlns="http://schemas.openxmlformats.org/spreadsheetml/2006/main" count="117" uniqueCount="27">
  <si>
    <t>H2</t>
  </si>
  <si>
    <t>Water</t>
  </si>
  <si>
    <t>HOAc</t>
  </si>
  <si>
    <t>CO2</t>
  </si>
  <si>
    <t>CO</t>
  </si>
  <si>
    <t>L</t>
  </si>
  <si>
    <t>9.1e-9 15s repeat</t>
  </si>
  <si>
    <t>9.6e-9 15s</t>
  </si>
  <si>
    <t>9.1e-9 15s</t>
  </si>
  <si>
    <t>8.4e-9 15s</t>
  </si>
  <si>
    <t>7.6e-9 15s</t>
  </si>
  <si>
    <t>6.3e-9 15s</t>
  </si>
  <si>
    <t>4.9e-9 15s</t>
  </si>
  <si>
    <t>3.6e-9 15s</t>
  </si>
  <si>
    <t>3.5e-9 15s</t>
  </si>
  <si>
    <t>3.2e-9 15s</t>
  </si>
  <si>
    <t>2.5e-9 15s</t>
  </si>
  <si>
    <t>1e-9 15s</t>
  </si>
  <si>
    <t>1.8 e-9 15s</t>
  </si>
  <si>
    <t>1.5 e-9 15s</t>
  </si>
  <si>
    <t>1.04 e-8 15s</t>
  </si>
  <si>
    <t>HOAc smallest to largest</t>
  </si>
  <si>
    <t>CO corr</t>
  </si>
  <si>
    <t>ordered by langmuir</t>
  </si>
  <si>
    <t>CO2 smallest to largest</t>
  </si>
  <si>
    <t>hoac coverage from madix paper</t>
  </si>
  <si>
    <t>HOAc ML for low coverage 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</si>
</sst>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B7776B9-D9F2-4CA2-B04D-C09E0BC014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HOAc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0</c:v>
                </c:pt>
                <c:pt idx="1">
                  <c:v>11301261.36477978</c:v>
                </c:pt>
                <c:pt idx="2">
                  <c:v>7559296.9380351491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15542286.01875807</c:v>
                </c:pt>
                <c:pt idx="7">
                  <c:v>17303903.134900901</c:v>
                </c:pt>
                <c:pt idx="8">
                  <c:v>14597034.154766429</c:v>
                </c:pt>
                <c:pt idx="9">
                  <c:v>16787424.834395532</c:v>
                </c:pt>
                <c:pt idx="10">
                  <c:v>15471984.689092111</c:v>
                </c:pt>
                <c:pt idx="11">
                  <c:v>15570791.38196047</c:v>
                </c:pt>
                <c:pt idx="12">
                  <c:v>16285203.05489251</c:v>
                </c:pt>
                <c:pt idx="13">
                  <c:v>16368221.286261279</c:v>
                </c:pt>
                <c:pt idx="14">
                  <c:v>16556193.383649269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A4-4DD5-B69E-ED66D9286026}"/>
            </c:ext>
          </c:extLst>
        </c:ser>
        <c:ser>
          <c:idx val="6"/>
          <c:order val="4"/>
          <c:tx>
            <c:strRef>
              <c:f>Sheet1!$P$2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0</c:v>
                </c:pt>
                <c:pt idx="1">
                  <c:v>6932903.8475196017</c:v>
                </c:pt>
                <c:pt idx="2">
                  <c:v>4322069.0458857054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10422779.796747554</c:v>
                </c:pt>
                <c:pt idx="7">
                  <c:v>11142338.399305219</c:v>
                </c:pt>
                <c:pt idx="8">
                  <c:v>10820401.835562717</c:v>
                </c:pt>
                <c:pt idx="9">
                  <c:v>11708275.308671076</c:v>
                </c:pt>
                <c:pt idx="10">
                  <c:v>10658897.834186198</c:v>
                </c:pt>
                <c:pt idx="11">
                  <c:v>11346352.185566513</c:v>
                </c:pt>
                <c:pt idx="12">
                  <c:v>11956488.186511599</c:v>
                </c:pt>
                <c:pt idx="13">
                  <c:v>11882760.899278512</c:v>
                </c:pt>
                <c:pt idx="14">
                  <c:v>11482444.267947793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7632"/>
        <c:axId val="48979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103458599.3286628</c:v>
                      </c:pt>
                      <c:pt idx="2">
                        <c:v>99432864.009671569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127940382.8097512</c:v>
                      </c:pt>
                      <c:pt idx="7">
                        <c:v>115699576.69012859</c:v>
                      </c:pt>
                      <c:pt idx="8">
                        <c:v>128348734.352567</c:v>
                      </c:pt>
                      <c:pt idx="9">
                        <c:v>131997818.9242533</c:v>
                      </c:pt>
                      <c:pt idx="10">
                        <c:v>124884999.57886539</c:v>
                      </c:pt>
                      <c:pt idx="11">
                        <c:v>122040816.64414831</c:v>
                      </c:pt>
                      <c:pt idx="12">
                        <c:v>123839430.9698689</c:v>
                      </c:pt>
                      <c:pt idx="13">
                        <c:v>130525130.2219138</c:v>
                      </c:pt>
                      <c:pt idx="14">
                        <c:v>130262217.033169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3A4-4DD5-B69E-ED66D928602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565537.54982437752</c:v>
                      </c:pt>
                      <c:pt idx="2">
                        <c:v>517946.88487675373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446974.53440215928</c:v>
                      </c:pt>
                      <c:pt idx="7">
                        <c:v>454232.97113804898</c:v>
                      </c:pt>
                      <c:pt idx="8">
                        <c:v>262250.73529387353</c:v>
                      </c:pt>
                      <c:pt idx="9">
                        <c:v>400388.26114624058</c:v>
                      </c:pt>
                      <c:pt idx="10">
                        <c:v>260454.69254665679</c:v>
                      </c:pt>
                      <c:pt idx="11">
                        <c:v>245106.2026059856</c:v>
                      </c:pt>
                      <c:pt idx="12">
                        <c:v>392865.6101648219</c:v>
                      </c:pt>
                      <c:pt idx="13">
                        <c:v>300211.20812727459</c:v>
                      </c:pt>
                      <c:pt idx="14">
                        <c:v>312411.66914223973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A4-4DD5-B69E-ED66D928602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Sheet1!$M$3:$M$18</c:f>
              <c:numCache>
                <c:formatCode>General</c:formatCode>
                <c:ptCount val="16"/>
                <c:pt idx="0">
                  <c:v>0</c:v>
                </c:pt>
                <c:pt idx="1">
                  <c:v>55055.759844068518</c:v>
                </c:pt>
                <c:pt idx="2">
                  <c:v>67958.385117785278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232070.0411140699</c:v>
                </c:pt>
                <c:pt idx="7">
                  <c:v>414761.87087287352</c:v>
                </c:pt>
                <c:pt idx="8">
                  <c:v>461113.96727538551</c:v>
                </c:pt>
                <c:pt idx="9">
                  <c:v>524824.01456225361</c:v>
                </c:pt>
                <c:pt idx="10">
                  <c:v>650669.06810109154</c:v>
                </c:pt>
                <c:pt idx="11">
                  <c:v>840643.64793153678</c:v>
                </c:pt>
                <c:pt idx="12">
                  <c:v>1448068.281180765</c:v>
                </c:pt>
                <c:pt idx="13">
                  <c:v>1696378.998010783</c:v>
                </c:pt>
                <c:pt idx="14">
                  <c:v>1892970.0457810829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A4-4DD5-B69E-ED66D928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4368"/>
        <c:axId val="489857328"/>
      </c:scatterChart>
      <c:valAx>
        <c:axId val="4925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2096"/>
        <c:crosses val="autoZero"/>
        <c:crossBetween val="midCat"/>
      </c:valAx>
      <c:valAx>
        <c:axId val="4897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7632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4368"/>
        <c:crosses val="max"/>
        <c:crossBetween val="midCat"/>
      </c:valAx>
      <c:valAx>
        <c:axId val="48984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ordered by langmuir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Sheet1!$X$2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Sheet1!$T$3:$T$18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Sheet1!$X$3:$X$18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11520319.95079422</c:v>
                </c:pt>
                <c:pt idx="3">
                  <c:v>11301261.36477978</c:v>
                </c:pt>
                <c:pt idx="4">
                  <c:v>14224533.155842571</c:v>
                </c:pt>
                <c:pt idx="5">
                  <c:v>14824370.35927413</c:v>
                </c:pt>
                <c:pt idx="6">
                  <c:v>17303903.134900901</c:v>
                </c:pt>
                <c:pt idx="7">
                  <c:v>15542286.01875807</c:v>
                </c:pt>
                <c:pt idx="8">
                  <c:v>16787424.834395532</c:v>
                </c:pt>
                <c:pt idx="9">
                  <c:v>14597034.154766429</c:v>
                </c:pt>
                <c:pt idx="10">
                  <c:v>16556193.383649269</c:v>
                </c:pt>
                <c:pt idx="11">
                  <c:v>15570791.38196047</c:v>
                </c:pt>
                <c:pt idx="12">
                  <c:v>15471984.689092111</c:v>
                </c:pt>
                <c:pt idx="13">
                  <c:v>16285203.05489251</c:v>
                </c:pt>
                <c:pt idx="14">
                  <c:v>16368221.286261279</c:v>
                </c:pt>
                <c:pt idx="15">
                  <c:v>16213893.115659161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88E-831D-631D312D14D6}"/>
            </c:ext>
          </c:extLst>
        </c:ser>
        <c:ser>
          <c:idx val="5"/>
          <c:order val="4"/>
          <c:tx>
            <c:strRef>
              <c:f>Sheet1!$Z$2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Sheet1!$T$3:$T$18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Sheet1!$Z$3:$Z$18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6819427.8665669663</c:v>
                </c:pt>
                <c:pt idx="3">
                  <c:v>6932903.8475196017</c:v>
                </c:pt>
                <c:pt idx="4">
                  <c:v>9177764.8321971819</c:v>
                </c:pt>
                <c:pt idx="5">
                  <c:v>9356076.2782120463</c:v>
                </c:pt>
                <c:pt idx="6">
                  <c:v>11142338.399305219</c:v>
                </c:pt>
                <c:pt idx="7">
                  <c:v>10422779.796747554</c:v>
                </c:pt>
                <c:pt idx="8">
                  <c:v>11708275.308671076</c:v>
                </c:pt>
                <c:pt idx="9">
                  <c:v>10820401.835562717</c:v>
                </c:pt>
                <c:pt idx="10">
                  <c:v>11482444.267947793</c:v>
                </c:pt>
                <c:pt idx="11">
                  <c:v>11346352.185566513</c:v>
                </c:pt>
                <c:pt idx="12">
                  <c:v>10658897.834186198</c:v>
                </c:pt>
                <c:pt idx="13">
                  <c:v>11956488.186511599</c:v>
                </c:pt>
                <c:pt idx="14">
                  <c:v>11882760.899278512</c:v>
                </c:pt>
                <c:pt idx="15">
                  <c:v>11813398.796008855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68864"/>
        <c:axId val="489786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Sheet1!$U$2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Sheet1!$T$3:$T$18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Sheet1!$U$3:$U$18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98869495.510615051</c:v>
                      </c:pt>
                      <c:pt idx="3">
                        <c:v>103458599.3286628</c:v>
                      </c:pt>
                      <c:pt idx="4">
                        <c:v>120815990.679148</c:v>
                      </c:pt>
                      <c:pt idx="5">
                        <c:v>117327332.74382479</c:v>
                      </c:pt>
                      <c:pt idx="6">
                        <c:v>115699576.69012859</c:v>
                      </c:pt>
                      <c:pt idx="7">
                        <c:v>127940382.8097512</c:v>
                      </c:pt>
                      <c:pt idx="8">
                        <c:v>131997818.9242533</c:v>
                      </c:pt>
                      <c:pt idx="9">
                        <c:v>128348734.352567</c:v>
                      </c:pt>
                      <c:pt idx="10">
                        <c:v>130262217.033169</c:v>
                      </c:pt>
                      <c:pt idx="11">
                        <c:v>122040816.64414831</c:v>
                      </c:pt>
                      <c:pt idx="12">
                        <c:v>124884999.57886539</c:v>
                      </c:pt>
                      <c:pt idx="13">
                        <c:v>123839430.9698689</c:v>
                      </c:pt>
                      <c:pt idx="14">
                        <c:v>130525130.2219138</c:v>
                      </c:pt>
                      <c:pt idx="15">
                        <c:v>122436829.073636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603-488E-831D-631D312D14D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1.5000000000000003E-2</c:v>
                      </c:pt>
                      <c:pt idx="2">
                        <c:v>2.2499999999999999E-2</c:v>
                      </c:pt>
                      <c:pt idx="3">
                        <c:v>2.7000000000000003E-2</c:v>
                      </c:pt>
                      <c:pt idx="4">
                        <c:v>3.7499999999999999E-2</c:v>
                      </c:pt>
                      <c:pt idx="5">
                        <c:v>4.8000000000000001E-2</c:v>
                      </c:pt>
                      <c:pt idx="6">
                        <c:v>5.2500000000000005E-2</c:v>
                      </c:pt>
                      <c:pt idx="7">
                        <c:v>5.4000000000000006E-2</c:v>
                      </c:pt>
                      <c:pt idx="8">
                        <c:v>7.350000000000001E-2</c:v>
                      </c:pt>
                      <c:pt idx="9">
                        <c:v>9.4500000000000015E-2</c:v>
                      </c:pt>
                      <c:pt idx="10">
                        <c:v>0.114</c:v>
                      </c:pt>
                      <c:pt idx="11">
                        <c:v>0.12600000000000003</c:v>
                      </c:pt>
                      <c:pt idx="12">
                        <c:v>0.13650000000000001</c:v>
                      </c:pt>
                      <c:pt idx="13">
                        <c:v>0.13650000000000001</c:v>
                      </c:pt>
                      <c:pt idx="14">
                        <c:v>0.14399999999999999</c:v>
                      </c:pt>
                      <c:pt idx="15">
                        <c:v>0.15600000000000003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Sheet1!$V$3:$V$18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654221.00240573718</c:v>
                      </c:pt>
                      <c:pt idx="3">
                        <c:v>565537.54982437752</c:v>
                      </c:pt>
                      <c:pt idx="4">
                        <c:v>591018.47094773385</c:v>
                      </c:pt>
                      <c:pt idx="5">
                        <c:v>572378.11425006855</c:v>
                      </c:pt>
                      <c:pt idx="6">
                        <c:v>454232.97113804898</c:v>
                      </c:pt>
                      <c:pt idx="7">
                        <c:v>446974.53440215928</c:v>
                      </c:pt>
                      <c:pt idx="8">
                        <c:v>400388.26114624058</c:v>
                      </c:pt>
                      <c:pt idx="9">
                        <c:v>262250.73529387353</c:v>
                      </c:pt>
                      <c:pt idx="10">
                        <c:v>312411.66914223973</c:v>
                      </c:pt>
                      <c:pt idx="11">
                        <c:v>245106.2026059856</c:v>
                      </c:pt>
                      <c:pt idx="12">
                        <c:v>260454.69254665679</c:v>
                      </c:pt>
                      <c:pt idx="13">
                        <c:v>392865.6101648219</c:v>
                      </c:pt>
                      <c:pt idx="14">
                        <c:v>300211.20812727459</c:v>
                      </c:pt>
                      <c:pt idx="15">
                        <c:v>404390.90862093109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03-488E-831D-631D312D14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strRef>
              <c:f>Sheet1!$W$2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Sheet1!$T$3:$T$18</c:f>
              <c:numCache>
                <c:formatCode>General</c:formatCode>
                <c:ptCount val="16"/>
                <c:pt idx="0">
                  <c:v>0</c:v>
                </c:pt>
                <c:pt idx="1">
                  <c:v>1.5000000000000003E-2</c:v>
                </c:pt>
                <c:pt idx="2">
                  <c:v>2.2499999999999999E-2</c:v>
                </c:pt>
                <c:pt idx="3">
                  <c:v>2.7000000000000003E-2</c:v>
                </c:pt>
                <c:pt idx="4">
                  <c:v>3.7499999999999999E-2</c:v>
                </c:pt>
                <c:pt idx="5">
                  <c:v>4.8000000000000001E-2</c:v>
                </c:pt>
                <c:pt idx="6">
                  <c:v>5.2500000000000005E-2</c:v>
                </c:pt>
                <c:pt idx="7">
                  <c:v>5.4000000000000006E-2</c:v>
                </c:pt>
                <c:pt idx="8">
                  <c:v>7.350000000000001E-2</c:v>
                </c:pt>
                <c:pt idx="9">
                  <c:v>9.4500000000000015E-2</c:v>
                </c:pt>
                <c:pt idx="10">
                  <c:v>0.114</c:v>
                </c:pt>
                <c:pt idx="11">
                  <c:v>0.12600000000000003</c:v>
                </c:pt>
                <c:pt idx="12">
                  <c:v>0.13650000000000001</c:v>
                </c:pt>
                <c:pt idx="13">
                  <c:v>0.13650000000000001</c:v>
                </c:pt>
                <c:pt idx="14">
                  <c:v>0.14399999999999999</c:v>
                </c:pt>
                <c:pt idx="15">
                  <c:v>0.15600000000000003</c:v>
                </c:pt>
              </c:numCache>
            </c:numRef>
          </c:xVal>
          <c:yVal>
            <c:numRef>
              <c:f>Sheet1!$W$3:$W$18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87225.607847375606</c:v>
                </c:pt>
                <c:pt idx="3">
                  <c:v>55055.759844068518</c:v>
                </c:pt>
                <c:pt idx="4">
                  <c:v>140340.54032033519</c:v>
                </c:pt>
                <c:pt idx="5">
                  <c:v>181001.7859671152</c:v>
                </c:pt>
                <c:pt idx="6">
                  <c:v>414761.87087287352</c:v>
                </c:pt>
                <c:pt idx="7">
                  <c:v>232070.0411140699</c:v>
                </c:pt>
                <c:pt idx="8">
                  <c:v>524824.01456225361</c:v>
                </c:pt>
                <c:pt idx="9">
                  <c:v>461113.96727538551</c:v>
                </c:pt>
                <c:pt idx="10">
                  <c:v>1892970.0457810829</c:v>
                </c:pt>
                <c:pt idx="11">
                  <c:v>840643.64793153678</c:v>
                </c:pt>
                <c:pt idx="12">
                  <c:v>650669.06810109154</c:v>
                </c:pt>
                <c:pt idx="13">
                  <c:v>1448068.281180765</c:v>
                </c:pt>
                <c:pt idx="14">
                  <c:v>1696378.998010783</c:v>
                </c:pt>
                <c:pt idx="15">
                  <c:v>4105228.491097312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88E-831D-631D312D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46096"/>
        <c:axId val="489856464"/>
      </c:scatterChart>
      <c:valAx>
        <c:axId val="4925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86048"/>
        <c:crosses val="autoZero"/>
        <c:crossBetween val="midCat"/>
      </c:valAx>
      <c:valAx>
        <c:axId val="4897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88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8985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6096"/>
        <c:crosses val="max"/>
        <c:crossBetween val="midCat"/>
      </c:valAx>
      <c:valAx>
        <c:axId val="489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by CO2 area small to 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3"/>
          <c:tx>
            <c:strRef>
              <c:f>Sheet1!$N$22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Sheet1!$N$23:$N$38</c:f>
              <c:numCache>
                <c:formatCode>General</c:formatCode>
                <c:ptCount val="16"/>
                <c:pt idx="0">
                  <c:v>0</c:v>
                </c:pt>
                <c:pt idx="1">
                  <c:v>7559296.9380351491</c:v>
                </c:pt>
                <c:pt idx="2">
                  <c:v>11301261.36477978</c:v>
                </c:pt>
                <c:pt idx="3">
                  <c:v>11520319.95079422</c:v>
                </c:pt>
                <c:pt idx="4">
                  <c:v>14224533.155842571</c:v>
                </c:pt>
                <c:pt idx="5">
                  <c:v>14597034.154766429</c:v>
                </c:pt>
                <c:pt idx="6">
                  <c:v>14824370.35927413</c:v>
                </c:pt>
                <c:pt idx="7">
                  <c:v>15471984.689092111</c:v>
                </c:pt>
                <c:pt idx="8">
                  <c:v>15542286.01875807</c:v>
                </c:pt>
                <c:pt idx="9">
                  <c:v>15570791.38196047</c:v>
                </c:pt>
                <c:pt idx="10">
                  <c:v>16213893.115659161</c:v>
                </c:pt>
                <c:pt idx="11">
                  <c:v>16285203.05489251</c:v>
                </c:pt>
                <c:pt idx="12">
                  <c:v>16368221.286261279</c:v>
                </c:pt>
                <c:pt idx="13">
                  <c:v>16556193.383649269</c:v>
                </c:pt>
                <c:pt idx="14">
                  <c:v>16787424.834395532</c:v>
                </c:pt>
                <c:pt idx="15">
                  <c:v>17303903.134900901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2-4180-B01F-D32B4BDA539B}"/>
            </c:ext>
          </c:extLst>
        </c:ser>
        <c:ser>
          <c:idx val="6"/>
          <c:order val="4"/>
          <c:tx>
            <c:strRef>
              <c:f>Sheet1!$P$22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Sheet1!$P$23:$P$38</c:f>
              <c:numCache>
                <c:formatCode>General</c:formatCode>
                <c:ptCount val="16"/>
                <c:pt idx="0">
                  <c:v>0</c:v>
                </c:pt>
                <c:pt idx="1">
                  <c:v>4322069.0458857054</c:v>
                </c:pt>
                <c:pt idx="2">
                  <c:v>6932903.8475196017</c:v>
                </c:pt>
                <c:pt idx="3">
                  <c:v>6819427.8665669663</c:v>
                </c:pt>
                <c:pt idx="4">
                  <c:v>9177764.8321971819</c:v>
                </c:pt>
                <c:pt idx="5">
                  <c:v>10820401.835562717</c:v>
                </c:pt>
                <c:pt idx="6">
                  <c:v>9356076.2782120463</c:v>
                </c:pt>
                <c:pt idx="7">
                  <c:v>10658897.834186198</c:v>
                </c:pt>
                <c:pt idx="8">
                  <c:v>10422779.796747554</c:v>
                </c:pt>
                <c:pt idx="9">
                  <c:v>11346352.185566513</c:v>
                </c:pt>
                <c:pt idx="10">
                  <c:v>11813398.796008855</c:v>
                </c:pt>
                <c:pt idx="11">
                  <c:v>11956488.186511599</c:v>
                </c:pt>
                <c:pt idx="12">
                  <c:v>11882760.899278512</c:v>
                </c:pt>
                <c:pt idx="13">
                  <c:v>11482444.267947793</c:v>
                </c:pt>
                <c:pt idx="14">
                  <c:v>11708275.308671076</c:v>
                </c:pt>
                <c:pt idx="15">
                  <c:v>11142338.399305219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92160"/>
        <c:axId val="489843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Sheet1!$K$22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Sheet1!$K$23:$K$38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99432864.009671569</c:v>
                      </c:pt>
                      <c:pt idx="2">
                        <c:v>103458599.3286628</c:v>
                      </c:pt>
                      <c:pt idx="3">
                        <c:v>98869495.510615051</c:v>
                      </c:pt>
                      <c:pt idx="4">
                        <c:v>120815990.679148</c:v>
                      </c:pt>
                      <c:pt idx="5">
                        <c:v>128348734.352567</c:v>
                      </c:pt>
                      <c:pt idx="6">
                        <c:v>117327332.74382479</c:v>
                      </c:pt>
                      <c:pt idx="7">
                        <c:v>124884999.57886539</c:v>
                      </c:pt>
                      <c:pt idx="8">
                        <c:v>127940382.8097512</c:v>
                      </c:pt>
                      <c:pt idx="9">
                        <c:v>122040816.64414831</c:v>
                      </c:pt>
                      <c:pt idx="10">
                        <c:v>122436829.073636</c:v>
                      </c:pt>
                      <c:pt idx="11">
                        <c:v>123839430.9698689</c:v>
                      </c:pt>
                      <c:pt idx="12">
                        <c:v>130525130.2219138</c:v>
                      </c:pt>
                      <c:pt idx="13">
                        <c:v>130262217.033169</c:v>
                      </c:pt>
                      <c:pt idx="14">
                        <c:v>131997818.9242533</c:v>
                      </c:pt>
                      <c:pt idx="15">
                        <c:v>115699576.69012859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82-4180-B01F-D32B4BDA539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Sheet1!$I$23:$I$38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Sheet1!$L$23:$L$38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517946.88487675373</c:v>
                      </c:pt>
                      <c:pt idx="2">
                        <c:v>565537.54982437752</c:v>
                      </c:pt>
                      <c:pt idx="3">
                        <c:v>654221.00240573718</c:v>
                      </c:pt>
                      <c:pt idx="4">
                        <c:v>591018.47094773385</c:v>
                      </c:pt>
                      <c:pt idx="5">
                        <c:v>262250.73529387353</c:v>
                      </c:pt>
                      <c:pt idx="6">
                        <c:v>572378.11425006855</c:v>
                      </c:pt>
                      <c:pt idx="7">
                        <c:v>260454.69254665679</c:v>
                      </c:pt>
                      <c:pt idx="8">
                        <c:v>446974.53440215928</c:v>
                      </c:pt>
                      <c:pt idx="9">
                        <c:v>245106.2026059856</c:v>
                      </c:pt>
                      <c:pt idx="10">
                        <c:v>404390.90862093109</c:v>
                      </c:pt>
                      <c:pt idx="11">
                        <c:v>392865.6101648219</c:v>
                      </c:pt>
                      <c:pt idx="12">
                        <c:v>300211.20812727459</c:v>
                      </c:pt>
                      <c:pt idx="13">
                        <c:v>312411.66914223973</c:v>
                      </c:pt>
                      <c:pt idx="14">
                        <c:v>400388.26114624058</c:v>
                      </c:pt>
                      <c:pt idx="15">
                        <c:v>454232.97113804898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82-4180-B01F-D32B4BDA53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2"/>
          <c:tx>
            <c:strRef>
              <c:f>Sheet1!$M$22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Sheet1!$I$23:$I$38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Sheet1!$M$23:$M$38</c:f>
              <c:numCache>
                <c:formatCode>General</c:formatCode>
                <c:ptCount val="16"/>
                <c:pt idx="0">
                  <c:v>0</c:v>
                </c:pt>
                <c:pt idx="1">
                  <c:v>67958.385117785278</c:v>
                </c:pt>
                <c:pt idx="2">
                  <c:v>55055.759844068518</c:v>
                </c:pt>
                <c:pt idx="3">
                  <c:v>87225.607847375606</c:v>
                </c:pt>
                <c:pt idx="4">
                  <c:v>140340.54032033519</c:v>
                </c:pt>
                <c:pt idx="5">
                  <c:v>461113.96727538551</c:v>
                </c:pt>
                <c:pt idx="6">
                  <c:v>181001.7859671152</c:v>
                </c:pt>
                <c:pt idx="7">
                  <c:v>650669.06810109154</c:v>
                </c:pt>
                <c:pt idx="8">
                  <c:v>232070.0411140699</c:v>
                </c:pt>
                <c:pt idx="9">
                  <c:v>840643.64793153678</c:v>
                </c:pt>
                <c:pt idx="10">
                  <c:v>4105228.491097312</c:v>
                </c:pt>
                <c:pt idx="11">
                  <c:v>1448068.281180765</c:v>
                </c:pt>
                <c:pt idx="12">
                  <c:v>1696378.998010783</c:v>
                </c:pt>
                <c:pt idx="13">
                  <c:v>1892970.0457810829</c:v>
                </c:pt>
                <c:pt idx="14">
                  <c:v>524824.01456225361</c:v>
                </c:pt>
                <c:pt idx="15">
                  <c:v>414761.87087287352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2-4180-B01F-D32B4BD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9424"/>
        <c:axId val="489872016"/>
      </c:scatterChart>
      <c:valAx>
        <c:axId val="1705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43504"/>
        <c:crosses val="autoZero"/>
        <c:crossBetween val="midCat"/>
      </c:valAx>
      <c:valAx>
        <c:axId val="489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92160"/>
        <c:crosses val="autoZero"/>
        <c:crossBetween val="midCat"/>
      </c:valAx>
      <c:valAx>
        <c:axId val="48987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9424"/>
        <c:crosses val="max"/>
        <c:crossBetween val="midCat"/>
      </c:valAx>
      <c:valAx>
        <c:axId val="48986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8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869140</xdr:colOff>
      <xdr:row>23</xdr:row>
      <xdr:rowOff>119610</xdr:rowOff>
    </xdr:from>
    <xdr:to>
      <xdr:col>8</xdr:col>
      <xdr:colOff>397162</xdr:colOff>
      <xdr:row>37</xdr:row>
      <xdr:rowOff>188882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5E33-96F4-49AA-8882-726E01D3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225829</xdr:colOff>
      <xdr:row>22</xdr:row>
      <xdr:rowOff>89131</xdr:rowOff>
    </xdr:from>
    <xdr:to>
      <xdr:col>24</xdr:col>
      <xdr:colOff>483522</xdr:colOff>
      <xdr:row>36</xdr:row>
      <xdr:rowOff>158403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FA96F-D687-405F-B503-C184DBDB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266931</xdr:colOff>
      <xdr:row>37</xdr:row>
      <xdr:rowOff>98367</xdr:rowOff>
    </xdr:from>
    <xdr:to>
      <xdr:col>24</xdr:col>
      <xdr:colOff>530168</xdr:colOff>
      <xdr:row>51</xdr:row>
      <xdr:rowOff>167638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C6178-EC8B-4140-9C1F-7EB18DBA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tabSelected="1" topLeftCell="G7" zoomScale="90" zoomScaleNormal="90" workbookViewId="0">
      <selection activeCell="O20" sqref="O20"/>
    </sheetView>
  </sheetViews>
  <sheetFormatPr defaultRowHeight="15.05" x14ac:dyDescent="0.3"/>
  <cols>
    <col min="1" max="1" width="15.109375" bestFit="1" customWidth="1"/>
    <col min="2" max="2" width="12" bestFit="1" customWidth="1"/>
    <col min="7" max="7" width="11" bestFit="1" customWidth="1"/>
    <col min="10" max="10" width="20.5546875" bestFit="1" customWidth="1"/>
    <col min="19" max="19" width="15.109375" bestFit="1" customWidth="1"/>
    <col min="20" max="20" width="7" bestFit="1" customWidth="1"/>
  </cols>
  <sheetData>
    <row r="1" spans="1:26" x14ac:dyDescent="0.3">
      <c r="J1" s="2" t="s">
        <v>21</v>
      </c>
      <c r="S1" t="s">
        <v>23</v>
      </c>
    </row>
    <row r="2" spans="1:26" x14ac:dyDescent="0.3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22</v>
      </c>
      <c r="J2" s="1" t="s">
        <v>5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3" t="s">
        <v>22</v>
      </c>
      <c r="S2" s="1" t="s">
        <v>5</v>
      </c>
      <c r="T2" s="1" t="s">
        <v>5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3" t="s">
        <v>22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>F3-0.1*E3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18" si="0">O3-0.1*N3</f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18" si="1">Y3-0.1*X3</f>
        <v>0</v>
      </c>
    </row>
    <row r="4" spans="1:26" x14ac:dyDescent="0.3">
      <c r="A4" s="1" t="s">
        <v>17</v>
      </c>
      <c r="B4">
        <v>99432864.009671569</v>
      </c>
      <c r="C4">
        <v>517946.88487675373</v>
      </c>
      <c r="D4">
        <v>67958.385117785278</v>
      </c>
      <c r="E4">
        <v>7559296.9380351491</v>
      </c>
      <c r="F4">
        <v>5077998.7396892207</v>
      </c>
      <c r="G4">
        <f t="shared" ref="G4:G17" si="2">F4-0.1*E4</f>
        <v>4322069.0458857054</v>
      </c>
      <c r="I4">
        <v>1</v>
      </c>
      <c r="J4" s="5" t="s">
        <v>18</v>
      </c>
      <c r="K4">
        <v>103458599.3286628</v>
      </c>
      <c r="L4">
        <v>565537.54982437752</v>
      </c>
      <c r="M4">
        <v>55055.759844068518</v>
      </c>
      <c r="N4">
        <v>11301261.36477978</v>
      </c>
      <c r="O4">
        <v>8063029.9839975797</v>
      </c>
      <c r="P4">
        <f t="shared" si="0"/>
        <v>6932903.8475196017</v>
      </c>
      <c r="S4" s="1" t="s">
        <v>17</v>
      </c>
      <c r="T4" s="4">
        <f>0.000000001*15/0.000001</f>
        <v>1.5000000000000003E-2</v>
      </c>
      <c r="U4">
        <v>99432864.009671569</v>
      </c>
      <c r="V4">
        <v>517946.88487675373</v>
      </c>
      <c r="W4">
        <v>67958.385117785278</v>
      </c>
      <c r="X4">
        <v>7559296.9380351491</v>
      </c>
      <c r="Y4">
        <v>5077998.7396892207</v>
      </c>
      <c r="Z4">
        <f t="shared" si="1"/>
        <v>4322069.0458857054</v>
      </c>
    </row>
    <row r="5" spans="1:26" x14ac:dyDescent="0.3">
      <c r="A5" s="1" t="s">
        <v>8</v>
      </c>
      <c r="B5">
        <v>123839430.9698689</v>
      </c>
      <c r="C5">
        <v>392865.6101648219</v>
      </c>
      <c r="D5">
        <v>1448068.281180765</v>
      </c>
      <c r="E5">
        <v>16285203.05489251</v>
      </c>
      <c r="F5">
        <v>13585008.49200085</v>
      </c>
      <c r="G5">
        <f t="shared" si="2"/>
        <v>11956488.186511599</v>
      </c>
      <c r="I5">
        <v>2</v>
      </c>
      <c r="J5" s="5" t="s">
        <v>17</v>
      </c>
      <c r="K5">
        <v>99432864.009671569</v>
      </c>
      <c r="L5">
        <v>517946.88487675373</v>
      </c>
      <c r="M5">
        <v>67958.385117785278</v>
      </c>
      <c r="N5">
        <v>7559296.9380351491</v>
      </c>
      <c r="O5">
        <v>5077998.7396892207</v>
      </c>
      <c r="P5">
        <f t="shared" si="0"/>
        <v>4322069.0458857054</v>
      </c>
      <c r="S5" s="1" t="s">
        <v>19</v>
      </c>
      <c r="T5" s="4">
        <f>0.0000000015*15/0.000001</f>
        <v>2.2499999999999999E-2</v>
      </c>
      <c r="U5">
        <v>98869495.510615051</v>
      </c>
      <c r="V5">
        <v>654221.00240573718</v>
      </c>
      <c r="W5">
        <v>87225.607847375606</v>
      </c>
      <c r="X5">
        <v>11520319.95079422</v>
      </c>
      <c r="Y5">
        <v>7971459.8616463887</v>
      </c>
      <c r="Z5">
        <f t="shared" si="1"/>
        <v>6819427.8665669663</v>
      </c>
    </row>
    <row r="6" spans="1:26" x14ac:dyDescent="0.3">
      <c r="A6" s="1" t="s">
        <v>20</v>
      </c>
      <c r="B6">
        <v>122436829.073636</v>
      </c>
      <c r="C6">
        <v>404390.90862093109</v>
      </c>
      <c r="D6">
        <v>4105228.491097312</v>
      </c>
      <c r="E6">
        <v>16213893.115659161</v>
      </c>
      <c r="F6">
        <v>13434788.10757477</v>
      </c>
      <c r="G6">
        <f t="shared" si="2"/>
        <v>11813398.796008855</v>
      </c>
      <c r="I6">
        <v>3</v>
      </c>
      <c r="J6" s="5" t="s">
        <v>19</v>
      </c>
      <c r="K6">
        <v>98869495.510615051</v>
      </c>
      <c r="L6">
        <v>654221.00240573718</v>
      </c>
      <c r="M6">
        <v>87225.607847375606</v>
      </c>
      <c r="N6">
        <v>11520319.95079422</v>
      </c>
      <c r="O6">
        <v>7971459.8616463887</v>
      </c>
      <c r="P6">
        <f t="shared" si="0"/>
        <v>6819427.8665669663</v>
      </c>
      <c r="S6" s="1" t="s">
        <v>18</v>
      </c>
      <c r="T6" s="4">
        <f>0.0000000018*15/0.000001</f>
        <v>2.7000000000000003E-2</v>
      </c>
      <c r="U6">
        <v>103458599.3286628</v>
      </c>
      <c r="V6">
        <v>565537.54982437752</v>
      </c>
      <c r="W6">
        <v>55055.759844068518</v>
      </c>
      <c r="X6">
        <v>11301261.36477978</v>
      </c>
      <c r="Y6">
        <v>8063029.9839975797</v>
      </c>
      <c r="Z6">
        <f t="shared" si="1"/>
        <v>6932903.8475196017</v>
      </c>
    </row>
    <row r="7" spans="1:26" x14ac:dyDescent="0.3">
      <c r="A7" s="1" t="s">
        <v>19</v>
      </c>
      <c r="B7">
        <v>98869495.510615051</v>
      </c>
      <c r="C7">
        <v>654221.00240573718</v>
      </c>
      <c r="D7">
        <v>87225.607847375606</v>
      </c>
      <c r="E7">
        <v>11520319.95079422</v>
      </c>
      <c r="F7">
        <v>7971459.8616463887</v>
      </c>
      <c r="G7">
        <f t="shared" si="2"/>
        <v>6819427.8665669663</v>
      </c>
      <c r="I7">
        <v>4</v>
      </c>
      <c r="J7" s="1" t="s">
        <v>16</v>
      </c>
      <c r="K7">
        <v>120815990.679148</v>
      </c>
      <c r="L7">
        <v>591018.47094773385</v>
      </c>
      <c r="M7">
        <v>140340.54032033519</v>
      </c>
      <c r="N7">
        <v>14224533.155842571</v>
      </c>
      <c r="O7">
        <v>10600218.147781439</v>
      </c>
      <c r="P7">
        <f t="shared" si="0"/>
        <v>9177764.8321971819</v>
      </c>
      <c r="S7" s="1" t="s">
        <v>16</v>
      </c>
      <c r="T7" s="4">
        <f>0.0000000025*15/0.000001</f>
        <v>3.7499999999999999E-2</v>
      </c>
      <c r="U7">
        <v>120815990.679148</v>
      </c>
      <c r="V7">
        <v>591018.47094773385</v>
      </c>
      <c r="W7">
        <v>140340.54032033519</v>
      </c>
      <c r="X7">
        <v>14224533.155842571</v>
      </c>
      <c r="Y7">
        <v>10600218.147781439</v>
      </c>
      <c r="Z7">
        <f t="shared" si="1"/>
        <v>9177764.8321971819</v>
      </c>
    </row>
    <row r="8" spans="1:26" x14ac:dyDescent="0.3">
      <c r="A8" s="1" t="s">
        <v>18</v>
      </c>
      <c r="B8">
        <v>103458599.3286628</v>
      </c>
      <c r="C8">
        <v>565537.54982437752</v>
      </c>
      <c r="D8">
        <v>55055.759844068518</v>
      </c>
      <c r="E8">
        <v>11301261.36477978</v>
      </c>
      <c r="F8">
        <v>8063029.9839975797</v>
      </c>
      <c r="G8">
        <f t="shared" si="2"/>
        <v>6932903.8475196017</v>
      </c>
      <c r="I8">
        <v>5</v>
      </c>
      <c r="J8" s="1" t="s">
        <v>15</v>
      </c>
      <c r="K8">
        <v>117327332.74382479</v>
      </c>
      <c r="L8">
        <v>572378.11425006855</v>
      </c>
      <c r="M8">
        <v>181001.7859671152</v>
      </c>
      <c r="N8">
        <v>14824370.35927413</v>
      </c>
      <c r="O8">
        <v>10838513.314139459</v>
      </c>
      <c r="P8">
        <f t="shared" si="0"/>
        <v>9356076.2782120463</v>
      </c>
      <c r="S8" s="1" t="s">
        <v>15</v>
      </c>
      <c r="T8" s="4">
        <f>0.0000000032*15/0.000001</f>
        <v>4.8000000000000001E-2</v>
      </c>
      <c r="U8">
        <v>117327332.74382479</v>
      </c>
      <c r="V8">
        <v>572378.11425006855</v>
      </c>
      <c r="W8">
        <v>181001.7859671152</v>
      </c>
      <c r="X8">
        <v>14824370.35927413</v>
      </c>
      <c r="Y8">
        <v>10838513.314139459</v>
      </c>
      <c r="Z8">
        <f t="shared" si="1"/>
        <v>9356076.2782120463</v>
      </c>
    </row>
    <row r="9" spans="1:26" x14ac:dyDescent="0.3">
      <c r="A9" s="1" t="s">
        <v>16</v>
      </c>
      <c r="B9">
        <v>120815990.679148</v>
      </c>
      <c r="C9">
        <v>591018.47094773385</v>
      </c>
      <c r="D9">
        <v>140340.54032033519</v>
      </c>
      <c r="E9">
        <v>14224533.155842571</v>
      </c>
      <c r="F9">
        <v>10600218.147781439</v>
      </c>
      <c r="G9">
        <f t="shared" si="2"/>
        <v>9177764.8321971819</v>
      </c>
      <c r="I9">
        <v>6</v>
      </c>
      <c r="J9" s="1" t="s">
        <v>13</v>
      </c>
      <c r="K9">
        <v>127940382.8097512</v>
      </c>
      <c r="L9">
        <v>446974.53440215928</v>
      </c>
      <c r="M9">
        <v>232070.0411140699</v>
      </c>
      <c r="N9">
        <v>15542286.01875807</v>
      </c>
      <c r="O9">
        <v>11977008.39862336</v>
      </c>
      <c r="P9">
        <f t="shared" si="0"/>
        <v>10422779.796747554</v>
      </c>
      <c r="S9" s="1" t="s">
        <v>14</v>
      </c>
      <c r="T9" s="4">
        <f>0.0000000035*15/0.000001</f>
        <v>5.2500000000000005E-2</v>
      </c>
      <c r="U9">
        <v>115699576.69012859</v>
      </c>
      <c r="V9">
        <v>454232.97113804898</v>
      </c>
      <c r="W9">
        <v>414761.87087287352</v>
      </c>
      <c r="X9">
        <v>17303903.134900901</v>
      </c>
      <c r="Y9">
        <v>12872728.71279531</v>
      </c>
      <c r="Z9">
        <f t="shared" si="1"/>
        <v>11142338.399305219</v>
      </c>
    </row>
    <row r="10" spans="1:26" x14ac:dyDescent="0.3">
      <c r="A10" s="1" t="s">
        <v>15</v>
      </c>
      <c r="B10">
        <v>117327332.74382479</v>
      </c>
      <c r="C10">
        <v>572378.11425006855</v>
      </c>
      <c r="D10">
        <v>181001.7859671152</v>
      </c>
      <c r="E10">
        <v>14824370.35927413</v>
      </c>
      <c r="F10">
        <v>10838513.314139459</v>
      </c>
      <c r="G10">
        <f t="shared" si="2"/>
        <v>9356076.2782120463</v>
      </c>
      <c r="I10">
        <v>7</v>
      </c>
      <c r="J10" s="1" t="s">
        <v>14</v>
      </c>
      <c r="K10">
        <v>115699576.69012859</v>
      </c>
      <c r="L10">
        <v>454232.97113804898</v>
      </c>
      <c r="M10">
        <v>414761.87087287352</v>
      </c>
      <c r="N10">
        <v>17303903.134900901</v>
      </c>
      <c r="O10">
        <v>12872728.71279531</v>
      </c>
      <c r="P10">
        <f t="shared" si="0"/>
        <v>11142338.399305219</v>
      </c>
      <c r="S10" s="1" t="s">
        <v>13</v>
      </c>
      <c r="T10" s="4">
        <f>0.0000000036*15/0.000001</f>
        <v>5.4000000000000006E-2</v>
      </c>
      <c r="U10">
        <v>127940382.8097512</v>
      </c>
      <c r="V10">
        <v>446974.53440215928</v>
      </c>
      <c r="W10">
        <v>232070.0411140699</v>
      </c>
      <c r="X10">
        <v>15542286.01875807</v>
      </c>
      <c r="Y10">
        <v>11977008.39862336</v>
      </c>
      <c r="Z10">
        <f t="shared" si="1"/>
        <v>10422779.796747554</v>
      </c>
    </row>
    <row r="11" spans="1:26" x14ac:dyDescent="0.3">
      <c r="A11" s="1" t="s">
        <v>14</v>
      </c>
      <c r="B11">
        <v>115699576.69012859</v>
      </c>
      <c r="C11">
        <v>454232.97113804898</v>
      </c>
      <c r="D11">
        <v>414761.87087287352</v>
      </c>
      <c r="E11">
        <v>17303903.134900901</v>
      </c>
      <c r="F11">
        <v>12872728.71279531</v>
      </c>
      <c r="G11">
        <f t="shared" si="2"/>
        <v>11142338.399305219</v>
      </c>
      <c r="I11">
        <v>8</v>
      </c>
      <c r="J11" s="1" t="s">
        <v>11</v>
      </c>
      <c r="K11">
        <v>128348734.352567</v>
      </c>
      <c r="L11">
        <v>262250.73529387353</v>
      </c>
      <c r="M11">
        <v>461113.96727538551</v>
      </c>
      <c r="N11">
        <v>14597034.154766429</v>
      </c>
      <c r="O11">
        <v>12280105.25103936</v>
      </c>
      <c r="P11">
        <f t="shared" si="0"/>
        <v>10820401.835562717</v>
      </c>
      <c r="S11" s="1" t="s">
        <v>12</v>
      </c>
      <c r="T11" s="4">
        <f>0.0000000049*15/0.000001</f>
        <v>7.350000000000001E-2</v>
      </c>
      <c r="U11">
        <v>131997818.9242533</v>
      </c>
      <c r="V11">
        <v>400388.26114624058</v>
      </c>
      <c r="W11">
        <v>524824.01456225361</v>
      </c>
      <c r="X11">
        <v>16787424.834395532</v>
      </c>
      <c r="Y11">
        <v>13387017.792110629</v>
      </c>
      <c r="Z11">
        <f t="shared" si="1"/>
        <v>11708275.308671076</v>
      </c>
    </row>
    <row r="12" spans="1:26" x14ac:dyDescent="0.3">
      <c r="A12" s="1" t="s">
        <v>13</v>
      </c>
      <c r="B12">
        <v>127940382.8097512</v>
      </c>
      <c r="C12">
        <v>446974.53440215928</v>
      </c>
      <c r="D12">
        <v>232070.0411140699</v>
      </c>
      <c r="E12">
        <v>15542286.01875807</v>
      </c>
      <c r="F12">
        <v>11977008.39862336</v>
      </c>
      <c r="G12">
        <f t="shared" si="2"/>
        <v>10422779.796747554</v>
      </c>
      <c r="I12">
        <v>9</v>
      </c>
      <c r="J12" s="1" t="s">
        <v>12</v>
      </c>
      <c r="K12">
        <v>131997818.9242533</v>
      </c>
      <c r="L12">
        <v>400388.26114624058</v>
      </c>
      <c r="M12">
        <v>524824.01456225361</v>
      </c>
      <c r="N12">
        <v>16787424.834395532</v>
      </c>
      <c r="O12">
        <v>13387017.792110629</v>
      </c>
      <c r="P12">
        <f t="shared" si="0"/>
        <v>11708275.308671076</v>
      </c>
      <c r="S12" s="1" t="s">
        <v>11</v>
      </c>
      <c r="T12" s="4">
        <f>0.0000000063*15/0.000001</f>
        <v>9.4500000000000015E-2</v>
      </c>
      <c r="U12">
        <v>128348734.352567</v>
      </c>
      <c r="V12">
        <v>262250.73529387353</v>
      </c>
      <c r="W12">
        <v>461113.96727538551</v>
      </c>
      <c r="X12">
        <v>14597034.154766429</v>
      </c>
      <c r="Y12">
        <v>12280105.25103936</v>
      </c>
      <c r="Z12">
        <f t="shared" si="1"/>
        <v>10820401.835562717</v>
      </c>
    </row>
    <row r="13" spans="1:26" x14ac:dyDescent="0.3">
      <c r="A13" s="1" t="s">
        <v>12</v>
      </c>
      <c r="B13">
        <v>131997818.9242533</v>
      </c>
      <c r="C13">
        <v>400388.26114624058</v>
      </c>
      <c r="D13">
        <v>524824.01456225361</v>
      </c>
      <c r="E13">
        <v>16787424.834395532</v>
      </c>
      <c r="F13">
        <v>13387017.792110629</v>
      </c>
      <c r="G13">
        <f t="shared" si="2"/>
        <v>11708275.308671076</v>
      </c>
      <c r="I13">
        <v>10</v>
      </c>
      <c r="J13" s="1" t="s">
        <v>6</v>
      </c>
      <c r="K13">
        <v>124884999.57886539</v>
      </c>
      <c r="L13">
        <v>260454.69254665679</v>
      </c>
      <c r="M13">
        <v>650669.06810109154</v>
      </c>
      <c r="N13">
        <v>15471984.689092111</v>
      </c>
      <c r="O13">
        <v>12206096.30309541</v>
      </c>
      <c r="P13">
        <f t="shared" si="0"/>
        <v>10658897.834186198</v>
      </c>
      <c r="S13" s="1" t="s">
        <v>10</v>
      </c>
      <c r="T13" s="4">
        <f>0.0000000076*15/0.000001</f>
        <v>0.114</v>
      </c>
      <c r="U13">
        <v>130262217.033169</v>
      </c>
      <c r="V13">
        <v>312411.66914223973</v>
      </c>
      <c r="W13">
        <v>1892970.0457810829</v>
      </c>
      <c r="X13">
        <v>16556193.383649269</v>
      </c>
      <c r="Y13">
        <v>13138063.60631272</v>
      </c>
      <c r="Z13">
        <f t="shared" si="1"/>
        <v>11482444.267947793</v>
      </c>
    </row>
    <row r="14" spans="1:26" x14ac:dyDescent="0.3">
      <c r="A14" s="1" t="s">
        <v>11</v>
      </c>
      <c r="B14">
        <v>128348734.352567</v>
      </c>
      <c r="C14">
        <v>262250.73529387353</v>
      </c>
      <c r="D14">
        <v>461113.96727538551</v>
      </c>
      <c r="E14">
        <v>14597034.154766429</v>
      </c>
      <c r="F14">
        <v>12280105.25103936</v>
      </c>
      <c r="G14">
        <f t="shared" si="2"/>
        <v>10820401.835562717</v>
      </c>
      <c r="I14">
        <v>11</v>
      </c>
      <c r="J14" s="1" t="s">
        <v>9</v>
      </c>
      <c r="K14">
        <v>122040816.64414831</v>
      </c>
      <c r="L14">
        <v>245106.2026059856</v>
      </c>
      <c r="M14">
        <v>840643.64793153678</v>
      </c>
      <c r="N14">
        <v>15570791.38196047</v>
      </c>
      <c r="O14">
        <v>12903431.32376256</v>
      </c>
      <c r="P14">
        <f t="shared" si="0"/>
        <v>11346352.185566513</v>
      </c>
      <c r="S14" s="1" t="s">
        <v>9</v>
      </c>
      <c r="T14" s="4">
        <f>0.0000000084*15/0.000001</f>
        <v>0.12600000000000003</v>
      </c>
      <c r="U14">
        <v>122040816.64414831</v>
      </c>
      <c r="V14">
        <v>245106.2026059856</v>
      </c>
      <c r="W14">
        <v>840643.64793153678</v>
      </c>
      <c r="X14">
        <v>15570791.38196047</v>
      </c>
      <c r="Y14">
        <v>12903431.32376256</v>
      </c>
      <c r="Z14">
        <f t="shared" si="1"/>
        <v>11346352.185566513</v>
      </c>
    </row>
    <row r="15" spans="1:26" x14ac:dyDescent="0.3">
      <c r="A15" s="1" t="s">
        <v>10</v>
      </c>
      <c r="B15">
        <v>130262217.033169</v>
      </c>
      <c r="C15">
        <v>312411.66914223973</v>
      </c>
      <c r="D15">
        <v>1892970.0457810829</v>
      </c>
      <c r="E15">
        <v>16556193.383649269</v>
      </c>
      <c r="F15">
        <v>13138063.60631272</v>
      </c>
      <c r="G15">
        <f t="shared" si="2"/>
        <v>11482444.267947793</v>
      </c>
      <c r="I15">
        <v>12</v>
      </c>
      <c r="J15" s="1" t="s">
        <v>8</v>
      </c>
      <c r="K15">
        <v>123839430.9698689</v>
      </c>
      <c r="L15">
        <v>392865.6101648219</v>
      </c>
      <c r="M15">
        <v>1448068.281180765</v>
      </c>
      <c r="N15">
        <v>16285203.05489251</v>
      </c>
      <c r="O15">
        <v>13585008.49200085</v>
      </c>
      <c r="P15">
        <f t="shared" si="0"/>
        <v>11956488.186511599</v>
      </c>
      <c r="S15" s="1" t="s">
        <v>6</v>
      </c>
      <c r="T15" s="4">
        <f>0.0000000091*15/0.000001</f>
        <v>0.13650000000000001</v>
      </c>
      <c r="U15">
        <v>124884999.57886539</v>
      </c>
      <c r="V15">
        <v>260454.69254665679</v>
      </c>
      <c r="W15">
        <v>650669.06810109154</v>
      </c>
      <c r="X15">
        <v>15471984.689092111</v>
      </c>
      <c r="Y15">
        <v>12206096.30309541</v>
      </c>
      <c r="Z15">
        <f t="shared" si="1"/>
        <v>10658897.834186198</v>
      </c>
    </row>
    <row r="16" spans="1:26" x14ac:dyDescent="0.3">
      <c r="A16" s="1" t="s">
        <v>9</v>
      </c>
      <c r="B16">
        <v>122040816.64414831</v>
      </c>
      <c r="C16">
        <v>245106.2026059856</v>
      </c>
      <c r="D16">
        <v>840643.64793153678</v>
      </c>
      <c r="E16">
        <v>15570791.38196047</v>
      </c>
      <c r="F16">
        <v>12903431.32376256</v>
      </c>
      <c r="G16">
        <f t="shared" si="2"/>
        <v>11346352.185566513</v>
      </c>
      <c r="I16">
        <v>13</v>
      </c>
      <c r="J16" s="1" t="s">
        <v>7</v>
      </c>
      <c r="K16">
        <v>130525130.2219138</v>
      </c>
      <c r="L16">
        <v>300211.20812727459</v>
      </c>
      <c r="M16">
        <v>1696378.998010783</v>
      </c>
      <c r="N16">
        <v>16368221.286261279</v>
      </c>
      <c r="O16">
        <v>13519583.027904641</v>
      </c>
      <c r="P16">
        <f t="shared" si="0"/>
        <v>11882760.899278512</v>
      </c>
      <c r="S16" s="1" t="s">
        <v>8</v>
      </c>
      <c r="T16" s="4">
        <f>0.0000000091*15/0.000001</f>
        <v>0.13650000000000001</v>
      </c>
      <c r="U16">
        <v>123839430.9698689</v>
      </c>
      <c r="V16">
        <v>392865.6101648219</v>
      </c>
      <c r="W16">
        <v>1448068.281180765</v>
      </c>
      <c r="X16">
        <v>16285203.05489251</v>
      </c>
      <c r="Y16">
        <v>13585008.49200085</v>
      </c>
      <c r="Z16">
        <f t="shared" si="1"/>
        <v>11956488.186511599</v>
      </c>
    </row>
    <row r="17" spans="1:26" x14ac:dyDescent="0.3">
      <c r="A17" s="1" t="s">
        <v>6</v>
      </c>
      <c r="B17">
        <v>124884999.57886539</v>
      </c>
      <c r="C17">
        <v>260454.69254665679</v>
      </c>
      <c r="D17">
        <v>650669.06810109154</v>
      </c>
      <c r="E17">
        <v>15471984.689092111</v>
      </c>
      <c r="F17">
        <v>12206096.30309541</v>
      </c>
      <c r="G17">
        <f t="shared" si="2"/>
        <v>10658897.834186198</v>
      </c>
      <c r="I17">
        <v>14</v>
      </c>
      <c r="J17" s="1" t="s">
        <v>10</v>
      </c>
      <c r="K17">
        <v>130262217.033169</v>
      </c>
      <c r="L17">
        <v>312411.66914223973</v>
      </c>
      <c r="M17">
        <v>1892970.0457810829</v>
      </c>
      <c r="N17">
        <v>16556193.383649269</v>
      </c>
      <c r="O17">
        <v>13138063.60631272</v>
      </c>
      <c r="P17">
        <f t="shared" si="0"/>
        <v>11482444.267947793</v>
      </c>
      <c r="S17" s="1" t="s">
        <v>7</v>
      </c>
      <c r="T17" s="4">
        <f>0.0000000096*15/0.000001</f>
        <v>0.14399999999999999</v>
      </c>
      <c r="U17">
        <v>130525130.2219138</v>
      </c>
      <c r="V17">
        <v>300211.20812727459</v>
      </c>
      <c r="W17">
        <v>1696378.998010783</v>
      </c>
      <c r="X17">
        <v>16368221.286261279</v>
      </c>
      <c r="Y17">
        <v>13519583.027904641</v>
      </c>
      <c r="Z17">
        <f t="shared" si="1"/>
        <v>11882760.899278512</v>
      </c>
    </row>
    <row r="18" spans="1:26" x14ac:dyDescent="0.3">
      <c r="A18" s="1" t="s">
        <v>7</v>
      </c>
      <c r="B18">
        <v>130525130.2219138</v>
      </c>
      <c r="C18">
        <v>300211.20812727459</v>
      </c>
      <c r="D18">
        <v>1696378.998010783</v>
      </c>
      <c r="E18">
        <v>16368221.286261279</v>
      </c>
      <c r="F18">
        <v>13519583.027904641</v>
      </c>
      <c r="G18">
        <f>F18-0.1*E18</f>
        <v>11882760.899278512</v>
      </c>
      <c r="I18">
        <v>15</v>
      </c>
      <c r="J18" s="1" t="s">
        <v>20</v>
      </c>
      <c r="K18">
        <v>122436829.073636</v>
      </c>
      <c r="L18">
        <v>404390.90862093109</v>
      </c>
      <c r="M18">
        <v>4105228.491097312</v>
      </c>
      <c r="N18">
        <v>16213893.115659161</v>
      </c>
      <c r="O18">
        <v>13434788.10757477</v>
      </c>
      <c r="P18">
        <f t="shared" si="0"/>
        <v>11813398.796008855</v>
      </c>
      <c r="S18" s="1" t="s">
        <v>20</v>
      </c>
      <c r="T18" s="4">
        <f>0.0000000104*15/0.000001</f>
        <v>0.15600000000000003</v>
      </c>
      <c r="U18">
        <v>122436829.073636</v>
      </c>
      <c r="V18">
        <v>404390.90862093109</v>
      </c>
      <c r="W18">
        <v>4105228.491097312</v>
      </c>
      <c r="X18">
        <v>16213893.115659161</v>
      </c>
      <c r="Y18">
        <v>13434788.10757477</v>
      </c>
      <c r="Z18">
        <f t="shared" si="1"/>
        <v>11813398.796008855</v>
      </c>
    </row>
    <row r="20" spans="1:26" x14ac:dyDescent="0.3">
      <c r="K20" t="s">
        <v>26</v>
      </c>
      <c r="M20">
        <f>(M7-36200)/M9</f>
        <v>0.44874616223792008</v>
      </c>
    </row>
    <row r="21" spans="1:26" x14ac:dyDescent="0.3">
      <c r="J21" s="2" t="s">
        <v>24</v>
      </c>
    </row>
    <row r="22" spans="1:26" x14ac:dyDescent="0.3">
      <c r="J22" s="1" t="s">
        <v>5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3" t="s">
        <v>22</v>
      </c>
    </row>
    <row r="23" spans="1:26" x14ac:dyDescent="0.3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ref="P23:P38" si="3">O23-0.1*N23</f>
        <v>0</v>
      </c>
    </row>
    <row r="24" spans="1:26" x14ac:dyDescent="0.3">
      <c r="I24">
        <v>1</v>
      </c>
      <c r="J24" s="5" t="s">
        <v>17</v>
      </c>
      <c r="K24">
        <v>99432864.009671569</v>
      </c>
      <c r="L24">
        <v>517946.88487675373</v>
      </c>
      <c r="M24">
        <v>67958.385117785278</v>
      </c>
      <c r="N24">
        <v>7559296.9380351491</v>
      </c>
      <c r="O24">
        <v>5077998.7396892207</v>
      </c>
      <c r="P24">
        <f t="shared" si="3"/>
        <v>4322069.0458857054</v>
      </c>
    </row>
    <row r="25" spans="1:26" x14ac:dyDescent="0.3">
      <c r="I25">
        <v>2</v>
      </c>
      <c r="J25" s="5" t="s">
        <v>18</v>
      </c>
      <c r="K25">
        <v>103458599.3286628</v>
      </c>
      <c r="L25">
        <v>565537.54982437752</v>
      </c>
      <c r="M25">
        <v>55055.759844068518</v>
      </c>
      <c r="N25">
        <v>11301261.36477978</v>
      </c>
      <c r="O25">
        <v>8063029.9839975797</v>
      </c>
      <c r="P25">
        <f t="shared" si="3"/>
        <v>6932903.8475196017</v>
      </c>
    </row>
    <row r="26" spans="1:26" x14ac:dyDescent="0.3">
      <c r="I26">
        <v>3</v>
      </c>
      <c r="J26" s="5" t="s">
        <v>19</v>
      </c>
      <c r="K26">
        <v>98869495.510615051</v>
      </c>
      <c r="L26">
        <v>654221.00240573718</v>
      </c>
      <c r="M26">
        <v>87225.607847375606</v>
      </c>
      <c r="N26">
        <v>11520319.95079422</v>
      </c>
      <c r="O26">
        <v>7971459.8616463887</v>
      </c>
      <c r="P26">
        <f t="shared" si="3"/>
        <v>6819427.8665669663</v>
      </c>
    </row>
    <row r="27" spans="1:26" x14ac:dyDescent="0.3">
      <c r="I27">
        <v>4</v>
      </c>
      <c r="J27" s="1" t="s">
        <v>16</v>
      </c>
      <c r="K27">
        <v>120815990.679148</v>
      </c>
      <c r="L27">
        <v>591018.47094773385</v>
      </c>
      <c r="M27">
        <v>140340.54032033519</v>
      </c>
      <c r="N27">
        <v>14224533.155842571</v>
      </c>
      <c r="O27">
        <v>10600218.147781439</v>
      </c>
      <c r="P27">
        <f t="shared" si="3"/>
        <v>9177764.8321971819</v>
      </c>
    </row>
    <row r="28" spans="1:26" x14ac:dyDescent="0.3">
      <c r="I28">
        <v>5</v>
      </c>
      <c r="J28" s="1" t="s">
        <v>11</v>
      </c>
      <c r="K28">
        <v>128348734.352567</v>
      </c>
      <c r="L28">
        <v>262250.73529387353</v>
      </c>
      <c r="M28">
        <v>461113.96727538551</v>
      </c>
      <c r="N28">
        <v>14597034.154766429</v>
      </c>
      <c r="O28">
        <v>12280105.25103936</v>
      </c>
      <c r="P28">
        <f t="shared" si="3"/>
        <v>10820401.835562717</v>
      </c>
    </row>
    <row r="29" spans="1:26" x14ac:dyDescent="0.3">
      <c r="I29">
        <v>6</v>
      </c>
      <c r="J29" s="1" t="s">
        <v>15</v>
      </c>
      <c r="K29">
        <v>117327332.74382479</v>
      </c>
      <c r="L29">
        <v>572378.11425006855</v>
      </c>
      <c r="M29">
        <v>181001.7859671152</v>
      </c>
      <c r="N29">
        <v>14824370.35927413</v>
      </c>
      <c r="O29">
        <v>10838513.314139459</v>
      </c>
      <c r="P29">
        <f t="shared" si="3"/>
        <v>9356076.2782120463</v>
      </c>
    </row>
    <row r="30" spans="1:26" x14ac:dyDescent="0.3">
      <c r="I30">
        <v>7</v>
      </c>
      <c r="J30" s="1" t="s">
        <v>6</v>
      </c>
      <c r="K30">
        <v>124884999.57886539</v>
      </c>
      <c r="L30">
        <v>260454.69254665679</v>
      </c>
      <c r="M30">
        <v>650669.06810109154</v>
      </c>
      <c r="N30">
        <v>15471984.689092111</v>
      </c>
      <c r="O30">
        <v>12206096.30309541</v>
      </c>
      <c r="P30">
        <f t="shared" si="3"/>
        <v>10658897.834186198</v>
      </c>
    </row>
    <row r="31" spans="1:26" x14ac:dyDescent="0.3">
      <c r="I31">
        <v>8</v>
      </c>
      <c r="J31" s="1" t="s">
        <v>13</v>
      </c>
      <c r="K31">
        <v>127940382.8097512</v>
      </c>
      <c r="L31">
        <v>446974.53440215928</v>
      </c>
      <c r="M31">
        <v>232070.0411140699</v>
      </c>
      <c r="N31">
        <v>15542286.01875807</v>
      </c>
      <c r="O31">
        <v>11977008.39862336</v>
      </c>
      <c r="P31">
        <f t="shared" si="3"/>
        <v>10422779.796747554</v>
      </c>
    </row>
    <row r="32" spans="1:26" x14ac:dyDescent="0.3">
      <c r="I32">
        <v>9</v>
      </c>
      <c r="J32" s="1" t="s">
        <v>9</v>
      </c>
      <c r="K32">
        <v>122040816.64414831</v>
      </c>
      <c r="L32">
        <v>245106.2026059856</v>
      </c>
      <c r="M32">
        <v>840643.64793153678</v>
      </c>
      <c r="N32">
        <v>15570791.38196047</v>
      </c>
      <c r="O32">
        <v>12903431.32376256</v>
      </c>
      <c r="P32">
        <f t="shared" si="3"/>
        <v>11346352.185566513</v>
      </c>
    </row>
    <row r="33" spans="4:16" x14ac:dyDescent="0.3">
      <c r="I33">
        <v>10</v>
      </c>
      <c r="J33" s="1" t="s">
        <v>20</v>
      </c>
      <c r="K33">
        <v>122436829.073636</v>
      </c>
      <c r="L33">
        <v>404390.90862093109</v>
      </c>
      <c r="M33">
        <v>4105228.491097312</v>
      </c>
      <c r="N33">
        <v>16213893.115659161</v>
      </c>
      <c r="O33">
        <v>13434788.10757477</v>
      </c>
      <c r="P33">
        <f t="shared" si="3"/>
        <v>11813398.796008855</v>
      </c>
    </row>
    <row r="34" spans="4:16" x14ac:dyDescent="0.3">
      <c r="I34">
        <v>11</v>
      </c>
      <c r="J34" s="1" t="s">
        <v>8</v>
      </c>
      <c r="K34">
        <v>123839430.9698689</v>
      </c>
      <c r="L34">
        <v>392865.6101648219</v>
      </c>
      <c r="M34">
        <v>1448068.281180765</v>
      </c>
      <c r="N34">
        <v>16285203.05489251</v>
      </c>
      <c r="O34">
        <v>13585008.49200085</v>
      </c>
      <c r="P34">
        <f t="shared" si="3"/>
        <v>11956488.186511599</v>
      </c>
    </row>
    <row r="35" spans="4:16" x14ac:dyDescent="0.3">
      <c r="I35">
        <v>12</v>
      </c>
      <c r="J35" s="1" t="s">
        <v>7</v>
      </c>
      <c r="K35">
        <v>130525130.2219138</v>
      </c>
      <c r="L35">
        <v>300211.20812727459</v>
      </c>
      <c r="M35">
        <v>1696378.998010783</v>
      </c>
      <c r="N35">
        <v>16368221.286261279</v>
      </c>
      <c r="O35">
        <v>13519583.027904641</v>
      </c>
      <c r="P35">
        <f t="shared" si="3"/>
        <v>11882760.899278512</v>
      </c>
    </row>
    <row r="36" spans="4:16" x14ac:dyDescent="0.3">
      <c r="I36">
        <v>13</v>
      </c>
      <c r="J36" s="1" t="s">
        <v>10</v>
      </c>
      <c r="K36">
        <v>130262217.033169</v>
      </c>
      <c r="L36">
        <v>312411.66914223973</v>
      </c>
      <c r="M36">
        <v>1892970.0457810829</v>
      </c>
      <c r="N36">
        <v>16556193.383649269</v>
      </c>
      <c r="O36">
        <v>13138063.60631272</v>
      </c>
      <c r="P36">
        <f t="shared" si="3"/>
        <v>11482444.267947793</v>
      </c>
    </row>
    <row r="37" spans="4:16" x14ac:dyDescent="0.3">
      <c r="I37">
        <v>14</v>
      </c>
      <c r="J37" s="1" t="s">
        <v>12</v>
      </c>
      <c r="K37">
        <v>131997818.9242533</v>
      </c>
      <c r="L37">
        <v>400388.26114624058</v>
      </c>
      <c r="M37">
        <v>524824.01456225361</v>
      </c>
      <c r="N37">
        <v>16787424.834395532</v>
      </c>
      <c r="O37">
        <v>13387017.792110629</v>
      </c>
      <c r="P37">
        <f t="shared" si="3"/>
        <v>11708275.308671076</v>
      </c>
    </row>
    <row r="38" spans="4:16" x14ac:dyDescent="0.3">
      <c r="I38">
        <v>15</v>
      </c>
      <c r="J38" s="1" t="s">
        <v>14</v>
      </c>
      <c r="K38">
        <v>115699576.69012859</v>
      </c>
      <c r="L38">
        <v>454232.97113804898</v>
      </c>
      <c r="M38">
        <v>414761.87087287352</v>
      </c>
      <c r="N38">
        <v>17303903.134900901</v>
      </c>
      <c r="O38">
        <v>12872728.71279531</v>
      </c>
      <c r="P38">
        <f t="shared" si="3"/>
        <v>11142338.399305219</v>
      </c>
    </row>
    <row r="40" spans="4:16" x14ac:dyDescent="0.3">
      <c r="D40" t="s">
        <v>25</v>
      </c>
    </row>
    <row r="41" spans="4:16" x14ac:dyDescent="0.3">
      <c r="D41">
        <f>200000000000000/1140000000000000</f>
        <v>0.17543859649122806</v>
      </c>
      <c r="J41" s="2" t="s">
        <v>24</v>
      </c>
    </row>
    <row r="42" spans="4:16" x14ac:dyDescent="0.3">
      <c r="J42" s="1" t="s">
        <v>5</v>
      </c>
      <c r="K42" s="1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3" t="s">
        <v>22</v>
      </c>
    </row>
    <row r="43" spans="4:16" x14ac:dyDescent="0.3">
      <c r="I43">
        <v>0</v>
      </c>
      <c r="J43">
        <v>0</v>
      </c>
      <c r="K43" s="6">
        <f>(K23-MIN(K$23:K$38))/(MAX(K$23:K$38)-MIN(K$23:K$38))</f>
        <v>0</v>
      </c>
      <c r="L43" s="6">
        <f t="shared" ref="L43:P43" si="4">(L23-MIN(L$23:L$38))/(MAX(L$23:L$38)-MIN(L$23:L$38))</f>
        <v>0</v>
      </c>
      <c r="M43" s="7">
        <f>(M23-MIN(M$23:M$38))/($M$31-MIN(M$23:M$38))</f>
        <v>0</v>
      </c>
      <c r="N43" s="6">
        <f t="shared" si="4"/>
        <v>0</v>
      </c>
      <c r="O43" s="6">
        <f t="shared" si="4"/>
        <v>0</v>
      </c>
      <c r="P43" s="6">
        <f t="shared" si="4"/>
        <v>0</v>
      </c>
    </row>
    <row r="44" spans="4:16" x14ac:dyDescent="0.3">
      <c r="I44">
        <v>1</v>
      </c>
      <c r="J44" s="5" t="s">
        <v>17</v>
      </c>
      <c r="K44" s="6">
        <f t="shared" ref="K44:P58" si="5">(K24-MIN(K$23:K$38))/(MAX(K$23:K$38)-MIN(K$23:K$38))</f>
        <v>0.75329171966645092</v>
      </c>
      <c r="L44" s="6">
        <f t="shared" si="5"/>
        <v>0.79170017925461145</v>
      </c>
      <c r="M44" s="7">
        <f t="shared" ref="M44:M58" si="6">(M24-MIN(M$23:M$38))/($M$31-MIN(M$23:M$38))</f>
        <v>0.29283566629947527</v>
      </c>
      <c r="N44" s="6">
        <f t="shared" si="5"/>
        <v>0.43685501930420051</v>
      </c>
      <c r="O44" s="6">
        <f t="shared" si="5"/>
        <v>0.3737942999946785</v>
      </c>
      <c r="P44" s="6">
        <f t="shared" si="5"/>
        <v>0.36148315278407045</v>
      </c>
    </row>
    <row r="45" spans="4:16" x14ac:dyDescent="0.3">
      <c r="I45">
        <v>2</v>
      </c>
      <c r="J45" s="5" t="s">
        <v>18</v>
      </c>
      <c r="K45" s="6">
        <f t="shared" si="5"/>
        <v>0.78379021844317232</v>
      </c>
      <c r="L45" s="6">
        <f t="shared" si="5"/>
        <v>0.86444419812991635</v>
      </c>
      <c r="M45" s="7">
        <f t="shared" si="6"/>
        <v>0.23723768729375472</v>
      </c>
      <c r="N45" s="6">
        <f t="shared" si="5"/>
        <v>0.6531047519554033</v>
      </c>
      <c r="O45" s="6">
        <f t="shared" si="5"/>
        <v>0.59352410333385275</v>
      </c>
      <c r="P45" s="6">
        <f t="shared" si="5"/>
        <v>0.57984449441774866</v>
      </c>
    </row>
    <row r="46" spans="4:16" x14ac:dyDescent="0.3">
      <c r="I46">
        <v>3</v>
      </c>
      <c r="J46" s="5" t="s">
        <v>19</v>
      </c>
      <c r="K46" s="6">
        <f t="shared" si="5"/>
        <v>0.74902370597010492</v>
      </c>
      <c r="L46" s="7">
        <f t="shared" si="5"/>
        <v>1</v>
      </c>
      <c r="M46" s="7">
        <f t="shared" si="6"/>
        <v>0.37585897528454099</v>
      </c>
      <c r="N46" s="6">
        <f t="shared" si="5"/>
        <v>0.66576424180036287</v>
      </c>
      <c r="O46" s="6">
        <f t="shared" si="5"/>
        <v>0.58678357590576102</v>
      </c>
      <c r="P46" s="6">
        <f t="shared" si="5"/>
        <v>0.57035374937769157</v>
      </c>
    </row>
    <row r="47" spans="4:16" x14ac:dyDescent="0.3">
      <c r="I47">
        <v>4</v>
      </c>
      <c r="J47" s="1" t="s">
        <v>16</v>
      </c>
      <c r="K47" s="6">
        <f t="shared" si="5"/>
        <v>0.91528778023580859</v>
      </c>
      <c r="L47" s="6">
        <f t="shared" si="5"/>
        <v>0.90339268958717078</v>
      </c>
      <c r="M47" s="7">
        <f t="shared" si="6"/>
        <v>0.60473355219234559</v>
      </c>
      <c r="N47" s="6">
        <f t="shared" si="5"/>
        <v>0.82204188528728916</v>
      </c>
      <c r="O47" s="6">
        <f t="shared" si="5"/>
        <v>0.78028792944981074</v>
      </c>
      <c r="P47" s="6">
        <f t="shared" si="5"/>
        <v>0.76759703092006892</v>
      </c>
    </row>
    <row r="48" spans="4:16" x14ac:dyDescent="0.3">
      <c r="I48">
        <v>5</v>
      </c>
      <c r="J48" s="1" t="s">
        <v>11</v>
      </c>
      <c r="K48" s="6">
        <f t="shared" si="5"/>
        <v>0.97235496312419889</v>
      </c>
      <c r="L48" s="6">
        <f t="shared" si="5"/>
        <v>0.40085954796545942</v>
      </c>
      <c r="M48" s="7">
        <f t="shared" si="6"/>
        <v>1.9869603377573977</v>
      </c>
      <c r="N48" s="6">
        <f t="shared" si="5"/>
        <v>0.84356887812929993</v>
      </c>
      <c r="O48" s="6">
        <f t="shared" si="5"/>
        <v>0.90394534963081941</v>
      </c>
      <c r="P48" s="6">
        <f t="shared" si="5"/>
        <v>0.90498160218729373</v>
      </c>
    </row>
    <row r="49" spans="9:16" x14ac:dyDescent="0.3">
      <c r="I49">
        <v>6</v>
      </c>
      <c r="J49" s="1" t="s">
        <v>15</v>
      </c>
      <c r="K49" s="6">
        <f t="shared" si="5"/>
        <v>0.88885811674776882</v>
      </c>
      <c r="L49" s="6">
        <f t="shared" si="5"/>
        <v>0.87490024341207107</v>
      </c>
      <c r="M49" s="7">
        <f t="shared" si="6"/>
        <v>0.77994464558286947</v>
      </c>
      <c r="N49" s="6">
        <f t="shared" si="5"/>
        <v>0.85670673510500028</v>
      </c>
      <c r="O49" s="6">
        <f t="shared" si="5"/>
        <v>0.79782896864005737</v>
      </c>
      <c r="P49" s="6">
        <f t="shared" si="5"/>
        <v>0.78251039370965636</v>
      </c>
    </row>
    <row r="50" spans="9:16" x14ac:dyDescent="0.3">
      <c r="I50">
        <v>7</v>
      </c>
      <c r="J50" s="1" t="s">
        <v>6</v>
      </c>
      <c r="K50" s="6">
        <f t="shared" si="5"/>
        <v>0.94611411458647221</v>
      </c>
      <c r="L50" s="6">
        <f t="shared" si="5"/>
        <v>0.39811423294100706</v>
      </c>
      <c r="M50" s="7">
        <f t="shared" si="6"/>
        <v>2.8037615927394381</v>
      </c>
      <c r="N50" s="6">
        <f t="shared" si="5"/>
        <v>0.89413264559289374</v>
      </c>
      <c r="O50" s="6">
        <f t="shared" si="5"/>
        <v>0.89849750997819589</v>
      </c>
      <c r="P50" s="6">
        <f t="shared" si="5"/>
        <v>0.8914739568940282</v>
      </c>
    </row>
    <row r="51" spans="9:16" x14ac:dyDescent="0.3">
      <c r="I51">
        <v>8</v>
      </c>
      <c r="J51" s="1" t="s">
        <v>13</v>
      </c>
      <c r="K51" s="6">
        <f t="shared" si="5"/>
        <v>0.96926133971326867</v>
      </c>
      <c r="L51" s="6">
        <f t="shared" si="5"/>
        <v>0.68321642496728185</v>
      </c>
      <c r="M51" s="7">
        <f t="shared" si="6"/>
        <v>1</v>
      </c>
      <c r="N51" s="6">
        <f t="shared" si="5"/>
        <v>0.89819538965230572</v>
      </c>
      <c r="O51" s="6">
        <f t="shared" si="5"/>
        <v>0.88163422243539158</v>
      </c>
      <c r="P51" s="6">
        <f t="shared" si="5"/>
        <v>0.87172584743618464</v>
      </c>
    </row>
    <row r="52" spans="9:16" x14ac:dyDescent="0.3">
      <c r="I52">
        <v>9</v>
      </c>
      <c r="J52" s="1" t="s">
        <v>9</v>
      </c>
      <c r="K52" s="6">
        <f t="shared" si="5"/>
        <v>0.92456691814113379</v>
      </c>
      <c r="L52" s="6">
        <f t="shared" si="5"/>
        <v>0.37465352182927131</v>
      </c>
      <c r="M52" s="7">
        <f t="shared" si="6"/>
        <v>3.6223704011770024</v>
      </c>
      <c r="N52" s="6">
        <f t="shared" si="5"/>
        <v>0.89984272684439315</v>
      </c>
      <c r="O52" s="6">
        <f t="shared" si="5"/>
        <v>0.94982872711197663</v>
      </c>
      <c r="P52" s="6">
        <f t="shared" si="5"/>
        <v>0.94897030035680585</v>
      </c>
    </row>
    <row r="53" spans="9:16" x14ac:dyDescent="0.3">
      <c r="I53">
        <v>10</v>
      </c>
      <c r="J53" s="1" t="s">
        <v>20</v>
      </c>
      <c r="K53" s="6">
        <f t="shared" si="5"/>
        <v>0.92756706187619764</v>
      </c>
      <c r="L53" s="6">
        <f t="shared" si="5"/>
        <v>0.61812584300088624</v>
      </c>
      <c r="M53" s="7">
        <f t="shared" si="6"/>
        <v>17.689609875492113</v>
      </c>
      <c r="N53" s="6">
        <f t="shared" si="5"/>
        <v>0.93700785246287821</v>
      </c>
      <c r="O53" s="6">
        <f t="shared" si="5"/>
        <v>0.98894219429347185</v>
      </c>
      <c r="P53" s="6">
        <f t="shared" si="5"/>
        <v>0.98803249011995298</v>
      </c>
    </row>
    <row r="54" spans="9:16" x14ac:dyDescent="0.3">
      <c r="I54">
        <v>11</v>
      </c>
      <c r="J54" s="1" t="s">
        <v>8</v>
      </c>
      <c r="K54" s="6">
        <f t="shared" si="5"/>
        <v>0.93819300939308647</v>
      </c>
      <c r="L54" s="6">
        <f t="shared" si="5"/>
        <v>0.60050901563868331</v>
      </c>
      <c r="M54" s="7">
        <f t="shared" si="6"/>
        <v>6.2397898247839443</v>
      </c>
      <c r="N54" s="6">
        <f t="shared" si="5"/>
        <v>0.94112888450272603</v>
      </c>
      <c r="O54" s="7">
        <f t="shared" si="5"/>
        <v>1</v>
      </c>
      <c r="P54" s="7">
        <f t="shared" si="5"/>
        <v>1</v>
      </c>
    </row>
    <row r="55" spans="9:16" x14ac:dyDescent="0.3">
      <c r="I55">
        <v>12</v>
      </c>
      <c r="J55" s="1" t="s">
        <v>7</v>
      </c>
      <c r="K55" s="6">
        <f t="shared" si="5"/>
        <v>0.98884308305742086</v>
      </c>
      <c r="L55" s="6">
        <f t="shared" si="5"/>
        <v>0.45888347672013208</v>
      </c>
      <c r="M55" s="7">
        <f t="shared" si="6"/>
        <v>7.3097716097570649</v>
      </c>
      <c r="N55" s="6">
        <f t="shared" si="5"/>
        <v>0.9459265437777209</v>
      </c>
      <c r="O55" s="6">
        <f t="shared" si="5"/>
        <v>0.99518399534790625</v>
      </c>
      <c r="P55" s="6">
        <f t="shared" si="5"/>
        <v>0.9938337004910639</v>
      </c>
    </row>
    <row r="56" spans="9:16" x14ac:dyDescent="0.3">
      <c r="I56">
        <v>13</v>
      </c>
      <c r="J56" s="1" t="s">
        <v>10</v>
      </c>
      <c r="K56" s="6">
        <f t="shared" si="5"/>
        <v>0.98685128356491802</v>
      </c>
      <c r="L56" s="6">
        <f t="shared" si="5"/>
        <v>0.47753231399392942</v>
      </c>
      <c r="M56" s="7">
        <f t="shared" si="6"/>
        <v>8.1568910691519516</v>
      </c>
      <c r="N56" s="6">
        <f t="shared" si="5"/>
        <v>0.95678953208287743</v>
      </c>
      <c r="O56" s="6">
        <f t="shared" si="5"/>
        <v>0.96710013939621009</v>
      </c>
      <c r="P56" s="6">
        <f t="shared" si="5"/>
        <v>0.96035257918804406</v>
      </c>
    </row>
    <row r="57" spans="9:16" x14ac:dyDescent="0.3">
      <c r="I57">
        <v>14</v>
      </c>
      <c r="J57" s="1" t="s">
        <v>12</v>
      </c>
      <c r="K57" s="7">
        <f t="shared" si="5"/>
        <v>1</v>
      </c>
      <c r="L57" s="6">
        <f t="shared" si="5"/>
        <v>0.61200765440716676</v>
      </c>
      <c r="M57" s="7">
        <f t="shared" si="6"/>
        <v>2.2614897297505356</v>
      </c>
      <c r="N57" s="6">
        <f t="shared" si="5"/>
        <v>0.97015249701301987</v>
      </c>
      <c r="O57" s="6">
        <f t="shared" si="5"/>
        <v>0.98542579491158933</v>
      </c>
      <c r="P57" s="6">
        <f t="shared" si="5"/>
        <v>0.97924031923349053</v>
      </c>
    </row>
    <row r="58" spans="9:16" x14ac:dyDescent="0.3">
      <c r="I58">
        <v>15</v>
      </c>
      <c r="J58" s="1" t="s">
        <v>14</v>
      </c>
      <c r="K58" s="6">
        <f t="shared" si="5"/>
        <v>0.87652642773228384</v>
      </c>
      <c r="L58" s="6">
        <f t="shared" si="5"/>
        <v>0.69431120289278192</v>
      </c>
      <c r="M58" s="7">
        <f t="shared" si="6"/>
        <v>1.7872271185103323</v>
      </c>
      <c r="N58" s="7">
        <f t="shared" si="5"/>
        <v>1</v>
      </c>
      <c r="O58" s="6">
        <f t="shared" si="5"/>
        <v>0.94756869091212226</v>
      </c>
      <c r="P58" s="6">
        <f t="shared" si="5"/>
        <v>0.93190728125965605</v>
      </c>
    </row>
  </sheetData>
  <autoFilter ref="J22:P38" xr:uid="{7F8EDABE-C88B-4A4D-BFC8-C6D4C8970A80}">
    <sortState ref="J23:P38">
      <sortCondition ref="N22:N38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2018-05-16T16:45:35Z</dcterms:created>
  <dcterms:modified xsi:type="dcterms:W3CDTF">2018-06-21T18:25:49Z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75353bac-c242-4713-be1a-26577d14fe82</vt:lpwstr>
  </property>
</Properties>
</file>