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Projects\IRAS\Thesis plot\"/>
    </mc:Choice>
  </mc:AlternateContent>
  <bookViews>
    <workbookView xWindow="0" yWindow="0" windowWidth="38400" windowHeight="17835"/>
  </bookViews>
  <sheets>
    <sheet name="Sheet1" sheetId="1" r:id="rId1"/>
  </sheets>
  <definedNames>
    <definedName name="solver_adj" localSheetId="0" hidden="1">Sheet1!$F$45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Sheet1!$H$46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0.0232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4" i="1" l="1"/>
  <c r="H46" i="1"/>
  <c r="D45" i="1"/>
  <c r="E46" i="1"/>
  <c r="G45" i="1"/>
  <c r="F64" i="1"/>
  <c r="E59" i="1"/>
  <c r="C64" i="1"/>
  <c r="D63" i="1"/>
  <c r="G64" i="1"/>
  <c r="G63" i="1"/>
  <c r="F24" i="1"/>
  <c r="F27" i="1"/>
  <c r="G27" i="1"/>
  <c r="G24" i="1"/>
  <c r="C2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E23" i="1"/>
  <c r="H19" i="1"/>
  <c r="H3" i="1"/>
  <c r="E1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3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3" i="1"/>
  <c r="H61" i="1" l="1"/>
  <c r="H60" i="1"/>
  <c r="H59" i="1"/>
  <c r="H58" i="1"/>
  <c r="H54" i="1"/>
  <c r="H52" i="1"/>
  <c r="H51" i="1"/>
  <c r="H57" i="1"/>
  <c r="H50" i="1"/>
  <c r="H45" i="1"/>
  <c r="H49" i="1"/>
  <c r="H64" i="1"/>
  <c r="H48" i="1"/>
  <c r="H56" i="1"/>
  <c r="H55" i="1"/>
  <c r="H53" i="1"/>
  <c r="H63" i="1"/>
  <c r="H47" i="1"/>
  <c r="H62" i="1"/>
  <c r="E58" i="1"/>
  <c r="E56" i="1"/>
  <c r="E57" i="1"/>
  <c r="E55" i="1"/>
  <c r="E54" i="1"/>
  <c r="E53" i="1"/>
  <c r="E52" i="1"/>
  <c r="E51" i="1"/>
  <c r="E50" i="1"/>
  <c r="E45" i="1"/>
  <c r="E49" i="1"/>
  <c r="E64" i="1"/>
  <c r="E48" i="1"/>
  <c r="E63" i="1"/>
  <c r="E47" i="1"/>
  <c r="E62" i="1"/>
  <c r="E61" i="1"/>
  <c r="E60" i="1"/>
  <c r="D23" i="1"/>
</calcChain>
</file>

<file path=xl/sharedStrings.xml><?xml version="1.0" encoding="utf-8"?>
<sst xmlns="http://schemas.openxmlformats.org/spreadsheetml/2006/main" count="25" uniqueCount="11">
  <si>
    <t>Biofuels Production</t>
  </si>
  <si>
    <t>Total Biomass Energy Production</t>
  </si>
  <si>
    <t>Total Renewable Energy Production</t>
  </si>
  <si>
    <t>(Trillion Btu)</t>
  </si>
  <si>
    <t>Annual Total</t>
  </si>
  <si>
    <t>% y/y</t>
  </si>
  <si>
    <t>% growth rel to 2000</t>
  </si>
  <si>
    <t>% growth rel to 2001</t>
  </si>
  <si>
    <t>min</t>
  </si>
  <si>
    <t>max</t>
  </si>
  <si>
    <t>normalized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</si>
</sst>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horizontal="left"/>
    </xf>
    <xf numFmtId="0" fontId="2" fillId="0" borderId="0" xfId="1" applyFont="1" applyFill="1"/>
    <xf numFmtId="9" fontId="0" fillId="0" borderId="0" xfId="0" applyNumberFormat="1"/>
    <xf numFmtId="0" fontId="2" fillId="2" borderId="0" xfId="1" applyFont="1" applyFill="1"/>
    <xf numFmtId="0" fontId="1" fillId="2" borderId="0" xfId="1" applyFill="1" applyAlignment="1">
      <alignment horizontal="left"/>
    </xf>
    <xf numFmtId="0" fontId="1" fillId="2" borderId="0" xfId="1" applyFill="1"/>
    <xf numFmtId="9" fontId="0" fillId="2" borderId="0" xfId="0" applyNumberFormat="1" applyFill="1"/>
    <xf numFmtId="10" fontId="0" fillId="0" borderId="0" xfId="0" applyNumberFormat="1"/>
    <xf numFmtId="10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Biofuels Production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</c:numCache>
            </c:numRef>
          </c:xVal>
          <c:yVal>
            <c:numRef>
              <c:f>Sheet1!$C$3:$C$19</c:f>
              <c:numCache>
                <c:formatCode>General</c:formatCode>
                <c:ptCount val="17"/>
                <c:pt idx="0">
                  <c:v>254.453</c:v>
                </c:pt>
                <c:pt idx="1">
                  <c:v>308.11799999999999</c:v>
                </c:pt>
                <c:pt idx="2">
                  <c:v>401.39400000000001</c:v>
                </c:pt>
                <c:pt idx="3">
                  <c:v>485.72199999999998</c:v>
                </c:pt>
                <c:pt idx="4">
                  <c:v>561.27</c:v>
                </c:pt>
                <c:pt idx="5">
                  <c:v>715.63499999999999</c:v>
                </c:pt>
                <c:pt idx="6">
                  <c:v>970.07</c:v>
                </c:pt>
                <c:pt idx="7">
                  <c:v>1374.001</c:v>
                </c:pt>
                <c:pt idx="8">
                  <c:v>1569.92</c:v>
                </c:pt>
                <c:pt idx="9">
                  <c:v>1867.88</c:v>
                </c:pt>
                <c:pt idx="10">
                  <c:v>2029.308</c:v>
                </c:pt>
                <c:pt idx="11">
                  <c:v>1928.8869999999999</c:v>
                </c:pt>
                <c:pt idx="12">
                  <c:v>1980.94</c:v>
                </c:pt>
                <c:pt idx="13">
                  <c:v>2103.4110000000001</c:v>
                </c:pt>
                <c:pt idx="14">
                  <c:v>2161.44</c:v>
                </c:pt>
                <c:pt idx="15">
                  <c:v>2274.9479999999999</c:v>
                </c:pt>
                <c:pt idx="16">
                  <c:v>2331.6379999999999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806720"/>
        <c:axId val="363808680"/>
      </c:scatterChar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Sheet1!$B$3:$B$19</c:f>
              <c:numCache>
                <c:formatCode>General</c:formatCode>
                <c:ptCount val="1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</c:numCache>
            </c:numRef>
          </c:xVal>
          <c:yVal>
            <c:numRef>
              <c:f>Sheet1!$E$3:$E$19</c:f>
              <c:numCache>
                <c:formatCode>0%</c:formatCode>
                <c:ptCount val="17"/>
                <c:pt idx="0">
                  <c:v>0</c:v>
                </c:pt>
                <c:pt idx="1">
                  <c:v>0.21090338883801718</c:v>
                </c:pt>
                <c:pt idx="2">
                  <c:v>0.57747796253139083</c:v>
                </c:pt>
                <c:pt idx="3">
                  <c:v>0.90888690642279713</c:v>
                </c:pt>
                <c:pt idx="4">
                  <c:v>1.2057904603207663</c:v>
                </c:pt>
                <c:pt idx="5">
                  <c:v>1.8124447343910268</c:v>
                </c:pt>
                <c:pt idx="6">
                  <c:v>2.8123739944115416</c:v>
                </c:pt>
                <c:pt idx="7">
                  <c:v>4.3998223640515146</c:v>
                </c:pt>
                <c:pt idx="8">
                  <c:v>5.169783810762695</c:v>
                </c:pt>
                <c:pt idx="9">
                  <c:v>6.3407662711777819</c:v>
                </c:pt>
                <c:pt idx="10">
                  <c:v>6.9751781271983431</c:v>
                </c:pt>
                <c:pt idx="11">
                  <c:v>6.580523711648123</c:v>
                </c:pt>
                <c:pt idx="12">
                  <c:v>6.7850919423233371</c:v>
                </c:pt>
                <c:pt idx="13">
                  <c:v>7.2664028327431787</c:v>
                </c:pt>
                <c:pt idx="14">
                  <c:v>7.4944567366075461</c:v>
                </c:pt>
                <c:pt idx="15">
                  <c:v>7.9405430472425156</c:v>
                </c:pt>
                <c:pt idx="16">
                  <c:v>8.1633346826329412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359096"/>
        <c:axId val="363807504"/>
      </c:scatterChart>
      <c:valAx>
        <c:axId val="363806720"/>
        <c:scaling>
          <c:orientation val="minMax"/>
          <c:max val="2017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08680"/>
        <c:crosses val="autoZero"/>
        <c:crossBetween val="midCat"/>
      </c:valAx>
      <c:valAx>
        <c:axId val="36380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06720"/>
        <c:crosses val="autoZero"/>
        <c:crossBetween val="midCat"/>
      </c:valAx>
      <c:valAx>
        <c:axId val="363807504"/>
        <c:scaling>
          <c:orientation val="minMax"/>
          <c:max val="10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359096"/>
        <c:crosses val="max"/>
        <c:crossBetween val="midCat"/>
      </c:valAx>
      <c:valAx>
        <c:axId val="806359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3807504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790574</xdr:colOff>
      <xdr:row>23</xdr:row>
      <xdr:rowOff>109536</xdr:rowOff>
    </xdr:from>
    <xdr:to>
      <xdr:col>15</xdr:col>
      <xdr:colOff>371474</xdr:colOff>
      <xdr:row>41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9"/>
  <sheetViews>
    <sheetView tabSelected="1" workbookViewId="0">
      <selection activeCell="D45" sqref="D45"/>
    </sheetView>
  </sheetViews>
  <sheetFormatPr defaultRowHeight="15" x14ac:dyDescent="0.25"/>
  <cols>
    <col min="2" max="2" width="10.7109375" bestFit="1" customWidth="1"/>
    <col min="3" max="3" width="16.28515625" bestFit="1" customWidth="1"/>
    <col min="4" max="4" width="16.28515625" customWidth="1"/>
    <col min="5" max="5" width="18.42578125" customWidth="1"/>
    <col min="6" max="6" width="26.85546875" bestFit="1" customWidth="1"/>
    <col min="7" max="7" width="26.85546875" customWidth="1"/>
    <col min="8" max="8" width="29.28515625" bestFit="1" customWidth="1"/>
    <col min="9" max="9" width="14" customWidth="1"/>
    <col min="16" max="16" width="16.28515625" bestFit="1" customWidth="1"/>
    <col min="17" max="17" width="26.85546875" bestFit="1" customWidth="1"/>
    <col min="18" max="18" width="29.28515625" bestFit="1" customWidth="1"/>
  </cols>
  <sheetData>
    <row r="1" spans="2:19" x14ac:dyDescent="0.25">
      <c r="B1" s="6" t="s">
        <v>4</v>
      </c>
      <c r="C1" s="6" t="s">
        <v>0</v>
      </c>
      <c r="D1" s="6" t="s">
        <v>5</v>
      </c>
      <c r="E1" s="6" t="s">
        <v>7</v>
      </c>
      <c r="F1" s="6" t="s">
        <v>1</v>
      </c>
      <c r="G1" s="6" t="s">
        <v>5</v>
      </c>
      <c r="H1" s="6" t="s">
        <v>7</v>
      </c>
      <c r="I1" s="2" t="s">
        <v>2</v>
      </c>
      <c r="J1" s="4" t="s">
        <v>5</v>
      </c>
      <c r="K1" s="4" t="s">
        <v>6</v>
      </c>
    </row>
    <row r="2" spans="2:19" x14ac:dyDescent="0.25">
      <c r="B2" s="7">
        <v>2000</v>
      </c>
      <c r="C2" s="8">
        <v>233.14599999999999</v>
      </c>
      <c r="D2" s="9"/>
      <c r="E2" s="9">
        <v>0</v>
      </c>
      <c r="F2" s="8">
        <v>3005.6610000000001</v>
      </c>
      <c r="G2" s="9"/>
      <c r="H2" s="9">
        <v>0</v>
      </c>
      <c r="I2" s="1">
        <v>6101.6279999999997</v>
      </c>
      <c r="J2" s="5"/>
      <c r="K2" s="5">
        <v>0</v>
      </c>
    </row>
    <row r="3" spans="2:19" x14ac:dyDescent="0.25">
      <c r="B3" s="7">
        <v>2001</v>
      </c>
      <c r="C3" s="8">
        <v>254.453</v>
      </c>
      <c r="D3" s="9">
        <f>C3/C2-1</f>
        <v>9.1389086666723962E-2</v>
      </c>
      <c r="E3" s="9">
        <f>C3/$C$3-1</f>
        <v>0</v>
      </c>
      <c r="F3" s="8">
        <v>2624.1619999999998</v>
      </c>
      <c r="G3" s="9">
        <f>F3/F2-1</f>
        <v>-0.12692682241942799</v>
      </c>
      <c r="H3" s="9">
        <f>F3/$F$3-1</f>
        <v>0</v>
      </c>
      <c r="I3" s="1">
        <v>5161.7240000000002</v>
      </c>
      <c r="J3" s="5">
        <f>I3/I2-1</f>
        <v>-0.15404151154413204</v>
      </c>
      <c r="K3" s="5">
        <f>I3/$I$2-1</f>
        <v>-0.15404151154413204</v>
      </c>
    </row>
    <row r="4" spans="2:19" x14ac:dyDescent="0.25">
      <c r="B4" s="7">
        <v>2002</v>
      </c>
      <c r="C4" s="8">
        <v>308.11799999999999</v>
      </c>
      <c r="D4" s="9">
        <f t="shared" ref="D4" si="0">C4/C3-1</f>
        <v>0.21090338883801718</v>
      </c>
      <c r="E4" s="9">
        <f t="shared" ref="E4:E18" si="1">C4/$C$3-1</f>
        <v>0.21090338883801718</v>
      </c>
      <c r="F4" s="8">
        <v>2705.4059999999999</v>
      </c>
      <c r="G4" s="9">
        <f t="shared" ref="G4:J19" si="2">F4/F3-1</f>
        <v>3.0959978842769686E-2</v>
      </c>
      <c r="H4" s="9">
        <f t="shared" ref="H4:H18" si="3">F4/$F$3-1</f>
        <v>3.0959978842769686E-2</v>
      </c>
      <c r="I4" s="1">
        <v>5730.8450000000003</v>
      </c>
      <c r="J4" s="5">
        <f t="shared" si="2"/>
        <v>0.11025792932748835</v>
      </c>
      <c r="K4" s="5">
        <f t="shared" ref="K4:K19" si="4">I4/$I$2-1</f>
        <v>-6.0767880309976152E-2</v>
      </c>
    </row>
    <row r="5" spans="2:19" x14ac:dyDescent="0.25">
      <c r="B5" s="7">
        <v>2003</v>
      </c>
      <c r="C5" s="8">
        <v>401.39400000000001</v>
      </c>
      <c r="D5" s="9">
        <f t="shared" ref="D5" si="5">C5/C4-1</f>
        <v>0.30272817556910026</v>
      </c>
      <c r="E5" s="9">
        <f t="shared" si="1"/>
        <v>0.57747796253139083</v>
      </c>
      <c r="F5" s="8">
        <v>2804.7779999999998</v>
      </c>
      <c r="G5" s="9">
        <f t="shared" si="2"/>
        <v>3.6730901018183548E-2</v>
      </c>
      <c r="H5" s="9">
        <f t="shared" si="3"/>
        <v>6.882806777935202E-2</v>
      </c>
      <c r="I5" s="1">
        <v>5942.4009999999998</v>
      </c>
      <c r="J5" s="5">
        <f t="shared" si="2"/>
        <v>3.6915324005447614E-2</v>
      </c>
      <c r="K5" s="5">
        <f t="shared" si="4"/>
        <v>-2.6095822295295612E-2</v>
      </c>
    </row>
    <row r="6" spans="2:19" x14ac:dyDescent="0.25">
      <c r="B6" s="7">
        <v>2004</v>
      </c>
      <c r="C6" s="8">
        <v>485.72199999999998</v>
      </c>
      <c r="D6" s="9">
        <f t="shared" ref="D6" si="6">C6/C5-1</f>
        <v>0.21008784386413337</v>
      </c>
      <c r="E6" s="9">
        <f t="shared" si="1"/>
        <v>0.90888690642279713</v>
      </c>
      <c r="F6" s="8">
        <v>2996.0169999999998</v>
      </c>
      <c r="G6" s="9">
        <f t="shared" si="2"/>
        <v>6.8183292937979312E-2</v>
      </c>
      <c r="H6" s="9">
        <f t="shared" si="3"/>
        <v>0.14170428502508603</v>
      </c>
      <c r="I6" s="1">
        <v>6062.59</v>
      </c>
      <c r="J6" s="5">
        <f t="shared" si="2"/>
        <v>2.0225662993796689E-2</v>
      </c>
      <c r="K6" s="5">
        <f t="shared" si="4"/>
        <v>-6.397964608789608E-3</v>
      </c>
    </row>
    <row r="7" spans="2:19" x14ac:dyDescent="0.25">
      <c r="B7" s="7">
        <v>2005</v>
      </c>
      <c r="C7" s="8">
        <v>561.27</v>
      </c>
      <c r="D7" s="9">
        <f t="shared" ref="D7" si="7">C7/C6-1</f>
        <v>0.15553752969805767</v>
      </c>
      <c r="E7" s="9">
        <f t="shared" si="1"/>
        <v>1.2057904603207663</v>
      </c>
      <c r="F7" s="8">
        <v>3101.1860000000001</v>
      </c>
      <c r="G7" s="9">
        <f t="shared" si="2"/>
        <v>3.5102938334462097E-2</v>
      </c>
      <c r="H7" s="9">
        <f t="shared" si="3"/>
        <v>0.18178146013851304</v>
      </c>
      <c r="I7" s="1">
        <v>6220.6909999999998</v>
      </c>
      <c r="J7" s="5">
        <f t="shared" si="2"/>
        <v>2.6078128324692917E-2</v>
      </c>
      <c r="K7" s="5">
        <f t="shared" si="4"/>
        <v>1.9513316773818401E-2</v>
      </c>
    </row>
    <row r="8" spans="2:19" x14ac:dyDescent="0.25">
      <c r="B8" s="7">
        <v>2006</v>
      </c>
      <c r="C8" s="8">
        <v>715.63499999999999</v>
      </c>
      <c r="D8" s="9">
        <f t="shared" ref="D8" si="8">C8/C7-1</f>
        <v>0.27502806136084246</v>
      </c>
      <c r="E8" s="9">
        <f t="shared" si="1"/>
        <v>1.8124447343910268</v>
      </c>
      <c r="F8" s="8">
        <v>3211.5149999999999</v>
      </c>
      <c r="G8" s="9">
        <f t="shared" si="2"/>
        <v>3.5576389162081723E-2</v>
      </c>
      <c r="H8" s="9">
        <f t="shared" si="3"/>
        <v>0.2238249772689338</v>
      </c>
      <c r="I8" s="1">
        <v>6586.0690000000004</v>
      </c>
      <c r="J8" s="5">
        <f t="shared" si="2"/>
        <v>5.8735918565960166E-2</v>
      </c>
      <c r="K8" s="5">
        <f t="shared" si="4"/>
        <v>7.939536792475721E-2</v>
      </c>
    </row>
    <row r="9" spans="2:19" x14ac:dyDescent="0.25">
      <c r="B9" s="7">
        <v>2007</v>
      </c>
      <c r="C9" s="8">
        <v>970.07</v>
      </c>
      <c r="D9" s="9">
        <f t="shared" ref="D9" si="9">C9/C8-1</f>
        <v>0.35553738987053474</v>
      </c>
      <c r="E9" s="9">
        <f t="shared" si="1"/>
        <v>2.8123739944115416</v>
      </c>
      <c r="F9" s="8">
        <v>3472.08</v>
      </c>
      <c r="G9" s="9">
        <f t="shared" si="2"/>
        <v>8.1134604695914492E-2</v>
      </c>
      <c r="H9" s="9">
        <f t="shared" si="3"/>
        <v>0.32311953301663543</v>
      </c>
      <c r="I9" s="1">
        <v>6510.1210000000001</v>
      </c>
      <c r="J9" s="5">
        <f t="shared" si="2"/>
        <v>-1.1531613167126031E-2</v>
      </c>
      <c r="K9" s="5">
        <f t="shared" si="4"/>
        <v>6.694819808746133E-2</v>
      </c>
    </row>
    <row r="10" spans="2:19" x14ac:dyDescent="0.25">
      <c r="B10" s="7">
        <v>2008</v>
      </c>
      <c r="C10" s="8">
        <v>1374.001</v>
      </c>
      <c r="D10" s="9">
        <f t="shared" ref="D10" si="10">C10/C9-1</f>
        <v>0.41639366231302888</v>
      </c>
      <c r="E10" s="9">
        <f t="shared" si="1"/>
        <v>4.3998223640515146</v>
      </c>
      <c r="F10" s="8">
        <v>3868.25</v>
      </c>
      <c r="G10" s="9">
        <f t="shared" si="2"/>
        <v>0.11410163360291237</v>
      </c>
      <c r="H10" s="9">
        <f t="shared" si="3"/>
        <v>0.47408963318575625</v>
      </c>
      <c r="I10" s="1">
        <v>7191.1530000000002</v>
      </c>
      <c r="J10" s="5">
        <f t="shared" si="2"/>
        <v>0.10461126605788129</v>
      </c>
      <c r="K10" s="5">
        <f t="shared" si="4"/>
        <v>0.17856299990756574</v>
      </c>
      <c r="P10" s="2" t="s">
        <v>4</v>
      </c>
      <c r="Q10" s="2" t="s">
        <v>0</v>
      </c>
      <c r="R10" s="2" t="s">
        <v>1</v>
      </c>
      <c r="S10" s="2" t="s">
        <v>2</v>
      </c>
    </row>
    <row r="11" spans="2:19" x14ac:dyDescent="0.25">
      <c r="B11" s="7">
        <v>2009</v>
      </c>
      <c r="C11" s="8">
        <v>1569.92</v>
      </c>
      <c r="D11" s="9">
        <f t="shared" ref="D11" si="11">C11/C10-1</f>
        <v>0.14259014367529588</v>
      </c>
      <c r="E11" s="9">
        <f t="shared" si="1"/>
        <v>5.169783810762695</v>
      </c>
      <c r="F11" s="8">
        <v>3952.6170000000002</v>
      </c>
      <c r="G11" s="9">
        <f t="shared" si="2"/>
        <v>2.1810120855684234E-2</v>
      </c>
      <c r="H11" s="9">
        <f t="shared" si="3"/>
        <v>0.50623970623764869</v>
      </c>
      <c r="I11" s="1">
        <v>7620.4080000000004</v>
      </c>
      <c r="J11" s="5">
        <f t="shared" si="2"/>
        <v>5.9692096663775729E-2</v>
      </c>
      <c r="K11" s="5">
        <f t="shared" si="4"/>
        <v>0.24891389642239758</v>
      </c>
      <c r="P11" s="2"/>
      <c r="Q11" s="2" t="s">
        <v>3</v>
      </c>
      <c r="R11" s="2" t="s">
        <v>3</v>
      </c>
      <c r="S11" s="2" t="s">
        <v>3</v>
      </c>
    </row>
    <row r="12" spans="2:19" x14ac:dyDescent="0.25">
      <c r="B12" s="7">
        <v>2010</v>
      </c>
      <c r="C12" s="8">
        <v>1867.88</v>
      </c>
      <c r="D12" s="9">
        <f t="shared" ref="D12" si="12">C12/C11-1</f>
        <v>0.18979311047696701</v>
      </c>
      <c r="E12" s="9">
        <f t="shared" si="1"/>
        <v>6.3407662711777819</v>
      </c>
      <c r="F12" s="8">
        <v>4452.0060000000003</v>
      </c>
      <c r="G12" s="9">
        <f t="shared" si="2"/>
        <v>0.12634388811260999</v>
      </c>
      <c r="H12" s="9">
        <f t="shared" si="3"/>
        <v>0.69654388715330851</v>
      </c>
      <c r="I12" s="1">
        <v>8212.4359999999997</v>
      </c>
      <c r="J12" s="5">
        <f t="shared" si="2"/>
        <v>7.7689803485587516E-2</v>
      </c>
      <c r="K12" s="5">
        <f t="shared" si="4"/>
        <v>0.34594177160587303</v>
      </c>
      <c r="P12" s="3"/>
      <c r="Q12" s="1"/>
      <c r="R12" s="1"/>
      <c r="S12" s="1"/>
    </row>
    <row r="13" spans="2:19" x14ac:dyDescent="0.25">
      <c r="B13" s="7">
        <v>2011</v>
      </c>
      <c r="C13" s="8">
        <v>2029.308</v>
      </c>
      <c r="D13" s="9">
        <f t="shared" ref="D13" si="13">C13/C12-1</f>
        <v>8.6423110692335658E-2</v>
      </c>
      <c r="E13" s="9">
        <f t="shared" si="1"/>
        <v>6.9751781271983431</v>
      </c>
      <c r="F13" s="8">
        <v>4630.0569999999998</v>
      </c>
      <c r="G13" s="9">
        <f t="shared" si="2"/>
        <v>3.9993432174170396E-2</v>
      </c>
      <c r="H13" s="9">
        <f t="shared" si="3"/>
        <v>0.76439450003467768</v>
      </c>
      <c r="I13" s="1">
        <v>9223.9850000000006</v>
      </c>
      <c r="J13" s="5">
        <f t="shared" si="2"/>
        <v>0.12317283203181129</v>
      </c>
      <c r="K13" s="5">
        <f t="shared" si="4"/>
        <v>0.511725231364482</v>
      </c>
      <c r="P13" s="3"/>
      <c r="Q13" s="1"/>
      <c r="R13" s="1"/>
      <c r="S13" s="1"/>
    </row>
    <row r="14" spans="2:19" x14ac:dyDescent="0.25">
      <c r="B14" s="7">
        <v>2012</v>
      </c>
      <c r="C14" s="8">
        <v>1928.8869999999999</v>
      </c>
      <c r="D14" s="9">
        <f t="shared" ref="D14" si="14">C14/C13-1</f>
        <v>-4.9485341801244531E-2</v>
      </c>
      <c r="E14" s="9">
        <f t="shared" si="1"/>
        <v>6.580523711648123</v>
      </c>
      <c r="F14" s="8">
        <v>4528.6099999999997</v>
      </c>
      <c r="G14" s="9">
        <f t="shared" si="2"/>
        <v>-2.1910529395210543E-2</v>
      </c>
      <c r="H14" s="9">
        <f t="shared" si="3"/>
        <v>0.72573568247692033</v>
      </c>
      <c r="I14" s="1">
        <v>8865.8119999999999</v>
      </c>
      <c r="J14" s="5">
        <f t="shared" si="2"/>
        <v>-3.8830613883262033E-2</v>
      </c>
      <c r="K14" s="5">
        <f t="shared" si="4"/>
        <v>0.45302401260778269</v>
      </c>
      <c r="P14" s="3"/>
      <c r="Q14" s="1"/>
      <c r="R14" s="1"/>
      <c r="S14" s="1"/>
    </row>
    <row r="15" spans="2:19" x14ac:dyDescent="0.25">
      <c r="B15" s="7">
        <v>2013</v>
      </c>
      <c r="C15" s="8">
        <v>1980.94</v>
      </c>
      <c r="D15" s="9">
        <f t="shared" ref="D15" si="15">C15/C14-1</f>
        <v>2.6986028730558109E-2</v>
      </c>
      <c r="E15" s="9">
        <f t="shared" si="1"/>
        <v>6.7850919423233371</v>
      </c>
      <c r="F15" s="8">
        <v>4823.9769999999999</v>
      </c>
      <c r="G15" s="9">
        <f t="shared" si="2"/>
        <v>6.5222441323055103E-2</v>
      </c>
      <c r="H15" s="9">
        <f t="shared" si="3"/>
        <v>0.83829237676637347</v>
      </c>
      <c r="I15" s="1">
        <v>9426.2479999999996</v>
      </c>
      <c r="J15" s="5">
        <f t="shared" si="2"/>
        <v>6.3213160847534366E-2</v>
      </c>
      <c r="K15" s="5">
        <f t="shared" si="4"/>
        <v>0.54487425323208827</v>
      </c>
      <c r="P15" s="3"/>
      <c r="Q15" s="1"/>
      <c r="R15" s="1"/>
      <c r="S15" s="1"/>
    </row>
    <row r="16" spans="2:19" x14ac:dyDescent="0.25">
      <c r="B16" s="7">
        <v>2014</v>
      </c>
      <c r="C16" s="8">
        <v>2103.4110000000001</v>
      </c>
      <c r="D16" s="9">
        <f t="shared" ref="D16" si="16">C16/C15-1</f>
        <v>6.1824689288923373E-2</v>
      </c>
      <c r="E16" s="9">
        <f t="shared" si="1"/>
        <v>7.2664028327431787</v>
      </c>
      <c r="F16" s="8">
        <v>5028.7910000000002</v>
      </c>
      <c r="G16" s="9">
        <f t="shared" si="2"/>
        <v>4.2457499279121791E-2</v>
      </c>
      <c r="H16" s="9">
        <f t="shared" si="3"/>
        <v>0.91634167402774702</v>
      </c>
      <c r="I16" s="1">
        <v>9774.3379999999997</v>
      </c>
      <c r="J16" s="5">
        <f t="shared" si="2"/>
        <v>3.692773625306689E-2</v>
      </c>
      <c r="K16" s="5">
        <f t="shared" si="4"/>
        <v>0.60192296219959651</v>
      </c>
      <c r="P16" s="3"/>
      <c r="Q16" s="1"/>
      <c r="R16" s="1"/>
      <c r="S16" s="1"/>
    </row>
    <row r="17" spans="2:19" x14ac:dyDescent="0.25">
      <c r="B17" s="7">
        <v>2015</v>
      </c>
      <c r="C17" s="8">
        <v>2161.44</v>
      </c>
      <c r="D17" s="9">
        <f t="shared" ref="D17" si="17">C17/C16-1</f>
        <v>2.7588046273410161E-2</v>
      </c>
      <c r="E17" s="9">
        <f t="shared" si="1"/>
        <v>7.4944567366075461</v>
      </c>
      <c r="F17" s="8">
        <v>4914.3670000000002</v>
      </c>
      <c r="G17" s="9">
        <f t="shared" si="2"/>
        <v>-2.2753779188675716E-2</v>
      </c>
      <c r="H17" s="9">
        <f t="shared" si="3"/>
        <v>0.87273765872686226</v>
      </c>
      <c r="I17" s="1">
        <v>9650.4130000000005</v>
      </c>
      <c r="J17" s="5">
        <f t="shared" si="2"/>
        <v>-1.2678608003938385E-2</v>
      </c>
      <c r="K17" s="5">
        <f t="shared" si="4"/>
        <v>0.58161280890936018</v>
      </c>
      <c r="P17" s="3"/>
      <c r="Q17" s="1"/>
      <c r="R17" s="1"/>
      <c r="S17" s="1"/>
    </row>
    <row r="18" spans="2:19" x14ac:dyDescent="0.25">
      <c r="B18" s="7">
        <v>2016</v>
      </c>
      <c r="C18" s="8">
        <v>2274.9479999999999</v>
      </c>
      <c r="D18" s="9">
        <f t="shared" ref="D18" si="18">C18/C17-1</f>
        <v>5.2514990006662154E-2</v>
      </c>
      <c r="E18" s="9">
        <f t="shared" si="1"/>
        <v>7.9405430472425156</v>
      </c>
      <c r="F18" s="8">
        <v>4981.9560000000001</v>
      </c>
      <c r="G18" s="9">
        <f t="shared" si="2"/>
        <v>1.3753348091422479E-2</v>
      </c>
      <c r="H18" s="9">
        <f t="shared" si="3"/>
        <v>0.89849407163124861</v>
      </c>
      <c r="I18" s="1">
        <v>10328.262000000001</v>
      </c>
      <c r="J18" s="5">
        <f t="shared" si="2"/>
        <v>7.0240413544995439E-2</v>
      </c>
      <c r="K18" s="5">
        <f t="shared" si="4"/>
        <v>0.69270594667521546</v>
      </c>
      <c r="P18" s="3"/>
      <c r="Q18" s="1"/>
      <c r="R18" s="1"/>
      <c r="S18" s="1"/>
    </row>
    <row r="19" spans="2:19" x14ac:dyDescent="0.25">
      <c r="B19" s="7">
        <v>2017</v>
      </c>
      <c r="C19" s="8">
        <v>2331.6379999999999</v>
      </c>
      <c r="D19" s="9">
        <f t="shared" ref="D19" si="19">C19/C18-1</f>
        <v>2.4919250901558998E-2</v>
      </c>
      <c r="E19" s="9">
        <f>C19/$C$3-1</f>
        <v>8.1633346826329412</v>
      </c>
      <c r="F19" s="8">
        <v>5037.6419999999998</v>
      </c>
      <c r="G19" s="9">
        <f t="shared" si="2"/>
        <v>1.11775374973202E-2</v>
      </c>
      <c r="H19" s="9">
        <f>F19/$F$3-1</f>
        <v>0.91971456030534715</v>
      </c>
      <c r="I19" s="1">
        <v>11140.196</v>
      </c>
      <c r="J19" s="5">
        <f t="shared" si="2"/>
        <v>7.8612839217285568E-2</v>
      </c>
      <c r="K19" s="5">
        <f t="shared" si="4"/>
        <v>0.82577436710333707</v>
      </c>
      <c r="P19" s="3"/>
      <c r="Q19" s="1"/>
      <c r="R19" s="1"/>
      <c r="S19" s="1"/>
    </row>
    <row r="20" spans="2:19" x14ac:dyDescent="0.25">
      <c r="O20" s="3"/>
      <c r="P20" s="1"/>
      <c r="Q20" s="1"/>
      <c r="R20" s="1"/>
    </row>
    <row r="21" spans="2:19" x14ac:dyDescent="0.25">
      <c r="O21" s="3"/>
      <c r="P21" s="1"/>
      <c r="Q21" s="1"/>
      <c r="R21" s="1"/>
    </row>
    <row r="22" spans="2:19" x14ac:dyDescent="0.25">
      <c r="O22" s="3"/>
      <c r="P22" s="1"/>
      <c r="Q22" s="1"/>
      <c r="R22" s="1"/>
    </row>
    <row r="23" spans="2:19" x14ac:dyDescent="0.25">
      <c r="C23">
        <f>(1+E23)*C24</f>
        <v>241.73034999999999</v>
      </c>
      <c r="D23">
        <f>(1+E23)*D24</f>
        <v>2492.9538999999995</v>
      </c>
      <c r="E23" s="5">
        <f>-5%</f>
        <v>-0.05</v>
      </c>
      <c r="F23" t="s">
        <v>8</v>
      </c>
      <c r="O23" s="3"/>
      <c r="P23" s="1"/>
      <c r="Q23" s="1"/>
      <c r="R23" s="1"/>
    </row>
    <row r="24" spans="2:19" x14ac:dyDescent="0.25">
      <c r="B24">
        <v>2001</v>
      </c>
      <c r="C24" s="8">
        <v>254.453</v>
      </c>
      <c r="D24" s="8">
        <v>2624.1619999999998</v>
      </c>
      <c r="E24" s="9">
        <v>0</v>
      </c>
      <c r="F24">
        <f>100*(C24-240)/240</f>
        <v>6.0220833333333337</v>
      </c>
      <c r="G24">
        <f>100*(D24-2600)/2600</f>
        <v>0.92930769230768484</v>
      </c>
      <c r="O24" s="3"/>
      <c r="P24" s="1"/>
      <c r="Q24" s="1"/>
      <c r="R24" s="1"/>
    </row>
    <row r="25" spans="2:19" x14ac:dyDescent="0.25">
      <c r="B25">
        <v>2003</v>
      </c>
      <c r="C25" s="8">
        <v>308.11799999999999</v>
      </c>
      <c r="D25" s="8">
        <v>2705.4059999999999</v>
      </c>
      <c r="E25" s="9">
        <v>0.21090338883801718</v>
      </c>
      <c r="O25" s="3"/>
      <c r="P25" s="1"/>
      <c r="Q25" s="1"/>
      <c r="R25" s="1"/>
    </row>
    <row r="26" spans="2:19" x14ac:dyDescent="0.25">
      <c r="B26">
        <v>2005</v>
      </c>
      <c r="C26" s="8">
        <v>401.39400000000001</v>
      </c>
      <c r="D26" s="8">
        <v>2804.7779999999998</v>
      </c>
      <c r="E26" s="9">
        <v>0.57747796253139083</v>
      </c>
      <c r="F26" t="s">
        <v>9</v>
      </c>
      <c r="O26" s="3"/>
      <c r="P26" s="1"/>
      <c r="Q26" s="1"/>
      <c r="R26" s="1"/>
    </row>
    <row r="27" spans="2:19" x14ac:dyDescent="0.25">
      <c r="B27">
        <v>2007</v>
      </c>
      <c r="C27" s="8">
        <v>485.72199999999998</v>
      </c>
      <c r="D27" s="8">
        <v>2996.0169999999998</v>
      </c>
      <c r="E27" s="9">
        <v>0.90888690642279713</v>
      </c>
      <c r="F27">
        <f>100*(2500-C40)/2500</f>
        <v>6.7344800000000031</v>
      </c>
      <c r="G27">
        <f>100*(900-E40)/900</f>
        <v>99.092962813040785</v>
      </c>
      <c r="O27" s="3"/>
      <c r="P27" s="1"/>
      <c r="Q27" s="1"/>
      <c r="R27" s="1"/>
    </row>
    <row r="28" spans="2:19" x14ac:dyDescent="0.25">
      <c r="B28">
        <v>2009</v>
      </c>
      <c r="C28" s="8">
        <v>561.27</v>
      </c>
      <c r="D28" s="8">
        <v>3101.1860000000001</v>
      </c>
      <c r="E28" s="9">
        <v>1.2057904603207663</v>
      </c>
      <c r="O28" s="3"/>
      <c r="P28" s="1"/>
      <c r="Q28" s="1"/>
      <c r="R28" s="1"/>
    </row>
    <row r="29" spans="2:19" x14ac:dyDescent="0.25">
      <c r="B29">
        <v>2011</v>
      </c>
      <c r="C29" s="8">
        <v>715.63499999999999</v>
      </c>
      <c r="D29" s="8">
        <v>3211.5149999999999</v>
      </c>
      <c r="E29" s="9">
        <v>1.8124447343910268</v>
      </c>
      <c r="O29" s="3"/>
      <c r="P29" s="1"/>
      <c r="Q29" s="1"/>
      <c r="R29" s="1"/>
    </row>
    <row r="30" spans="2:19" x14ac:dyDescent="0.25">
      <c r="B30">
        <v>2013</v>
      </c>
      <c r="C30" s="8">
        <v>970.07</v>
      </c>
      <c r="D30" s="8">
        <v>3472.08</v>
      </c>
      <c r="E30" s="9">
        <v>2.8123739944115416</v>
      </c>
      <c r="O30" s="3"/>
      <c r="P30" s="1"/>
      <c r="Q30" s="1"/>
      <c r="R30" s="1"/>
    </row>
    <row r="31" spans="2:19" x14ac:dyDescent="0.25">
      <c r="B31">
        <v>2015</v>
      </c>
      <c r="C31" s="8">
        <v>1374.001</v>
      </c>
      <c r="D31" s="8">
        <v>3868.25</v>
      </c>
      <c r="E31" s="9">
        <v>4.3998223640515146</v>
      </c>
      <c r="O31" s="3"/>
      <c r="P31" s="1"/>
      <c r="Q31" s="1"/>
      <c r="R31" s="1"/>
    </row>
    <row r="32" spans="2:19" x14ac:dyDescent="0.25">
      <c r="B32">
        <v>2017</v>
      </c>
      <c r="C32" s="8">
        <v>1569.92</v>
      </c>
      <c r="D32" s="8">
        <v>3952.6170000000002</v>
      </c>
      <c r="E32" s="9">
        <v>5.169783810762695</v>
      </c>
      <c r="O32" s="3"/>
      <c r="P32" s="1"/>
      <c r="Q32" s="1"/>
      <c r="R32" s="1"/>
    </row>
    <row r="33" spans="3:18" x14ac:dyDescent="0.25">
      <c r="C33" s="8">
        <v>1867.88</v>
      </c>
      <c r="D33" s="8">
        <v>4452.0060000000003</v>
      </c>
      <c r="E33" s="9">
        <v>6.3407662711777819</v>
      </c>
      <c r="O33" s="3"/>
      <c r="P33" s="1"/>
      <c r="Q33" s="1"/>
      <c r="R33" s="1"/>
    </row>
    <row r="34" spans="3:18" x14ac:dyDescent="0.25">
      <c r="C34" s="8">
        <v>2029.308</v>
      </c>
      <c r="D34" s="8">
        <v>4630.0569999999998</v>
      </c>
      <c r="E34" s="9">
        <v>6.9751781271983431</v>
      </c>
      <c r="O34" s="3"/>
      <c r="P34" s="1"/>
      <c r="Q34" s="1"/>
      <c r="R34" s="1"/>
    </row>
    <row r="35" spans="3:18" x14ac:dyDescent="0.25">
      <c r="C35" s="8">
        <v>1928.8869999999999</v>
      </c>
      <c r="D35" s="8">
        <v>4528.6099999999997</v>
      </c>
      <c r="E35" s="9">
        <v>6.580523711648123</v>
      </c>
      <c r="O35" s="3"/>
      <c r="P35" s="1"/>
      <c r="Q35" s="1"/>
      <c r="R35" s="1"/>
    </row>
    <row r="36" spans="3:18" x14ac:dyDescent="0.25">
      <c r="C36" s="8">
        <v>1980.94</v>
      </c>
      <c r="D36" s="8">
        <v>4823.9769999999999</v>
      </c>
      <c r="E36" s="9">
        <v>6.7850919423233371</v>
      </c>
      <c r="O36" s="3"/>
      <c r="P36" s="1"/>
      <c r="Q36" s="1"/>
      <c r="R36" s="1"/>
    </row>
    <row r="37" spans="3:18" x14ac:dyDescent="0.25">
      <c r="C37" s="8">
        <v>2103.4110000000001</v>
      </c>
      <c r="D37" s="8">
        <v>5028.7910000000002</v>
      </c>
      <c r="E37" s="9">
        <v>7.2664028327431787</v>
      </c>
      <c r="O37" s="3"/>
      <c r="P37" s="1"/>
      <c r="Q37" s="1"/>
      <c r="R37" s="1"/>
    </row>
    <row r="38" spans="3:18" x14ac:dyDescent="0.25">
      <c r="C38" s="8">
        <v>2161.44</v>
      </c>
      <c r="D38" s="8">
        <v>4914.3670000000002</v>
      </c>
      <c r="E38" s="9">
        <v>7.4944567366075461</v>
      </c>
      <c r="O38" s="3"/>
      <c r="P38" s="1"/>
      <c r="Q38" s="1"/>
      <c r="R38" s="1"/>
    </row>
    <row r="39" spans="3:18" x14ac:dyDescent="0.25">
      <c r="C39" s="8">
        <v>2274.9479999999999</v>
      </c>
      <c r="D39" s="8">
        <v>4981.9560000000001</v>
      </c>
      <c r="E39" s="9">
        <v>7.9405430472425156</v>
      </c>
      <c r="O39" s="3"/>
      <c r="P39" s="1"/>
      <c r="Q39" s="1"/>
      <c r="R39" s="1"/>
    </row>
    <row r="40" spans="3:18" x14ac:dyDescent="0.25">
      <c r="C40" s="8">
        <v>2331.6379999999999</v>
      </c>
      <c r="D40" s="8">
        <v>5037.6419999999998</v>
      </c>
      <c r="E40" s="9">
        <v>8.1633346826329412</v>
      </c>
      <c r="O40" s="3"/>
      <c r="P40" s="1"/>
      <c r="Q40" s="1"/>
      <c r="R40" s="1"/>
    </row>
    <row r="41" spans="3:18" x14ac:dyDescent="0.25">
      <c r="O41" s="3"/>
      <c r="P41" s="1"/>
      <c r="Q41" s="1"/>
      <c r="R41" s="1"/>
    </row>
    <row r="42" spans="3:18" x14ac:dyDescent="0.25">
      <c r="O42" s="3"/>
      <c r="P42" s="1"/>
      <c r="Q42" s="1"/>
      <c r="R42" s="1"/>
    </row>
    <row r="43" spans="3:18" x14ac:dyDescent="0.25">
      <c r="D43" s="8"/>
      <c r="F43" s="10"/>
      <c r="O43" s="3"/>
      <c r="P43" s="1"/>
      <c r="Q43" s="1"/>
      <c r="R43" s="1"/>
    </row>
    <row r="44" spans="3:18" x14ac:dyDescent="0.25">
      <c r="C44" s="6" t="s">
        <v>0</v>
      </c>
      <c r="D44" s="6" t="s">
        <v>7</v>
      </c>
      <c r="E44" t="s">
        <v>10</v>
      </c>
      <c r="F44" s="6" t="s">
        <v>1</v>
      </c>
      <c r="G44" s="6" t="s">
        <v>7</v>
      </c>
      <c r="H44" t="s">
        <v>10</v>
      </c>
      <c r="O44" s="3"/>
      <c r="P44" s="1"/>
      <c r="Q44" s="1"/>
      <c r="R44" s="1"/>
    </row>
    <row r="45" spans="3:18" x14ac:dyDescent="0.25">
      <c r="C45" s="8">
        <v>200</v>
      </c>
      <c r="D45" s="9">
        <f>C45/C46-1</f>
        <v>-0.2140002279399339</v>
      </c>
      <c r="E45" s="10">
        <f>(D45-$D$45)/($D$64-$D$45)</f>
        <v>0</v>
      </c>
      <c r="F45" s="8">
        <v>2561.8354592576702</v>
      </c>
      <c r="G45" s="11">
        <f xml:space="preserve"> F45/F46 - 1</f>
        <v>-2.3751026324719926E-2</v>
      </c>
      <c r="H45" s="10">
        <f>(G45-$G$45)/($G$64-$G$45)</f>
        <v>0</v>
      </c>
      <c r="O45" s="3"/>
      <c r="P45" s="1"/>
      <c r="Q45" s="1"/>
      <c r="R45" s="1"/>
    </row>
    <row r="46" spans="3:18" x14ac:dyDescent="0.25">
      <c r="C46" s="8">
        <v>254.453</v>
      </c>
      <c r="D46" s="9">
        <v>0</v>
      </c>
      <c r="E46" s="10">
        <f>(D46-$D$45)/($D$64-$D$45)</f>
        <v>2.322555053678136E-2</v>
      </c>
      <c r="F46" s="8">
        <v>2624.1619999999998</v>
      </c>
      <c r="G46" s="9">
        <v>0</v>
      </c>
      <c r="H46" s="10">
        <f>(G46-$G$45)/($G$64-$G$45)</f>
        <v>2.3200002455661929E-2</v>
      </c>
      <c r="O46" s="3"/>
      <c r="P46" s="1"/>
      <c r="Q46" s="1"/>
      <c r="R46" s="1"/>
    </row>
    <row r="47" spans="3:18" x14ac:dyDescent="0.25">
      <c r="C47" s="8">
        <v>308.11799999999999</v>
      </c>
      <c r="D47" s="9">
        <v>0.21090338883801718</v>
      </c>
      <c r="E47" s="10">
        <f t="shared" ref="E47:E64" si="20">(D47-$D$45)/($D$64-$D$45)</f>
        <v>4.611499959480151E-2</v>
      </c>
      <c r="F47" s="8">
        <v>2705.4059999999999</v>
      </c>
      <c r="G47" s="9">
        <v>3.0959978842769686E-2</v>
      </c>
      <c r="H47" s="10">
        <f t="shared" ref="H46:H64" si="21">(G47-$G$45)/($G$64-$G$45)</f>
        <v>5.3441709713252114E-2</v>
      </c>
      <c r="O47" s="3"/>
      <c r="P47" s="1"/>
      <c r="Q47" s="1"/>
      <c r="R47" s="1"/>
    </row>
    <row r="48" spans="3:18" x14ac:dyDescent="0.25">
      <c r="C48" s="8">
        <v>401.39400000000001</v>
      </c>
      <c r="D48" s="9">
        <v>0.57747796253139083</v>
      </c>
      <c r="E48" s="10">
        <f t="shared" si="20"/>
        <v>8.5899519306641414E-2</v>
      </c>
      <c r="F48" s="8">
        <v>2804.7779999999998</v>
      </c>
      <c r="G48" s="9">
        <v>6.882806777935202E-2</v>
      </c>
      <c r="H48" s="10">
        <f t="shared" si="21"/>
        <v>9.0431258893514513E-2</v>
      </c>
      <c r="O48" s="3"/>
      <c r="P48" s="1"/>
      <c r="Q48" s="1"/>
      <c r="R48" s="1"/>
    </row>
    <row r="49" spans="3:18" x14ac:dyDescent="0.25">
      <c r="C49" s="8">
        <v>485.72199999999998</v>
      </c>
      <c r="D49" s="9">
        <v>0.90888690642279713</v>
      </c>
      <c r="E49" s="10">
        <f t="shared" si="20"/>
        <v>0.12186749583072087</v>
      </c>
      <c r="F49" s="8">
        <v>2996.0169999999998</v>
      </c>
      <c r="G49" s="9">
        <v>0.14170428502508603</v>
      </c>
      <c r="H49" s="10">
        <f t="shared" si="21"/>
        <v>0.16161674772018814</v>
      </c>
      <c r="O49" s="3"/>
      <c r="P49" s="1"/>
      <c r="Q49" s="1"/>
      <c r="R49" s="1"/>
    </row>
    <row r="50" spans="3:18" x14ac:dyDescent="0.25">
      <c r="C50" s="8">
        <v>561.27</v>
      </c>
      <c r="D50" s="9">
        <v>1.2057904603207663</v>
      </c>
      <c r="E50" s="10">
        <f t="shared" si="20"/>
        <v>0.15409058531987221</v>
      </c>
      <c r="F50" s="8">
        <v>3101.1860000000001</v>
      </c>
      <c r="G50" s="9">
        <v>0.18178146013851304</v>
      </c>
      <c r="H50" s="10">
        <f t="shared" si="21"/>
        <v>0.20076413227256765</v>
      </c>
      <c r="O50" s="3"/>
      <c r="P50" s="1"/>
      <c r="Q50" s="1"/>
      <c r="R50" s="1"/>
    </row>
    <row r="51" spans="3:18" x14ac:dyDescent="0.25">
      <c r="C51" s="8">
        <v>715.63499999999999</v>
      </c>
      <c r="D51" s="9">
        <v>1.8124447343910268</v>
      </c>
      <c r="E51" s="10">
        <f t="shared" si="20"/>
        <v>0.21993107360537079</v>
      </c>
      <c r="F51" s="8">
        <v>3211.5149999999999</v>
      </c>
      <c r="G51" s="9">
        <v>0.2238249772689338</v>
      </c>
      <c r="H51" s="10">
        <f t="shared" si="21"/>
        <v>0.24183223970231796</v>
      </c>
      <c r="O51" s="3"/>
      <c r="P51" s="1"/>
      <c r="Q51" s="1"/>
      <c r="R51" s="1"/>
    </row>
    <row r="52" spans="3:18" x14ac:dyDescent="0.25">
      <c r="C52" s="8">
        <v>970.07</v>
      </c>
      <c r="D52" s="9">
        <v>2.8123739944115416</v>
      </c>
      <c r="E52" s="10">
        <f t="shared" si="20"/>
        <v>0.32845389054522656</v>
      </c>
      <c r="F52" s="8">
        <v>3472.08</v>
      </c>
      <c r="G52" s="9">
        <v>0.32311953301663543</v>
      </c>
      <c r="H52" s="10">
        <f t="shared" si="21"/>
        <v>0.33882316151283903</v>
      </c>
      <c r="O52" s="3"/>
      <c r="P52" s="1"/>
      <c r="Q52" s="1"/>
      <c r="R52" s="1"/>
    </row>
    <row r="53" spans="3:18" x14ac:dyDescent="0.25">
      <c r="C53" s="8">
        <v>1374.001</v>
      </c>
      <c r="D53" s="9">
        <v>4.3998223640515146</v>
      </c>
      <c r="E53" s="10">
        <f t="shared" si="20"/>
        <v>0.50074044691260089</v>
      </c>
      <c r="F53" s="8">
        <v>3868.25</v>
      </c>
      <c r="G53" s="9">
        <v>0.47408963318575625</v>
      </c>
      <c r="H53" s="10">
        <f t="shared" si="21"/>
        <v>0.48629075498730473</v>
      </c>
      <c r="O53" s="3"/>
      <c r="P53" s="1"/>
      <c r="Q53" s="1"/>
      <c r="R53" s="1"/>
    </row>
    <row r="54" spans="3:18" x14ac:dyDescent="0.25">
      <c r="C54" s="8">
        <v>1569.92</v>
      </c>
      <c r="D54" s="9">
        <v>5.169783810762695</v>
      </c>
      <c r="E54" s="10">
        <f t="shared" si="20"/>
        <v>0.5843047433814027</v>
      </c>
      <c r="F54" s="8">
        <v>3952.6170000000002</v>
      </c>
      <c r="G54" s="9">
        <v>0.50623970623764869</v>
      </c>
      <c r="H54" s="10">
        <f t="shared" si="21"/>
        <v>0.51769494626544355</v>
      </c>
      <c r="O54" s="3"/>
      <c r="P54" s="1"/>
      <c r="Q54" s="1"/>
      <c r="R54" s="1"/>
    </row>
    <row r="55" spans="3:18" x14ac:dyDescent="0.25">
      <c r="C55" s="8">
        <v>1867.88</v>
      </c>
      <c r="D55" s="9">
        <v>6.3407662711777819</v>
      </c>
      <c r="E55" s="10">
        <f t="shared" si="20"/>
        <v>0.711392048726184</v>
      </c>
      <c r="F55" s="8">
        <v>4452.0060000000003</v>
      </c>
      <c r="G55" s="9">
        <v>0.69654388715330851</v>
      </c>
      <c r="H55" s="10">
        <f t="shared" si="21"/>
        <v>0.70358406971653731</v>
      </c>
      <c r="O55" s="3"/>
      <c r="P55" s="1"/>
      <c r="Q55" s="1"/>
      <c r="R55" s="1"/>
    </row>
    <row r="56" spans="3:18" x14ac:dyDescent="0.25">
      <c r="C56" s="8">
        <v>2029.308</v>
      </c>
      <c r="D56" s="9">
        <v>6.9751781271983431</v>
      </c>
      <c r="E56" s="10">
        <f t="shared" si="20"/>
        <v>0.78024508110367541</v>
      </c>
      <c r="F56" s="8">
        <v>4630.0569999999998</v>
      </c>
      <c r="G56" s="9">
        <v>0.76439450003467768</v>
      </c>
      <c r="H56" s="10">
        <f t="shared" si="21"/>
        <v>0.76986054821244054</v>
      </c>
      <c r="O56" s="3"/>
      <c r="P56" s="1"/>
      <c r="Q56" s="1"/>
      <c r="R56" s="1"/>
    </row>
    <row r="57" spans="3:18" x14ac:dyDescent="0.25">
      <c r="C57" s="8">
        <v>1928.8869999999999</v>
      </c>
      <c r="D57" s="9">
        <v>6.580523711648123</v>
      </c>
      <c r="E57" s="10">
        <f t="shared" si="20"/>
        <v>0.73741304227286486</v>
      </c>
      <c r="F57" s="8">
        <v>4528.6099999999997</v>
      </c>
      <c r="G57" s="9">
        <v>0.72573568247692033</v>
      </c>
      <c r="H57" s="10">
        <f t="shared" si="21"/>
        <v>0.73209861531695619</v>
      </c>
      <c r="O57" s="3"/>
      <c r="P57" s="1"/>
      <c r="Q57" s="1"/>
      <c r="R57" s="1"/>
    </row>
    <row r="58" spans="3:18" x14ac:dyDescent="0.25">
      <c r="C58" s="8">
        <v>1980.94</v>
      </c>
      <c r="D58" s="9">
        <v>6.7850919423233371</v>
      </c>
      <c r="E58" s="10">
        <f t="shared" si="20"/>
        <v>0.75961493348347009</v>
      </c>
      <c r="F58" s="8">
        <v>4823.9769999999999</v>
      </c>
      <c r="G58" s="9">
        <v>0.83829237676637347</v>
      </c>
      <c r="H58" s="10">
        <f t="shared" si="21"/>
        <v>0.84204399402249275</v>
      </c>
      <c r="O58" s="3"/>
      <c r="P58" s="1"/>
      <c r="Q58" s="1"/>
      <c r="R58" s="1"/>
    </row>
    <row r="59" spans="3:18" x14ac:dyDescent="0.25">
      <c r="C59" s="8">
        <v>2103.4110000000001</v>
      </c>
      <c r="D59" s="9">
        <v>7.2664028327431787</v>
      </c>
      <c r="E59" s="10">
        <f t="shared" si="20"/>
        <v>0.81185184237352481</v>
      </c>
      <c r="F59" s="8">
        <v>5028.7910000000002</v>
      </c>
      <c r="G59" s="9">
        <v>0.91634167402774702</v>
      </c>
      <c r="H59" s="10">
        <f t="shared" si="21"/>
        <v>0.91828254739573978</v>
      </c>
      <c r="O59" s="3"/>
      <c r="P59" s="1"/>
      <c r="Q59" s="1"/>
      <c r="R59" s="1"/>
    </row>
    <row r="60" spans="3:18" x14ac:dyDescent="0.25">
      <c r="C60" s="8">
        <v>2161.44</v>
      </c>
      <c r="D60" s="9">
        <v>7.4944567366075461</v>
      </c>
      <c r="E60" s="10">
        <f t="shared" si="20"/>
        <v>0.83660264530630868</v>
      </c>
      <c r="F60" s="8">
        <v>4914.3670000000002</v>
      </c>
      <c r="G60" s="9">
        <v>0.87273765872686226</v>
      </c>
      <c r="H60" s="10">
        <f t="shared" si="21"/>
        <v>0.87569014535691225</v>
      </c>
      <c r="O60" s="3"/>
      <c r="P60" s="1"/>
      <c r="Q60" s="1"/>
      <c r="R60" s="1"/>
    </row>
    <row r="61" spans="3:18" x14ac:dyDescent="0.25">
      <c r="C61" s="8">
        <v>2274.9479999999999</v>
      </c>
      <c r="D61" s="9">
        <v>7.9405430472425156</v>
      </c>
      <c r="E61" s="10">
        <f t="shared" si="20"/>
        <v>0.88501661313781432</v>
      </c>
      <c r="F61" s="8">
        <v>4981.9560000000001</v>
      </c>
      <c r="G61" s="9">
        <v>0.89849407163124861</v>
      </c>
      <c r="H61" s="10">
        <f t="shared" si="21"/>
        <v>0.90084900941866775</v>
      </c>
      <c r="O61" s="3"/>
      <c r="P61" s="1"/>
      <c r="Q61" s="1"/>
      <c r="R61" s="1"/>
    </row>
    <row r="62" spans="3:18" x14ac:dyDescent="0.25">
      <c r="C62" s="8">
        <v>2331.6379999999999</v>
      </c>
      <c r="D62" s="9">
        <v>8.1633346826329412</v>
      </c>
      <c r="E62" s="10">
        <f t="shared" si="20"/>
        <v>0.9091962994715358</v>
      </c>
      <c r="F62" s="8">
        <v>5037.6419999999998</v>
      </c>
      <c r="G62" s="9">
        <v>0.91971456030534715</v>
      </c>
      <c r="H62" s="10">
        <f t="shared" si="21"/>
        <v>0.92157718270341693</v>
      </c>
      <c r="O62" s="3"/>
      <c r="P62" s="1"/>
      <c r="Q62" s="1"/>
      <c r="R62" s="1"/>
    </row>
    <row r="63" spans="3:18" x14ac:dyDescent="0.25">
      <c r="C63" s="8">
        <v>2500</v>
      </c>
      <c r="D63" s="11">
        <f xml:space="preserve"> C63/C46 - 1</f>
        <v>8.8249971507508267</v>
      </c>
      <c r="E63" s="10">
        <f t="shared" si="20"/>
        <v>0.98100685425223821</v>
      </c>
      <c r="F63" s="8">
        <v>5100</v>
      </c>
      <c r="G63" s="11">
        <f xml:space="preserve"> F63/F46 - 1</f>
        <v>0.94347757493630358</v>
      </c>
      <c r="H63" s="10">
        <f t="shared" si="21"/>
        <v>0.94478889533658117</v>
      </c>
    </row>
    <row r="64" spans="3:18" x14ac:dyDescent="0.25">
      <c r="C64">
        <f>10*C46</f>
        <v>2544.5300000000002</v>
      </c>
      <c r="D64" s="11">
        <f xml:space="preserve"> C64/C46 - 1</f>
        <v>9</v>
      </c>
      <c r="E64" s="10">
        <f t="shared" si="20"/>
        <v>1</v>
      </c>
      <c r="F64">
        <f>2*F46</f>
        <v>5248.3239999999996</v>
      </c>
      <c r="G64" s="11">
        <f xml:space="preserve"> F64/F46 - 1</f>
        <v>1</v>
      </c>
      <c r="H64" s="10">
        <f t="shared" si="21"/>
        <v>1</v>
      </c>
    </row>
    <row r="65" spans="4:4" x14ac:dyDescent="0.25">
      <c r="D65" s="8"/>
    </row>
    <row r="66" spans="4:4" x14ac:dyDescent="0.25">
      <c r="D66" s="8"/>
    </row>
    <row r="67" spans="4:4" x14ac:dyDescent="0.25">
      <c r="D67" s="8"/>
    </row>
    <row r="68" spans="4:4" x14ac:dyDescent="0.25">
      <c r="D68" s="8"/>
    </row>
    <row r="69" spans="4:4" x14ac:dyDescent="0.25">
      <c r="D69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Scoullos</dc:creator>
  <cp:lastModifiedBy>E Scoullos</cp:lastModifiedBy>
  <dcterms:created xsi:type="dcterms:W3CDTF">2018-09-15T17:33:46Z</dcterms:created>
  <dcterms:modified xsi:type="dcterms:W3CDTF">2018-09-16T07:44:46Z</dcterms:modified>
</cp:coreProperties>
</file>