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<sst xmlns="http://schemas.openxmlformats.org/spreadsheetml/2006/main" uniqueCount="28">
  <si/>
  <si>
    <t>AdaBoost</t>
  </si>
  <si>
    <t>Dataset</t>
  </si>
  <si>
    <t>X1</t>
  </si>
  <si>
    <t>X2</t>
  </si>
  <si>
    <t>Y</t>
  </si>
  <si>
    <t>Model 1: Predictions</t>
  </si>
  <si>
    <t>Weight</t>
  </si>
  <si>
    <t>X1 Split</t>
  </si>
  <si>
    <t>Group</t>
  </si>
  <si>
    <t>Prediction</t>
  </si>
  <si>
    <t>Error</t>
  </si>
  <si>
    <t>Weighted Error</t>
  </si>
  <si>
    <t>Sum Weight</t>
  </si>
  <si>
    <t>Sum Error</t>
  </si>
  <si>
    <t>Misclassification</t>
  </si>
  <si>
    <t>Stage</t>
  </si>
  <si>
    <t>Accuracy</t>
  </si>
  <si>
    <t>LEFT</t>
  </si>
  <si>
    <t>RIGHT</t>
  </si>
  <si>
    <t>Model 2: Predictions</t>
  </si>
  <si>
    <t>X2 Split</t>
  </si>
  <si>
    <t>Model 3: Predictions</t>
  </si>
  <si>
    <t>Boosted Predictions</t>
  </si>
  <si>
    <t>Model 1</t>
  </si>
  <si>
    <t>Model 2</t>
  </si>
  <si>
    <t>Model 3</t>
  </si>
  <si>
    <t>Sum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</si>
</sst>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Verdana"/>
    </font>
    <font>
      <sz val="12"/>
      <color indexed="8"/>
      <name val="Helvetica Neue"/>
    </font>
    <font>
      <sz val="10"/>
      <color indexed="8"/>
      <name val="Calibri"/>
    </font>
    <font>
      <sz val="13"/>
      <color indexed="8"/>
      <name val="Verdana"/>
    </font>
    <font>
      <b val="1"/>
      <sz val="10"/>
      <color indexed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4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878787"/>
      <rgbColor rgb="ff3e7fcd"/>
      <rgbColor rgb="ff4a7dbb"/>
      <rgbColor rgb="ffd13f3b"/>
      <rgbColor rgb="ffbe4b48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04098"/>
          <c:y val="0.05319"/>
          <c:w val="0.722999"/>
          <c:h val="0.848211"/>
        </c:manualLayout>
      </c:layout>
      <c:scatterChart>
        <c:scatterStyle val="lineMarker"/>
        <c:varyColors val="0"/>
        <c:ser>
          <c:idx val="0"/>
          <c:order val="0"/>
          <c:tx>
            <c:v>0</c:v>
          </c:tx>
          <c:spPr>
            <a:gradFill flip="none" rotWithShape="1">
              <a:gsLst>
                <a:gs pos="0">
                  <a:srgbClr val="3F80CE"/>
                </a:gs>
                <a:gs pos="100000">
                  <a:schemeClr val="accent1">
                    <a:hueOff val="357503"/>
                    <a:satOff val="54545"/>
                    <a:lumOff val="29273"/>
                  </a:schemeClr>
                </a:gs>
              </a:gsLst>
              <a:lin ang="16200000" scaled="0"/>
            </a:gradFill>
            <a:ln w="12700" cap="flat">
              <a:noFill/>
              <a:miter lim="400000"/>
            </a:ln>
            <a:effectLst/>
          </c:spPr>
          <c:marker>
            <c:symbol val="diamond"/>
            <c:size val="6"/>
            <c:spPr>
              <a:gradFill flip="none" rotWithShape="1">
                <a:gsLst>
                  <a:gs pos="0">
                    <a:srgbClr val="3F80CE"/>
                  </a:gs>
                  <a:gs pos="100000">
                    <a:schemeClr val="accent1">
                      <a:hueOff val="357503"/>
                      <a:satOff val="54545"/>
                      <a:lumOff val="29273"/>
                    </a:schemeClr>
                  </a:gs>
                </a:gsLst>
                <a:lin ang="16200000" scaled="0"/>
              </a:gra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'Sheet1'!$A$5:$A$9</c:f>
              <c:numCache>
                <c:ptCount val="5"/>
                <c:pt idx="0">
                  <c:v>3.647540</c:v>
                </c:pt>
                <c:pt idx="1">
                  <c:v>2.612664</c:v>
                </c:pt>
                <c:pt idx="2">
                  <c:v>2.363360</c:v>
                </c:pt>
                <c:pt idx="3">
                  <c:v>4.932600</c:v>
                </c:pt>
                <c:pt idx="4">
                  <c:v>3.776155</c:v>
                </c:pt>
              </c:numCache>
            </c:numRef>
          </c:xVal>
          <c:yVal>
            <c:numRef>
              <c:f>'Sheet1'!$B$5:$B$9</c:f>
              <c:numCache>
                <c:ptCount val="5"/>
                <c:pt idx="0">
                  <c:v>2.996793</c:v>
                </c:pt>
                <c:pt idx="1">
                  <c:v>4.459458</c:v>
                </c:pt>
                <c:pt idx="2">
                  <c:v>1.506982</c:v>
                </c:pt>
                <c:pt idx="3">
                  <c:v>1.299009</c:v>
                </c:pt>
                <c:pt idx="4">
                  <c:v>3.157451</c:v>
                </c:pt>
              </c:numCache>
            </c:numRef>
          </c:yVal>
          <c:smooth val="0"/>
        </c:ser>
        <c:ser>
          <c:idx val="1"/>
          <c:order val="1"/>
          <c:tx>
            <c:v>1</c:v>
          </c:tx>
          <c:spPr>
            <a:gradFill flip="none" rotWithShape="1">
              <a:gsLst>
                <a:gs pos="0">
                  <a:srgbClr val="D1403C"/>
                </a:gs>
                <a:gs pos="100000">
                  <a:schemeClr val="accent2">
                    <a:hueOff val="-39879"/>
                    <a:satOff val="52282"/>
                    <a:lumOff val="29251"/>
                  </a:schemeClr>
                </a:gs>
              </a:gsLst>
              <a:lin ang="16200000" scaled="0"/>
            </a:gradFill>
            <a:ln w="12700" cap="flat">
              <a:noFill/>
              <a:miter lim="400000"/>
            </a:ln>
            <a:effectLst/>
          </c:spPr>
          <c:marker>
            <c:symbol val="square"/>
            <c:size val="6"/>
            <c:spPr>
              <a:gradFill flip="none" rotWithShape="1">
                <a:gsLst>
                  <a:gs pos="0">
                    <a:srgbClr val="D1403C"/>
                  </a:gs>
                  <a:gs pos="100000">
                    <a:schemeClr val="accent2">
                      <a:hueOff val="-39879"/>
                      <a:satOff val="52282"/>
                      <a:lumOff val="29251"/>
                    </a:schemeClr>
                  </a:gs>
                </a:gsLst>
                <a:lin ang="16200000" scaled="0"/>
              </a:gra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'Sheet1'!$A$10:$A$14</c:f>
              <c:numCache>
                <c:ptCount val="5"/>
                <c:pt idx="0">
                  <c:v>8.673961</c:v>
                </c:pt>
                <c:pt idx="1">
                  <c:v>5.861599</c:v>
                </c:pt>
                <c:pt idx="2">
                  <c:v>8.984677</c:v>
                </c:pt>
                <c:pt idx="3">
                  <c:v>7.467381</c:v>
                </c:pt>
                <c:pt idx="4">
                  <c:v>4.436284</c:v>
                </c:pt>
              </c:numCache>
            </c:numRef>
          </c:xVal>
          <c:yVal>
            <c:numRef>
              <c:f>'Sheet1'!$B$10:$B$14</c:f>
              <c:numCache>
                <c:ptCount val="5"/>
                <c:pt idx="0">
                  <c:v>2.122873</c:v>
                </c:pt>
                <c:pt idx="1">
                  <c:v>0.003513</c:v>
                </c:pt>
                <c:pt idx="2">
                  <c:v>1.768161</c:v>
                </c:pt>
                <c:pt idx="3">
                  <c:v>0.187046</c:v>
                </c:pt>
                <c:pt idx="4">
                  <c:v>0.862698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  <c:majorUnit val="2.25"/>
        <c:minorUnit val="1.12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1.25"/>
        <c:minorUnit val="0.6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82612"/>
          <c:y val="0.425718"/>
          <c:w val="0.117388"/>
          <c:h val="0.1313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4</xdr:col>
      <xdr:colOff>601567</xdr:colOff>
      <xdr:row>0</xdr:row>
      <xdr:rowOff>114300</xdr:rowOff>
    </xdr:from>
    <xdr:to>
      <xdr:col>9</xdr:col>
      <xdr:colOff>469900</xdr:colOff>
      <xdr:row>16</xdr:row>
      <xdr:rowOff>99131</xdr:rowOff>
    </xdr:to>
    <xdr:graphicFrame>
      <xdr:nvGraphicFramePr>
        <xdr:cNvPr id="2" name="Chart 2"/>
        <xdr:cNvGraphicFramePr/>
      </xdr:nvGraphicFramePr>
      <xdr:xfrm>
        <a:off x="4055967" y="114300"/>
        <a:ext cx="4173634" cy="262643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R71"/>
  <sheetViews>
    <sheetView workbookViewId="0" showGridLines="0" defaultGridColor="1"/>
  </sheetViews>
  <sheetFormatPr defaultColWidth="10.8333" defaultRowHeight="13" customHeight="1" outlineLevelRow="0" outlineLevelCol="0"/>
  <cols>
    <col min="1" max="1" width="10.8516" style="1" customWidth="1"/>
    <col min="2" max="2" width="11.8516" style="1" customWidth="1"/>
    <col min="3" max="3" width="11.8516" style="1" customWidth="1"/>
    <col min="4" max="4" width="10.8516" style="1" customWidth="1"/>
    <col min="5" max="5" width="10.8516" style="1" customWidth="1"/>
    <col min="6" max="6" width="10.8516" style="1" customWidth="1"/>
    <col min="7" max="7" width="10.8516" style="1" customWidth="1"/>
    <col min="8" max="8" width="10.8516" style="1" customWidth="1"/>
    <col min="9" max="9" width="13.1719" style="1" customWidth="1"/>
    <col min="10" max="10" width="10.8516" style="1" customWidth="1"/>
    <col min="11" max="11" width="10.8516" style="1" customWidth="1"/>
    <col min="12" max="12" width="10.8516" style="1" customWidth="1"/>
    <col min="13" max="13" width="10.8516" style="1" customWidth="1"/>
    <col min="14" max="14" width="10.8516" style="1" customWidth="1"/>
    <col min="15" max="15" width="10.8516" style="1" customWidth="1"/>
    <col min="16" max="16" width="10.8516" style="1" customWidth="1"/>
    <col min="17" max="17" width="10.8516" style="1" customWidth="1"/>
    <col min="18" max="18" width="10.8516" style="1" customWidth="1"/>
    <col min="19" max="256" width="10.8516" style="1" customWidth="1"/>
  </cols>
  <sheetData>
    <row r="1" ht="13" customHeight="1">
      <c r="A1" t="s" s="2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13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ht="13" customHeight="1">
      <c r="A3" t="s" s="2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ht="13" customHeight="1">
      <c r="A4" t="s" s="2">
        <v>3</v>
      </c>
      <c r="B4" t="s" s="2">
        <v>4</v>
      </c>
      <c r="C4" t="s" s="2">
        <v>5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ht="13" customHeight="1">
      <c r="A5" s="4">
        <v>3.64754035</v>
      </c>
      <c r="B5" s="4">
        <v>2.996793259</v>
      </c>
      <c r="C5" s="4">
        <v>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ht="13" customHeight="1">
      <c r="A6" s="4">
        <v>2.612663842</v>
      </c>
      <c r="B6" s="4">
        <v>4.459457779</v>
      </c>
      <c r="C6" s="4">
        <v>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ht="13" customHeight="1">
      <c r="A7" s="4">
        <v>2.363359679</v>
      </c>
      <c r="B7" s="4">
        <v>1.506982189</v>
      </c>
      <c r="C7" s="4">
        <v>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ht="13" customHeight="1">
      <c r="A8" s="4">
        <v>4.932600453</v>
      </c>
      <c r="B8" s="4">
        <v>1.299008795</v>
      </c>
      <c r="C8" s="4"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ht="13" customHeight="1">
      <c r="A9" s="4">
        <v>3.776154753</v>
      </c>
      <c r="B9" s="4">
        <v>3.157451378</v>
      </c>
      <c r="C9" s="4">
        <v>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ht="13" customHeight="1">
      <c r="A10" s="4">
        <v>8.673960792999999</v>
      </c>
      <c r="B10" s="4">
        <v>2.122873405</v>
      </c>
      <c r="C10" s="4">
        <v>1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ht="13" customHeight="1">
      <c r="A11" s="4">
        <v>5.861599451</v>
      </c>
      <c r="B11" s="4">
        <v>0.003512817</v>
      </c>
      <c r="C11" s="4">
        <v>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ht="13" customHeight="1">
      <c r="A12" s="4">
        <v>8.984677360999999</v>
      </c>
      <c r="B12" s="4">
        <v>1.768161009</v>
      </c>
      <c r="C12" s="4">
        <v>1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ht="13" customHeight="1">
      <c r="A13" s="4">
        <v>7.467380954</v>
      </c>
      <c r="B13" s="4">
        <v>0.187045945</v>
      </c>
      <c r="C13" s="4">
        <v>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ht="13" customHeight="1">
      <c r="A14" s="4">
        <v>4.436284412</v>
      </c>
      <c r="B14" s="4">
        <v>0.862698005</v>
      </c>
      <c r="C14" s="4">
        <v>1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ht="13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ht="13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ht="13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ht="13" customHeight="1">
      <c r="A18" t="s" s="2">
        <v>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ht="13" customHeight="1">
      <c r="A19" t="s" s="2">
        <v>3</v>
      </c>
      <c r="B19" t="s" s="2">
        <v>4</v>
      </c>
      <c r="C19" t="s" s="2">
        <v>5</v>
      </c>
      <c r="D19" t="s" s="2">
        <v>7</v>
      </c>
      <c r="E19" t="s" s="2">
        <v>8</v>
      </c>
      <c r="F19" t="s" s="2">
        <v>9</v>
      </c>
      <c r="G19" t="s" s="2">
        <v>10</v>
      </c>
      <c r="H19" t="s" s="2">
        <v>11</v>
      </c>
      <c r="I19" t="s" s="2">
        <v>12</v>
      </c>
      <c r="J19" t="s" s="2">
        <v>13</v>
      </c>
      <c r="K19" t="s" s="2">
        <v>14</v>
      </c>
      <c r="L19" t="s" s="2">
        <v>15</v>
      </c>
      <c r="M19" t="s" s="2">
        <v>16</v>
      </c>
      <c r="N19" t="s" s="2">
        <v>17</v>
      </c>
      <c r="O19" s="3"/>
      <c r="P19" s="3"/>
      <c r="Q19" t="s" s="2">
        <v>7</v>
      </c>
      <c r="R19" s="5"/>
    </row>
    <row r="20" ht="13" customHeight="1">
      <c r="A20" s="4">
        <v>3.64754035</v>
      </c>
      <c r="B20" s="4">
        <v>2.996793259</v>
      </c>
      <c r="C20" s="4">
        <v>0</v>
      </c>
      <c r="D20" s="4">
        <f t="shared" si="0" ref="D20:Q29">1/10</f>
        <v>0.1</v>
      </c>
      <c r="E20" s="4">
        <f>A8</f>
        <v>4.932600453</v>
      </c>
      <c r="F20" t="s" s="6">
        <f>IF(A20&lt;=$E$20,"LEFT","RIGHT")</f>
        <v>18</v>
      </c>
      <c r="G20" s="4">
        <v>0</v>
      </c>
      <c r="H20" s="4">
        <f>IF(G20=C20,0,1)</f>
        <v>0</v>
      </c>
      <c r="I20" s="4">
        <f>D20*H20</f>
        <v>0</v>
      </c>
      <c r="J20" s="4">
        <f>SUM(D20:D29)</f>
        <v>0.9999999999999999</v>
      </c>
      <c r="K20" s="4">
        <f>SUM(I20:I29)</f>
        <v>0.1</v>
      </c>
      <c r="L20" s="4">
        <f>K20/J20</f>
        <v>0.1</v>
      </c>
      <c r="M20" s="4">
        <f>LN((1-L20)/L20)</f>
        <v>2.197224577336219</v>
      </c>
      <c r="N20" s="4">
        <f>(1-(SUM(H20:H29)/COUNT(H20:H29)))*100</f>
        <v>90</v>
      </c>
      <c r="O20" s="3"/>
      <c r="P20" s="3"/>
      <c r="Q20" s="4">
        <f t="shared" si="0"/>
        <v>0.1</v>
      </c>
      <c r="R20" s="3"/>
    </row>
    <row r="21" ht="13" customHeight="1">
      <c r="A21" s="4">
        <v>2.612663842</v>
      </c>
      <c r="B21" s="4">
        <v>4.459457779</v>
      </c>
      <c r="C21" s="4">
        <v>0</v>
      </c>
      <c r="D21" s="4">
        <f t="shared" si="0"/>
        <v>0.1</v>
      </c>
      <c r="E21" s="3"/>
      <c r="F21" t="s" s="6">
        <f>IF(A21&lt;=$E$20,"LEFT","RIGHT")</f>
        <v>18</v>
      </c>
      <c r="G21" s="4">
        <v>0</v>
      </c>
      <c r="H21" s="4">
        <f>IF(G21=C21,0,1)</f>
        <v>0</v>
      </c>
      <c r="I21" s="4">
        <f>D21*H21</f>
        <v>0</v>
      </c>
      <c r="J21" s="3"/>
      <c r="K21" s="3"/>
      <c r="L21" s="3"/>
      <c r="M21" s="3"/>
      <c r="N21" s="3"/>
      <c r="O21" s="3"/>
      <c r="P21" s="3"/>
      <c r="Q21" s="4">
        <f t="shared" si="0"/>
        <v>0.1</v>
      </c>
      <c r="R21" s="3"/>
    </row>
    <row r="22" ht="13" customHeight="1">
      <c r="A22" s="4">
        <v>2.363359679</v>
      </c>
      <c r="B22" s="4">
        <v>1.506982189</v>
      </c>
      <c r="C22" s="4">
        <v>0</v>
      </c>
      <c r="D22" s="4">
        <f t="shared" si="0"/>
        <v>0.1</v>
      </c>
      <c r="E22" s="3"/>
      <c r="F22" t="s" s="6">
        <f>IF(A22&lt;=$E$20,"LEFT","RIGHT")</f>
        <v>18</v>
      </c>
      <c r="G22" s="4">
        <v>0</v>
      </c>
      <c r="H22" s="4">
        <f>IF(G22=C22,0,1)</f>
        <v>0</v>
      </c>
      <c r="I22" s="4">
        <f>D22*H22</f>
        <v>0</v>
      </c>
      <c r="J22" s="3"/>
      <c r="K22" s="3"/>
      <c r="L22" s="3"/>
      <c r="M22" s="3"/>
      <c r="N22" s="3"/>
      <c r="O22" s="3"/>
      <c r="P22" s="3"/>
      <c r="Q22" s="4">
        <f t="shared" si="0"/>
        <v>0.1</v>
      </c>
      <c r="R22" s="3"/>
    </row>
    <row r="23" ht="13" customHeight="1">
      <c r="A23" s="4">
        <v>4.932600453</v>
      </c>
      <c r="B23" s="4">
        <v>1.299008795</v>
      </c>
      <c r="C23" s="4">
        <v>0</v>
      </c>
      <c r="D23" s="4">
        <f t="shared" si="0"/>
        <v>0.1</v>
      </c>
      <c r="E23" s="3"/>
      <c r="F23" t="s" s="6">
        <f>IF(A23&lt;=$E$20,"LEFT","RIGHT")</f>
        <v>18</v>
      </c>
      <c r="G23" s="4">
        <v>0</v>
      </c>
      <c r="H23" s="4">
        <f>IF(G23=C23,0,1)</f>
        <v>0</v>
      </c>
      <c r="I23" s="4">
        <f>D23*H23</f>
        <v>0</v>
      </c>
      <c r="J23" s="3"/>
      <c r="K23" s="3"/>
      <c r="L23" s="3"/>
      <c r="M23" s="3"/>
      <c r="N23" s="3"/>
      <c r="O23" s="3"/>
      <c r="P23" s="3"/>
      <c r="Q23" s="4">
        <f t="shared" si="0"/>
        <v>0.1</v>
      </c>
      <c r="R23" s="3"/>
    </row>
    <row r="24" ht="13" customHeight="1">
      <c r="A24" s="4">
        <v>3.776154753</v>
      </c>
      <c r="B24" s="4">
        <v>3.157451378</v>
      </c>
      <c r="C24" s="4">
        <v>0</v>
      </c>
      <c r="D24" s="4">
        <f t="shared" si="0"/>
        <v>0.1</v>
      </c>
      <c r="E24" s="3"/>
      <c r="F24" t="s" s="6">
        <f>IF(A24&lt;=$E$20,"LEFT","RIGHT")</f>
        <v>18</v>
      </c>
      <c r="G24" s="4">
        <v>0</v>
      </c>
      <c r="H24" s="4">
        <f>IF(G24=C24,0,1)</f>
        <v>0</v>
      </c>
      <c r="I24" s="4">
        <f>D24*H24</f>
        <v>0</v>
      </c>
      <c r="J24" s="3"/>
      <c r="K24" s="3"/>
      <c r="L24" s="3"/>
      <c r="M24" s="3"/>
      <c r="N24" s="3"/>
      <c r="O24" s="3"/>
      <c r="P24" s="3"/>
      <c r="Q24" s="4">
        <f t="shared" si="0"/>
        <v>0.1</v>
      </c>
      <c r="R24" s="3"/>
    </row>
    <row r="25" ht="13" customHeight="1">
      <c r="A25" s="4">
        <v>8.673960792999999</v>
      </c>
      <c r="B25" s="4">
        <v>2.122873405</v>
      </c>
      <c r="C25" s="4">
        <v>1</v>
      </c>
      <c r="D25" s="4">
        <f t="shared" si="0"/>
        <v>0.1</v>
      </c>
      <c r="E25" s="3"/>
      <c r="F25" t="s" s="6">
        <f>IF(A25&lt;=$E$20,"LEFT","RIGHT")</f>
        <v>19</v>
      </c>
      <c r="G25" s="4">
        <v>1</v>
      </c>
      <c r="H25" s="4">
        <f>IF(G25=C25,0,1)</f>
        <v>0</v>
      </c>
      <c r="I25" s="4">
        <f>D25*H25</f>
        <v>0</v>
      </c>
      <c r="J25" s="3"/>
      <c r="K25" s="3"/>
      <c r="L25" s="3"/>
      <c r="M25" s="3"/>
      <c r="N25" s="3"/>
      <c r="O25" s="3"/>
      <c r="P25" s="3"/>
      <c r="Q25" s="4">
        <f t="shared" si="0"/>
        <v>0.1</v>
      </c>
      <c r="R25" s="3"/>
    </row>
    <row r="26" ht="13" customHeight="1">
      <c r="A26" s="4">
        <v>5.861599451</v>
      </c>
      <c r="B26" s="4">
        <v>0.003512817</v>
      </c>
      <c r="C26" s="4">
        <v>1</v>
      </c>
      <c r="D26" s="4">
        <f t="shared" si="0"/>
        <v>0.1</v>
      </c>
      <c r="E26" s="3"/>
      <c r="F26" t="s" s="6">
        <f>IF(A26&lt;=$E$20,"LEFT","RIGHT")</f>
        <v>19</v>
      </c>
      <c r="G26" s="4">
        <v>1</v>
      </c>
      <c r="H26" s="4">
        <f>IF(G26=C26,0,1)</f>
        <v>0</v>
      </c>
      <c r="I26" s="4">
        <f>D26*H26</f>
        <v>0</v>
      </c>
      <c r="J26" s="3"/>
      <c r="K26" s="3"/>
      <c r="L26" s="3"/>
      <c r="M26" s="3"/>
      <c r="N26" s="3"/>
      <c r="O26" s="3"/>
      <c r="P26" s="3"/>
      <c r="Q26" s="4">
        <f t="shared" si="0"/>
        <v>0.1</v>
      </c>
      <c r="R26" s="3"/>
    </row>
    <row r="27" ht="13" customHeight="1">
      <c r="A27" s="4">
        <v>8.984677360999999</v>
      </c>
      <c r="B27" s="4">
        <v>1.768161009</v>
      </c>
      <c r="C27" s="4">
        <v>1</v>
      </c>
      <c r="D27" s="4">
        <f t="shared" si="0"/>
        <v>0.1</v>
      </c>
      <c r="E27" s="3"/>
      <c r="F27" t="s" s="6">
        <f>IF(A27&lt;=$E$20,"LEFT","RIGHT")</f>
        <v>19</v>
      </c>
      <c r="G27" s="4">
        <v>1</v>
      </c>
      <c r="H27" s="4">
        <f>IF(G27=C27,0,1)</f>
        <v>0</v>
      </c>
      <c r="I27" s="4">
        <f>D27*H27</f>
        <v>0</v>
      </c>
      <c r="J27" s="3"/>
      <c r="K27" s="3"/>
      <c r="L27" s="3"/>
      <c r="M27" s="3"/>
      <c r="N27" s="3"/>
      <c r="O27" s="3"/>
      <c r="P27" s="3"/>
      <c r="Q27" s="4">
        <f t="shared" si="0"/>
        <v>0.1</v>
      </c>
      <c r="R27" s="3"/>
    </row>
    <row r="28" ht="13" customHeight="1">
      <c r="A28" s="4">
        <v>7.467380954</v>
      </c>
      <c r="B28" s="4">
        <v>0.187045945</v>
      </c>
      <c r="C28" s="4">
        <v>1</v>
      </c>
      <c r="D28" s="4">
        <f t="shared" si="0"/>
        <v>0.1</v>
      </c>
      <c r="E28" s="3"/>
      <c r="F28" t="s" s="6">
        <f>IF(A28&lt;=$E$20,"LEFT","RIGHT")</f>
        <v>19</v>
      </c>
      <c r="G28" s="4">
        <v>1</v>
      </c>
      <c r="H28" s="4">
        <f>IF(G28=C28,0,1)</f>
        <v>0</v>
      </c>
      <c r="I28" s="4">
        <f>D28*H28</f>
        <v>0</v>
      </c>
      <c r="J28" s="3"/>
      <c r="K28" s="3"/>
      <c r="L28" s="3"/>
      <c r="M28" s="3"/>
      <c r="N28" s="3"/>
      <c r="O28" s="3"/>
      <c r="P28" s="3"/>
      <c r="Q28" s="4">
        <f t="shared" si="0"/>
        <v>0.1</v>
      </c>
      <c r="R28" s="3"/>
    </row>
    <row r="29" ht="13" customHeight="1">
      <c r="A29" s="4">
        <v>4.436284412</v>
      </c>
      <c r="B29" s="4">
        <v>0.862698005</v>
      </c>
      <c r="C29" s="4">
        <v>1</v>
      </c>
      <c r="D29" s="4">
        <f t="shared" si="0"/>
        <v>0.1</v>
      </c>
      <c r="E29" s="3"/>
      <c r="F29" t="s" s="6">
        <f>IF(A29&lt;=$E$20,"LEFT","RIGHT")</f>
        <v>18</v>
      </c>
      <c r="G29" s="4">
        <v>0</v>
      </c>
      <c r="H29" s="4">
        <f>IF(G29=C29,0,1)</f>
        <v>1</v>
      </c>
      <c r="I29" s="4">
        <f>D29*H29</f>
        <v>0.1</v>
      </c>
      <c r="J29" s="3"/>
      <c r="K29" s="3"/>
      <c r="L29" s="3"/>
      <c r="M29" s="3"/>
      <c r="N29" s="3"/>
      <c r="O29" s="3"/>
      <c r="P29" s="3"/>
      <c r="Q29" s="4">
        <f t="shared" si="0"/>
        <v>0.1</v>
      </c>
      <c r="R29" s="3"/>
    </row>
    <row r="30" ht="13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ht="13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ht="13" customHeight="1">
      <c r="A32" t="s" s="2">
        <v>20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ht="13" customHeight="1">
      <c r="A33" t="s" s="2">
        <v>3</v>
      </c>
      <c r="B33" t="s" s="2">
        <v>4</v>
      </c>
      <c r="C33" t="s" s="2">
        <v>5</v>
      </c>
      <c r="D33" t="s" s="2">
        <v>7</v>
      </c>
      <c r="E33" t="s" s="2">
        <v>21</v>
      </c>
      <c r="F33" t="s" s="2">
        <v>9</v>
      </c>
      <c r="G33" t="s" s="2">
        <v>10</v>
      </c>
      <c r="H33" t="s" s="2">
        <v>11</v>
      </c>
      <c r="I33" t="s" s="2">
        <v>12</v>
      </c>
      <c r="J33" t="s" s="2">
        <v>13</v>
      </c>
      <c r="K33" t="s" s="2">
        <v>14</v>
      </c>
      <c r="L33" t="s" s="2">
        <v>15</v>
      </c>
      <c r="M33" t="s" s="2">
        <v>16</v>
      </c>
      <c r="N33" t="s" s="2">
        <v>17</v>
      </c>
      <c r="O33" s="3"/>
      <c r="P33" s="3"/>
      <c r="Q33" s="3"/>
      <c r="R33" s="3"/>
    </row>
    <row r="34" ht="13" customHeight="1">
      <c r="A34" s="4">
        <v>3.64754035</v>
      </c>
      <c r="B34" s="4">
        <v>2.996793259</v>
      </c>
      <c r="C34" s="4">
        <v>0</v>
      </c>
      <c r="D34" s="4">
        <f>D20*EXP($M$20*I20)</f>
        <v>0.1</v>
      </c>
      <c r="E34" s="4">
        <f>B10</f>
        <v>2.122873405</v>
      </c>
      <c r="F34" t="s" s="6">
        <f>IF(B34&lt;=$E$34,"LEFT","RIGHT")</f>
        <v>19</v>
      </c>
      <c r="G34" s="4">
        <v>0</v>
      </c>
      <c r="H34" s="4">
        <f>IF(G34=C34,0,1)</f>
        <v>0</v>
      </c>
      <c r="I34" s="4">
        <f>D34*H34</f>
        <v>0</v>
      </c>
      <c r="J34" s="4">
        <f>SUM(D34:D43)</f>
        <v>1.024573093961552</v>
      </c>
      <c r="K34" s="4">
        <f>SUM(I34:I43)</f>
        <v>0.2</v>
      </c>
      <c r="L34" s="4">
        <f>K34/J34</f>
        <v>0.1952032521434779</v>
      </c>
      <c r="M34" s="4">
        <f>LN((1-L34)/L34)</f>
        <v>1.416548423992263</v>
      </c>
      <c r="N34" s="4">
        <f>(1-(SUM(H34:H43)/COUNT(H34:H43)))*100</f>
        <v>80</v>
      </c>
      <c r="O34" s="3"/>
      <c r="P34" s="3"/>
      <c r="Q34" s="3"/>
      <c r="R34" s="3"/>
    </row>
    <row r="35" ht="13" customHeight="1">
      <c r="A35" s="4">
        <v>2.612663842</v>
      </c>
      <c r="B35" s="4">
        <v>4.459457779</v>
      </c>
      <c r="C35" s="4">
        <v>0</v>
      </c>
      <c r="D35" s="4">
        <f>D21*EXP($M$20*I21)</f>
        <v>0.1</v>
      </c>
      <c r="E35" s="3"/>
      <c r="F35" t="s" s="6">
        <f>IF(B35&lt;=$E$34,"LEFT","RIGHT")</f>
        <v>19</v>
      </c>
      <c r="G35" s="4">
        <v>0</v>
      </c>
      <c r="H35" s="4">
        <f>IF(G35=C35,0,1)</f>
        <v>0</v>
      </c>
      <c r="I35" s="4">
        <f>D35*H35</f>
        <v>0</v>
      </c>
      <c r="J35" s="3"/>
      <c r="K35" s="3"/>
      <c r="L35" s="3"/>
      <c r="M35" s="3"/>
      <c r="N35" s="3"/>
      <c r="O35" s="3"/>
      <c r="P35" s="3"/>
      <c r="Q35" s="3"/>
      <c r="R35" s="3"/>
    </row>
    <row r="36" ht="13" customHeight="1">
      <c r="A36" s="4">
        <v>2.363359679</v>
      </c>
      <c r="B36" s="4">
        <v>1.506982189</v>
      </c>
      <c r="C36" s="4">
        <v>0</v>
      </c>
      <c r="D36" s="4">
        <f>D22*EXP($M$20*I22)</f>
        <v>0.1</v>
      </c>
      <c r="E36" s="3"/>
      <c r="F36" t="s" s="6">
        <f>IF(B36&lt;=$E$34,"LEFT","RIGHT")</f>
        <v>18</v>
      </c>
      <c r="G36" s="4">
        <v>1</v>
      </c>
      <c r="H36" s="4">
        <f>IF(G36=C36,0,1)</f>
        <v>1</v>
      </c>
      <c r="I36" s="4">
        <f>D36*H36</f>
        <v>0.1</v>
      </c>
      <c r="J36" s="3"/>
      <c r="K36" s="3"/>
      <c r="L36" s="3"/>
      <c r="M36" s="3"/>
      <c r="N36" s="3"/>
      <c r="O36" s="3"/>
      <c r="P36" s="3"/>
      <c r="Q36" s="3"/>
      <c r="R36" s="3"/>
    </row>
    <row r="37" ht="13" customHeight="1">
      <c r="A37" s="4">
        <v>4.932600453</v>
      </c>
      <c r="B37" s="4">
        <v>1.299008795</v>
      </c>
      <c r="C37" s="4">
        <v>0</v>
      </c>
      <c r="D37" s="4">
        <f>D23*EXP($M$20*I23)</f>
        <v>0.1</v>
      </c>
      <c r="E37" s="3"/>
      <c r="F37" t="s" s="6">
        <f>IF(B37&lt;=$E$34,"LEFT","RIGHT")</f>
        <v>18</v>
      </c>
      <c r="G37" s="4">
        <v>1</v>
      </c>
      <c r="H37" s="4">
        <f>IF(G37=C37,0,1)</f>
        <v>1</v>
      </c>
      <c r="I37" s="4">
        <f>D37*H37</f>
        <v>0.1</v>
      </c>
      <c r="J37" s="3"/>
      <c r="K37" s="3"/>
      <c r="L37" s="3"/>
      <c r="M37" s="3"/>
      <c r="N37" s="3"/>
      <c r="O37" s="3"/>
      <c r="P37" s="3"/>
      <c r="Q37" s="3"/>
      <c r="R37" s="3"/>
    </row>
    <row r="38" ht="13" customHeight="1">
      <c r="A38" s="4">
        <v>3.776154753</v>
      </c>
      <c r="B38" s="4">
        <v>3.157451378</v>
      </c>
      <c r="C38" s="4">
        <v>0</v>
      </c>
      <c r="D38" s="4">
        <f>D24*EXP($M$20*I24)</f>
        <v>0.1</v>
      </c>
      <c r="E38" s="3"/>
      <c r="F38" t="s" s="6">
        <f>IF(B38&lt;=$E$34,"LEFT","RIGHT")</f>
        <v>19</v>
      </c>
      <c r="G38" s="4">
        <v>0</v>
      </c>
      <c r="H38" s="4">
        <f>IF(G38=C38,0,1)</f>
        <v>0</v>
      </c>
      <c r="I38" s="4">
        <f>D38*H38</f>
        <v>0</v>
      </c>
      <c r="J38" s="3"/>
      <c r="K38" s="3"/>
      <c r="L38" s="3"/>
      <c r="M38" s="3"/>
      <c r="N38" s="3"/>
      <c r="O38" s="3"/>
      <c r="P38" s="3"/>
      <c r="Q38" s="3"/>
      <c r="R38" s="3"/>
    </row>
    <row r="39" ht="13" customHeight="1">
      <c r="A39" s="4">
        <v>8.673960792999999</v>
      </c>
      <c r="B39" s="4">
        <v>2.122873405</v>
      </c>
      <c r="C39" s="4">
        <v>1</v>
      </c>
      <c r="D39" s="4">
        <f>D25*EXP($M$20*I25)</f>
        <v>0.1</v>
      </c>
      <c r="E39" s="3"/>
      <c r="F39" t="s" s="6">
        <f>IF(B39&lt;=$E$34,"LEFT","RIGHT")</f>
        <v>18</v>
      </c>
      <c r="G39" s="4">
        <v>1</v>
      </c>
      <c r="H39" s="4">
        <f>IF(G39=C39,0,1)</f>
        <v>0</v>
      </c>
      <c r="I39" s="4">
        <f>D39*H39</f>
        <v>0</v>
      </c>
      <c r="J39" s="3"/>
      <c r="K39" s="3"/>
      <c r="L39" s="3"/>
      <c r="M39" s="3"/>
      <c r="N39" s="3"/>
      <c r="O39" s="3"/>
      <c r="P39" s="3"/>
      <c r="Q39" s="3"/>
      <c r="R39" s="3"/>
    </row>
    <row r="40" ht="13" customHeight="1">
      <c r="A40" s="4">
        <v>5.861599451</v>
      </c>
      <c r="B40" s="4">
        <v>0.003512817</v>
      </c>
      <c r="C40" s="4">
        <v>1</v>
      </c>
      <c r="D40" s="4">
        <f>D26*EXP($M$20*I26)</f>
        <v>0.1</v>
      </c>
      <c r="E40" s="3"/>
      <c r="F40" t="s" s="6">
        <f>IF(B40&lt;=$E$34,"LEFT","RIGHT")</f>
        <v>18</v>
      </c>
      <c r="G40" s="4">
        <v>1</v>
      </c>
      <c r="H40" s="4">
        <f>IF(G40=C40,0,1)</f>
        <v>0</v>
      </c>
      <c r="I40" s="4">
        <f>D40*H40</f>
        <v>0</v>
      </c>
      <c r="J40" s="3"/>
      <c r="K40" s="3"/>
      <c r="L40" s="3"/>
      <c r="M40" s="3"/>
      <c r="N40" s="3"/>
      <c r="O40" s="3"/>
      <c r="P40" s="3"/>
      <c r="Q40" s="3"/>
      <c r="R40" s="3"/>
    </row>
    <row r="41" ht="13" customHeight="1">
      <c r="A41" s="4">
        <v>8.984677360999999</v>
      </c>
      <c r="B41" s="4">
        <v>1.768161009</v>
      </c>
      <c r="C41" s="4">
        <v>1</v>
      </c>
      <c r="D41" s="4">
        <f>D27*EXP($M$20*I27)</f>
        <v>0.1</v>
      </c>
      <c r="E41" s="3"/>
      <c r="F41" t="s" s="6">
        <f>IF(B41&lt;=$E$34,"LEFT","RIGHT")</f>
        <v>18</v>
      </c>
      <c r="G41" s="4">
        <v>1</v>
      </c>
      <c r="H41" s="4">
        <f>IF(G41=C41,0,1)</f>
        <v>0</v>
      </c>
      <c r="I41" s="4">
        <f>D41*H41</f>
        <v>0</v>
      </c>
      <c r="J41" s="3"/>
      <c r="K41" s="3"/>
      <c r="L41" s="3"/>
      <c r="M41" s="3"/>
      <c r="N41" s="3"/>
      <c r="O41" s="3"/>
      <c r="P41" s="3"/>
      <c r="Q41" s="3"/>
      <c r="R41" s="3"/>
    </row>
    <row r="42" ht="13" customHeight="1">
      <c r="A42" s="4">
        <v>7.467380954</v>
      </c>
      <c r="B42" s="4">
        <v>0.187045945</v>
      </c>
      <c r="C42" s="4">
        <v>1</v>
      </c>
      <c r="D42" s="4">
        <f>D28*EXP($M$20*I28)</f>
        <v>0.1</v>
      </c>
      <c r="E42" s="3"/>
      <c r="F42" t="s" s="6">
        <f>IF(B42&lt;=$E$34,"LEFT","RIGHT")</f>
        <v>18</v>
      </c>
      <c r="G42" s="4">
        <v>1</v>
      </c>
      <c r="H42" s="4">
        <f>IF(G42=C42,0,1)</f>
        <v>0</v>
      </c>
      <c r="I42" s="4">
        <f>D42*H42</f>
        <v>0</v>
      </c>
      <c r="J42" s="3"/>
      <c r="K42" s="3"/>
      <c r="L42" s="3"/>
      <c r="M42" s="3"/>
      <c r="N42" s="3"/>
      <c r="O42" s="3"/>
      <c r="P42" s="3"/>
      <c r="Q42" s="3"/>
      <c r="R42" s="3"/>
    </row>
    <row r="43" ht="13" customHeight="1">
      <c r="A43" s="4">
        <v>4.436284412</v>
      </c>
      <c r="B43" s="4">
        <v>0.862698005</v>
      </c>
      <c r="C43" s="4">
        <v>1</v>
      </c>
      <c r="D43" s="4">
        <f>D29*EXP($M$20*I29)</f>
        <v>0.1245730939615518</v>
      </c>
      <c r="E43" s="3"/>
      <c r="F43" t="s" s="6">
        <f>IF(B43&lt;=$E$34,"LEFT","RIGHT")</f>
        <v>18</v>
      </c>
      <c r="G43" s="4">
        <v>1</v>
      </c>
      <c r="H43" s="4">
        <f>IF(G43=C43,0,1)</f>
        <v>0</v>
      </c>
      <c r="I43" s="4">
        <f>D43*H43</f>
        <v>0</v>
      </c>
      <c r="J43" s="3"/>
      <c r="K43" s="3"/>
      <c r="L43" s="3"/>
      <c r="M43" s="3"/>
      <c r="N43" s="3"/>
      <c r="O43" s="3"/>
      <c r="P43" s="3"/>
      <c r="Q43" s="3"/>
      <c r="R43" s="3"/>
    </row>
    <row r="44" ht="13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ht="13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ht="13" customHeight="1">
      <c r="A46" t="s" s="2">
        <v>22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ht="13" customHeight="1">
      <c r="A47" t="s" s="2">
        <v>3</v>
      </c>
      <c r="B47" t="s" s="2">
        <v>4</v>
      </c>
      <c r="C47" t="s" s="2">
        <v>5</v>
      </c>
      <c r="D47" t="s" s="2">
        <v>7</v>
      </c>
      <c r="E47" t="s" s="2">
        <v>21</v>
      </c>
      <c r="F47" t="s" s="2">
        <v>9</v>
      </c>
      <c r="G47" t="s" s="2">
        <v>10</v>
      </c>
      <c r="H47" t="s" s="2">
        <v>11</v>
      </c>
      <c r="I47" t="s" s="2">
        <v>12</v>
      </c>
      <c r="J47" t="s" s="2">
        <v>13</v>
      </c>
      <c r="K47" t="s" s="2">
        <v>14</v>
      </c>
      <c r="L47" t="s" s="2">
        <v>15</v>
      </c>
      <c r="M47" t="s" s="2">
        <v>16</v>
      </c>
      <c r="N47" t="s" s="2">
        <v>17</v>
      </c>
      <c r="O47" s="3"/>
      <c r="P47" s="3"/>
      <c r="Q47" s="3"/>
      <c r="R47" s="3"/>
    </row>
    <row r="48" ht="13" customHeight="1">
      <c r="A48" s="4">
        <v>3.64754035</v>
      </c>
      <c r="B48" s="4">
        <v>2.996793259</v>
      </c>
      <c r="C48" s="4">
        <v>0</v>
      </c>
      <c r="D48" s="4">
        <f>D34*EXP($M$34*I34)</f>
        <v>0.1</v>
      </c>
      <c r="E48" s="4">
        <f>B14</f>
        <v>0.862698005</v>
      </c>
      <c r="F48" t="s" s="6">
        <f>IF(B48&lt;=$E$48,"LEFT","RIGHT")</f>
        <v>19</v>
      </c>
      <c r="G48" s="4">
        <v>0</v>
      </c>
      <c r="H48" s="4">
        <f>IF(G48=C48,0,1)</f>
        <v>0</v>
      </c>
      <c r="I48" s="4">
        <f>D48*H48</f>
        <v>0</v>
      </c>
      <c r="J48" s="4">
        <f>SUM(D48:D57)</f>
        <v>1.05500887328031</v>
      </c>
      <c r="K48" s="4">
        <f>SUM(I48:I57)</f>
        <v>0.2</v>
      </c>
      <c r="L48" s="4">
        <f>K48/J48</f>
        <v>0.1895718652850241</v>
      </c>
      <c r="M48" s="4">
        <f>LN((1-L48)/L48)</f>
        <v>1.452794480440497</v>
      </c>
      <c r="N48" s="4">
        <f>(1-(SUM(H48:H57)/COUNT(H48:H57)))*100</f>
        <v>80</v>
      </c>
      <c r="O48" s="3"/>
      <c r="P48" s="3"/>
      <c r="Q48" s="3"/>
      <c r="R48" s="3"/>
    </row>
    <row r="49" ht="13" customHeight="1">
      <c r="A49" s="4">
        <v>2.612663842</v>
      </c>
      <c r="B49" s="4">
        <v>4.459457779</v>
      </c>
      <c r="C49" s="4">
        <v>0</v>
      </c>
      <c r="D49" s="4">
        <f>D35*EXP($M$34*I35)</f>
        <v>0.1</v>
      </c>
      <c r="E49" s="3"/>
      <c r="F49" t="s" s="6">
        <f>IF(B49&lt;=$E$48,"LEFT","RIGHT")</f>
        <v>19</v>
      </c>
      <c r="G49" s="4">
        <v>0</v>
      </c>
      <c r="H49" s="4">
        <f>IF(G49=C49,0,1)</f>
        <v>0</v>
      </c>
      <c r="I49" s="4">
        <f>D49*H49</f>
        <v>0</v>
      </c>
      <c r="J49" s="3"/>
      <c r="K49" s="3"/>
      <c r="L49" s="3"/>
      <c r="M49" s="3"/>
      <c r="N49" s="3"/>
      <c r="O49" s="3"/>
      <c r="P49" s="3"/>
      <c r="Q49" s="3"/>
      <c r="R49" s="3"/>
    </row>
    <row r="50" ht="13" customHeight="1">
      <c r="A50" s="4">
        <v>2.363359679</v>
      </c>
      <c r="B50" s="4">
        <v>1.506982189</v>
      </c>
      <c r="C50" s="4">
        <v>0</v>
      </c>
      <c r="D50" s="4">
        <f>D36*EXP($M$34*I36)</f>
        <v>0.115217889659379</v>
      </c>
      <c r="E50" s="3"/>
      <c r="F50" t="s" s="6">
        <f>IF(B50&lt;=$E$48,"LEFT","RIGHT")</f>
        <v>19</v>
      </c>
      <c r="G50" s="4">
        <v>0</v>
      </c>
      <c r="H50" s="4">
        <f>IF(G50=C50,0,1)</f>
        <v>0</v>
      </c>
      <c r="I50" s="4">
        <f>D50*H50</f>
        <v>0</v>
      </c>
      <c r="J50" s="3"/>
      <c r="K50" s="3"/>
      <c r="L50" s="3"/>
      <c r="M50" s="3"/>
      <c r="N50" s="3"/>
      <c r="O50" s="3"/>
      <c r="P50" s="3"/>
      <c r="Q50" s="3"/>
      <c r="R50" s="3"/>
    </row>
    <row r="51" ht="13" customHeight="1">
      <c r="A51" s="4">
        <v>4.932600453</v>
      </c>
      <c r="B51" s="4">
        <v>1.299008795</v>
      </c>
      <c r="C51" s="4">
        <v>0</v>
      </c>
      <c r="D51" s="4">
        <f>D37*EXP($M$34*I37)</f>
        <v>0.115217889659379</v>
      </c>
      <c r="E51" s="3"/>
      <c r="F51" t="s" s="6">
        <f>IF(B51&lt;=$E$48,"LEFT","RIGHT")</f>
        <v>19</v>
      </c>
      <c r="G51" s="4">
        <v>0</v>
      </c>
      <c r="H51" s="4">
        <f>IF(G51=C51,0,1)</f>
        <v>0</v>
      </c>
      <c r="I51" s="4">
        <f>D51*H51</f>
        <v>0</v>
      </c>
      <c r="J51" s="3"/>
      <c r="K51" s="3"/>
      <c r="L51" s="3"/>
      <c r="M51" s="3"/>
      <c r="N51" s="3"/>
      <c r="O51" s="3"/>
      <c r="P51" s="3"/>
      <c r="Q51" s="3"/>
      <c r="R51" s="3"/>
    </row>
    <row r="52" ht="13" customHeight="1">
      <c r="A52" s="4">
        <v>3.776154753</v>
      </c>
      <c r="B52" s="4">
        <v>3.157451378</v>
      </c>
      <c r="C52" s="4">
        <v>0</v>
      </c>
      <c r="D52" s="4">
        <f>D38*EXP($M$34*I38)</f>
        <v>0.1</v>
      </c>
      <c r="E52" s="3"/>
      <c r="F52" t="s" s="6">
        <f>IF(B52&lt;=$E$48,"LEFT","RIGHT")</f>
        <v>19</v>
      </c>
      <c r="G52" s="4">
        <v>0</v>
      </c>
      <c r="H52" s="4">
        <f>IF(G52=C52,0,1)</f>
        <v>0</v>
      </c>
      <c r="I52" s="4">
        <f>D52*H52</f>
        <v>0</v>
      </c>
      <c r="J52" s="3"/>
      <c r="K52" s="3"/>
      <c r="L52" s="3"/>
      <c r="M52" s="3"/>
      <c r="N52" s="3"/>
      <c r="O52" s="3"/>
      <c r="P52" s="3"/>
      <c r="Q52" s="3"/>
      <c r="R52" s="3"/>
    </row>
    <row r="53" ht="13" customHeight="1">
      <c r="A53" s="4">
        <v>8.673960792999999</v>
      </c>
      <c r="B53" s="4">
        <v>2.122873405</v>
      </c>
      <c r="C53" s="4">
        <v>1</v>
      </c>
      <c r="D53" s="4">
        <f>D39*EXP($M$34*I39)</f>
        <v>0.1</v>
      </c>
      <c r="E53" s="3"/>
      <c r="F53" t="s" s="6">
        <f>IF(B53&lt;=$E$48,"LEFT","RIGHT")</f>
        <v>19</v>
      </c>
      <c r="G53" s="4">
        <v>0</v>
      </c>
      <c r="H53" s="4">
        <f>IF(G53=C53,0,1)</f>
        <v>1</v>
      </c>
      <c r="I53" s="4">
        <f>D53*H53</f>
        <v>0.1</v>
      </c>
      <c r="J53" s="3"/>
      <c r="K53" s="3"/>
      <c r="L53" s="3"/>
      <c r="M53" s="3"/>
      <c r="N53" s="3"/>
      <c r="O53" s="3"/>
      <c r="P53" s="3"/>
      <c r="Q53" s="3"/>
      <c r="R53" s="3"/>
    </row>
    <row r="54" ht="13" customHeight="1">
      <c r="A54" s="4">
        <v>5.861599451</v>
      </c>
      <c r="B54" s="4">
        <v>0.003512817</v>
      </c>
      <c r="C54" s="4">
        <v>1</v>
      </c>
      <c r="D54" s="4">
        <f>D40*EXP($M$34*I40)</f>
        <v>0.1</v>
      </c>
      <c r="E54" s="3"/>
      <c r="F54" t="s" s="6">
        <f>IF(B54&lt;=$E$48,"LEFT","RIGHT")</f>
        <v>18</v>
      </c>
      <c r="G54" s="4">
        <v>1</v>
      </c>
      <c r="H54" s="4">
        <f>IF(G54=C54,0,1)</f>
        <v>0</v>
      </c>
      <c r="I54" s="4">
        <f>D54*H54</f>
        <v>0</v>
      </c>
      <c r="J54" s="3"/>
      <c r="K54" s="3"/>
      <c r="L54" s="3"/>
      <c r="M54" s="3"/>
      <c r="N54" s="3"/>
      <c r="O54" s="3"/>
      <c r="P54" s="3"/>
      <c r="Q54" s="3"/>
      <c r="R54" s="3"/>
    </row>
    <row r="55" ht="13" customHeight="1">
      <c r="A55" s="4">
        <v>8.984677360999999</v>
      </c>
      <c r="B55" s="4">
        <v>1.768161009</v>
      </c>
      <c r="C55" s="4">
        <v>1</v>
      </c>
      <c r="D55" s="4">
        <f>D41*EXP($M$34*I41)</f>
        <v>0.1</v>
      </c>
      <c r="E55" s="3"/>
      <c r="F55" t="s" s="6">
        <f>IF(B55&lt;=$E$48,"LEFT","RIGHT")</f>
        <v>19</v>
      </c>
      <c r="G55" s="4">
        <v>0</v>
      </c>
      <c r="H55" s="4">
        <f>IF(G55=C55,0,1)</f>
        <v>1</v>
      </c>
      <c r="I55" s="4">
        <f>D55*H55</f>
        <v>0.1</v>
      </c>
      <c r="J55" s="3"/>
      <c r="K55" s="3"/>
      <c r="L55" s="3"/>
      <c r="M55" s="3"/>
      <c r="N55" s="3"/>
      <c r="O55" s="3"/>
      <c r="P55" s="3"/>
      <c r="Q55" s="3"/>
      <c r="R55" s="3"/>
    </row>
    <row r="56" ht="13" customHeight="1">
      <c r="A56" s="4">
        <v>7.467380954</v>
      </c>
      <c r="B56" s="4">
        <v>0.187045945</v>
      </c>
      <c r="C56" s="4">
        <v>1</v>
      </c>
      <c r="D56" s="4">
        <f>D42*EXP($M$34*I42)</f>
        <v>0.1</v>
      </c>
      <c r="E56" s="3"/>
      <c r="F56" t="s" s="6">
        <f>IF(B56&lt;=$E$48,"LEFT","RIGHT")</f>
        <v>18</v>
      </c>
      <c r="G56" s="4">
        <v>1</v>
      </c>
      <c r="H56" s="4">
        <f>IF(G56=C56,0,1)</f>
        <v>0</v>
      </c>
      <c r="I56" s="4">
        <f>D56*H56</f>
        <v>0</v>
      </c>
      <c r="J56" s="3"/>
      <c r="K56" s="3"/>
      <c r="L56" s="3"/>
      <c r="M56" s="3"/>
      <c r="N56" s="3"/>
      <c r="O56" s="3"/>
      <c r="P56" s="3"/>
      <c r="Q56" s="3"/>
      <c r="R56" s="3"/>
    </row>
    <row r="57" ht="13" customHeight="1">
      <c r="A57" s="4">
        <v>4.436284412</v>
      </c>
      <c r="B57" s="4">
        <v>0.862698005</v>
      </c>
      <c r="C57" s="4">
        <v>1</v>
      </c>
      <c r="D57" s="4">
        <f>D43*EXP($M$34*I43)</f>
        <v>0.1245730939615518</v>
      </c>
      <c r="E57" s="3"/>
      <c r="F57" t="s" s="6">
        <f>IF(B57&lt;=$E$48,"LEFT","RIGHT")</f>
        <v>18</v>
      </c>
      <c r="G57" s="4">
        <v>1</v>
      </c>
      <c r="H57" s="4">
        <f>IF(G57=C57,0,1)</f>
        <v>0</v>
      </c>
      <c r="I57" s="4">
        <f>D57*H57</f>
        <v>0</v>
      </c>
      <c r="J57" s="3"/>
      <c r="K57" s="3"/>
      <c r="L57" s="3"/>
      <c r="M57" s="3"/>
      <c r="N57" s="3"/>
      <c r="O57" s="3"/>
      <c r="P57" s="3"/>
      <c r="Q57" s="3"/>
      <c r="R57" s="3"/>
    </row>
    <row r="58" ht="13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ht="13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ht="13" customHeight="1">
      <c r="A60" t="s" s="2">
        <v>23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ht="13" customHeight="1">
      <c r="A61" t="s" s="2">
        <v>3</v>
      </c>
      <c r="B61" t="s" s="2">
        <v>4</v>
      </c>
      <c r="C61" t="s" s="2">
        <v>24</v>
      </c>
      <c r="D61" t="s" s="2">
        <v>25</v>
      </c>
      <c r="E61" t="s" s="2">
        <v>26</v>
      </c>
      <c r="F61" t="s" s="2">
        <v>27</v>
      </c>
      <c r="G61" t="s" s="2">
        <v>10</v>
      </c>
      <c r="H61" t="s" s="2">
        <v>5</v>
      </c>
      <c r="I61" t="s" s="2">
        <v>11</v>
      </c>
      <c r="J61" t="s" s="2">
        <v>17</v>
      </c>
      <c r="K61" s="3"/>
      <c r="L61" s="3"/>
      <c r="M61" s="3"/>
      <c r="N61" s="3"/>
      <c r="O61" s="3"/>
      <c r="P61" s="3"/>
      <c r="Q61" s="3"/>
      <c r="R61" s="3"/>
    </row>
    <row r="62" ht="13" customHeight="1">
      <c r="A62" s="4">
        <v>3.64754035</v>
      </c>
      <c r="B62" s="4">
        <v>2.996793259</v>
      </c>
      <c r="C62" s="4">
        <f>$M$20*IF(G20=1,1,-1)</f>
        <v>-2.197224577336219</v>
      </c>
      <c r="D62" s="4">
        <f>$M$34*IF(G34=1,1,-1)</f>
        <v>-1.416548423992263</v>
      </c>
      <c r="E62" s="4">
        <f>$M$48*IF(G48=1,1,-1)</f>
        <v>-1.452794480440497</v>
      </c>
      <c r="F62" s="4">
        <f>SUM(C62:E62)</f>
        <v>-5.066567481768979</v>
      </c>
      <c r="G62" s="4">
        <f>IF(F62&gt;0,1,0)</f>
        <v>0</v>
      </c>
      <c r="H62" s="4">
        <v>0</v>
      </c>
      <c r="I62" s="4">
        <f>IF(G62=H62,0,1)</f>
        <v>0</v>
      </c>
      <c r="J62" s="4">
        <f>(1-(SUM(I62:I71)/COUNT(I62:I71)))*100</f>
        <v>100</v>
      </c>
      <c r="K62" s="3"/>
      <c r="L62" s="3"/>
      <c r="M62" s="3"/>
      <c r="N62" s="3"/>
      <c r="O62" s="3"/>
      <c r="P62" s="3"/>
      <c r="Q62" s="3"/>
      <c r="R62" s="3"/>
    </row>
    <row r="63" ht="13" customHeight="1">
      <c r="A63" s="4">
        <v>2.612663842</v>
      </c>
      <c r="B63" s="4">
        <v>4.459457779</v>
      </c>
      <c r="C63" s="4">
        <f>$M$20*IF(G21=1,1,-1)</f>
        <v>-2.197224577336219</v>
      </c>
      <c r="D63" s="4">
        <f>$M$34*IF(G35=1,1,-1)</f>
        <v>-1.416548423992263</v>
      </c>
      <c r="E63" s="4">
        <f>$M$48*IF(G49=1,1,-1)</f>
        <v>-1.452794480440497</v>
      </c>
      <c r="F63" s="4">
        <f>SUM(C63:E63)</f>
        <v>-5.066567481768979</v>
      </c>
      <c r="G63" s="4">
        <f>IF(F63&gt;0,1,0)</f>
        <v>0</v>
      </c>
      <c r="H63" s="4">
        <v>0</v>
      </c>
      <c r="I63" s="4">
        <f>IF(G63=H63,0,1)</f>
        <v>0</v>
      </c>
      <c r="J63" s="3"/>
      <c r="K63" s="3"/>
      <c r="L63" s="3"/>
      <c r="M63" s="3"/>
      <c r="N63" s="3"/>
      <c r="O63" s="3"/>
      <c r="P63" s="3"/>
      <c r="Q63" s="3"/>
      <c r="R63" s="3"/>
    </row>
    <row r="64" ht="13" customHeight="1">
      <c r="A64" s="4">
        <v>2.363359679</v>
      </c>
      <c r="B64" s="4">
        <v>1.506982189</v>
      </c>
      <c r="C64" s="4">
        <f>$M$20*IF(G22=1,1,-1)</f>
        <v>-2.197224577336219</v>
      </c>
      <c r="D64" s="4">
        <f>$M$34*IF(G36=1,1,-1)</f>
        <v>1.416548423992263</v>
      </c>
      <c r="E64" s="4">
        <f>$M$48*IF(G50=1,1,-1)</f>
        <v>-1.452794480440497</v>
      </c>
      <c r="F64" s="4">
        <f>SUM(C64:E64)</f>
        <v>-2.233470633784453</v>
      </c>
      <c r="G64" s="4">
        <f>IF(F64&gt;0,1,0)</f>
        <v>0</v>
      </c>
      <c r="H64" s="4">
        <v>0</v>
      </c>
      <c r="I64" s="4">
        <f>IF(G64=H64,0,1)</f>
        <v>0</v>
      </c>
      <c r="J64" s="3"/>
      <c r="K64" s="3"/>
      <c r="L64" s="3"/>
      <c r="M64" s="3"/>
      <c r="N64" s="3"/>
      <c r="O64" s="3"/>
      <c r="P64" s="3"/>
      <c r="Q64" s="3"/>
      <c r="R64" s="3"/>
    </row>
    <row r="65" ht="13" customHeight="1">
      <c r="A65" s="4">
        <v>4.932600453</v>
      </c>
      <c r="B65" s="4">
        <v>1.299008795</v>
      </c>
      <c r="C65" s="4">
        <f>$M$20*IF(G23=1,1,-1)</f>
        <v>-2.197224577336219</v>
      </c>
      <c r="D65" s="4">
        <f>$M$34*IF(G37=1,1,-1)</f>
        <v>1.416548423992263</v>
      </c>
      <c r="E65" s="4">
        <f>$M$48*IF(G51=1,1,-1)</f>
        <v>-1.452794480440497</v>
      </c>
      <c r="F65" s="4">
        <f>SUM(C65:E65)</f>
        <v>-2.233470633784453</v>
      </c>
      <c r="G65" s="4">
        <f>IF(F65&gt;0,1,0)</f>
        <v>0</v>
      </c>
      <c r="H65" s="4">
        <v>0</v>
      </c>
      <c r="I65" s="4">
        <f>IF(G65=H65,0,1)</f>
        <v>0</v>
      </c>
      <c r="J65" s="3"/>
      <c r="K65" s="3"/>
      <c r="L65" s="3"/>
      <c r="M65" s="3"/>
      <c r="N65" s="3"/>
      <c r="O65" s="3"/>
      <c r="P65" s="3"/>
      <c r="Q65" s="3"/>
      <c r="R65" s="3"/>
    </row>
    <row r="66" ht="13" customHeight="1">
      <c r="A66" s="4">
        <v>3.776154753</v>
      </c>
      <c r="B66" s="4">
        <v>3.157451378</v>
      </c>
      <c r="C66" s="4">
        <f>$M$20*IF(G24=1,1,-1)</f>
        <v>-2.197224577336219</v>
      </c>
      <c r="D66" s="4">
        <f>$M$34*IF(G38=1,1,-1)</f>
        <v>-1.416548423992263</v>
      </c>
      <c r="E66" s="4">
        <f>$M$48*IF(G52=1,1,-1)</f>
        <v>-1.452794480440497</v>
      </c>
      <c r="F66" s="4">
        <f>SUM(C66:E66)</f>
        <v>-5.066567481768979</v>
      </c>
      <c r="G66" s="4">
        <f>IF(F66&gt;0,1,0)</f>
        <v>0</v>
      </c>
      <c r="H66" s="4">
        <v>0</v>
      </c>
      <c r="I66" s="4">
        <f>IF(G66=H66,0,1)</f>
        <v>0</v>
      </c>
      <c r="J66" s="3"/>
      <c r="K66" s="3"/>
      <c r="L66" s="3"/>
      <c r="M66" s="3"/>
      <c r="N66" s="3"/>
      <c r="O66" s="3"/>
      <c r="P66" s="3"/>
      <c r="Q66" s="3"/>
      <c r="R66" s="3"/>
    </row>
    <row r="67" ht="13" customHeight="1">
      <c r="A67" s="4">
        <v>8.673960792999999</v>
      </c>
      <c r="B67" s="4">
        <v>2.122873405</v>
      </c>
      <c r="C67" s="4">
        <f>$M$20*IF(G25=1,1,-1)</f>
        <v>2.197224577336219</v>
      </c>
      <c r="D67" s="4">
        <f>$M$34*IF(G39=1,1,-1)</f>
        <v>1.416548423992263</v>
      </c>
      <c r="E67" s="4">
        <f>$M$48*IF(G53=1,1,-1)</f>
        <v>-1.452794480440497</v>
      </c>
      <c r="F67" s="4">
        <f>SUM(C67:E67)</f>
        <v>2.160978520887985</v>
      </c>
      <c r="G67" s="4">
        <f>IF(F67&gt;0,1,0)</f>
        <v>1</v>
      </c>
      <c r="H67" s="4">
        <v>1</v>
      </c>
      <c r="I67" s="4">
        <f>IF(G67=H67,0,1)</f>
        <v>0</v>
      </c>
      <c r="J67" s="3"/>
      <c r="K67" s="3"/>
      <c r="L67" s="3"/>
      <c r="M67" s="3"/>
      <c r="N67" s="3"/>
      <c r="O67" s="3"/>
      <c r="P67" s="3"/>
      <c r="Q67" s="3"/>
      <c r="R67" s="3"/>
    </row>
    <row r="68" ht="13" customHeight="1">
      <c r="A68" s="4">
        <v>5.861599451</v>
      </c>
      <c r="B68" s="4">
        <v>0.003512817</v>
      </c>
      <c r="C68" s="4">
        <f>$M$20*IF(G26=1,1,-1)</f>
        <v>2.197224577336219</v>
      </c>
      <c r="D68" s="4">
        <f>$M$34*IF(G40=1,1,-1)</f>
        <v>1.416548423992263</v>
      </c>
      <c r="E68" s="4">
        <f>$M$48*IF(G54=1,1,-1)</f>
        <v>1.452794480440497</v>
      </c>
      <c r="F68" s="4">
        <f>SUM(C68:E68)</f>
        <v>5.066567481768979</v>
      </c>
      <c r="G68" s="4">
        <f>IF(F68&gt;0,1,0)</f>
        <v>1</v>
      </c>
      <c r="H68" s="4">
        <v>1</v>
      </c>
      <c r="I68" s="4">
        <f>IF(G68=H68,0,1)</f>
        <v>0</v>
      </c>
      <c r="J68" s="3"/>
      <c r="K68" s="3"/>
      <c r="L68" s="3"/>
      <c r="M68" s="3"/>
      <c r="N68" s="3"/>
      <c r="O68" s="3"/>
      <c r="P68" s="3"/>
      <c r="Q68" s="3"/>
      <c r="R68" s="3"/>
    </row>
    <row r="69" ht="13" customHeight="1">
      <c r="A69" s="4">
        <v>8.984677360999999</v>
      </c>
      <c r="B69" s="4">
        <v>1.768161009</v>
      </c>
      <c r="C69" s="4">
        <f>$M$20*IF(G27=1,1,-1)</f>
        <v>2.197224577336219</v>
      </c>
      <c r="D69" s="4">
        <f>$M$34*IF(G41=1,1,-1)</f>
        <v>1.416548423992263</v>
      </c>
      <c r="E69" s="4">
        <f>$M$48*IF(G55=1,1,-1)</f>
        <v>-1.452794480440497</v>
      </c>
      <c r="F69" s="4">
        <f>SUM(C69:E69)</f>
        <v>2.160978520887985</v>
      </c>
      <c r="G69" s="4">
        <f>IF(F69&gt;0,1,0)</f>
        <v>1</v>
      </c>
      <c r="H69" s="4">
        <v>1</v>
      </c>
      <c r="I69" s="4">
        <f>IF(G69=H69,0,1)</f>
        <v>0</v>
      </c>
      <c r="J69" s="3"/>
      <c r="K69" s="3"/>
      <c r="L69" s="3"/>
      <c r="M69" s="3"/>
      <c r="N69" s="3"/>
      <c r="O69" s="3"/>
      <c r="P69" s="3"/>
      <c r="Q69" s="3"/>
      <c r="R69" s="3"/>
    </row>
    <row r="70" ht="13" customHeight="1">
      <c r="A70" s="4">
        <v>7.467380954</v>
      </c>
      <c r="B70" s="4">
        <v>0.187045945</v>
      </c>
      <c r="C70" s="4">
        <f>$M$20*IF(G28=1,1,-1)</f>
        <v>2.197224577336219</v>
      </c>
      <c r="D70" s="4">
        <f>$M$34*IF(G42=1,1,-1)</f>
        <v>1.416548423992263</v>
      </c>
      <c r="E70" s="4">
        <f>$M$48*IF(G56=1,1,-1)</f>
        <v>1.452794480440497</v>
      </c>
      <c r="F70" s="4">
        <f>SUM(C70:E70)</f>
        <v>5.066567481768979</v>
      </c>
      <c r="G70" s="4">
        <f>IF(F70&gt;0,1,0)</f>
        <v>1</v>
      </c>
      <c r="H70" s="4">
        <v>1</v>
      </c>
      <c r="I70" s="4">
        <f>IF(G70=H70,0,1)</f>
        <v>0</v>
      </c>
      <c r="J70" s="3"/>
      <c r="K70" s="3"/>
      <c r="L70" s="3"/>
      <c r="M70" s="3"/>
      <c r="N70" s="3"/>
      <c r="O70" s="3"/>
      <c r="P70" s="3"/>
      <c r="Q70" s="3"/>
      <c r="R70" s="3"/>
    </row>
    <row r="71" ht="13" customHeight="1">
      <c r="A71" s="4">
        <v>4.436284412</v>
      </c>
      <c r="B71" s="4">
        <v>0.862698005</v>
      </c>
      <c r="C71" s="4">
        <f>$M$20*IF(G29=1,1,-1)</f>
        <v>-2.197224577336219</v>
      </c>
      <c r="D71" s="4">
        <f>$M$34*IF(G43=1,1,-1)</f>
        <v>1.416548423992263</v>
      </c>
      <c r="E71" s="4">
        <f>$M$48*IF(G57=1,1,-1)</f>
        <v>1.452794480440497</v>
      </c>
      <c r="F71" s="4">
        <f>SUM(C71:E71)</f>
        <v>0.672118327096541</v>
      </c>
      <c r="G71" s="4">
        <f>IF(F71&gt;0,1,0)</f>
        <v>1</v>
      </c>
      <c r="H71" s="4">
        <v>1</v>
      </c>
      <c r="I71" s="4">
        <f>IF(G71=H71,0,1)</f>
        <v>0</v>
      </c>
      <c r="J71" s="3"/>
      <c r="K71" s="3"/>
      <c r="L71" s="3"/>
      <c r="M71" s="3"/>
      <c r="N71" s="3"/>
      <c r="O71" s="3"/>
      <c r="P71" s="3"/>
      <c r="Q71" s="3"/>
      <c r="R71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