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j kumar\Desktop\training\Regression\"/>
    </mc:Choice>
  </mc:AlternateContent>
  <bookViews>
    <workbookView xWindow="0" yWindow="0" windowWidth="19560" windowHeight="7830" tabRatio="743" activeTab="2"/>
  </bookViews>
  <sheets>
    <sheet name="Full" sheetId="1" r:id="rId1"/>
    <sheet name="Train" sheetId="4" r:id="rId2"/>
    <sheet name="Test &amp; Checker" sheetId="3" r:id="rId3"/>
    <sheet name="Data dictionary" sheetId="2" r:id="rId4"/>
    <sheet name="Solution -&gt;" sheetId="6" r:id="rId5"/>
    <sheet name="Correlation" sheetId="5" r:id="rId6"/>
    <sheet name="Regression-1" sheetId="7" r:id="rId7"/>
    <sheet name="Regression-2(aft. dropped)" sheetId="10" r:id="rId8"/>
    <sheet name="Train set Logit full" sheetId="11" r:id="rId9"/>
    <sheet name="Test set Logit full" sheetId="13" r:id="rId10"/>
    <sheet name="Train set  Logit Reg" sheetId="8" r:id="rId11"/>
    <sheet name="Test set  Logit Reg" sheetId="14" r:id="rId12"/>
  </sheets>
  <definedNames>
    <definedName name="_xlnm._FilterDatabase" localSheetId="0" hidden="1">Full!$A$1:$K$117</definedName>
    <definedName name="solver_adj" localSheetId="11" hidden="1">'Test set  Logit Reg'!$W$5:$AB$5</definedName>
    <definedName name="solver_adj" localSheetId="9" hidden="1">'Test set Logit full'!$AA$5:$AJ$5</definedName>
    <definedName name="solver_adj" localSheetId="10" hidden="1">'Train set  Logit Reg'!$W$5:$AB$5</definedName>
    <definedName name="solver_adj" localSheetId="8" hidden="1">'Train set Logit full'!$AA$5:$AJ$5</definedName>
    <definedName name="solver_cvg" localSheetId="11" hidden="1">0.0001</definedName>
    <definedName name="solver_cvg" localSheetId="9" hidden="1">0.0001</definedName>
    <definedName name="solver_cvg" localSheetId="10" hidden="1">0.0001</definedName>
    <definedName name="solver_cvg" localSheetId="8" hidden="1">0.0001</definedName>
    <definedName name="solver_drv" localSheetId="11" hidden="1">1</definedName>
    <definedName name="solver_drv" localSheetId="9" hidden="1">1</definedName>
    <definedName name="solver_drv" localSheetId="10" hidden="1">1</definedName>
    <definedName name="solver_drv" localSheetId="8" hidden="1">1</definedName>
    <definedName name="solver_eng" localSheetId="0" hidden="1">1</definedName>
    <definedName name="solver_eng" localSheetId="11" hidden="1">1</definedName>
    <definedName name="solver_eng" localSheetId="9" hidden="1">1</definedName>
    <definedName name="solver_eng" localSheetId="10" hidden="1">1</definedName>
    <definedName name="solver_eng" localSheetId="8" hidden="1">1</definedName>
    <definedName name="solver_est" localSheetId="11" hidden="1">1</definedName>
    <definedName name="solver_est" localSheetId="9" hidden="1">1</definedName>
    <definedName name="solver_est" localSheetId="10" hidden="1">1</definedName>
    <definedName name="solver_est" localSheetId="8" hidden="1">1</definedName>
    <definedName name="solver_itr" localSheetId="11" hidden="1">2147483647</definedName>
    <definedName name="solver_itr" localSheetId="9" hidden="1">2147483647</definedName>
    <definedName name="solver_itr" localSheetId="10" hidden="1">2147483647</definedName>
    <definedName name="solver_itr" localSheetId="8" hidden="1">2147483647</definedName>
    <definedName name="solver_mip" localSheetId="11" hidden="1">2147483647</definedName>
    <definedName name="solver_mip" localSheetId="9" hidden="1">2147483647</definedName>
    <definedName name="solver_mip" localSheetId="10" hidden="1">2147483647</definedName>
    <definedName name="solver_mip" localSheetId="8" hidden="1">2147483647</definedName>
    <definedName name="solver_mni" localSheetId="11" hidden="1">30</definedName>
    <definedName name="solver_mni" localSheetId="9" hidden="1">30</definedName>
    <definedName name="solver_mni" localSheetId="10" hidden="1">30</definedName>
    <definedName name="solver_mni" localSheetId="8" hidden="1">30</definedName>
    <definedName name="solver_mrt" localSheetId="11" hidden="1">0.075</definedName>
    <definedName name="solver_mrt" localSheetId="9" hidden="1">0.075</definedName>
    <definedName name="solver_mrt" localSheetId="10" hidden="1">0.075</definedName>
    <definedName name="solver_mrt" localSheetId="8" hidden="1">0.075</definedName>
    <definedName name="solver_msl" localSheetId="11" hidden="1">2</definedName>
    <definedName name="solver_msl" localSheetId="9" hidden="1">2</definedName>
    <definedName name="solver_msl" localSheetId="10" hidden="1">2</definedName>
    <definedName name="solver_msl" localSheetId="8" hidden="1">2</definedName>
    <definedName name="solver_neg" localSheetId="0" hidden="1">1</definedName>
    <definedName name="solver_neg" localSheetId="11" hidden="1">2</definedName>
    <definedName name="solver_neg" localSheetId="9" hidden="1">2</definedName>
    <definedName name="solver_neg" localSheetId="10" hidden="1">2</definedName>
    <definedName name="solver_neg" localSheetId="8" hidden="1">2</definedName>
    <definedName name="solver_nod" localSheetId="11" hidden="1">2147483647</definedName>
    <definedName name="solver_nod" localSheetId="9" hidden="1">2147483647</definedName>
    <definedName name="solver_nod" localSheetId="10" hidden="1">2147483647</definedName>
    <definedName name="solver_nod" localSheetId="8" hidden="1">2147483647</definedName>
    <definedName name="solver_num" localSheetId="0" hidden="1">0</definedName>
    <definedName name="solver_num" localSheetId="11" hidden="1">0</definedName>
    <definedName name="solver_num" localSheetId="9" hidden="1">0</definedName>
    <definedName name="solver_num" localSheetId="10" hidden="1">0</definedName>
    <definedName name="solver_num" localSheetId="8" hidden="1">0</definedName>
    <definedName name="solver_nwt" localSheetId="11" hidden="1">1</definedName>
    <definedName name="solver_nwt" localSheetId="9" hidden="1">1</definedName>
    <definedName name="solver_nwt" localSheetId="10" hidden="1">1</definedName>
    <definedName name="solver_nwt" localSheetId="8" hidden="1">1</definedName>
    <definedName name="solver_opt" localSheetId="0" hidden="1">Full!$A$1</definedName>
    <definedName name="solver_opt" localSheetId="11" hidden="1">'Test set  Logit Reg'!$W$2</definedName>
    <definedName name="solver_opt" localSheetId="9" hidden="1">'Test set Logit full'!$AA$2</definedName>
    <definedName name="solver_opt" localSheetId="10" hidden="1">'Train set  Logit Reg'!$W$2</definedName>
    <definedName name="solver_opt" localSheetId="8" hidden="1">'Train set Logit full'!$AA$2</definedName>
    <definedName name="solver_pre" localSheetId="11" hidden="1">0.000001</definedName>
    <definedName name="solver_pre" localSheetId="9" hidden="1">0.000001</definedName>
    <definedName name="solver_pre" localSheetId="10" hidden="1">0.000001</definedName>
    <definedName name="solver_pre" localSheetId="8" hidden="1">0.000001</definedName>
    <definedName name="solver_rbv" localSheetId="11" hidden="1">1</definedName>
    <definedName name="solver_rbv" localSheetId="9" hidden="1">1</definedName>
    <definedName name="solver_rbv" localSheetId="10" hidden="1">1</definedName>
    <definedName name="solver_rbv" localSheetId="8" hidden="1">1</definedName>
    <definedName name="solver_rlx" localSheetId="11" hidden="1">2</definedName>
    <definedName name="solver_rlx" localSheetId="9" hidden="1">2</definedName>
    <definedName name="solver_rlx" localSheetId="10" hidden="1">2</definedName>
    <definedName name="solver_rlx" localSheetId="8" hidden="1">2</definedName>
    <definedName name="solver_rsd" localSheetId="11" hidden="1">0</definedName>
    <definedName name="solver_rsd" localSheetId="9" hidden="1">0</definedName>
    <definedName name="solver_rsd" localSheetId="10" hidden="1">0</definedName>
    <definedName name="solver_rsd" localSheetId="8" hidden="1">0</definedName>
    <definedName name="solver_scl" localSheetId="11" hidden="1">1</definedName>
    <definedName name="solver_scl" localSheetId="9" hidden="1">1</definedName>
    <definedName name="solver_scl" localSheetId="10" hidden="1">1</definedName>
    <definedName name="solver_scl" localSheetId="8" hidden="1">1</definedName>
    <definedName name="solver_sho" localSheetId="11" hidden="1">2</definedName>
    <definedName name="solver_sho" localSheetId="9" hidden="1">2</definedName>
    <definedName name="solver_sho" localSheetId="10" hidden="1">2</definedName>
    <definedName name="solver_sho" localSheetId="8" hidden="1">2</definedName>
    <definedName name="solver_ssz" localSheetId="11" hidden="1">100</definedName>
    <definedName name="solver_ssz" localSheetId="9" hidden="1">100</definedName>
    <definedName name="solver_ssz" localSheetId="10" hidden="1">100</definedName>
    <definedName name="solver_ssz" localSheetId="8" hidden="1">100</definedName>
    <definedName name="solver_tim" localSheetId="11" hidden="1">2147483647</definedName>
    <definedName name="solver_tim" localSheetId="9" hidden="1">2147483647</definedName>
    <definedName name="solver_tim" localSheetId="10" hidden="1">2147483647</definedName>
    <definedName name="solver_tim" localSheetId="8" hidden="1">2147483647</definedName>
    <definedName name="solver_tol" localSheetId="11" hidden="1">0.01</definedName>
    <definedName name="solver_tol" localSheetId="9" hidden="1">0.01</definedName>
    <definedName name="solver_tol" localSheetId="10" hidden="1">0.01</definedName>
    <definedName name="solver_tol" localSheetId="8" hidden="1">0.01</definedName>
    <definedName name="solver_typ" localSheetId="0" hidden="1">1</definedName>
    <definedName name="solver_typ" localSheetId="11" hidden="1">1</definedName>
    <definedName name="solver_typ" localSheetId="9" hidden="1">1</definedName>
    <definedName name="solver_typ" localSheetId="10" hidden="1">1</definedName>
    <definedName name="solver_typ" localSheetId="8" hidden="1">1</definedName>
    <definedName name="solver_val" localSheetId="0" hidden="1">0</definedName>
    <definedName name="solver_val" localSheetId="11" hidden="1">0</definedName>
    <definedName name="solver_val" localSheetId="9" hidden="1">0</definedName>
    <definedName name="solver_val" localSheetId="10" hidden="1">0</definedName>
    <definedName name="solver_val" localSheetId="8" hidden="1">0</definedName>
    <definedName name="solver_ver" localSheetId="0" hidden="1">3</definedName>
    <definedName name="solver_ver" localSheetId="11" hidden="1">3</definedName>
    <definedName name="solver_ver" localSheetId="9" hidden="1">3</definedName>
    <definedName name="solver_ver" localSheetId="10" hidden="1">3</definedName>
    <definedName name="solver_ver" localSheetId="8" hidden="1">3</definedName>
  </definedNames>
  <calcPr calcId="162913"/>
</workbook>
</file>

<file path=xl/calcChain.xml><?xml version="1.0" encoding="utf-8"?>
<calcChain xmlns="http://schemas.openxmlformats.org/spreadsheetml/2006/main">
  <c r="W2" i="11" l="1"/>
  <c r="T2" i="1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2" i="3"/>
  <c r="P6" i="3" l="1"/>
  <c r="P11" i="3" s="1"/>
  <c r="P5" i="3"/>
  <c r="P8" i="3"/>
  <c r="P12" i="3" s="1"/>
  <c r="P7" i="3"/>
  <c r="O82" i="14"/>
  <c r="N82" i="14"/>
  <c r="M82" i="14"/>
  <c r="L82" i="14"/>
  <c r="K82" i="14"/>
  <c r="O81" i="14"/>
  <c r="N81" i="14"/>
  <c r="M81" i="14"/>
  <c r="L81" i="14"/>
  <c r="K81" i="14"/>
  <c r="O80" i="14"/>
  <c r="N80" i="14"/>
  <c r="M80" i="14"/>
  <c r="L80" i="14"/>
  <c r="P80" i="14" s="1"/>
  <c r="Q80" i="14" s="1"/>
  <c r="R80" i="14" s="1"/>
  <c r="K80" i="14"/>
  <c r="O79" i="14"/>
  <c r="N79" i="14"/>
  <c r="M79" i="14"/>
  <c r="L79" i="14"/>
  <c r="K79" i="14"/>
  <c r="P79" i="14" s="1"/>
  <c r="Q79" i="14" s="1"/>
  <c r="R79" i="14" s="1"/>
  <c r="T79" i="14" s="1"/>
  <c r="U79" i="14" s="1"/>
  <c r="O78" i="14"/>
  <c r="N78" i="14"/>
  <c r="M78" i="14"/>
  <c r="L78" i="14"/>
  <c r="K78" i="14"/>
  <c r="P78" i="14" s="1"/>
  <c r="Q78" i="14" s="1"/>
  <c r="R78" i="14" s="1"/>
  <c r="Q77" i="14"/>
  <c r="R77" i="14" s="1"/>
  <c r="O77" i="14"/>
  <c r="N77" i="14"/>
  <c r="M77" i="14"/>
  <c r="L77" i="14"/>
  <c r="K77" i="14"/>
  <c r="P77" i="14" s="1"/>
  <c r="O76" i="14"/>
  <c r="N76" i="14"/>
  <c r="M76" i="14"/>
  <c r="L76" i="14"/>
  <c r="P76" i="14" s="1"/>
  <c r="Q76" i="14" s="1"/>
  <c r="R76" i="14" s="1"/>
  <c r="S76" i="14" s="1"/>
  <c r="K76" i="14"/>
  <c r="O75" i="14"/>
  <c r="N75" i="14"/>
  <c r="M75" i="14"/>
  <c r="L75" i="14"/>
  <c r="K75" i="14"/>
  <c r="P75" i="14" s="1"/>
  <c r="Q75" i="14" s="1"/>
  <c r="R75" i="14" s="1"/>
  <c r="O74" i="14"/>
  <c r="N74" i="14"/>
  <c r="M74" i="14"/>
  <c r="L74" i="14"/>
  <c r="K74" i="14"/>
  <c r="P74" i="14" s="1"/>
  <c r="Q74" i="14" s="1"/>
  <c r="R74" i="14" s="1"/>
  <c r="Q73" i="14"/>
  <c r="R73" i="14" s="1"/>
  <c r="O73" i="14"/>
  <c r="N73" i="14"/>
  <c r="M73" i="14"/>
  <c r="L73" i="14"/>
  <c r="K73" i="14"/>
  <c r="P73" i="14" s="1"/>
  <c r="O72" i="14"/>
  <c r="N72" i="14"/>
  <c r="M72" i="14"/>
  <c r="L72" i="14"/>
  <c r="P72" i="14" s="1"/>
  <c r="Q72" i="14" s="1"/>
  <c r="R72" i="14" s="1"/>
  <c r="K72" i="14"/>
  <c r="O71" i="14"/>
  <c r="N71" i="14"/>
  <c r="M71" i="14"/>
  <c r="L71" i="14"/>
  <c r="K71" i="14"/>
  <c r="P71" i="14" s="1"/>
  <c r="Q71" i="14" s="1"/>
  <c r="R71" i="14" s="1"/>
  <c r="T71" i="14" s="1"/>
  <c r="U71" i="14" s="1"/>
  <c r="O70" i="14"/>
  <c r="N70" i="14"/>
  <c r="M70" i="14"/>
  <c r="L70" i="14"/>
  <c r="K70" i="14"/>
  <c r="P70" i="14" s="1"/>
  <c r="Q70" i="14" s="1"/>
  <c r="R70" i="14" s="1"/>
  <c r="Q69" i="14"/>
  <c r="R69" i="14" s="1"/>
  <c r="O69" i="14"/>
  <c r="N69" i="14"/>
  <c r="M69" i="14"/>
  <c r="L69" i="14"/>
  <c r="K69" i="14"/>
  <c r="P69" i="14" s="1"/>
  <c r="O68" i="14"/>
  <c r="N68" i="14"/>
  <c r="M68" i="14"/>
  <c r="L68" i="14"/>
  <c r="P68" i="14" s="1"/>
  <c r="Q68" i="14" s="1"/>
  <c r="R68" i="14" s="1"/>
  <c r="S68" i="14" s="1"/>
  <c r="K68" i="14"/>
  <c r="O67" i="14"/>
  <c r="N67" i="14"/>
  <c r="M67" i="14"/>
  <c r="L67" i="14"/>
  <c r="K67" i="14"/>
  <c r="P67" i="14" s="1"/>
  <c r="Q67" i="14" s="1"/>
  <c r="R67" i="14" s="1"/>
  <c r="O66" i="14"/>
  <c r="N66" i="14"/>
  <c r="M66" i="14"/>
  <c r="L66" i="14"/>
  <c r="K66" i="14"/>
  <c r="P66" i="14" s="1"/>
  <c r="Q66" i="14" s="1"/>
  <c r="R66" i="14" s="1"/>
  <c r="Q65" i="14"/>
  <c r="R65" i="14" s="1"/>
  <c r="O65" i="14"/>
  <c r="N65" i="14"/>
  <c r="M65" i="14"/>
  <c r="L65" i="14"/>
  <c r="K65" i="14"/>
  <c r="P65" i="14" s="1"/>
  <c r="O64" i="14"/>
  <c r="N64" i="14"/>
  <c r="M64" i="14"/>
  <c r="L64" i="14"/>
  <c r="P64" i="14" s="1"/>
  <c r="Q64" i="14" s="1"/>
  <c r="R64" i="14" s="1"/>
  <c r="K64" i="14"/>
  <c r="O63" i="14"/>
  <c r="N63" i="14"/>
  <c r="M63" i="14"/>
  <c r="L63" i="14"/>
  <c r="K63" i="14"/>
  <c r="P63" i="14" s="1"/>
  <c r="Q63" i="14" s="1"/>
  <c r="R63" i="14" s="1"/>
  <c r="T63" i="14" s="1"/>
  <c r="U63" i="14" s="1"/>
  <c r="O62" i="14"/>
  <c r="N62" i="14"/>
  <c r="M62" i="14"/>
  <c r="L62" i="14"/>
  <c r="K62" i="14"/>
  <c r="P62" i="14" s="1"/>
  <c r="Q62" i="14" s="1"/>
  <c r="R62" i="14" s="1"/>
  <c r="O61" i="14"/>
  <c r="N61" i="14"/>
  <c r="M61" i="14"/>
  <c r="L61" i="14"/>
  <c r="K61" i="14"/>
  <c r="O60" i="14"/>
  <c r="N60" i="14"/>
  <c r="M60" i="14"/>
  <c r="L60" i="14"/>
  <c r="P60" i="14" s="1"/>
  <c r="Q60" i="14" s="1"/>
  <c r="R60" i="14" s="1"/>
  <c r="K60" i="14"/>
  <c r="O59" i="14"/>
  <c r="N59" i="14"/>
  <c r="M59" i="14"/>
  <c r="L59" i="14"/>
  <c r="P59" i="14" s="1"/>
  <c r="Q59" i="14" s="1"/>
  <c r="R59" i="14" s="1"/>
  <c r="K59" i="14"/>
  <c r="R58" i="14"/>
  <c r="O58" i="14"/>
  <c r="N58" i="14"/>
  <c r="M58" i="14"/>
  <c r="L58" i="14"/>
  <c r="K58" i="14"/>
  <c r="P58" i="14" s="1"/>
  <c r="Q58" i="14" s="1"/>
  <c r="O57" i="14"/>
  <c r="N57" i="14"/>
  <c r="M57" i="14"/>
  <c r="L57" i="14"/>
  <c r="K57" i="14"/>
  <c r="O56" i="14"/>
  <c r="N56" i="14"/>
  <c r="M56" i="14"/>
  <c r="L56" i="14"/>
  <c r="P56" i="14" s="1"/>
  <c r="Q56" i="14" s="1"/>
  <c r="R56" i="14" s="1"/>
  <c r="K56" i="14"/>
  <c r="O55" i="14"/>
  <c r="N55" i="14"/>
  <c r="M55" i="14"/>
  <c r="L55" i="14"/>
  <c r="P55" i="14" s="1"/>
  <c r="Q55" i="14" s="1"/>
  <c r="R55" i="14" s="1"/>
  <c r="T55" i="14" s="1"/>
  <c r="U55" i="14" s="1"/>
  <c r="K55" i="14"/>
  <c r="O54" i="14"/>
  <c r="N54" i="14"/>
  <c r="M54" i="14"/>
  <c r="L54" i="14"/>
  <c r="K54" i="14"/>
  <c r="P54" i="14" s="1"/>
  <c r="Q54" i="14" s="1"/>
  <c r="R54" i="14" s="1"/>
  <c r="S54" i="14" s="1"/>
  <c r="O53" i="14"/>
  <c r="N53" i="14"/>
  <c r="M53" i="14"/>
  <c r="L53" i="14"/>
  <c r="K53" i="14"/>
  <c r="O52" i="14"/>
  <c r="N52" i="14"/>
  <c r="M52" i="14"/>
  <c r="L52" i="14"/>
  <c r="K52" i="14"/>
  <c r="P51" i="14"/>
  <c r="Q51" i="14" s="1"/>
  <c r="R51" i="14" s="1"/>
  <c r="O51" i="14"/>
  <c r="N51" i="14"/>
  <c r="M51" i="14"/>
  <c r="L51" i="14"/>
  <c r="K51" i="14"/>
  <c r="O50" i="14"/>
  <c r="N50" i="14"/>
  <c r="M50" i="14"/>
  <c r="L50" i="14"/>
  <c r="K50" i="14"/>
  <c r="P50" i="14" s="1"/>
  <c r="Q50" i="14" s="1"/>
  <c r="R50" i="14" s="1"/>
  <c r="O49" i="14"/>
  <c r="N49" i="14"/>
  <c r="M49" i="14"/>
  <c r="L49" i="14"/>
  <c r="K49" i="14"/>
  <c r="O48" i="14"/>
  <c r="N48" i="14"/>
  <c r="M48" i="14"/>
  <c r="L48" i="14"/>
  <c r="P48" i="14" s="1"/>
  <c r="Q48" i="14" s="1"/>
  <c r="R48" i="14" s="1"/>
  <c r="K48" i="14"/>
  <c r="O47" i="14"/>
  <c r="N47" i="14"/>
  <c r="M47" i="14"/>
  <c r="L47" i="14"/>
  <c r="P47" i="14" s="1"/>
  <c r="Q47" i="14" s="1"/>
  <c r="R47" i="14" s="1"/>
  <c r="T47" i="14" s="1"/>
  <c r="U47" i="14" s="1"/>
  <c r="K47" i="14"/>
  <c r="O46" i="14"/>
  <c r="N46" i="14"/>
  <c r="M46" i="14"/>
  <c r="L46" i="14"/>
  <c r="K46" i="14"/>
  <c r="P46" i="14" s="1"/>
  <c r="Q46" i="14" s="1"/>
  <c r="R46" i="14" s="1"/>
  <c r="S46" i="14" s="1"/>
  <c r="O45" i="14"/>
  <c r="N45" i="14"/>
  <c r="M45" i="14"/>
  <c r="L45" i="14"/>
  <c r="K45" i="14"/>
  <c r="O44" i="14"/>
  <c r="N44" i="14"/>
  <c r="M44" i="14"/>
  <c r="L44" i="14"/>
  <c r="P44" i="14" s="1"/>
  <c r="Q44" i="14" s="1"/>
  <c r="R44" i="14" s="1"/>
  <c r="K44" i="14"/>
  <c r="O43" i="14"/>
  <c r="N43" i="14"/>
  <c r="M43" i="14"/>
  <c r="L43" i="14"/>
  <c r="P43" i="14" s="1"/>
  <c r="Q43" i="14" s="1"/>
  <c r="R43" i="14" s="1"/>
  <c r="K43" i="14"/>
  <c r="R42" i="14"/>
  <c r="O42" i="14"/>
  <c r="N42" i="14"/>
  <c r="M42" i="14"/>
  <c r="L42" i="14"/>
  <c r="K42" i="14"/>
  <c r="P42" i="14" s="1"/>
  <c r="Q42" i="14" s="1"/>
  <c r="O41" i="14"/>
  <c r="N41" i="14"/>
  <c r="M41" i="14"/>
  <c r="L41" i="14"/>
  <c r="K41" i="14"/>
  <c r="O40" i="14"/>
  <c r="N40" i="14"/>
  <c r="M40" i="14"/>
  <c r="L40" i="14"/>
  <c r="P40" i="14" s="1"/>
  <c r="Q40" i="14" s="1"/>
  <c r="R40" i="14" s="1"/>
  <c r="K40" i="14"/>
  <c r="O39" i="14"/>
  <c r="N39" i="14"/>
  <c r="M39" i="14"/>
  <c r="L39" i="14"/>
  <c r="P39" i="14" s="1"/>
  <c r="Q39" i="14" s="1"/>
  <c r="R39" i="14" s="1"/>
  <c r="T39" i="14" s="1"/>
  <c r="U39" i="14" s="1"/>
  <c r="K39" i="14"/>
  <c r="O38" i="14"/>
  <c r="N38" i="14"/>
  <c r="M38" i="14"/>
  <c r="L38" i="14"/>
  <c r="K38" i="14"/>
  <c r="P38" i="14" s="1"/>
  <c r="Q38" i="14" s="1"/>
  <c r="R38" i="14" s="1"/>
  <c r="S38" i="14" s="1"/>
  <c r="O37" i="14"/>
  <c r="N37" i="14"/>
  <c r="M37" i="14"/>
  <c r="L37" i="14"/>
  <c r="K37" i="14"/>
  <c r="O36" i="14"/>
  <c r="N36" i="14"/>
  <c r="M36" i="14"/>
  <c r="L36" i="14"/>
  <c r="K36" i="14"/>
  <c r="O35" i="14"/>
  <c r="N35" i="14"/>
  <c r="M35" i="14"/>
  <c r="L35" i="14"/>
  <c r="K35" i="14"/>
  <c r="O34" i="14"/>
  <c r="N34" i="14"/>
  <c r="M34" i="14"/>
  <c r="L34" i="14"/>
  <c r="K34" i="14"/>
  <c r="P34" i="14" s="1"/>
  <c r="Q34" i="14" s="1"/>
  <c r="R34" i="14" s="1"/>
  <c r="O33" i="14"/>
  <c r="N33" i="14"/>
  <c r="M33" i="14"/>
  <c r="L33" i="14"/>
  <c r="K33" i="14"/>
  <c r="O32" i="14"/>
  <c r="N32" i="14"/>
  <c r="M32" i="14"/>
  <c r="L32" i="14"/>
  <c r="K32" i="14"/>
  <c r="O31" i="14"/>
  <c r="N31" i="14"/>
  <c r="M31" i="14"/>
  <c r="L31" i="14"/>
  <c r="K31" i="14"/>
  <c r="O30" i="14"/>
  <c r="N30" i="14"/>
  <c r="M30" i="14"/>
  <c r="L30" i="14"/>
  <c r="K30" i="14"/>
  <c r="P30" i="14" s="1"/>
  <c r="Q30" i="14" s="1"/>
  <c r="R30" i="14" s="1"/>
  <c r="S30" i="14" s="1"/>
  <c r="O29" i="14"/>
  <c r="N29" i="14"/>
  <c r="M29" i="14"/>
  <c r="L29" i="14"/>
  <c r="K29" i="14"/>
  <c r="O28" i="14"/>
  <c r="N28" i="14"/>
  <c r="M28" i="14"/>
  <c r="L28" i="14"/>
  <c r="K28" i="14"/>
  <c r="O27" i="14"/>
  <c r="N27" i="14"/>
  <c r="M27" i="14"/>
  <c r="L27" i="14"/>
  <c r="K27" i="14"/>
  <c r="P27" i="14" s="1"/>
  <c r="Q27" i="14" s="1"/>
  <c r="R27" i="14" s="1"/>
  <c r="O26" i="14"/>
  <c r="N26" i="14"/>
  <c r="M26" i="14"/>
  <c r="L26" i="14"/>
  <c r="K26" i="14"/>
  <c r="O25" i="14"/>
  <c r="N25" i="14"/>
  <c r="M25" i="14"/>
  <c r="L25" i="14"/>
  <c r="K25" i="14"/>
  <c r="O24" i="14"/>
  <c r="N24" i="14"/>
  <c r="M24" i="14"/>
  <c r="L24" i="14"/>
  <c r="K24" i="14"/>
  <c r="P24" i="14" s="1"/>
  <c r="Q24" i="14" s="1"/>
  <c r="R24" i="14" s="1"/>
  <c r="S24" i="14" s="1"/>
  <c r="O23" i="14"/>
  <c r="N23" i="14"/>
  <c r="M23" i="14"/>
  <c r="L23" i="14"/>
  <c r="K23" i="14"/>
  <c r="AG22" i="14"/>
  <c r="AF22" i="14"/>
  <c r="AE22" i="14"/>
  <c r="AD22" i="14"/>
  <c r="AC22" i="14"/>
  <c r="AB22" i="14"/>
  <c r="AA22" i="14"/>
  <c r="Z22" i="14"/>
  <c r="Y22" i="14"/>
  <c r="X22" i="14"/>
  <c r="O22" i="14"/>
  <c r="N22" i="14"/>
  <c r="M22" i="14"/>
  <c r="L22" i="14"/>
  <c r="P22" i="14" s="1"/>
  <c r="Q22" i="14" s="1"/>
  <c r="R22" i="14" s="1"/>
  <c r="K22" i="14"/>
  <c r="AG21" i="14"/>
  <c r="AF21" i="14"/>
  <c r="AE21" i="14"/>
  <c r="AD21" i="14"/>
  <c r="AC21" i="14"/>
  <c r="AB21" i="14"/>
  <c r="AA21" i="14"/>
  <c r="Z21" i="14"/>
  <c r="Y21" i="14"/>
  <c r="X21" i="14"/>
  <c r="O21" i="14"/>
  <c r="N21" i="14"/>
  <c r="M21" i="14"/>
  <c r="L21" i="14"/>
  <c r="K21" i="14"/>
  <c r="AG20" i="14"/>
  <c r="AF20" i="14"/>
  <c r="AE20" i="14"/>
  <c r="AD20" i="14"/>
  <c r="AC20" i="14"/>
  <c r="AB20" i="14"/>
  <c r="AA20" i="14"/>
  <c r="Z20" i="14"/>
  <c r="Y20" i="14"/>
  <c r="X20" i="14"/>
  <c r="O20" i="14"/>
  <c r="N20" i="14"/>
  <c r="P20" i="14" s="1"/>
  <c r="Q20" i="14" s="1"/>
  <c r="R20" i="14" s="1"/>
  <c r="M20" i="14"/>
  <c r="L20" i="14"/>
  <c r="K20" i="14"/>
  <c r="O19" i="14"/>
  <c r="N19" i="14"/>
  <c r="M19" i="14"/>
  <c r="L19" i="14"/>
  <c r="K19" i="14"/>
  <c r="P19" i="14" s="1"/>
  <c r="Q19" i="14" s="1"/>
  <c r="R19" i="14" s="1"/>
  <c r="O18" i="14"/>
  <c r="N18" i="14"/>
  <c r="M18" i="14"/>
  <c r="L18" i="14"/>
  <c r="P18" i="14" s="1"/>
  <c r="Q18" i="14" s="1"/>
  <c r="R18" i="14" s="1"/>
  <c r="K18" i="14"/>
  <c r="O17" i="14"/>
  <c r="N17" i="14"/>
  <c r="M17" i="14"/>
  <c r="L17" i="14"/>
  <c r="K17" i="14"/>
  <c r="O16" i="14"/>
  <c r="N16" i="14"/>
  <c r="P16" i="14" s="1"/>
  <c r="Q16" i="14" s="1"/>
  <c r="R16" i="14" s="1"/>
  <c r="M16" i="14"/>
  <c r="L16" i="14"/>
  <c r="K16" i="14"/>
  <c r="O15" i="14"/>
  <c r="N15" i="14"/>
  <c r="M15" i="14"/>
  <c r="L15" i="14"/>
  <c r="K15" i="14"/>
  <c r="P15" i="14" s="1"/>
  <c r="Q15" i="14" s="1"/>
  <c r="R15" i="14" s="1"/>
  <c r="O14" i="14"/>
  <c r="N14" i="14"/>
  <c r="M14" i="14"/>
  <c r="L14" i="14"/>
  <c r="K14" i="14"/>
  <c r="O13" i="14"/>
  <c r="N13" i="14"/>
  <c r="M13" i="14"/>
  <c r="L13" i="14"/>
  <c r="K13" i="14"/>
  <c r="O12" i="14"/>
  <c r="N12" i="14"/>
  <c r="M12" i="14"/>
  <c r="L12" i="14"/>
  <c r="K12" i="14"/>
  <c r="O11" i="14"/>
  <c r="N11" i="14"/>
  <c r="M11" i="14"/>
  <c r="L11" i="14"/>
  <c r="K11" i="14"/>
  <c r="O10" i="14"/>
  <c r="N10" i="14"/>
  <c r="M10" i="14"/>
  <c r="L10" i="14"/>
  <c r="K10" i="14"/>
  <c r="O9" i="14"/>
  <c r="N9" i="14"/>
  <c r="M9" i="14"/>
  <c r="L9" i="14"/>
  <c r="K9" i="14"/>
  <c r="O8" i="14"/>
  <c r="N8" i="14"/>
  <c r="M8" i="14"/>
  <c r="L8" i="14"/>
  <c r="K8" i="14"/>
  <c r="O7" i="14"/>
  <c r="N7" i="14"/>
  <c r="M7" i="14"/>
  <c r="L7" i="14"/>
  <c r="K7" i="14"/>
  <c r="O6" i="14"/>
  <c r="N6" i="14"/>
  <c r="M6" i="14"/>
  <c r="L6" i="14"/>
  <c r="K6" i="14"/>
  <c r="O5" i="14"/>
  <c r="N5" i="14"/>
  <c r="M5" i="14"/>
  <c r="L5" i="14"/>
  <c r="K5" i="14"/>
  <c r="O4" i="14"/>
  <c r="N4" i="14"/>
  <c r="M4" i="14"/>
  <c r="L4" i="14"/>
  <c r="K4" i="14"/>
  <c r="P4" i="14" s="1"/>
  <c r="Q4" i="14" s="1"/>
  <c r="R4" i="14" s="1"/>
  <c r="O3" i="14"/>
  <c r="N3" i="14"/>
  <c r="M3" i="14"/>
  <c r="L3" i="14"/>
  <c r="K3" i="14"/>
  <c r="O2" i="14"/>
  <c r="N2" i="14"/>
  <c r="M2" i="14"/>
  <c r="L2" i="14"/>
  <c r="K2" i="14"/>
  <c r="S36" i="13"/>
  <c r="R36" i="13"/>
  <c r="Q36" i="13"/>
  <c r="P36" i="13"/>
  <c r="O36" i="13"/>
  <c r="N36" i="13"/>
  <c r="M36" i="13"/>
  <c r="L36" i="13"/>
  <c r="K36" i="13"/>
  <c r="S35" i="13"/>
  <c r="R35" i="13"/>
  <c r="Q35" i="13"/>
  <c r="P35" i="13"/>
  <c r="O35" i="13"/>
  <c r="N35" i="13"/>
  <c r="M35" i="13"/>
  <c r="L35" i="13"/>
  <c r="K35" i="13"/>
  <c r="S34" i="13"/>
  <c r="R34" i="13"/>
  <c r="Q34" i="13"/>
  <c r="P34" i="13"/>
  <c r="O34" i="13"/>
  <c r="N34" i="13"/>
  <c r="M34" i="13"/>
  <c r="L34" i="13"/>
  <c r="K34" i="13"/>
  <c r="S33" i="13"/>
  <c r="R33" i="13"/>
  <c r="Q33" i="13"/>
  <c r="P33" i="13"/>
  <c r="O33" i="13"/>
  <c r="N33" i="13"/>
  <c r="M33" i="13"/>
  <c r="L33" i="13"/>
  <c r="K33" i="13"/>
  <c r="S32" i="13"/>
  <c r="R32" i="13"/>
  <c r="Q32" i="13"/>
  <c r="P32" i="13"/>
  <c r="O32" i="13"/>
  <c r="N32" i="13"/>
  <c r="M32" i="13"/>
  <c r="L32" i="13"/>
  <c r="K32" i="13"/>
  <c r="S31" i="13"/>
  <c r="R31" i="13"/>
  <c r="Q31" i="13"/>
  <c r="P31" i="13"/>
  <c r="O31" i="13"/>
  <c r="N31" i="13"/>
  <c r="M31" i="13"/>
  <c r="L31" i="13"/>
  <c r="K31" i="13"/>
  <c r="S30" i="13"/>
  <c r="R30" i="13"/>
  <c r="Q30" i="13"/>
  <c r="P30" i="13"/>
  <c r="O30" i="13"/>
  <c r="N30" i="13"/>
  <c r="M30" i="13"/>
  <c r="L30" i="13"/>
  <c r="K30" i="13"/>
  <c r="S29" i="13"/>
  <c r="R29" i="13"/>
  <c r="Q29" i="13"/>
  <c r="P29" i="13"/>
  <c r="O29" i="13"/>
  <c r="N29" i="13"/>
  <c r="M29" i="13"/>
  <c r="L29" i="13"/>
  <c r="K29" i="13"/>
  <c r="S28" i="13"/>
  <c r="R28" i="13"/>
  <c r="Q28" i="13"/>
  <c r="P28" i="13"/>
  <c r="O28" i="13"/>
  <c r="N28" i="13"/>
  <c r="M28" i="13"/>
  <c r="L28" i="13"/>
  <c r="K28" i="13"/>
  <c r="S27" i="13"/>
  <c r="R27" i="13"/>
  <c r="Q27" i="13"/>
  <c r="P27" i="13"/>
  <c r="O27" i="13"/>
  <c r="N27" i="13"/>
  <c r="M27" i="13"/>
  <c r="L27" i="13"/>
  <c r="K27" i="13"/>
  <c r="S26" i="13"/>
  <c r="R26" i="13"/>
  <c r="Q26" i="13"/>
  <c r="P26" i="13"/>
  <c r="O26" i="13"/>
  <c r="N26" i="13"/>
  <c r="M26" i="13"/>
  <c r="L26" i="13"/>
  <c r="K26" i="13"/>
  <c r="S25" i="13"/>
  <c r="R25" i="13"/>
  <c r="Q25" i="13"/>
  <c r="P25" i="13"/>
  <c r="O25" i="13"/>
  <c r="N25" i="13"/>
  <c r="M25" i="13"/>
  <c r="L25" i="13"/>
  <c r="K25" i="13"/>
  <c r="S24" i="13"/>
  <c r="R24" i="13"/>
  <c r="Q24" i="13"/>
  <c r="P24" i="13"/>
  <c r="O24" i="13"/>
  <c r="N24" i="13"/>
  <c r="M24" i="13"/>
  <c r="L24" i="13"/>
  <c r="K24" i="13"/>
  <c r="S23" i="13"/>
  <c r="R23" i="13"/>
  <c r="Q23" i="13"/>
  <c r="P23" i="13"/>
  <c r="O23" i="13"/>
  <c r="N23" i="13"/>
  <c r="M23" i="13"/>
  <c r="L23" i="13"/>
  <c r="K23" i="13"/>
  <c r="AK22" i="13"/>
  <c r="AJ22" i="13"/>
  <c r="AI22" i="13"/>
  <c r="AH22" i="13"/>
  <c r="AG22" i="13"/>
  <c r="AF22" i="13"/>
  <c r="AE22" i="13"/>
  <c r="AD22" i="13"/>
  <c r="AC22" i="13"/>
  <c r="AB22" i="13"/>
  <c r="S22" i="13"/>
  <c r="R22" i="13"/>
  <c r="Q22" i="13"/>
  <c r="P22" i="13"/>
  <c r="O22" i="13"/>
  <c r="N22" i="13"/>
  <c r="M22" i="13"/>
  <c r="L22" i="13"/>
  <c r="K22" i="13"/>
  <c r="AK21" i="13"/>
  <c r="AJ21" i="13"/>
  <c r="AI21" i="13"/>
  <c r="AH21" i="13"/>
  <c r="AG21" i="13"/>
  <c r="AF21" i="13"/>
  <c r="AE21" i="13"/>
  <c r="AD21" i="13"/>
  <c r="AC21" i="13"/>
  <c r="AB21" i="13"/>
  <c r="S21" i="13"/>
  <c r="R21" i="13"/>
  <c r="Q21" i="13"/>
  <c r="P21" i="13"/>
  <c r="O21" i="13"/>
  <c r="N21" i="13"/>
  <c r="M21" i="13"/>
  <c r="L21" i="13"/>
  <c r="K21" i="13"/>
  <c r="AK20" i="13"/>
  <c r="AJ20" i="13"/>
  <c r="AI20" i="13"/>
  <c r="AH20" i="13"/>
  <c r="AG20" i="13"/>
  <c r="AF20" i="13"/>
  <c r="AE20" i="13"/>
  <c r="AD20" i="13"/>
  <c r="AC20" i="13"/>
  <c r="AB20" i="13"/>
  <c r="S20" i="13"/>
  <c r="R20" i="13"/>
  <c r="Q20" i="13"/>
  <c r="P20" i="13"/>
  <c r="O20" i="13"/>
  <c r="N20" i="13"/>
  <c r="M20" i="13"/>
  <c r="L20" i="13"/>
  <c r="K20" i="13"/>
  <c r="S19" i="13"/>
  <c r="R19" i="13"/>
  <c r="Q19" i="13"/>
  <c r="P19" i="13"/>
  <c r="O19" i="13"/>
  <c r="N19" i="13"/>
  <c r="M19" i="13"/>
  <c r="L19" i="13"/>
  <c r="K19" i="13"/>
  <c r="S18" i="13"/>
  <c r="R18" i="13"/>
  <c r="Q18" i="13"/>
  <c r="P18" i="13"/>
  <c r="O18" i="13"/>
  <c r="N18" i="13"/>
  <c r="M18" i="13"/>
  <c r="L18" i="13"/>
  <c r="K18" i="13"/>
  <c r="S17" i="13"/>
  <c r="R17" i="13"/>
  <c r="Q17" i="13"/>
  <c r="P17" i="13"/>
  <c r="O17" i="13"/>
  <c r="N17" i="13"/>
  <c r="M17" i="13"/>
  <c r="L17" i="13"/>
  <c r="K17" i="13"/>
  <c r="S16" i="13"/>
  <c r="R16" i="13"/>
  <c r="Q16" i="13"/>
  <c r="P16" i="13"/>
  <c r="O16" i="13"/>
  <c r="N16" i="13"/>
  <c r="M16" i="13"/>
  <c r="L16" i="13"/>
  <c r="K16" i="13"/>
  <c r="S15" i="13"/>
  <c r="R15" i="13"/>
  <c r="Q15" i="13"/>
  <c r="P15" i="13"/>
  <c r="O15" i="13"/>
  <c r="N15" i="13"/>
  <c r="M15" i="13"/>
  <c r="L15" i="13"/>
  <c r="K15" i="13"/>
  <c r="S14" i="13"/>
  <c r="R14" i="13"/>
  <c r="Q14" i="13"/>
  <c r="P14" i="13"/>
  <c r="O14" i="13"/>
  <c r="N14" i="13"/>
  <c r="M14" i="13"/>
  <c r="L14" i="13"/>
  <c r="K14" i="13"/>
  <c r="S13" i="13"/>
  <c r="R13" i="13"/>
  <c r="Q13" i="13"/>
  <c r="P13" i="13"/>
  <c r="O13" i="13"/>
  <c r="N13" i="13"/>
  <c r="M13" i="13"/>
  <c r="L13" i="13"/>
  <c r="K13" i="13"/>
  <c r="S12" i="13"/>
  <c r="R12" i="13"/>
  <c r="Q12" i="13"/>
  <c r="P12" i="13"/>
  <c r="O12" i="13"/>
  <c r="N12" i="13"/>
  <c r="M12" i="13"/>
  <c r="L12" i="13"/>
  <c r="K12" i="13"/>
  <c r="S11" i="13"/>
  <c r="R11" i="13"/>
  <c r="Q11" i="13"/>
  <c r="P11" i="13"/>
  <c r="O11" i="13"/>
  <c r="N11" i="13"/>
  <c r="M11" i="13"/>
  <c r="L11" i="13"/>
  <c r="K11" i="13"/>
  <c r="S10" i="13"/>
  <c r="R10" i="13"/>
  <c r="Q10" i="13"/>
  <c r="P10" i="13"/>
  <c r="O10" i="13"/>
  <c r="N10" i="13"/>
  <c r="M10" i="13"/>
  <c r="L10" i="13"/>
  <c r="K10" i="13"/>
  <c r="S9" i="13"/>
  <c r="R9" i="13"/>
  <c r="Q9" i="13"/>
  <c r="P9" i="13"/>
  <c r="O9" i="13"/>
  <c r="N9" i="13"/>
  <c r="M9" i="13"/>
  <c r="L9" i="13"/>
  <c r="K9" i="13"/>
  <c r="S8" i="13"/>
  <c r="R8" i="13"/>
  <c r="Q8" i="13"/>
  <c r="P8" i="13"/>
  <c r="O8" i="13"/>
  <c r="N8" i="13"/>
  <c r="M8" i="13"/>
  <c r="L8" i="13"/>
  <c r="K8" i="13"/>
  <c r="S7" i="13"/>
  <c r="R7" i="13"/>
  <c r="Q7" i="13"/>
  <c r="P7" i="13"/>
  <c r="O7" i="13"/>
  <c r="N7" i="13"/>
  <c r="M7" i="13"/>
  <c r="L7" i="13"/>
  <c r="K7" i="13"/>
  <c r="S6" i="13"/>
  <c r="R6" i="13"/>
  <c r="Q6" i="13"/>
  <c r="P6" i="13"/>
  <c r="O6" i="13"/>
  <c r="N6" i="13"/>
  <c r="M6" i="13"/>
  <c r="L6" i="13"/>
  <c r="K6" i="13"/>
  <c r="S5" i="13"/>
  <c r="R5" i="13"/>
  <c r="Q5" i="13"/>
  <c r="P5" i="13"/>
  <c r="O5" i="13"/>
  <c r="N5" i="13"/>
  <c r="M5" i="13"/>
  <c r="L5" i="13"/>
  <c r="K5" i="13"/>
  <c r="S4" i="13"/>
  <c r="R4" i="13"/>
  <c r="Q4" i="13"/>
  <c r="P4" i="13"/>
  <c r="O4" i="13"/>
  <c r="N4" i="13"/>
  <c r="M4" i="13"/>
  <c r="L4" i="13"/>
  <c r="K4" i="13"/>
  <c r="S3" i="13"/>
  <c r="R3" i="13"/>
  <c r="Q3" i="13"/>
  <c r="P3" i="13"/>
  <c r="O3" i="13"/>
  <c r="N3" i="13"/>
  <c r="M3" i="13"/>
  <c r="L3" i="13"/>
  <c r="K3" i="13"/>
  <c r="S2" i="13"/>
  <c r="R2" i="13"/>
  <c r="Q2" i="13"/>
  <c r="P2" i="13"/>
  <c r="O2" i="13"/>
  <c r="N2" i="13"/>
  <c r="M2" i="13"/>
  <c r="L2" i="13"/>
  <c r="K2" i="13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Q3" i="11"/>
  <c r="R3" i="11"/>
  <c r="S3" i="11"/>
  <c r="Q4" i="11"/>
  <c r="R4" i="11"/>
  <c r="S4" i="11"/>
  <c r="Q5" i="11"/>
  <c r="R5" i="11"/>
  <c r="S5" i="11"/>
  <c r="Q6" i="11"/>
  <c r="R6" i="11"/>
  <c r="S6" i="11"/>
  <c r="Q7" i="11"/>
  <c r="R7" i="11"/>
  <c r="S7" i="11"/>
  <c r="Q8" i="11"/>
  <c r="R8" i="11"/>
  <c r="S8" i="11"/>
  <c r="Q9" i="11"/>
  <c r="R9" i="11"/>
  <c r="S9" i="11"/>
  <c r="Q10" i="11"/>
  <c r="R10" i="11"/>
  <c r="S10" i="11"/>
  <c r="Q11" i="11"/>
  <c r="R11" i="11"/>
  <c r="S11" i="11"/>
  <c r="Q12" i="11"/>
  <c r="R12" i="11"/>
  <c r="S12" i="11"/>
  <c r="Q13" i="11"/>
  <c r="R13" i="11"/>
  <c r="S13" i="11"/>
  <c r="Q14" i="11"/>
  <c r="R14" i="11"/>
  <c r="S14" i="11"/>
  <c r="Q15" i="11"/>
  <c r="R15" i="11"/>
  <c r="S15" i="11"/>
  <c r="Q16" i="11"/>
  <c r="R16" i="11"/>
  <c r="S16" i="11"/>
  <c r="Q17" i="11"/>
  <c r="R17" i="11"/>
  <c r="S17" i="11"/>
  <c r="Q18" i="11"/>
  <c r="R18" i="11"/>
  <c r="S18" i="11"/>
  <c r="Q19" i="11"/>
  <c r="R19" i="11"/>
  <c r="S19" i="11"/>
  <c r="Q20" i="11"/>
  <c r="R20" i="11"/>
  <c r="S20" i="11"/>
  <c r="Q21" i="11"/>
  <c r="R21" i="11"/>
  <c r="S21" i="11"/>
  <c r="Q22" i="11"/>
  <c r="R22" i="11"/>
  <c r="S22" i="11"/>
  <c r="Q23" i="11"/>
  <c r="R23" i="11"/>
  <c r="S23" i="11"/>
  <c r="Q24" i="11"/>
  <c r="R24" i="11"/>
  <c r="S24" i="11"/>
  <c r="Q25" i="11"/>
  <c r="R25" i="11"/>
  <c r="S25" i="11"/>
  <c r="Q26" i="11"/>
  <c r="R26" i="11"/>
  <c r="S26" i="11"/>
  <c r="Q27" i="11"/>
  <c r="R27" i="11"/>
  <c r="S27" i="11"/>
  <c r="Q28" i="11"/>
  <c r="R28" i="11"/>
  <c r="S28" i="11"/>
  <c r="Q29" i="11"/>
  <c r="R29" i="11"/>
  <c r="S29" i="11"/>
  <c r="Q30" i="11"/>
  <c r="R30" i="11"/>
  <c r="S30" i="11"/>
  <c r="Q31" i="11"/>
  <c r="R31" i="11"/>
  <c r="S31" i="11"/>
  <c r="Q32" i="11"/>
  <c r="R32" i="11"/>
  <c r="S32" i="11"/>
  <c r="Q33" i="11"/>
  <c r="R33" i="11"/>
  <c r="S33" i="11"/>
  <c r="Q34" i="11"/>
  <c r="R34" i="11"/>
  <c r="S34" i="11"/>
  <c r="Q35" i="11"/>
  <c r="R35" i="11"/>
  <c r="S35" i="11"/>
  <c r="Q36" i="11"/>
  <c r="R36" i="11"/>
  <c r="S36" i="11"/>
  <c r="Q37" i="11"/>
  <c r="R37" i="11"/>
  <c r="S37" i="11"/>
  <c r="Q38" i="11"/>
  <c r="R38" i="11"/>
  <c r="S38" i="11"/>
  <c r="Q39" i="11"/>
  <c r="R39" i="11"/>
  <c r="S39" i="11"/>
  <c r="Q40" i="11"/>
  <c r="R40" i="11"/>
  <c r="S40" i="11"/>
  <c r="Q41" i="11"/>
  <c r="R41" i="11"/>
  <c r="S41" i="11"/>
  <c r="Q42" i="11"/>
  <c r="R42" i="11"/>
  <c r="S42" i="11"/>
  <c r="Q43" i="11"/>
  <c r="R43" i="11"/>
  <c r="S43" i="11"/>
  <c r="Q44" i="11"/>
  <c r="R44" i="11"/>
  <c r="S44" i="11"/>
  <c r="Q45" i="11"/>
  <c r="R45" i="11"/>
  <c r="S45" i="11"/>
  <c r="Q46" i="11"/>
  <c r="R46" i="11"/>
  <c r="S46" i="11"/>
  <c r="Q47" i="11"/>
  <c r="R47" i="11"/>
  <c r="S47" i="11"/>
  <c r="Q48" i="11"/>
  <c r="R48" i="11"/>
  <c r="S48" i="11"/>
  <c r="Q49" i="11"/>
  <c r="R49" i="11"/>
  <c r="S49" i="11"/>
  <c r="Q50" i="11"/>
  <c r="R50" i="11"/>
  <c r="S50" i="11"/>
  <c r="Q51" i="11"/>
  <c r="R51" i="11"/>
  <c r="S51" i="11"/>
  <c r="Q52" i="11"/>
  <c r="R52" i="11"/>
  <c r="S52" i="11"/>
  <c r="Q53" i="11"/>
  <c r="R53" i="11"/>
  <c r="S53" i="11"/>
  <c r="Q54" i="11"/>
  <c r="R54" i="11"/>
  <c r="S54" i="11"/>
  <c r="Q55" i="11"/>
  <c r="R55" i="11"/>
  <c r="S55" i="11"/>
  <c r="Q56" i="11"/>
  <c r="R56" i="11"/>
  <c r="S56" i="11"/>
  <c r="Q57" i="11"/>
  <c r="R57" i="11"/>
  <c r="S57" i="11"/>
  <c r="Q58" i="11"/>
  <c r="R58" i="11"/>
  <c r="S58" i="11"/>
  <c r="Q59" i="11"/>
  <c r="R59" i="11"/>
  <c r="S59" i="11"/>
  <c r="Q60" i="11"/>
  <c r="R60" i="11"/>
  <c r="S60" i="11"/>
  <c r="Q61" i="11"/>
  <c r="R61" i="11"/>
  <c r="S61" i="11"/>
  <c r="Q62" i="11"/>
  <c r="R62" i="11"/>
  <c r="S62" i="11"/>
  <c r="Q63" i="11"/>
  <c r="R63" i="11"/>
  <c r="S63" i="11"/>
  <c r="Q64" i="11"/>
  <c r="R64" i="11"/>
  <c r="S64" i="11"/>
  <c r="Q65" i="11"/>
  <c r="R65" i="11"/>
  <c r="S65" i="11"/>
  <c r="Q66" i="11"/>
  <c r="R66" i="11"/>
  <c r="S66" i="11"/>
  <c r="Q67" i="11"/>
  <c r="R67" i="11"/>
  <c r="S67" i="11"/>
  <c r="Q68" i="11"/>
  <c r="R68" i="11"/>
  <c r="S68" i="11"/>
  <c r="Q69" i="11"/>
  <c r="R69" i="11"/>
  <c r="S69" i="11"/>
  <c r="Q70" i="11"/>
  <c r="R70" i="11"/>
  <c r="S70" i="11"/>
  <c r="Q71" i="11"/>
  <c r="R71" i="11"/>
  <c r="S71" i="11"/>
  <c r="Q72" i="11"/>
  <c r="R72" i="11"/>
  <c r="S72" i="11"/>
  <c r="Q73" i="11"/>
  <c r="R73" i="11"/>
  <c r="S73" i="11"/>
  <c r="Q74" i="11"/>
  <c r="R74" i="11"/>
  <c r="S74" i="11"/>
  <c r="Q75" i="11"/>
  <c r="R75" i="11"/>
  <c r="S75" i="11"/>
  <c r="Q76" i="11"/>
  <c r="R76" i="11"/>
  <c r="S76" i="11"/>
  <c r="Q77" i="11"/>
  <c r="R77" i="11"/>
  <c r="S77" i="11"/>
  <c r="Q78" i="11"/>
  <c r="R78" i="11"/>
  <c r="S78" i="11"/>
  <c r="Q79" i="11"/>
  <c r="R79" i="11"/>
  <c r="S79" i="11"/>
  <c r="Q80" i="11"/>
  <c r="R80" i="11"/>
  <c r="S80" i="11"/>
  <c r="Q81" i="11"/>
  <c r="R81" i="11"/>
  <c r="S81" i="11"/>
  <c r="Q82" i="11"/>
  <c r="R82" i="11"/>
  <c r="S8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2" i="11"/>
  <c r="Q2" i="11"/>
  <c r="R2" i="11"/>
  <c r="S2" i="11"/>
  <c r="O82" i="11"/>
  <c r="N82" i="11"/>
  <c r="M82" i="11"/>
  <c r="L82" i="11"/>
  <c r="K82" i="11"/>
  <c r="O81" i="11"/>
  <c r="N81" i="11"/>
  <c r="M81" i="11"/>
  <c r="L81" i="11"/>
  <c r="K81" i="11"/>
  <c r="O80" i="11"/>
  <c r="N80" i="11"/>
  <c r="M80" i="11"/>
  <c r="L80" i="11"/>
  <c r="K80" i="11"/>
  <c r="O79" i="11"/>
  <c r="N79" i="11"/>
  <c r="M79" i="11"/>
  <c r="L79" i="11"/>
  <c r="K79" i="11"/>
  <c r="O78" i="11"/>
  <c r="N78" i="11"/>
  <c r="M78" i="11"/>
  <c r="L78" i="11"/>
  <c r="K78" i="11"/>
  <c r="O77" i="11"/>
  <c r="N77" i="11"/>
  <c r="M77" i="11"/>
  <c r="L77" i="11"/>
  <c r="K77" i="11"/>
  <c r="O76" i="11"/>
  <c r="N76" i="11"/>
  <c r="M76" i="11"/>
  <c r="L76" i="11"/>
  <c r="K76" i="11"/>
  <c r="O75" i="11"/>
  <c r="N75" i="11"/>
  <c r="M75" i="11"/>
  <c r="L75" i="11"/>
  <c r="K75" i="11"/>
  <c r="O74" i="11"/>
  <c r="N74" i="11"/>
  <c r="M74" i="11"/>
  <c r="L74" i="11"/>
  <c r="K74" i="11"/>
  <c r="O73" i="11"/>
  <c r="N73" i="11"/>
  <c r="M73" i="11"/>
  <c r="L73" i="11"/>
  <c r="K73" i="11"/>
  <c r="O72" i="11"/>
  <c r="N72" i="11"/>
  <c r="M72" i="11"/>
  <c r="L72" i="11"/>
  <c r="K72" i="11"/>
  <c r="O71" i="11"/>
  <c r="N71" i="11"/>
  <c r="M71" i="11"/>
  <c r="L71" i="11"/>
  <c r="K71" i="11"/>
  <c r="O70" i="11"/>
  <c r="N70" i="11"/>
  <c r="M70" i="11"/>
  <c r="L70" i="11"/>
  <c r="K70" i="11"/>
  <c r="O69" i="11"/>
  <c r="N69" i="11"/>
  <c r="M69" i="11"/>
  <c r="L69" i="11"/>
  <c r="K69" i="11"/>
  <c r="O68" i="11"/>
  <c r="N68" i="11"/>
  <c r="M68" i="11"/>
  <c r="L68" i="11"/>
  <c r="K68" i="11"/>
  <c r="O67" i="11"/>
  <c r="N67" i="11"/>
  <c r="M67" i="11"/>
  <c r="L67" i="11"/>
  <c r="K67" i="11"/>
  <c r="O66" i="11"/>
  <c r="N66" i="11"/>
  <c r="M66" i="11"/>
  <c r="L66" i="11"/>
  <c r="K66" i="11"/>
  <c r="O65" i="11"/>
  <c r="N65" i="11"/>
  <c r="M65" i="11"/>
  <c r="L65" i="11"/>
  <c r="K65" i="11"/>
  <c r="O64" i="11"/>
  <c r="N64" i="11"/>
  <c r="M64" i="11"/>
  <c r="L64" i="11"/>
  <c r="K64" i="11"/>
  <c r="O63" i="11"/>
  <c r="N63" i="11"/>
  <c r="M63" i="11"/>
  <c r="L63" i="11"/>
  <c r="K63" i="11"/>
  <c r="O62" i="11"/>
  <c r="N62" i="11"/>
  <c r="M62" i="11"/>
  <c r="L62" i="11"/>
  <c r="K62" i="11"/>
  <c r="O61" i="11"/>
  <c r="N61" i="11"/>
  <c r="M61" i="11"/>
  <c r="L61" i="11"/>
  <c r="K61" i="11"/>
  <c r="O60" i="11"/>
  <c r="N60" i="11"/>
  <c r="M60" i="11"/>
  <c r="L60" i="11"/>
  <c r="K60" i="11"/>
  <c r="O59" i="11"/>
  <c r="N59" i="11"/>
  <c r="M59" i="11"/>
  <c r="L59" i="11"/>
  <c r="K59" i="11"/>
  <c r="O58" i="11"/>
  <c r="N58" i="11"/>
  <c r="M58" i="11"/>
  <c r="L58" i="11"/>
  <c r="K58" i="11"/>
  <c r="O57" i="11"/>
  <c r="N57" i="11"/>
  <c r="M57" i="11"/>
  <c r="L57" i="11"/>
  <c r="K57" i="11"/>
  <c r="O56" i="11"/>
  <c r="N56" i="11"/>
  <c r="M56" i="11"/>
  <c r="L56" i="11"/>
  <c r="K56" i="11"/>
  <c r="O55" i="11"/>
  <c r="N55" i="11"/>
  <c r="M55" i="11"/>
  <c r="L55" i="11"/>
  <c r="K55" i="11"/>
  <c r="O54" i="11"/>
  <c r="N54" i="11"/>
  <c r="M54" i="11"/>
  <c r="L54" i="11"/>
  <c r="K54" i="11"/>
  <c r="O53" i="11"/>
  <c r="N53" i="11"/>
  <c r="M53" i="11"/>
  <c r="L53" i="11"/>
  <c r="K53" i="11"/>
  <c r="O52" i="11"/>
  <c r="N52" i="11"/>
  <c r="M52" i="11"/>
  <c r="L52" i="11"/>
  <c r="K52" i="11"/>
  <c r="O51" i="11"/>
  <c r="N51" i="11"/>
  <c r="M51" i="11"/>
  <c r="L51" i="11"/>
  <c r="K51" i="11"/>
  <c r="U51" i="11" s="1"/>
  <c r="V51" i="11" s="1"/>
  <c r="O50" i="11"/>
  <c r="N50" i="11"/>
  <c r="M50" i="11"/>
  <c r="L50" i="11"/>
  <c r="K50" i="11"/>
  <c r="O49" i="11"/>
  <c r="N49" i="11"/>
  <c r="M49" i="11"/>
  <c r="L49" i="11"/>
  <c r="K49" i="11"/>
  <c r="O48" i="11"/>
  <c r="N48" i="11"/>
  <c r="M48" i="11"/>
  <c r="L48" i="11"/>
  <c r="K48" i="11"/>
  <c r="O47" i="11"/>
  <c r="N47" i="11"/>
  <c r="M47" i="11"/>
  <c r="L47" i="11"/>
  <c r="K47" i="11"/>
  <c r="O46" i="11"/>
  <c r="N46" i="11"/>
  <c r="M46" i="11"/>
  <c r="L46" i="11"/>
  <c r="K46" i="11"/>
  <c r="O45" i="11"/>
  <c r="N45" i="11"/>
  <c r="M45" i="11"/>
  <c r="L45" i="11"/>
  <c r="K45" i="11"/>
  <c r="O44" i="11"/>
  <c r="N44" i="11"/>
  <c r="M44" i="11"/>
  <c r="L44" i="11"/>
  <c r="K44" i="11"/>
  <c r="O43" i="11"/>
  <c r="N43" i="11"/>
  <c r="M43" i="11"/>
  <c r="L43" i="11"/>
  <c r="K43" i="11"/>
  <c r="O42" i="11"/>
  <c r="N42" i="11"/>
  <c r="M42" i="11"/>
  <c r="L42" i="11"/>
  <c r="K42" i="11"/>
  <c r="O41" i="11"/>
  <c r="N41" i="11"/>
  <c r="M41" i="11"/>
  <c r="L41" i="11"/>
  <c r="K41" i="11"/>
  <c r="O40" i="11"/>
  <c r="N40" i="11"/>
  <c r="M40" i="11"/>
  <c r="L40" i="11"/>
  <c r="K40" i="11"/>
  <c r="O39" i="11"/>
  <c r="N39" i="11"/>
  <c r="M39" i="11"/>
  <c r="L39" i="11"/>
  <c r="K39" i="11"/>
  <c r="O38" i="11"/>
  <c r="N38" i="11"/>
  <c r="M38" i="11"/>
  <c r="L38" i="11"/>
  <c r="K38" i="11"/>
  <c r="O37" i="11"/>
  <c r="N37" i="11"/>
  <c r="M37" i="11"/>
  <c r="L37" i="11"/>
  <c r="K37" i="11"/>
  <c r="O36" i="11"/>
  <c r="N36" i="11"/>
  <c r="M36" i="11"/>
  <c r="L36" i="11"/>
  <c r="K36" i="11"/>
  <c r="O35" i="11"/>
  <c r="N35" i="11"/>
  <c r="M35" i="11"/>
  <c r="L35" i="11"/>
  <c r="K35" i="11"/>
  <c r="O34" i="11"/>
  <c r="N34" i="11"/>
  <c r="M34" i="11"/>
  <c r="L34" i="11"/>
  <c r="K34" i="11"/>
  <c r="O33" i="11"/>
  <c r="N33" i="11"/>
  <c r="M33" i="11"/>
  <c r="L33" i="11"/>
  <c r="K33" i="11"/>
  <c r="O32" i="11"/>
  <c r="N32" i="11"/>
  <c r="M32" i="11"/>
  <c r="L32" i="11"/>
  <c r="K32" i="11"/>
  <c r="O31" i="11"/>
  <c r="N31" i="11"/>
  <c r="M31" i="11"/>
  <c r="L31" i="11"/>
  <c r="K31" i="11"/>
  <c r="O30" i="11"/>
  <c r="N30" i="11"/>
  <c r="M30" i="11"/>
  <c r="L30" i="11"/>
  <c r="K30" i="11"/>
  <c r="O29" i="11"/>
  <c r="N29" i="11"/>
  <c r="M29" i="11"/>
  <c r="L29" i="11"/>
  <c r="K29" i="11"/>
  <c r="O28" i="11"/>
  <c r="N28" i="11"/>
  <c r="M28" i="11"/>
  <c r="L28" i="11"/>
  <c r="K28" i="11"/>
  <c r="O27" i="11"/>
  <c r="N27" i="11"/>
  <c r="M27" i="11"/>
  <c r="L27" i="11"/>
  <c r="K27" i="11"/>
  <c r="U27" i="11" s="1"/>
  <c r="V27" i="11" s="1"/>
  <c r="X27" i="11" s="1"/>
  <c r="Y27" i="11" s="1"/>
  <c r="O26" i="11"/>
  <c r="N26" i="11"/>
  <c r="M26" i="11"/>
  <c r="L26" i="11"/>
  <c r="K26" i="11"/>
  <c r="O25" i="11"/>
  <c r="N25" i="11"/>
  <c r="M25" i="11"/>
  <c r="L25" i="11"/>
  <c r="K25" i="11"/>
  <c r="O24" i="11"/>
  <c r="N24" i="11"/>
  <c r="M24" i="11"/>
  <c r="L24" i="11"/>
  <c r="K24" i="11"/>
  <c r="O23" i="11"/>
  <c r="N23" i="11"/>
  <c r="M23" i="11"/>
  <c r="L23" i="11"/>
  <c r="K23" i="11"/>
  <c r="AK22" i="11"/>
  <c r="AJ22" i="11"/>
  <c r="AI22" i="11"/>
  <c r="AH22" i="11"/>
  <c r="AG22" i="11"/>
  <c r="AF22" i="11"/>
  <c r="AE22" i="11"/>
  <c r="AD22" i="11"/>
  <c r="AC22" i="11"/>
  <c r="AB22" i="11"/>
  <c r="O22" i="11"/>
  <c r="N22" i="11"/>
  <c r="M22" i="11"/>
  <c r="L22" i="11"/>
  <c r="K22" i="11"/>
  <c r="AK21" i="11"/>
  <c r="AJ21" i="11"/>
  <c r="AI21" i="11"/>
  <c r="AH21" i="11"/>
  <c r="AG21" i="11"/>
  <c r="AF21" i="11"/>
  <c r="AE21" i="11"/>
  <c r="AD21" i="11"/>
  <c r="AC21" i="11"/>
  <c r="AB21" i="11"/>
  <c r="O21" i="11"/>
  <c r="N21" i="11"/>
  <c r="M21" i="11"/>
  <c r="L21" i="11"/>
  <c r="K21" i="11"/>
  <c r="AK20" i="11"/>
  <c r="AJ20" i="11"/>
  <c r="AI20" i="11"/>
  <c r="AH20" i="11"/>
  <c r="AG20" i="11"/>
  <c r="AF20" i="11"/>
  <c r="AE20" i="11"/>
  <c r="AD20" i="11"/>
  <c r="AC20" i="11"/>
  <c r="AB20" i="11"/>
  <c r="O20" i="11"/>
  <c r="N20" i="11"/>
  <c r="M20" i="11"/>
  <c r="L20" i="11"/>
  <c r="K20" i="11"/>
  <c r="O19" i="11"/>
  <c r="N19" i="11"/>
  <c r="M19" i="11"/>
  <c r="L19" i="11"/>
  <c r="K19" i="11"/>
  <c r="O18" i="11"/>
  <c r="N18" i="11"/>
  <c r="M18" i="11"/>
  <c r="L18" i="11"/>
  <c r="K18" i="11"/>
  <c r="O17" i="11"/>
  <c r="N17" i="11"/>
  <c r="M17" i="11"/>
  <c r="L17" i="11"/>
  <c r="K17" i="11"/>
  <c r="O16" i="11"/>
  <c r="N16" i="11"/>
  <c r="M16" i="11"/>
  <c r="L16" i="11"/>
  <c r="K16" i="11"/>
  <c r="O15" i="11"/>
  <c r="N15" i="11"/>
  <c r="M15" i="11"/>
  <c r="L15" i="11"/>
  <c r="K15" i="11"/>
  <c r="O14" i="11"/>
  <c r="N14" i="11"/>
  <c r="M14" i="11"/>
  <c r="L14" i="11"/>
  <c r="K14" i="11"/>
  <c r="O13" i="11"/>
  <c r="N13" i="11"/>
  <c r="M13" i="11"/>
  <c r="L13" i="11"/>
  <c r="K13" i="11"/>
  <c r="O12" i="11"/>
  <c r="N12" i="11"/>
  <c r="M12" i="11"/>
  <c r="L12" i="11"/>
  <c r="K12" i="11"/>
  <c r="O11" i="11"/>
  <c r="N11" i="11"/>
  <c r="M11" i="11"/>
  <c r="L11" i="11"/>
  <c r="K11" i="11"/>
  <c r="O10" i="11"/>
  <c r="N10" i="11"/>
  <c r="M10" i="11"/>
  <c r="L10" i="11"/>
  <c r="K10" i="11"/>
  <c r="O9" i="11"/>
  <c r="N9" i="11"/>
  <c r="M9" i="11"/>
  <c r="L9" i="11"/>
  <c r="K9" i="11"/>
  <c r="O8" i="11"/>
  <c r="N8" i="11"/>
  <c r="M8" i="11"/>
  <c r="L8" i="11"/>
  <c r="K8" i="11"/>
  <c r="O7" i="11"/>
  <c r="N7" i="11"/>
  <c r="M7" i="11"/>
  <c r="L7" i="11"/>
  <c r="K7" i="11"/>
  <c r="O6" i="11"/>
  <c r="N6" i="11"/>
  <c r="M6" i="11"/>
  <c r="L6" i="11"/>
  <c r="K6" i="11"/>
  <c r="O5" i="11"/>
  <c r="N5" i="11"/>
  <c r="M5" i="11"/>
  <c r="L5" i="11"/>
  <c r="K5" i="11"/>
  <c r="O4" i="11"/>
  <c r="N4" i="11"/>
  <c r="M4" i="11"/>
  <c r="L4" i="11"/>
  <c r="K4" i="11"/>
  <c r="O3" i="11"/>
  <c r="N3" i="11"/>
  <c r="M3" i="11"/>
  <c r="L3" i="11"/>
  <c r="K3" i="11"/>
  <c r="O2" i="11"/>
  <c r="N2" i="11"/>
  <c r="M2" i="11"/>
  <c r="L2" i="11"/>
  <c r="K2" i="11"/>
  <c r="X20" i="8"/>
  <c r="Y20" i="8"/>
  <c r="X21" i="8"/>
  <c r="Y21" i="8"/>
  <c r="X22" i="8"/>
  <c r="Y22" i="8"/>
  <c r="AA22" i="8"/>
  <c r="AB22" i="8"/>
  <c r="AC22" i="8"/>
  <c r="AD22" i="8"/>
  <c r="AE22" i="8"/>
  <c r="AF22" i="8"/>
  <c r="AG22" i="8"/>
  <c r="Z22" i="8"/>
  <c r="AA21" i="8"/>
  <c r="AB21" i="8"/>
  <c r="AC21" i="8"/>
  <c r="AD21" i="8"/>
  <c r="AE21" i="8"/>
  <c r="AF21" i="8"/>
  <c r="AG21" i="8"/>
  <c r="Z21" i="8"/>
  <c r="AA20" i="8"/>
  <c r="AB20" i="8"/>
  <c r="AC20" i="8"/>
  <c r="AD20" i="8"/>
  <c r="AE20" i="8"/>
  <c r="AF20" i="8"/>
  <c r="AG20" i="8"/>
  <c r="Z20" i="8"/>
  <c r="P10" i="3" l="1"/>
  <c r="U47" i="11"/>
  <c r="V47" i="11" s="1"/>
  <c r="X47" i="11" s="1"/>
  <c r="Y47" i="11" s="1"/>
  <c r="P5" i="14"/>
  <c r="Q5" i="14" s="1"/>
  <c r="R5" i="14" s="1"/>
  <c r="P8" i="14"/>
  <c r="Q8" i="14" s="1"/>
  <c r="R8" i="14" s="1"/>
  <c r="P11" i="14"/>
  <c r="Q11" i="14" s="1"/>
  <c r="R11" i="14" s="1"/>
  <c r="S11" i="14" s="1"/>
  <c r="P12" i="14"/>
  <c r="Q12" i="14" s="1"/>
  <c r="R12" i="14" s="1"/>
  <c r="T12" i="14" s="1"/>
  <c r="U12" i="14" s="1"/>
  <c r="P31" i="14"/>
  <c r="Q31" i="14" s="1"/>
  <c r="R31" i="14" s="1"/>
  <c r="T31" i="14" s="1"/>
  <c r="U31" i="14" s="1"/>
  <c r="P2" i="14"/>
  <c r="Q2" i="14" s="1"/>
  <c r="R2" i="14" s="1"/>
  <c r="P13" i="14"/>
  <c r="Q13" i="14" s="1"/>
  <c r="R13" i="14" s="1"/>
  <c r="P14" i="14"/>
  <c r="Q14" i="14" s="1"/>
  <c r="R14" i="14" s="1"/>
  <c r="S14" i="14" s="1"/>
  <c r="P17" i="14"/>
  <c r="Q17" i="14" s="1"/>
  <c r="R17" i="14" s="1"/>
  <c r="P23" i="14"/>
  <c r="Q23" i="14" s="1"/>
  <c r="R23" i="14" s="1"/>
  <c r="P25" i="14"/>
  <c r="Q25" i="14" s="1"/>
  <c r="R25" i="14" s="1"/>
  <c r="T25" i="14" s="1"/>
  <c r="U25" i="14" s="1"/>
  <c r="P35" i="14"/>
  <c r="Q35" i="14" s="1"/>
  <c r="R35" i="14" s="1"/>
  <c r="T35" i="14" s="1"/>
  <c r="U35" i="14" s="1"/>
  <c r="P3" i="14"/>
  <c r="Q3" i="14" s="1"/>
  <c r="R3" i="14" s="1"/>
  <c r="P6" i="14"/>
  <c r="Q6" i="14" s="1"/>
  <c r="R6" i="14" s="1"/>
  <c r="P7" i="14"/>
  <c r="Q7" i="14" s="1"/>
  <c r="R7" i="14" s="1"/>
  <c r="P9" i="14"/>
  <c r="Q9" i="14" s="1"/>
  <c r="R9" i="14" s="1"/>
  <c r="S9" i="14" s="1"/>
  <c r="P28" i="14"/>
  <c r="Q28" i="14" s="1"/>
  <c r="R28" i="14" s="1"/>
  <c r="P32" i="14"/>
  <c r="Q32" i="14" s="1"/>
  <c r="R32" i="14" s="1"/>
  <c r="T34" i="14"/>
  <c r="U34" i="14" s="1"/>
  <c r="S34" i="14"/>
  <c r="S44" i="14"/>
  <c r="T44" i="14"/>
  <c r="U44" i="14" s="1"/>
  <c r="T4" i="14"/>
  <c r="U4" i="14" s="1"/>
  <c r="S4" i="14"/>
  <c r="S5" i="14"/>
  <c r="T5" i="14"/>
  <c r="U5" i="14" s="1"/>
  <c r="T8" i="14"/>
  <c r="U8" i="14" s="1"/>
  <c r="S8" i="14"/>
  <c r="T59" i="14"/>
  <c r="U59" i="14" s="1"/>
  <c r="S59" i="14"/>
  <c r="S2" i="14"/>
  <c r="T2" i="14"/>
  <c r="U2" i="14" s="1"/>
  <c r="T13" i="14"/>
  <c r="U13" i="14" s="1"/>
  <c r="S13" i="14"/>
  <c r="T17" i="14"/>
  <c r="U17" i="14" s="1"/>
  <c r="S17" i="14"/>
  <c r="S35" i="14"/>
  <c r="S60" i="14"/>
  <c r="T60" i="14"/>
  <c r="U60" i="14" s="1"/>
  <c r="T15" i="14"/>
  <c r="U15" i="14" s="1"/>
  <c r="S15" i="14"/>
  <c r="S16" i="14"/>
  <c r="T16" i="14"/>
  <c r="U16" i="14" s="1"/>
  <c r="S18" i="14"/>
  <c r="T18" i="14"/>
  <c r="U18" i="14" s="1"/>
  <c r="T19" i="14"/>
  <c r="U19" i="14" s="1"/>
  <c r="S19" i="14"/>
  <c r="S20" i="14"/>
  <c r="T20" i="14"/>
  <c r="U20" i="14" s="1"/>
  <c r="S22" i="14"/>
  <c r="T22" i="14"/>
  <c r="U22" i="14" s="1"/>
  <c r="S48" i="14"/>
  <c r="T48" i="14"/>
  <c r="U48" i="14" s="1"/>
  <c r="T50" i="14"/>
  <c r="U50" i="14" s="1"/>
  <c r="S50" i="14"/>
  <c r="S56" i="14"/>
  <c r="T56" i="14"/>
  <c r="U56" i="14" s="1"/>
  <c r="S3" i="14"/>
  <c r="T3" i="14"/>
  <c r="U3" i="14" s="1"/>
  <c r="T6" i="14"/>
  <c r="U6" i="14" s="1"/>
  <c r="S6" i="14"/>
  <c r="S7" i="14"/>
  <c r="T7" i="14"/>
  <c r="U7" i="14" s="1"/>
  <c r="S28" i="14"/>
  <c r="T28" i="14"/>
  <c r="U28" i="14" s="1"/>
  <c r="S32" i="14"/>
  <c r="T32" i="14"/>
  <c r="U32" i="14" s="1"/>
  <c r="S40" i="14"/>
  <c r="T40" i="14"/>
  <c r="U40" i="14" s="1"/>
  <c r="T43" i="14"/>
  <c r="U43" i="14" s="1"/>
  <c r="S43" i="14"/>
  <c r="T68" i="14"/>
  <c r="U68" i="14" s="1"/>
  <c r="T30" i="14"/>
  <c r="U30" i="14" s="1"/>
  <c r="S39" i="14"/>
  <c r="T46" i="14"/>
  <c r="U46" i="14" s="1"/>
  <c r="S55" i="14"/>
  <c r="T66" i="14"/>
  <c r="U66" i="14" s="1"/>
  <c r="S66" i="14"/>
  <c r="T75" i="14"/>
  <c r="U75" i="14" s="1"/>
  <c r="S75" i="14"/>
  <c r="S80" i="14"/>
  <c r="T80" i="14"/>
  <c r="U80" i="14" s="1"/>
  <c r="T42" i="14"/>
  <c r="U42" i="14" s="1"/>
  <c r="S42" i="14"/>
  <c r="T62" i="14"/>
  <c r="U62" i="14" s="1"/>
  <c r="S62" i="14"/>
  <c r="T65" i="14"/>
  <c r="U65" i="14" s="1"/>
  <c r="S65" i="14"/>
  <c r="T74" i="14"/>
  <c r="U74" i="14" s="1"/>
  <c r="S74" i="14"/>
  <c r="T67" i="14"/>
  <c r="U67" i="14" s="1"/>
  <c r="S67" i="14"/>
  <c r="S72" i="14"/>
  <c r="T72" i="14"/>
  <c r="U72" i="14" s="1"/>
  <c r="T78" i="14"/>
  <c r="U78" i="14" s="1"/>
  <c r="S78" i="14"/>
  <c r="T51" i="14"/>
  <c r="U51" i="14" s="1"/>
  <c r="S51" i="14"/>
  <c r="T58" i="14"/>
  <c r="U58" i="14" s="1"/>
  <c r="S58" i="14"/>
  <c r="T27" i="14"/>
  <c r="U27" i="14" s="1"/>
  <c r="S27" i="14"/>
  <c r="P10" i="14"/>
  <c r="Q10" i="14" s="1"/>
  <c r="R10" i="14" s="1"/>
  <c r="P21" i="14"/>
  <c r="Q21" i="14" s="1"/>
  <c r="R21" i="14" s="1"/>
  <c r="T24" i="14"/>
  <c r="U24" i="14" s="1"/>
  <c r="P26" i="14"/>
  <c r="Q26" i="14" s="1"/>
  <c r="R26" i="14" s="1"/>
  <c r="S31" i="14"/>
  <c r="P36" i="14"/>
  <c r="Q36" i="14" s="1"/>
  <c r="R36" i="14" s="1"/>
  <c r="T38" i="14"/>
  <c r="U38" i="14" s="1"/>
  <c r="S47" i="14"/>
  <c r="P52" i="14"/>
  <c r="Q52" i="14" s="1"/>
  <c r="R52" i="14" s="1"/>
  <c r="T54" i="14"/>
  <c r="U54" i="14" s="1"/>
  <c r="S64" i="14"/>
  <c r="T64" i="14"/>
  <c r="U64" i="14" s="1"/>
  <c r="T70" i="14"/>
  <c r="U70" i="14" s="1"/>
  <c r="S70" i="14"/>
  <c r="T73" i="14"/>
  <c r="U73" i="14" s="1"/>
  <c r="S73" i="14"/>
  <c r="T76" i="14"/>
  <c r="U76" i="14" s="1"/>
  <c r="P33" i="14"/>
  <c r="Q33" i="14" s="1"/>
  <c r="R33" i="14" s="1"/>
  <c r="P41" i="14"/>
  <c r="Q41" i="14" s="1"/>
  <c r="R41" i="14" s="1"/>
  <c r="P49" i="14"/>
  <c r="Q49" i="14" s="1"/>
  <c r="R49" i="14" s="1"/>
  <c r="P57" i="14"/>
  <c r="Q57" i="14" s="1"/>
  <c r="R57" i="14" s="1"/>
  <c r="T69" i="14"/>
  <c r="U69" i="14" s="1"/>
  <c r="S69" i="14"/>
  <c r="T77" i="14"/>
  <c r="U77" i="14" s="1"/>
  <c r="S77" i="14"/>
  <c r="P82" i="14"/>
  <c r="Q82" i="14" s="1"/>
  <c r="R82" i="14" s="1"/>
  <c r="P29" i="14"/>
  <c r="Q29" i="14" s="1"/>
  <c r="R29" i="14" s="1"/>
  <c r="P37" i="14"/>
  <c r="Q37" i="14" s="1"/>
  <c r="R37" i="14" s="1"/>
  <c r="P45" i="14"/>
  <c r="Q45" i="14" s="1"/>
  <c r="R45" i="14" s="1"/>
  <c r="P53" i="14"/>
  <c r="Q53" i="14" s="1"/>
  <c r="R53" i="14" s="1"/>
  <c r="P61" i="14"/>
  <c r="Q61" i="14" s="1"/>
  <c r="R61" i="14" s="1"/>
  <c r="S63" i="14"/>
  <c r="S71" i="14"/>
  <c r="S79" i="14"/>
  <c r="P81" i="14"/>
  <c r="Q81" i="14" s="1"/>
  <c r="R81" i="14" s="1"/>
  <c r="T6" i="13"/>
  <c r="U6" i="13" s="1"/>
  <c r="V6" i="13" s="1"/>
  <c r="T21" i="13"/>
  <c r="U21" i="13" s="1"/>
  <c r="V21" i="13" s="1"/>
  <c r="T28" i="13"/>
  <c r="U28" i="13" s="1"/>
  <c r="V28" i="13" s="1"/>
  <c r="W28" i="13" s="1"/>
  <c r="T32" i="13"/>
  <c r="U32" i="13" s="1"/>
  <c r="V32" i="13" s="1"/>
  <c r="X32" i="13" s="1"/>
  <c r="Y32" i="13" s="1"/>
  <c r="T36" i="13"/>
  <c r="U36" i="13" s="1"/>
  <c r="V36" i="13" s="1"/>
  <c r="T7" i="13"/>
  <c r="U7" i="13" s="1"/>
  <c r="V7" i="13" s="1"/>
  <c r="W7" i="13" s="1"/>
  <c r="T16" i="13"/>
  <c r="U16" i="13" s="1"/>
  <c r="V16" i="13" s="1"/>
  <c r="W16" i="13" s="1"/>
  <c r="T25" i="13"/>
  <c r="U25" i="13" s="1"/>
  <c r="V25" i="13" s="1"/>
  <c r="X25" i="13" s="1"/>
  <c r="Y25" i="13" s="1"/>
  <c r="T8" i="13"/>
  <c r="U8" i="13" s="1"/>
  <c r="V8" i="13" s="1"/>
  <c r="X8" i="13" s="1"/>
  <c r="Y8" i="13" s="1"/>
  <c r="T9" i="13"/>
  <c r="U9" i="13" s="1"/>
  <c r="V9" i="13" s="1"/>
  <c r="W9" i="13" s="1"/>
  <c r="T26" i="13"/>
  <c r="U26" i="13" s="1"/>
  <c r="V26" i="13" s="1"/>
  <c r="W26" i="13" s="1"/>
  <c r="T27" i="13"/>
  <c r="U27" i="13" s="1"/>
  <c r="V27" i="13" s="1"/>
  <c r="X27" i="13" s="1"/>
  <c r="Y27" i="13" s="1"/>
  <c r="T23" i="13"/>
  <c r="U23" i="13" s="1"/>
  <c r="V23" i="13" s="1"/>
  <c r="X23" i="13" s="1"/>
  <c r="Y23" i="13" s="1"/>
  <c r="T24" i="13"/>
  <c r="U24" i="13" s="1"/>
  <c r="V24" i="13" s="1"/>
  <c r="W24" i="13" s="1"/>
  <c r="T2" i="13"/>
  <c r="U2" i="13" s="1"/>
  <c r="V2" i="13" s="1"/>
  <c r="X2" i="13" s="1"/>
  <c r="Y2" i="13" s="1"/>
  <c r="T12" i="13"/>
  <c r="U12" i="13" s="1"/>
  <c r="V12" i="13" s="1"/>
  <c r="X12" i="13" s="1"/>
  <c r="Y12" i="13" s="1"/>
  <c r="T19" i="13"/>
  <c r="U19" i="13" s="1"/>
  <c r="V19" i="13" s="1"/>
  <c r="W19" i="13" s="1"/>
  <c r="T3" i="13"/>
  <c r="U3" i="13" s="1"/>
  <c r="V3" i="13" s="1"/>
  <c r="W3" i="13" s="1"/>
  <c r="T10" i="13"/>
  <c r="U10" i="13" s="1"/>
  <c r="V10" i="13" s="1"/>
  <c r="W10" i="13" s="1"/>
  <c r="T13" i="13"/>
  <c r="U13" i="13" s="1"/>
  <c r="V13" i="13" s="1"/>
  <c r="W13" i="13" s="1"/>
  <c r="T14" i="13"/>
  <c r="U14" i="13" s="1"/>
  <c r="V14" i="13" s="1"/>
  <c r="X14" i="13" s="1"/>
  <c r="Y14" i="13" s="1"/>
  <c r="T20" i="13"/>
  <c r="U20" i="13" s="1"/>
  <c r="V20" i="13" s="1"/>
  <c r="T34" i="13"/>
  <c r="U34" i="13" s="1"/>
  <c r="V34" i="13" s="1"/>
  <c r="W34" i="13" s="1"/>
  <c r="T35" i="13"/>
  <c r="U35" i="13" s="1"/>
  <c r="V35" i="13" s="1"/>
  <c r="X35" i="13" s="1"/>
  <c r="Y35" i="13" s="1"/>
  <c r="T5" i="13"/>
  <c r="U5" i="13" s="1"/>
  <c r="V5" i="13" s="1"/>
  <c r="W5" i="13" s="1"/>
  <c r="T11" i="13"/>
  <c r="U11" i="13" s="1"/>
  <c r="V11" i="13" s="1"/>
  <c r="T15" i="13"/>
  <c r="U15" i="13" s="1"/>
  <c r="V15" i="13" s="1"/>
  <c r="W15" i="13" s="1"/>
  <c r="T22" i="13"/>
  <c r="U22" i="13" s="1"/>
  <c r="V22" i="13" s="1"/>
  <c r="X22" i="13" s="1"/>
  <c r="Y22" i="13" s="1"/>
  <c r="T31" i="13"/>
  <c r="U31" i="13" s="1"/>
  <c r="V31" i="13" s="1"/>
  <c r="X31" i="13" s="1"/>
  <c r="Y31" i="13" s="1"/>
  <c r="X3" i="13"/>
  <c r="Y3" i="13" s="1"/>
  <c r="X10" i="13"/>
  <c r="Y10" i="13" s="1"/>
  <c r="W20" i="13"/>
  <c r="X20" i="13"/>
  <c r="Y20" i="13" s="1"/>
  <c r="X6" i="13"/>
  <c r="Y6" i="13" s="1"/>
  <c r="W6" i="13"/>
  <c r="W21" i="13"/>
  <c r="X21" i="13"/>
  <c r="Y21" i="13" s="1"/>
  <c r="W23" i="13"/>
  <c r="X24" i="13"/>
  <c r="Y24" i="13" s="1"/>
  <c r="X28" i="13"/>
  <c r="Y28" i="13" s="1"/>
  <c r="W36" i="13"/>
  <c r="X36" i="13"/>
  <c r="Y36" i="13" s="1"/>
  <c r="X16" i="13"/>
  <c r="Y16" i="13" s="1"/>
  <c r="X19" i="13"/>
  <c r="Y19" i="13" s="1"/>
  <c r="T4" i="13"/>
  <c r="U4" i="13" s="1"/>
  <c r="V4" i="13" s="1"/>
  <c r="X11" i="13"/>
  <c r="Y11" i="13" s="1"/>
  <c r="W11" i="13"/>
  <c r="T17" i="13"/>
  <c r="U17" i="13" s="1"/>
  <c r="V17" i="13" s="1"/>
  <c r="T29" i="13"/>
  <c r="U29" i="13" s="1"/>
  <c r="V29" i="13" s="1"/>
  <c r="T30" i="13"/>
  <c r="U30" i="13" s="1"/>
  <c r="V30" i="13" s="1"/>
  <c r="T18" i="13"/>
  <c r="U18" i="13" s="1"/>
  <c r="V18" i="13" s="1"/>
  <c r="T33" i="13"/>
  <c r="U33" i="13" s="1"/>
  <c r="V33" i="13" s="1"/>
  <c r="U79" i="11"/>
  <c r="V79" i="11" s="1"/>
  <c r="X79" i="11" s="1"/>
  <c r="Y79" i="11" s="1"/>
  <c r="U8" i="11"/>
  <c r="V8" i="11" s="1"/>
  <c r="W8" i="11" s="1"/>
  <c r="U26" i="11"/>
  <c r="V26" i="11" s="1"/>
  <c r="W26" i="11" s="1"/>
  <c r="U46" i="11"/>
  <c r="V46" i="11" s="1"/>
  <c r="X46" i="11" s="1"/>
  <c r="Y46" i="11" s="1"/>
  <c r="U78" i="11"/>
  <c r="V78" i="11" s="1"/>
  <c r="W78" i="11" s="1"/>
  <c r="U22" i="11"/>
  <c r="V22" i="11" s="1"/>
  <c r="X22" i="11" s="1"/>
  <c r="Y22" i="11" s="1"/>
  <c r="U21" i="11"/>
  <c r="V21" i="11" s="1"/>
  <c r="W21" i="11" s="1"/>
  <c r="U64" i="11"/>
  <c r="V64" i="11" s="1"/>
  <c r="X64" i="11" s="1"/>
  <c r="Y64" i="11" s="1"/>
  <c r="U68" i="11"/>
  <c r="V68" i="11" s="1"/>
  <c r="W68" i="11" s="1"/>
  <c r="U69" i="11"/>
  <c r="V69" i="11" s="1"/>
  <c r="X69" i="11" s="1"/>
  <c r="Y69" i="11" s="1"/>
  <c r="U4" i="11"/>
  <c r="V4" i="11" s="1"/>
  <c r="W4" i="11" s="1"/>
  <c r="U19" i="11"/>
  <c r="V19" i="11" s="1"/>
  <c r="X19" i="11" s="1"/>
  <c r="Y19" i="11" s="1"/>
  <c r="U20" i="11"/>
  <c r="V20" i="11" s="1"/>
  <c r="W20" i="11" s="1"/>
  <c r="U29" i="11"/>
  <c r="V29" i="11" s="1"/>
  <c r="W29" i="11" s="1"/>
  <c r="U45" i="11"/>
  <c r="V45" i="11" s="1"/>
  <c r="X45" i="11" s="1"/>
  <c r="Y45" i="11" s="1"/>
  <c r="U7" i="11"/>
  <c r="V7" i="11" s="1"/>
  <c r="X7" i="11" s="1"/>
  <c r="Y7" i="11" s="1"/>
  <c r="U13" i="11"/>
  <c r="V13" i="11" s="1"/>
  <c r="W13" i="11" s="1"/>
  <c r="U14" i="11"/>
  <c r="V14" i="11" s="1"/>
  <c r="X14" i="11" s="1"/>
  <c r="Y14" i="11" s="1"/>
  <c r="U17" i="11"/>
  <c r="V17" i="11" s="1"/>
  <c r="W17" i="11" s="1"/>
  <c r="U54" i="11"/>
  <c r="V54" i="11" s="1"/>
  <c r="W54" i="11" s="1"/>
  <c r="U55" i="11"/>
  <c r="V55" i="11" s="1"/>
  <c r="X55" i="11" s="1"/>
  <c r="Y55" i="11" s="1"/>
  <c r="U59" i="11"/>
  <c r="V59" i="11" s="1"/>
  <c r="W59" i="11" s="1"/>
  <c r="U72" i="11"/>
  <c r="V72" i="11" s="1"/>
  <c r="X72" i="11" s="1"/>
  <c r="Y72" i="11" s="1"/>
  <c r="U76" i="11"/>
  <c r="V76" i="11" s="1"/>
  <c r="W76" i="11" s="1"/>
  <c r="U77" i="11"/>
  <c r="V77" i="11" s="1"/>
  <c r="X77" i="11" s="1"/>
  <c r="Y77" i="11" s="1"/>
  <c r="U3" i="11"/>
  <c r="V3" i="11" s="1"/>
  <c r="X3" i="11" s="1"/>
  <c r="Y3" i="11" s="1"/>
  <c r="U6" i="11"/>
  <c r="V6" i="11" s="1"/>
  <c r="W6" i="11" s="1"/>
  <c r="U12" i="11"/>
  <c r="V12" i="11" s="1"/>
  <c r="W12" i="11" s="1"/>
  <c r="X20" i="11"/>
  <c r="Y20" i="11" s="1"/>
  <c r="U24" i="11"/>
  <c r="V24" i="11" s="1"/>
  <c r="X24" i="11" s="1"/>
  <c r="Y24" i="11" s="1"/>
  <c r="U30" i="11"/>
  <c r="V30" i="11" s="1"/>
  <c r="X30" i="11" s="1"/>
  <c r="Y30" i="11" s="1"/>
  <c r="U34" i="11"/>
  <c r="V34" i="11" s="1"/>
  <c r="W34" i="11" s="1"/>
  <c r="U38" i="11"/>
  <c r="V38" i="11" s="1"/>
  <c r="X38" i="11" s="1"/>
  <c r="Y38" i="11" s="1"/>
  <c r="U42" i="11"/>
  <c r="V42" i="11" s="1"/>
  <c r="W42" i="11" s="1"/>
  <c r="U2" i="11"/>
  <c r="V2" i="11" s="1"/>
  <c r="U11" i="11"/>
  <c r="V11" i="11" s="1"/>
  <c r="X11" i="11" s="1"/>
  <c r="Y11" i="11" s="1"/>
  <c r="U15" i="11"/>
  <c r="V15" i="11" s="1"/>
  <c r="X15" i="11" s="1"/>
  <c r="Y15" i="11" s="1"/>
  <c r="U25" i="11"/>
  <c r="V25" i="11" s="1"/>
  <c r="W25" i="11" s="1"/>
  <c r="U28" i="11"/>
  <c r="V28" i="11" s="1"/>
  <c r="X28" i="11" s="1"/>
  <c r="Y28" i="11" s="1"/>
  <c r="U32" i="11"/>
  <c r="V32" i="11" s="1"/>
  <c r="X32" i="11" s="1"/>
  <c r="Y32" i="11" s="1"/>
  <c r="U33" i="11"/>
  <c r="V33" i="11" s="1"/>
  <c r="W33" i="11" s="1"/>
  <c r="U36" i="11"/>
  <c r="V36" i="11" s="1"/>
  <c r="X36" i="11" s="1"/>
  <c r="Y36" i="11" s="1"/>
  <c r="U37" i="11"/>
  <c r="V37" i="11" s="1"/>
  <c r="X37" i="11" s="1"/>
  <c r="Y37" i="11" s="1"/>
  <c r="U40" i="11"/>
  <c r="V40" i="11" s="1"/>
  <c r="X40" i="11" s="1"/>
  <c r="Y40" i="11" s="1"/>
  <c r="U41" i="11"/>
  <c r="V41" i="11" s="1"/>
  <c r="W41" i="11" s="1"/>
  <c r="U44" i="11"/>
  <c r="V44" i="11" s="1"/>
  <c r="W44" i="11" s="1"/>
  <c r="U48" i="11"/>
  <c r="V48" i="11" s="1"/>
  <c r="X48" i="11" s="1"/>
  <c r="Y48" i="11" s="1"/>
  <c r="U52" i="11"/>
  <c r="V52" i="11" s="1"/>
  <c r="W52" i="11" s="1"/>
  <c r="U53" i="11"/>
  <c r="V53" i="11" s="1"/>
  <c r="W53" i="11" s="1"/>
  <c r="U62" i="11"/>
  <c r="V62" i="11" s="1"/>
  <c r="X62" i="11" s="1"/>
  <c r="Y62" i="11" s="1"/>
  <c r="U63" i="11"/>
  <c r="V63" i="11" s="1"/>
  <c r="X63" i="11" s="1"/>
  <c r="Y63" i="11" s="1"/>
  <c r="U67" i="11"/>
  <c r="V67" i="11" s="1"/>
  <c r="X67" i="11" s="1"/>
  <c r="Y67" i="11" s="1"/>
  <c r="U80" i="11"/>
  <c r="V80" i="11" s="1"/>
  <c r="W80" i="11" s="1"/>
  <c r="U49" i="11"/>
  <c r="V49" i="11" s="1"/>
  <c r="W49" i="11" s="1"/>
  <c r="U56" i="11"/>
  <c r="V56" i="11" s="1"/>
  <c r="W56" i="11" s="1"/>
  <c r="U60" i="11"/>
  <c r="V60" i="11" s="1"/>
  <c r="W60" i="11" s="1"/>
  <c r="U61" i="11"/>
  <c r="V61" i="11" s="1"/>
  <c r="X61" i="11" s="1"/>
  <c r="Y61" i="11" s="1"/>
  <c r="U70" i="11"/>
  <c r="V70" i="11" s="1"/>
  <c r="X70" i="11" s="1"/>
  <c r="Y70" i="11" s="1"/>
  <c r="U71" i="11"/>
  <c r="V71" i="11" s="1"/>
  <c r="X71" i="11" s="1"/>
  <c r="Y71" i="11" s="1"/>
  <c r="U75" i="11"/>
  <c r="V75" i="11" s="1"/>
  <c r="W75" i="11" s="1"/>
  <c r="U10" i="11"/>
  <c r="V10" i="11" s="1"/>
  <c r="U5" i="11"/>
  <c r="V5" i="11" s="1"/>
  <c r="U9" i="11"/>
  <c r="V9" i="11" s="1"/>
  <c r="U16" i="11"/>
  <c r="V16" i="11" s="1"/>
  <c r="U23" i="11"/>
  <c r="V23" i="11" s="1"/>
  <c r="W27" i="11"/>
  <c r="X51" i="11"/>
  <c r="Y51" i="11" s="1"/>
  <c r="W51" i="11"/>
  <c r="U18" i="11"/>
  <c r="V18" i="11" s="1"/>
  <c r="U31" i="11"/>
  <c r="V31" i="11" s="1"/>
  <c r="U35" i="11"/>
  <c r="V35" i="11" s="1"/>
  <c r="U39" i="11"/>
  <c r="V39" i="11" s="1"/>
  <c r="U43" i="11"/>
  <c r="V43" i="11" s="1"/>
  <c r="W47" i="11"/>
  <c r="U50" i="11"/>
  <c r="V50" i="11" s="1"/>
  <c r="U57" i="11"/>
  <c r="V57" i="11" s="1"/>
  <c r="U58" i="11"/>
  <c r="V58" i="11" s="1"/>
  <c r="U65" i="11"/>
  <c r="V65" i="11" s="1"/>
  <c r="U66" i="11"/>
  <c r="V66" i="11" s="1"/>
  <c r="U73" i="11"/>
  <c r="V73" i="11" s="1"/>
  <c r="U74" i="11"/>
  <c r="V74" i="11" s="1"/>
  <c r="U81" i="11"/>
  <c r="V81" i="11" s="1"/>
  <c r="U82" i="11"/>
  <c r="V82" i="11" s="1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2" i="8"/>
  <c r="T9" i="14" l="1"/>
  <c r="U9" i="14" s="1"/>
  <c r="T11" i="14"/>
  <c r="U11" i="14" s="1"/>
  <c r="S25" i="14"/>
  <c r="T14" i="14"/>
  <c r="U14" i="14" s="1"/>
  <c r="S12" i="14"/>
  <c r="T23" i="14"/>
  <c r="U23" i="14" s="1"/>
  <c r="S23" i="14"/>
  <c r="T57" i="14"/>
  <c r="U57" i="14" s="1"/>
  <c r="S57" i="14"/>
  <c r="T37" i="14"/>
  <c r="U37" i="14" s="1"/>
  <c r="S37" i="14"/>
  <c r="T49" i="14"/>
  <c r="U49" i="14" s="1"/>
  <c r="S49" i="14"/>
  <c r="T26" i="14"/>
  <c r="U26" i="14" s="1"/>
  <c r="S26" i="14"/>
  <c r="T45" i="14"/>
  <c r="U45" i="14" s="1"/>
  <c r="S45" i="14"/>
  <c r="T10" i="14"/>
  <c r="U10" i="14" s="1"/>
  <c r="S10" i="14"/>
  <c r="T81" i="14"/>
  <c r="U81" i="14" s="1"/>
  <c r="S81" i="14"/>
  <c r="T61" i="14"/>
  <c r="U61" i="14" s="1"/>
  <c r="S61" i="14"/>
  <c r="T29" i="14"/>
  <c r="U29" i="14" s="1"/>
  <c r="S29" i="14"/>
  <c r="T41" i="14"/>
  <c r="U41" i="14" s="1"/>
  <c r="S41" i="14"/>
  <c r="S52" i="14"/>
  <c r="T52" i="14"/>
  <c r="U52" i="14" s="1"/>
  <c r="T53" i="14"/>
  <c r="U53" i="14" s="1"/>
  <c r="S53" i="14"/>
  <c r="T82" i="14"/>
  <c r="U82" i="14" s="1"/>
  <c r="S82" i="14"/>
  <c r="T33" i="14"/>
  <c r="U33" i="14" s="1"/>
  <c r="S33" i="14"/>
  <c r="S36" i="14"/>
  <c r="T36" i="14"/>
  <c r="U36" i="14" s="1"/>
  <c r="T21" i="14"/>
  <c r="U21" i="14" s="1"/>
  <c r="S21" i="14"/>
  <c r="W32" i="13"/>
  <c r="W2" i="13"/>
  <c r="W35" i="13"/>
  <c r="W25" i="13"/>
  <c r="X26" i="13"/>
  <c r="Y26" i="13" s="1"/>
  <c r="W22" i="13"/>
  <c r="X15" i="13"/>
  <c r="Y15" i="13" s="1"/>
  <c r="W12" i="13"/>
  <c r="X34" i="13"/>
  <c r="Y34" i="13" s="1"/>
  <c r="X13" i="13"/>
  <c r="Y13" i="13" s="1"/>
  <c r="W8" i="13"/>
  <c r="W27" i="13"/>
  <c r="X5" i="13"/>
  <c r="Y5" i="13" s="1"/>
  <c r="X9" i="13"/>
  <c r="Y9" i="13" s="1"/>
  <c r="W14" i="13"/>
  <c r="X7" i="13"/>
  <c r="Y7" i="13" s="1"/>
  <c r="W31" i="13"/>
  <c r="X33" i="13"/>
  <c r="Y33" i="13" s="1"/>
  <c r="W33" i="13"/>
  <c r="X17" i="13"/>
  <c r="Y17" i="13" s="1"/>
  <c r="W17" i="13"/>
  <c r="X4" i="13"/>
  <c r="Y4" i="13" s="1"/>
  <c r="W4" i="13"/>
  <c r="X29" i="13"/>
  <c r="Y29" i="13" s="1"/>
  <c r="W29" i="13"/>
  <c r="X18" i="13"/>
  <c r="Y18" i="13" s="1"/>
  <c r="W18" i="13"/>
  <c r="X30" i="13"/>
  <c r="Y30" i="13" s="1"/>
  <c r="W30" i="13"/>
  <c r="X8" i="11"/>
  <c r="Y8" i="11" s="1"/>
  <c r="X4" i="11"/>
  <c r="Y4" i="11" s="1"/>
  <c r="X26" i="11"/>
  <c r="Y26" i="11" s="1"/>
  <c r="X42" i="11"/>
  <c r="Y42" i="11" s="1"/>
  <c r="W79" i="11"/>
  <c r="W45" i="11"/>
  <c r="W37" i="11"/>
  <c r="W72" i="11"/>
  <c r="X54" i="11"/>
  <c r="Y54" i="11" s="1"/>
  <c r="X17" i="11"/>
  <c r="Y17" i="11" s="1"/>
  <c r="X21" i="11"/>
  <c r="Y21" i="11" s="1"/>
  <c r="W64" i="11"/>
  <c r="W46" i="11"/>
  <c r="W48" i="11"/>
  <c r="W28" i="11"/>
  <c r="W30" i="11"/>
  <c r="W19" i="11"/>
  <c r="X76" i="11"/>
  <c r="Y76" i="11" s="1"/>
  <c r="X12" i="11"/>
  <c r="Y12" i="11" s="1"/>
  <c r="W7" i="11"/>
  <c r="W63" i="11"/>
  <c r="X56" i="11"/>
  <c r="Y56" i="11" s="1"/>
  <c r="W71" i="11"/>
  <c r="X78" i="11"/>
  <c r="Y78" i="11" s="1"/>
  <c r="W61" i="11"/>
  <c r="X59" i="11"/>
  <c r="Y59" i="11" s="1"/>
  <c r="X53" i="11"/>
  <c r="Y53" i="11" s="1"/>
  <c r="X80" i="11"/>
  <c r="Y80" i="11" s="1"/>
  <c r="X29" i="11"/>
  <c r="Y29" i="11" s="1"/>
  <c r="W69" i="11"/>
  <c r="W22" i="11"/>
  <c r="X41" i="11"/>
  <c r="Y41" i="11" s="1"/>
  <c r="X33" i="11"/>
  <c r="Y33" i="11" s="1"/>
  <c r="W14" i="11"/>
  <c r="W38" i="11"/>
  <c r="W24" i="11"/>
  <c r="W15" i="11"/>
  <c r="X49" i="11"/>
  <c r="Y49" i="11" s="1"/>
  <c r="W32" i="11"/>
  <c r="X34" i="11"/>
  <c r="Y34" i="11" s="1"/>
  <c r="W70" i="11"/>
  <c r="X75" i="11"/>
  <c r="Y75" i="11" s="1"/>
  <c r="X13" i="11"/>
  <c r="Y13" i="11" s="1"/>
  <c r="W77" i="11"/>
  <c r="W67" i="11"/>
  <c r="X52" i="11"/>
  <c r="Y52" i="11" s="1"/>
  <c r="W11" i="11"/>
  <c r="X68" i="11"/>
  <c r="Y68" i="11" s="1"/>
  <c r="W55" i="11"/>
  <c r="W40" i="11"/>
  <c r="W62" i="11"/>
  <c r="W36" i="11"/>
  <c r="X25" i="11"/>
  <c r="Y25" i="11" s="1"/>
  <c r="X6" i="11"/>
  <c r="Y6" i="11" s="1"/>
  <c r="X44" i="11"/>
  <c r="Y44" i="11" s="1"/>
  <c r="X60" i="11"/>
  <c r="Y60" i="11" s="1"/>
  <c r="W3" i="11"/>
  <c r="X2" i="11"/>
  <c r="Y2" i="11" s="1"/>
  <c r="X73" i="11"/>
  <c r="Y73" i="11" s="1"/>
  <c r="W73" i="11"/>
  <c r="X81" i="11"/>
  <c r="Y81" i="11" s="1"/>
  <c r="W81" i="11"/>
  <c r="X58" i="11"/>
  <c r="Y58" i="11" s="1"/>
  <c r="W58" i="11"/>
  <c r="X39" i="11"/>
  <c r="Y39" i="11" s="1"/>
  <c r="W39" i="11"/>
  <c r="X16" i="11"/>
  <c r="Y16" i="11" s="1"/>
  <c r="W16" i="11"/>
  <c r="X50" i="11"/>
  <c r="Y50" i="11" s="1"/>
  <c r="W50" i="11"/>
  <c r="X18" i="11"/>
  <c r="Y18" i="11" s="1"/>
  <c r="W18" i="11"/>
  <c r="X9" i="11"/>
  <c r="Y9" i="11" s="1"/>
  <c r="W9" i="11"/>
  <c r="X5" i="11"/>
  <c r="Y5" i="11" s="1"/>
  <c r="W5" i="11"/>
  <c r="X66" i="11"/>
  <c r="Y66" i="11" s="1"/>
  <c r="W66" i="11"/>
  <c r="X57" i="11"/>
  <c r="Y57" i="11" s="1"/>
  <c r="W57" i="11"/>
  <c r="X43" i="11"/>
  <c r="Y43" i="11" s="1"/>
  <c r="W43" i="11"/>
  <c r="X35" i="11"/>
  <c r="Y35" i="11" s="1"/>
  <c r="W35" i="11"/>
  <c r="W23" i="11"/>
  <c r="X23" i="11"/>
  <c r="Y23" i="11" s="1"/>
  <c r="X82" i="11"/>
  <c r="Y82" i="11" s="1"/>
  <c r="W82" i="11"/>
  <c r="X74" i="11"/>
  <c r="Y74" i="11" s="1"/>
  <c r="W74" i="11"/>
  <c r="X65" i="11"/>
  <c r="Y65" i="11" s="1"/>
  <c r="W65" i="11"/>
  <c r="X31" i="11"/>
  <c r="Y31" i="11" s="1"/>
  <c r="W31" i="11"/>
  <c r="X10" i="11"/>
  <c r="Y10" i="11" s="1"/>
  <c r="W10" i="11"/>
  <c r="P81" i="8"/>
  <c r="Q81" i="8" s="1"/>
  <c r="R81" i="8" s="1"/>
  <c r="P69" i="8"/>
  <c r="Q69" i="8" s="1"/>
  <c r="R69" i="8" s="1"/>
  <c r="P57" i="8"/>
  <c r="Q57" i="8" s="1"/>
  <c r="R57" i="8" s="1"/>
  <c r="P49" i="8"/>
  <c r="Q49" i="8" s="1"/>
  <c r="R49" i="8" s="1"/>
  <c r="S49" i="8" s="1"/>
  <c r="P37" i="8"/>
  <c r="Q37" i="8" s="1"/>
  <c r="R37" i="8" s="1"/>
  <c r="P29" i="8"/>
  <c r="Q29" i="8" s="1"/>
  <c r="R29" i="8" s="1"/>
  <c r="P21" i="8"/>
  <c r="Q21" i="8" s="1"/>
  <c r="R21" i="8" s="1"/>
  <c r="P13" i="8"/>
  <c r="Q13" i="8" s="1"/>
  <c r="R13" i="8" s="1"/>
  <c r="T13" i="8" s="1"/>
  <c r="U13" i="8" s="1"/>
  <c r="P9" i="8"/>
  <c r="Q9" i="8" s="1"/>
  <c r="R9" i="8" s="1"/>
  <c r="P5" i="8"/>
  <c r="Q5" i="8" s="1"/>
  <c r="R5" i="8" s="1"/>
  <c r="P6" i="8"/>
  <c r="Q6" i="8" s="1"/>
  <c r="R6" i="8" s="1"/>
  <c r="P10" i="8"/>
  <c r="Q10" i="8" s="1"/>
  <c r="R10" i="8" s="1"/>
  <c r="T10" i="8" s="1"/>
  <c r="U10" i="8" s="1"/>
  <c r="P14" i="8"/>
  <c r="Q14" i="8" s="1"/>
  <c r="R14" i="8" s="1"/>
  <c r="P18" i="8"/>
  <c r="Q18" i="8" s="1"/>
  <c r="R18" i="8" s="1"/>
  <c r="P22" i="8"/>
  <c r="Q22" i="8" s="1"/>
  <c r="R22" i="8" s="1"/>
  <c r="P26" i="8"/>
  <c r="Q26" i="8" s="1"/>
  <c r="R26" i="8" s="1"/>
  <c r="T26" i="8" s="1"/>
  <c r="U26" i="8" s="1"/>
  <c r="P30" i="8"/>
  <c r="Q30" i="8" s="1"/>
  <c r="R30" i="8" s="1"/>
  <c r="P34" i="8"/>
  <c r="Q34" i="8" s="1"/>
  <c r="R34" i="8" s="1"/>
  <c r="P38" i="8"/>
  <c r="Q38" i="8" s="1"/>
  <c r="R38" i="8" s="1"/>
  <c r="P42" i="8"/>
  <c r="Q42" i="8" s="1"/>
  <c r="R42" i="8" s="1"/>
  <c r="T42" i="8" s="1"/>
  <c r="U42" i="8" s="1"/>
  <c r="P46" i="8"/>
  <c r="Q46" i="8" s="1"/>
  <c r="R46" i="8" s="1"/>
  <c r="P50" i="8"/>
  <c r="Q50" i="8" s="1"/>
  <c r="R50" i="8" s="1"/>
  <c r="P54" i="8"/>
  <c r="Q54" i="8" s="1"/>
  <c r="R54" i="8" s="1"/>
  <c r="P58" i="8"/>
  <c r="Q58" i="8" s="1"/>
  <c r="R58" i="8" s="1"/>
  <c r="T58" i="8" s="1"/>
  <c r="U58" i="8" s="1"/>
  <c r="P62" i="8"/>
  <c r="Q62" i="8" s="1"/>
  <c r="R62" i="8" s="1"/>
  <c r="P66" i="8"/>
  <c r="Q66" i="8" s="1"/>
  <c r="R66" i="8" s="1"/>
  <c r="P70" i="8"/>
  <c r="Q70" i="8" s="1"/>
  <c r="R70" i="8" s="1"/>
  <c r="P74" i="8"/>
  <c r="Q74" i="8" s="1"/>
  <c r="R74" i="8" s="1"/>
  <c r="T74" i="8" s="1"/>
  <c r="U74" i="8" s="1"/>
  <c r="P78" i="8"/>
  <c r="Q78" i="8" s="1"/>
  <c r="R78" i="8" s="1"/>
  <c r="P82" i="8"/>
  <c r="Q82" i="8" s="1"/>
  <c r="R82" i="8" s="1"/>
  <c r="P77" i="8"/>
  <c r="Q77" i="8" s="1"/>
  <c r="R77" i="8" s="1"/>
  <c r="P65" i="8"/>
  <c r="Q65" i="8" s="1"/>
  <c r="R65" i="8" s="1"/>
  <c r="S65" i="8" s="1"/>
  <c r="P53" i="8"/>
  <c r="Q53" i="8" s="1"/>
  <c r="R53" i="8" s="1"/>
  <c r="P41" i="8"/>
  <c r="Q41" i="8" s="1"/>
  <c r="R41" i="8" s="1"/>
  <c r="P33" i="8"/>
  <c r="Q33" i="8" s="1"/>
  <c r="R33" i="8" s="1"/>
  <c r="P25" i="8"/>
  <c r="Q25" i="8" s="1"/>
  <c r="R25" i="8" s="1"/>
  <c r="S25" i="8" s="1"/>
  <c r="P17" i="8"/>
  <c r="Q17" i="8" s="1"/>
  <c r="R17" i="8" s="1"/>
  <c r="P80" i="8"/>
  <c r="Q80" i="8" s="1"/>
  <c r="R80" i="8" s="1"/>
  <c r="P76" i="8"/>
  <c r="Q76" i="8" s="1"/>
  <c r="R76" i="8" s="1"/>
  <c r="P72" i="8"/>
  <c r="Q72" i="8" s="1"/>
  <c r="R72" i="8" s="1"/>
  <c r="T72" i="8" s="1"/>
  <c r="U72" i="8" s="1"/>
  <c r="P68" i="8"/>
  <c r="Q68" i="8" s="1"/>
  <c r="R68" i="8" s="1"/>
  <c r="P64" i="8"/>
  <c r="Q64" i="8" s="1"/>
  <c r="R64" i="8" s="1"/>
  <c r="P60" i="8"/>
  <c r="Q60" i="8" s="1"/>
  <c r="R60" i="8" s="1"/>
  <c r="P56" i="8"/>
  <c r="Q56" i="8" s="1"/>
  <c r="R56" i="8" s="1"/>
  <c r="S56" i="8" s="1"/>
  <c r="P52" i="8"/>
  <c r="Q52" i="8" s="1"/>
  <c r="R52" i="8" s="1"/>
  <c r="P48" i="8"/>
  <c r="Q48" i="8" s="1"/>
  <c r="R48" i="8" s="1"/>
  <c r="P44" i="8"/>
  <c r="Q44" i="8" s="1"/>
  <c r="R44" i="8" s="1"/>
  <c r="P40" i="8"/>
  <c r="Q40" i="8" s="1"/>
  <c r="R40" i="8" s="1"/>
  <c r="S40" i="8" s="1"/>
  <c r="P36" i="8"/>
  <c r="Q36" i="8" s="1"/>
  <c r="R36" i="8" s="1"/>
  <c r="P32" i="8"/>
  <c r="Q32" i="8" s="1"/>
  <c r="R32" i="8" s="1"/>
  <c r="P28" i="8"/>
  <c r="Q28" i="8" s="1"/>
  <c r="R28" i="8" s="1"/>
  <c r="P24" i="8"/>
  <c r="Q24" i="8" s="1"/>
  <c r="R24" i="8" s="1"/>
  <c r="S24" i="8" s="1"/>
  <c r="P20" i="8"/>
  <c r="Q20" i="8" s="1"/>
  <c r="R20" i="8" s="1"/>
  <c r="P16" i="8"/>
  <c r="Q16" i="8" s="1"/>
  <c r="R16" i="8" s="1"/>
  <c r="P12" i="8"/>
  <c r="Q12" i="8" s="1"/>
  <c r="R12" i="8" s="1"/>
  <c r="P8" i="8"/>
  <c r="Q8" i="8" s="1"/>
  <c r="R8" i="8" s="1"/>
  <c r="T8" i="8" s="1"/>
  <c r="U8" i="8" s="1"/>
  <c r="P4" i="8"/>
  <c r="Q4" i="8" s="1"/>
  <c r="R4" i="8" s="1"/>
  <c r="P73" i="8"/>
  <c r="Q73" i="8" s="1"/>
  <c r="R73" i="8" s="1"/>
  <c r="P61" i="8"/>
  <c r="Q61" i="8" s="1"/>
  <c r="R61" i="8" s="1"/>
  <c r="P45" i="8"/>
  <c r="Q45" i="8" s="1"/>
  <c r="R45" i="8" s="1"/>
  <c r="T45" i="8" s="1"/>
  <c r="U45" i="8" s="1"/>
  <c r="P2" i="8"/>
  <c r="Q2" i="8" s="1"/>
  <c r="R2" i="8" s="1"/>
  <c r="P79" i="8"/>
  <c r="Q79" i="8" s="1"/>
  <c r="R79" i="8" s="1"/>
  <c r="P75" i="8"/>
  <c r="Q75" i="8" s="1"/>
  <c r="R75" i="8" s="1"/>
  <c r="P71" i="8"/>
  <c r="Q71" i="8" s="1"/>
  <c r="R71" i="8" s="1"/>
  <c r="S71" i="8" s="1"/>
  <c r="P67" i="8"/>
  <c r="Q67" i="8" s="1"/>
  <c r="R67" i="8" s="1"/>
  <c r="P63" i="8"/>
  <c r="Q63" i="8" s="1"/>
  <c r="R63" i="8" s="1"/>
  <c r="P59" i="8"/>
  <c r="Q59" i="8" s="1"/>
  <c r="R59" i="8" s="1"/>
  <c r="P55" i="8"/>
  <c r="Q55" i="8" s="1"/>
  <c r="R55" i="8" s="1"/>
  <c r="S55" i="8" s="1"/>
  <c r="P51" i="8"/>
  <c r="Q51" i="8" s="1"/>
  <c r="R51" i="8" s="1"/>
  <c r="P47" i="8"/>
  <c r="Q47" i="8" s="1"/>
  <c r="R47" i="8" s="1"/>
  <c r="P43" i="8"/>
  <c r="Q43" i="8" s="1"/>
  <c r="R43" i="8" s="1"/>
  <c r="P39" i="8"/>
  <c r="Q39" i="8" s="1"/>
  <c r="R39" i="8" s="1"/>
  <c r="S39" i="8" s="1"/>
  <c r="P35" i="8"/>
  <c r="Q35" i="8" s="1"/>
  <c r="R35" i="8" s="1"/>
  <c r="P31" i="8"/>
  <c r="Q31" i="8" s="1"/>
  <c r="R31" i="8" s="1"/>
  <c r="P27" i="8"/>
  <c r="Q27" i="8" s="1"/>
  <c r="R27" i="8" s="1"/>
  <c r="P23" i="8"/>
  <c r="Q23" i="8" s="1"/>
  <c r="R23" i="8" s="1"/>
  <c r="S23" i="8" s="1"/>
  <c r="P19" i="8"/>
  <c r="Q19" i="8" s="1"/>
  <c r="R19" i="8" s="1"/>
  <c r="P15" i="8"/>
  <c r="Q15" i="8" s="1"/>
  <c r="R15" i="8" s="1"/>
  <c r="P11" i="8"/>
  <c r="Q11" i="8" s="1"/>
  <c r="R11" i="8" s="1"/>
  <c r="P7" i="8"/>
  <c r="Q7" i="8" s="1"/>
  <c r="R7" i="8" s="1"/>
  <c r="S7" i="8" s="1"/>
  <c r="P3" i="8"/>
  <c r="Q3" i="8" s="1"/>
  <c r="R3" i="8" s="1"/>
  <c r="S4" i="8"/>
  <c r="T4" i="8"/>
  <c r="U4" i="8" s="1"/>
  <c r="S82" i="8"/>
  <c r="T82" i="8"/>
  <c r="U82" i="8" s="1"/>
  <c r="S78" i="8"/>
  <c r="T78" i="8"/>
  <c r="U78" i="8" s="1"/>
  <c r="S74" i="8"/>
  <c r="S70" i="8"/>
  <c r="T70" i="8"/>
  <c r="U70" i="8" s="1"/>
  <c r="S66" i="8"/>
  <c r="T66" i="8"/>
  <c r="U66" i="8" s="1"/>
  <c r="S62" i="8"/>
  <c r="T62" i="8"/>
  <c r="U62" i="8" s="1"/>
  <c r="S58" i="8"/>
  <c r="S54" i="8"/>
  <c r="T54" i="8"/>
  <c r="U54" i="8" s="1"/>
  <c r="S50" i="8"/>
  <c r="T50" i="8"/>
  <c r="U50" i="8" s="1"/>
  <c r="S46" i="8"/>
  <c r="T46" i="8"/>
  <c r="U46" i="8" s="1"/>
  <c r="S42" i="8"/>
  <c r="S38" i="8"/>
  <c r="T38" i="8"/>
  <c r="U38" i="8" s="1"/>
  <c r="S34" i="8"/>
  <c r="T34" i="8"/>
  <c r="U34" i="8" s="1"/>
  <c r="S30" i="8"/>
  <c r="T30" i="8"/>
  <c r="U30" i="8" s="1"/>
  <c r="S26" i="8"/>
  <c r="S22" i="8"/>
  <c r="T22" i="8"/>
  <c r="U22" i="8" s="1"/>
  <c r="S18" i="8"/>
  <c r="T18" i="8"/>
  <c r="U18" i="8" s="1"/>
  <c r="S14" i="8"/>
  <c r="T14" i="8"/>
  <c r="U14" i="8" s="1"/>
  <c r="S10" i="8"/>
  <c r="S6" i="8"/>
  <c r="T6" i="8"/>
  <c r="U6" i="8" s="1"/>
  <c r="S3" i="8"/>
  <c r="T3" i="8"/>
  <c r="U3" i="8" s="1"/>
  <c r="S81" i="8"/>
  <c r="T81" i="8"/>
  <c r="U81" i="8" s="1"/>
  <c r="S77" i="8"/>
  <c r="T77" i="8"/>
  <c r="U77" i="8" s="1"/>
  <c r="S73" i="8"/>
  <c r="T73" i="8"/>
  <c r="U73" i="8" s="1"/>
  <c r="S69" i="8"/>
  <c r="T69" i="8"/>
  <c r="U69" i="8" s="1"/>
  <c r="S61" i="8"/>
  <c r="T61" i="8"/>
  <c r="U61" i="8" s="1"/>
  <c r="S57" i="8"/>
  <c r="T57" i="8"/>
  <c r="U57" i="8" s="1"/>
  <c r="S53" i="8"/>
  <c r="T53" i="8"/>
  <c r="U53" i="8" s="1"/>
  <c r="S45" i="8"/>
  <c r="S41" i="8"/>
  <c r="T41" i="8"/>
  <c r="U41" i="8" s="1"/>
  <c r="S37" i="8"/>
  <c r="T37" i="8"/>
  <c r="U37" i="8" s="1"/>
  <c r="S33" i="8"/>
  <c r="T33" i="8"/>
  <c r="U33" i="8" s="1"/>
  <c r="S29" i="8"/>
  <c r="T29" i="8"/>
  <c r="U29" i="8" s="1"/>
  <c r="S21" i="8"/>
  <c r="T21" i="8"/>
  <c r="U21" i="8" s="1"/>
  <c r="S17" i="8"/>
  <c r="T17" i="8"/>
  <c r="U17" i="8" s="1"/>
  <c r="S13" i="8"/>
  <c r="S9" i="8"/>
  <c r="T9" i="8"/>
  <c r="U9" i="8" s="1"/>
  <c r="S5" i="8"/>
  <c r="T5" i="8"/>
  <c r="U5" i="8" s="1"/>
  <c r="S80" i="8"/>
  <c r="T80" i="8"/>
  <c r="U80" i="8" s="1"/>
  <c r="S76" i="8"/>
  <c r="T76" i="8"/>
  <c r="U76" i="8" s="1"/>
  <c r="S72" i="8"/>
  <c r="S68" i="8"/>
  <c r="T68" i="8"/>
  <c r="U68" i="8" s="1"/>
  <c r="S64" i="8"/>
  <c r="T64" i="8"/>
  <c r="U64" i="8" s="1"/>
  <c r="S60" i="8"/>
  <c r="T60" i="8"/>
  <c r="U60" i="8" s="1"/>
  <c r="S52" i="8"/>
  <c r="T52" i="8"/>
  <c r="U52" i="8" s="1"/>
  <c r="S48" i="8"/>
  <c r="T48" i="8"/>
  <c r="U48" i="8" s="1"/>
  <c r="S44" i="8"/>
  <c r="T44" i="8"/>
  <c r="U44" i="8" s="1"/>
  <c r="S36" i="8"/>
  <c r="T36" i="8"/>
  <c r="U36" i="8" s="1"/>
  <c r="S32" i="8"/>
  <c r="T32" i="8"/>
  <c r="U32" i="8" s="1"/>
  <c r="S28" i="8"/>
  <c r="T28" i="8"/>
  <c r="U28" i="8" s="1"/>
  <c r="S20" i="8"/>
  <c r="T20" i="8"/>
  <c r="U20" i="8" s="1"/>
  <c r="S16" i="8"/>
  <c r="T16" i="8"/>
  <c r="U16" i="8" s="1"/>
  <c r="S12" i="8"/>
  <c r="T12" i="8"/>
  <c r="U12" i="8" s="1"/>
  <c r="S8" i="8"/>
  <c r="S2" i="8"/>
  <c r="T2" i="8"/>
  <c r="U2" i="8" s="1"/>
  <c r="S79" i="8"/>
  <c r="T79" i="8"/>
  <c r="U79" i="8" s="1"/>
  <c r="S75" i="8"/>
  <c r="T75" i="8"/>
  <c r="U75" i="8" s="1"/>
  <c r="S67" i="8"/>
  <c r="T67" i="8"/>
  <c r="U67" i="8" s="1"/>
  <c r="S63" i="8"/>
  <c r="T63" i="8"/>
  <c r="U63" i="8" s="1"/>
  <c r="S59" i="8"/>
  <c r="T59" i="8"/>
  <c r="U59" i="8" s="1"/>
  <c r="S51" i="8"/>
  <c r="T51" i="8"/>
  <c r="U51" i="8" s="1"/>
  <c r="S47" i="8"/>
  <c r="T47" i="8"/>
  <c r="U47" i="8" s="1"/>
  <c r="S43" i="8"/>
  <c r="T43" i="8"/>
  <c r="U43" i="8" s="1"/>
  <c r="S35" i="8"/>
  <c r="T35" i="8"/>
  <c r="U35" i="8" s="1"/>
  <c r="S31" i="8"/>
  <c r="T31" i="8"/>
  <c r="U31" i="8" s="1"/>
  <c r="S27" i="8"/>
  <c r="T27" i="8"/>
  <c r="U27" i="8" s="1"/>
  <c r="S19" i="8"/>
  <c r="T19" i="8"/>
  <c r="U19" i="8" s="1"/>
  <c r="S15" i="8"/>
  <c r="T15" i="8"/>
  <c r="U15" i="8" s="1"/>
  <c r="S11" i="8"/>
  <c r="T11" i="8"/>
  <c r="U11" i="8" s="1"/>
  <c r="W2" i="14" l="1"/>
  <c r="Y10" i="14"/>
  <c r="Y9" i="14"/>
  <c r="Y8" i="14"/>
  <c r="Y11" i="14"/>
  <c r="AC11" i="13"/>
  <c r="AC9" i="13"/>
  <c r="AA2" i="13"/>
  <c r="AC10" i="13"/>
  <c r="AC8" i="13"/>
  <c r="AC11" i="11"/>
  <c r="AA2" i="11"/>
  <c r="AC9" i="11"/>
  <c r="AC10" i="11"/>
  <c r="AC8" i="11"/>
  <c r="T23" i="8"/>
  <c r="U23" i="8" s="1"/>
  <c r="T39" i="8"/>
  <c r="U39" i="8" s="1"/>
  <c r="T24" i="8"/>
  <c r="U24" i="8" s="1"/>
  <c r="Y10" i="8" s="1"/>
  <c r="T40" i="8"/>
  <c r="U40" i="8" s="1"/>
  <c r="Y9" i="8" s="1"/>
  <c r="T56" i="8"/>
  <c r="U56" i="8" s="1"/>
  <c r="T25" i="8"/>
  <c r="U25" i="8" s="1"/>
  <c r="T49" i="8"/>
  <c r="U49" i="8" s="1"/>
  <c r="T65" i="8"/>
  <c r="U65" i="8" s="1"/>
  <c r="T7" i="8"/>
  <c r="U7" i="8" s="1"/>
  <c r="T55" i="8"/>
  <c r="U55" i="8" s="1"/>
  <c r="T71" i="8"/>
  <c r="U71" i="8" s="1"/>
  <c r="W2" i="8"/>
  <c r="Y12" i="14" l="1"/>
  <c r="Z8" i="14" s="1"/>
  <c r="AC12" i="13"/>
  <c r="AC12" i="11"/>
  <c r="Y11" i="8"/>
  <c r="Y8" i="8"/>
  <c r="Z9" i="14" l="1"/>
  <c r="Z10" i="14"/>
  <c r="Z11" i="14"/>
  <c r="AD10" i="13"/>
  <c r="AD9" i="13"/>
  <c r="AD11" i="13"/>
  <c r="AD8" i="13"/>
  <c r="AD11" i="11"/>
  <c r="AD9" i="11"/>
  <c r="AD8" i="11"/>
  <c r="AD10" i="11"/>
  <c r="Y12" i="8"/>
  <c r="Z11" i="8"/>
  <c r="Z8" i="8"/>
  <c r="Z9" i="8"/>
  <c r="Z10" i="8"/>
</calcChain>
</file>

<file path=xl/sharedStrings.xml><?xml version="1.0" encoding="utf-8"?>
<sst xmlns="http://schemas.openxmlformats.org/spreadsheetml/2006/main" count="447" uniqueCount="82">
  <si>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</si>
  <si>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</si>
  <si>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</si>
  <si>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</si>
  <si>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</si>
  <si>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</si>
  <si>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</si>
  <si>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</si>
  <si>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MCP.1</t>
  </si>
  <si>
    <t>Classification</t>
  </si>
  <si>
    <t>1</t>
  </si>
  <si>
    <t>2</t>
  </si>
  <si>
    <t>Attribute Information:</t>
  </si>
  <si>
    <t>Quantitative Attributes: </t>
  </si>
  <si>
    <t>Age (years) </t>
  </si>
  <si>
    <t>BMI (kg/m2) </t>
  </si>
  <si>
    <t>Glucose (mg/dL) </t>
  </si>
  <si>
    <t>Insulin (µU/mL) </t>
  </si>
  <si>
    <t>HOMA </t>
  </si>
  <si>
    <t>Leptin (ng/mL) </t>
  </si>
  <si>
    <t>Adiponectin (µg/mL) </t>
  </si>
  <si>
    <t>Resistin (ng/mL) </t>
  </si>
  <si>
    <t>MCP-1(pg/dL) </t>
  </si>
  <si>
    <t>Labels: </t>
  </si>
  <si>
    <t>Random</t>
  </si>
  <si>
    <t>http://archive.ics.uci.edu/ml/datasets/Breast+Cancer+Coimbra#</t>
  </si>
  <si>
    <t>0=Healthy controls </t>
  </si>
  <si>
    <t>1=Patients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</si>
  <si>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</si>
  <si>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</si>
  <si>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</si>
  <si>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</si>
  <si>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</si>
  <si>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</si>
  <si>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</si>
  <si>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</si>
  <si>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</si>
  <si>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</si>
  <si>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</si>
  <si>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</si>
  <si>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</si>
  <si>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</si>
  <si>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</si>
  <si>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</si>
  <si>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</si>
  <si>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</si>
  <si>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</si>
  <si>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</si>
  <si>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</si>
  <si>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</si>
  <si>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</si>
  <si>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</si>
  <si>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Drop</t>
  </si>
  <si>
    <t>Constants</t>
  </si>
  <si>
    <t>Logit</t>
  </si>
  <si>
    <t>e^L</t>
  </si>
  <si>
    <t>e^L/(1+e^L)</t>
  </si>
  <si>
    <t>Likelihood func.</t>
  </si>
  <si>
    <t>Sum likelihood</t>
  </si>
  <si>
    <t>Ln(age)</t>
  </si>
  <si>
    <t>ln(BMI)</t>
  </si>
  <si>
    <t>ln(Glucose)</t>
  </si>
  <si>
    <t>Ln(Insulin)</t>
  </si>
  <si>
    <t>LN(Resistin)</t>
  </si>
  <si>
    <t>C+</t>
  </si>
  <si>
    <t>C-</t>
  </si>
  <si>
    <t>H+</t>
  </si>
  <si>
    <t>H-</t>
  </si>
  <si>
    <t>accuracy</t>
  </si>
  <si>
    <t>Pred</t>
  </si>
  <si>
    <t>Predicted healthy but not</t>
  </si>
  <si>
    <t>Predicted Cancer but not</t>
  </si>
  <si>
    <t>Cut-off</t>
  </si>
  <si>
    <t>Correct</t>
  </si>
  <si>
    <t>Pred. Cancer but healthy</t>
  </si>
  <si>
    <t>Pred. Healthy but Cancer</t>
  </si>
  <si>
    <t>Ln(Leptin)</t>
  </si>
  <si>
    <t>Ln(Adiponectin)</t>
  </si>
  <si>
    <t>Ln(MCP.1)</t>
  </si>
  <si>
    <t>SampleID</t>
  </si>
  <si>
    <t>Code</t>
  </si>
  <si>
    <t>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</si>
</sst>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%"/>
  </numFmts>
  <fonts count="10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123654"/>
      <name val="Arial"/>
      <family val="2"/>
    </font>
    <font>
      <sz val="10"/>
      <color rgb="FF123654"/>
      <name val="Arial"/>
      <family val="2"/>
    </font>
    <font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Down">
        <bgColor theme="2" tint="-9.9978637043366805E-2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0" fillId="2" borderId="4" xfId="0" applyFill="1" applyBorder="1" applyAlignment="1"/>
    <xf numFmtId="0" fontId="0" fillId="0" borderId="3" xfId="0" applyFill="1" applyBorder="1" applyAlignme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5" fillId="0" borderId="2" xfId="0" applyFont="1" applyFill="1" applyBorder="1" applyAlignment="1">
      <alignment horizontal="centerContinuous"/>
    </xf>
    <xf numFmtId="0" fontId="2" fillId="0" borderId="0" xfId="0" applyFont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0" borderId="5" xfId="0" applyBorder="1"/>
    <xf numFmtId="0" fontId="0" fillId="0" borderId="6" xfId="0" applyBorder="1"/>
    <xf numFmtId="0" fontId="0" fillId="4" borderId="6" xfId="0" applyFill="1" applyBorder="1"/>
    <xf numFmtId="0" fontId="0" fillId="3" borderId="6" xfId="0" applyFill="1" applyBorder="1"/>
    <xf numFmtId="0" fontId="0" fillId="3" borderId="4" xfId="0" applyFill="1" applyBorder="1"/>
    <xf numFmtId="0" fontId="6" fillId="0" borderId="0" xfId="0" applyFont="1"/>
    <xf numFmtId="0" fontId="0" fillId="0" borderId="4" xfId="0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Fill="1"/>
    <xf numFmtId="2" fontId="0" fillId="0" borderId="0" xfId="0" applyNumberFormat="1" applyFill="1" applyBorder="1"/>
    <xf numFmtId="9" fontId="0" fillId="0" borderId="0" xfId="1" applyFont="1"/>
    <xf numFmtId="9" fontId="2" fillId="0" borderId="0" xfId="1" applyFont="1"/>
    <xf numFmtId="9" fontId="0" fillId="0" borderId="7" xfId="1" applyFont="1" applyBorder="1"/>
    <xf numFmtId="9" fontId="2" fillId="0" borderId="7" xfId="1" applyFont="1" applyBorder="1"/>
    <xf numFmtId="0" fontId="6" fillId="0" borderId="7" xfId="0" applyFont="1" applyBorder="1"/>
    <xf numFmtId="0" fontId="7" fillId="0" borderId="7" xfId="0" applyFont="1" applyBorder="1"/>
    <xf numFmtId="9" fontId="0" fillId="0" borderId="7" xfId="0" applyNumberFormat="1" applyBorder="1"/>
    <xf numFmtId="0" fontId="0" fillId="0" borderId="0" xfId="0" applyBorder="1"/>
    <xf numFmtId="0" fontId="0" fillId="0" borderId="6" xfId="0" applyFill="1" applyBorder="1"/>
    <xf numFmtId="0" fontId="0" fillId="0" borderId="4" xfId="0" applyFill="1" applyBorder="1"/>
    <xf numFmtId="164" fontId="0" fillId="0" borderId="0" xfId="0" applyNumberFormat="1" applyFill="1"/>
    <xf numFmtId="0" fontId="8" fillId="0" borderId="7" xfId="0" applyFont="1" applyBorder="1"/>
    <xf numFmtId="0" fontId="8" fillId="0" borderId="7" xfId="0" applyFont="1" applyBorder="1" applyAlignment="1">
      <alignment wrapText="1"/>
    </xf>
    <xf numFmtId="165" fontId="0" fillId="0" borderId="0" xfId="0" applyNumberFormat="1"/>
    <xf numFmtId="0" fontId="9" fillId="0" borderId="8" xfId="0" applyFont="1" applyBorder="1"/>
    <xf numFmtId="0" fontId="9" fillId="0" borderId="0" xfId="0" applyFont="1" applyBorder="1"/>
  </cellXfs>
  <cellStyles count="2">
    <cellStyle name="Normal" xfId="0" builtinId="0"/>
    <cellStyle name="Percent" xfId="1" builtinId="5"/>
  </cellStyles>
  <dxfs count="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17"/>
  <sheetViews>
    <sheetView topLeftCell="A85" workbookViewId="0">
      <selection sqref="A1:K1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</v>
      </c>
    </row>
    <row r="2" spans="1:11" x14ac:dyDescent="0.25">
      <c r="A2">
        <v>48</v>
      </c>
      <c r="B2">
        <v>23.5</v>
      </c>
      <c r="C2">
        <v>70</v>
      </c>
      <c r="D2">
        <v>2.7069999999999999</v>
      </c>
      <c r="E2">
        <v>0.46740866666666669</v>
      </c>
      <c r="F2">
        <v>8.8071000000000002</v>
      </c>
      <c r="G2">
        <v>9.7024000000000008</v>
      </c>
      <c r="H2">
        <v>7.9958500000000008</v>
      </c>
      <c r="I2">
        <v>417.11399999999998</v>
      </c>
      <c r="J2" t="s">
        <v>10</v>
      </c>
      <c r="K2">
        <v>1</v>
      </c>
    </row>
    <row r="3" spans="1:11" hidden="1" x14ac:dyDescent="0.25">
      <c r="A3">
        <v>83</v>
      </c>
      <c r="B3">
        <v>20.690494543389182</v>
      </c>
      <c r="C3">
        <v>92</v>
      </c>
      <c r="D3">
        <v>3.1150000000000002</v>
      </c>
      <c r="E3">
        <v>0.70689733333333338</v>
      </c>
      <c r="F3">
        <v>8.8438000000000017</v>
      </c>
      <c r="G3">
        <v>5.4292850000000001</v>
      </c>
      <c r="H3">
        <v>4.0640499999999999</v>
      </c>
      <c r="I3">
        <v>468.786</v>
      </c>
      <c r="J3" t="s">
        <v>10</v>
      </c>
      <c r="K3">
        <v>3</v>
      </c>
    </row>
    <row r="4" spans="1:11" hidden="1" x14ac:dyDescent="0.25">
      <c r="A4">
        <v>82</v>
      </c>
      <c r="B4">
        <v>23.124670372023203</v>
      </c>
      <c r="C4">
        <v>91</v>
      </c>
      <c r="D4">
        <v>4.4980000000000002</v>
      </c>
      <c r="E4">
        <v>1.0096510666666667</v>
      </c>
      <c r="F4">
        <v>17.939299999999999</v>
      </c>
      <c r="G4">
        <v>22.432039999999997</v>
      </c>
      <c r="H4">
        <v>9.2771499999999989</v>
      </c>
      <c r="I4">
        <v>554.697</v>
      </c>
      <c r="J4" t="s">
        <v>10</v>
      </c>
      <c r="K4">
        <v>3</v>
      </c>
    </row>
    <row r="5" spans="1:11" x14ac:dyDescent="0.25">
      <c r="A5">
        <v>68</v>
      </c>
      <c r="B5">
        <v>21.367521367521366</v>
      </c>
      <c r="C5">
        <v>77</v>
      </c>
      <c r="D5">
        <v>3.226</v>
      </c>
      <c r="E5">
        <v>0.61272493333333344</v>
      </c>
      <c r="F5">
        <v>9.8827000000000016</v>
      </c>
      <c r="G5">
        <v>7.1695599999999997</v>
      </c>
      <c r="H5">
        <v>12.766</v>
      </c>
      <c r="I5">
        <v>928.22</v>
      </c>
      <c r="J5" t="s">
        <v>10</v>
      </c>
      <c r="K5">
        <v>2</v>
      </c>
    </row>
    <row r="6" spans="1:11" x14ac:dyDescent="0.25">
      <c r="A6">
        <v>86</v>
      </c>
      <c r="B6">
        <v>21.111111111111111</v>
      </c>
      <c r="C6">
        <v>92</v>
      </c>
      <c r="D6">
        <v>3.5489999999999999</v>
      </c>
      <c r="E6">
        <v>0.80538639999999995</v>
      </c>
      <c r="F6">
        <v>6.6993999999999998</v>
      </c>
      <c r="G6">
        <v>4.8192399999999997</v>
      </c>
      <c r="H6">
        <v>10.576349999999998</v>
      </c>
      <c r="I6">
        <v>773.92</v>
      </c>
      <c r="J6" t="s">
        <v>10</v>
      </c>
      <c r="K6">
        <v>1</v>
      </c>
    </row>
    <row r="7" spans="1:11" x14ac:dyDescent="0.25">
      <c r="A7">
        <v>49</v>
      </c>
      <c r="B7">
        <v>22.854457687214321</v>
      </c>
      <c r="C7">
        <v>92</v>
      </c>
      <c r="D7">
        <v>3.226</v>
      </c>
      <c r="E7">
        <v>0.7320869333333333</v>
      </c>
      <c r="F7">
        <v>6.8316999999999988</v>
      </c>
      <c r="G7">
        <v>13.67975</v>
      </c>
      <c r="H7">
        <v>10.317600000000001</v>
      </c>
      <c r="I7">
        <v>530.41</v>
      </c>
      <c r="J7" t="s">
        <v>10</v>
      </c>
      <c r="K7">
        <v>1</v>
      </c>
    </row>
    <row r="8" spans="1:11" x14ac:dyDescent="0.25">
      <c r="A8">
        <v>89</v>
      </c>
      <c r="B8">
        <v>22.7</v>
      </c>
      <c r="C8">
        <v>77</v>
      </c>
      <c r="D8">
        <v>4.6900000000000004</v>
      </c>
      <c r="E8">
        <v>0.8907873333333336</v>
      </c>
      <c r="F8">
        <v>6.9640000000000004</v>
      </c>
      <c r="G8">
        <v>5.5898649999999996</v>
      </c>
      <c r="H8">
        <v>12.9361</v>
      </c>
      <c r="I8">
        <v>1256.0830000000001</v>
      </c>
      <c r="J8" t="s">
        <v>10</v>
      </c>
      <c r="K8">
        <v>1</v>
      </c>
    </row>
    <row r="9" spans="1:11" x14ac:dyDescent="0.25">
      <c r="A9">
        <v>76</v>
      </c>
      <c r="B9">
        <v>23.8</v>
      </c>
      <c r="C9">
        <v>118</v>
      </c>
      <c r="D9">
        <v>6.47</v>
      </c>
      <c r="E9">
        <v>1.8832013333333335</v>
      </c>
      <c r="F9">
        <v>4.3109999999999999</v>
      </c>
      <c r="G9">
        <v>13.251320000000002</v>
      </c>
      <c r="H9">
        <v>5.1042000000000005</v>
      </c>
      <c r="I9">
        <v>280.69400000000002</v>
      </c>
      <c r="J9" t="s">
        <v>10</v>
      </c>
      <c r="K9">
        <v>1</v>
      </c>
    </row>
    <row r="10" spans="1:11" hidden="1" x14ac:dyDescent="0.25">
      <c r="A10">
        <v>73</v>
      </c>
      <c r="B10">
        <v>22</v>
      </c>
      <c r="C10">
        <v>97</v>
      </c>
      <c r="D10">
        <v>3.35</v>
      </c>
      <c r="E10">
        <v>0.80154333333333327</v>
      </c>
      <c r="F10">
        <v>4.47</v>
      </c>
      <c r="G10">
        <v>10.358725</v>
      </c>
      <c r="H10">
        <v>6.2844499999999996</v>
      </c>
      <c r="I10">
        <v>136.85499999999999</v>
      </c>
      <c r="J10" t="s">
        <v>10</v>
      </c>
      <c r="K10">
        <v>3</v>
      </c>
    </row>
    <row r="11" spans="1:11" x14ac:dyDescent="0.25">
      <c r="A11">
        <v>75</v>
      </c>
      <c r="B11">
        <v>23</v>
      </c>
      <c r="C11">
        <v>83</v>
      </c>
      <c r="D11">
        <v>4.952</v>
      </c>
      <c r="E11">
        <v>1.0138394666666668</v>
      </c>
      <c r="F11">
        <v>17.126999999999999</v>
      </c>
      <c r="G11">
        <v>11.578989999999999</v>
      </c>
      <c r="H11">
        <v>7.0913000000000004</v>
      </c>
      <c r="I11">
        <v>318.30200000000002</v>
      </c>
      <c r="J11" t="s">
        <v>10</v>
      </c>
      <c r="K11">
        <v>2</v>
      </c>
    </row>
    <row r="12" spans="1:11" hidden="1" x14ac:dyDescent="0.25">
      <c r="A12">
        <v>34</v>
      </c>
      <c r="B12">
        <v>21.47</v>
      </c>
      <c r="C12">
        <v>78</v>
      </c>
      <c r="D12">
        <v>3.4689999999999999</v>
      </c>
      <c r="E12">
        <v>0.66743559999999991</v>
      </c>
      <c r="F12">
        <v>14.57</v>
      </c>
      <c r="G12">
        <v>13.11</v>
      </c>
      <c r="H12">
        <v>6.92</v>
      </c>
      <c r="I12">
        <v>354.6</v>
      </c>
      <c r="J12" t="s">
        <v>10</v>
      </c>
      <c r="K12">
        <v>3</v>
      </c>
    </row>
    <row r="13" spans="1:11" x14ac:dyDescent="0.25">
      <c r="A13">
        <v>29</v>
      </c>
      <c r="B13">
        <v>23.01</v>
      </c>
      <c r="C13">
        <v>82</v>
      </c>
      <c r="D13">
        <v>5.6630000000000003</v>
      </c>
      <c r="E13">
        <v>1.1454361333333334</v>
      </c>
      <c r="F13">
        <v>35.590000000000003</v>
      </c>
      <c r="G13">
        <v>26.72</v>
      </c>
      <c r="H13">
        <v>4.58</v>
      </c>
      <c r="I13">
        <v>174.8</v>
      </c>
      <c r="J13" t="s">
        <v>10</v>
      </c>
      <c r="K13">
        <v>1</v>
      </c>
    </row>
    <row r="14" spans="1:11" x14ac:dyDescent="0.25">
      <c r="A14">
        <v>25</v>
      </c>
      <c r="B14">
        <v>22.86</v>
      </c>
      <c r="C14">
        <v>82</v>
      </c>
      <c r="D14">
        <v>4.09</v>
      </c>
      <c r="E14">
        <v>0.8272706666666666</v>
      </c>
      <c r="F14">
        <v>20.45</v>
      </c>
      <c r="G14">
        <v>23.67</v>
      </c>
      <c r="H14">
        <v>5.14</v>
      </c>
      <c r="I14">
        <v>313.73</v>
      </c>
      <c r="J14" t="s">
        <v>10</v>
      </c>
      <c r="K14">
        <v>2</v>
      </c>
    </row>
    <row r="15" spans="1:11" hidden="1" x14ac:dyDescent="0.25">
      <c r="A15">
        <v>24</v>
      </c>
      <c r="B15">
        <v>18.670000000000002</v>
      </c>
      <c r="C15">
        <v>88</v>
      </c>
      <c r="D15">
        <v>6.1070000000000002</v>
      </c>
      <c r="E15">
        <v>1.33</v>
      </c>
      <c r="F15">
        <v>8.8800000000000008</v>
      </c>
      <c r="G15">
        <v>36.06</v>
      </c>
      <c r="H15">
        <v>6.85</v>
      </c>
      <c r="I15">
        <v>632.22</v>
      </c>
      <c r="J15" t="s">
        <v>10</v>
      </c>
      <c r="K15">
        <v>3</v>
      </c>
    </row>
    <row r="16" spans="1:11" x14ac:dyDescent="0.25">
      <c r="A16">
        <v>38</v>
      </c>
      <c r="B16">
        <v>23.34</v>
      </c>
      <c r="C16">
        <v>75</v>
      </c>
      <c r="D16">
        <v>5.782</v>
      </c>
      <c r="E16">
        <v>1.0696699999999999</v>
      </c>
      <c r="F16">
        <v>15.26</v>
      </c>
      <c r="G16">
        <v>17.95</v>
      </c>
      <c r="H16">
        <v>9.35</v>
      </c>
      <c r="I16">
        <v>165.02</v>
      </c>
      <c r="J16" t="s">
        <v>10</v>
      </c>
      <c r="K16">
        <v>1</v>
      </c>
    </row>
    <row r="17" spans="1:11" hidden="1" x14ac:dyDescent="0.25">
      <c r="A17">
        <v>44</v>
      </c>
      <c r="B17">
        <v>20.76</v>
      </c>
      <c r="C17">
        <v>86</v>
      </c>
      <c r="D17">
        <v>7.5529999999999999</v>
      </c>
      <c r="E17">
        <v>1.6</v>
      </c>
      <c r="F17">
        <v>14.09</v>
      </c>
      <c r="G17">
        <v>20.32</v>
      </c>
      <c r="H17">
        <v>7.64</v>
      </c>
      <c r="I17">
        <v>63.61</v>
      </c>
      <c r="J17" t="s">
        <v>10</v>
      </c>
      <c r="K17">
        <v>3</v>
      </c>
    </row>
    <row r="18" spans="1:11" x14ac:dyDescent="0.25">
      <c r="A18">
        <v>47</v>
      </c>
      <c r="B18">
        <v>22.03</v>
      </c>
      <c r="C18">
        <v>84</v>
      </c>
      <c r="D18">
        <v>2.8690000000000002</v>
      </c>
      <c r="E18">
        <v>0.59</v>
      </c>
      <c r="F18">
        <v>26.65</v>
      </c>
      <c r="G18">
        <v>38.04</v>
      </c>
      <c r="H18">
        <v>3.32</v>
      </c>
      <c r="I18">
        <v>191.72</v>
      </c>
      <c r="J18" t="s">
        <v>10</v>
      </c>
      <c r="K18">
        <v>2</v>
      </c>
    </row>
    <row r="19" spans="1:11" x14ac:dyDescent="0.25">
      <c r="A19">
        <v>61</v>
      </c>
      <c r="B19">
        <v>32.038959374599514</v>
      </c>
      <c r="C19">
        <v>85</v>
      </c>
      <c r="D19">
        <v>18.077000000000002</v>
      </c>
      <c r="E19">
        <v>3.7901443333333336</v>
      </c>
      <c r="F19">
        <v>30.772899999999996</v>
      </c>
      <c r="G19">
        <v>7.7802550000000004</v>
      </c>
      <c r="H19">
        <v>13.683920000000001</v>
      </c>
      <c r="I19">
        <v>444.39499999999998</v>
      </c>
      <c r="J19" t="s">
        <v>10</v>
      </c>
      <c r="K19">
        <v>2</v>
      </c>
    </row>
    <row r="20" spans="1:11" x14ac:dyDescent="0.25">
      <c r="A20">
        <v>64</v>
      </c>
      <c r="B20">
        <v>34.529722800833198</v>
      </c>
      <c r="C20">
        <v>95</v>
      </c>
      <c r="D20">
        <v>4.4269999999999996</v>
      </c>
      <c r="E20">
        <v>1.0373936666666665</v>
      </c>
      <c r="F20">
        <v>21.2117</v>
      </c>
      <c r="G20">
        <v>5.4626199999999994</v>
      </c>
      <c r="H20">
        <v>6.7018800000000001</v>
      </c>
      <c r="I20">
        <v>252.44900000000001</v>
      </c>
      <c r="J20" t="s">
        <v>10</v>
      </c>
      <c r="K20">
        <v>1</v>
      </c>
    </row>
    <row r="21" spans="1:11" x14ac:dyDescent="0.25">
      <c r="A21">
        <v>32</v>
      </c>
      <c r="B21">
        <v>36.51263742951032</v>
      </c>
      <c r="C21">
        <v>87</v>
      </c>
      <c r="D21">
        <v>14.026</v>
      </c>
      <c r="E21">
        <v>3.0099796000000003</v>
      </c>
      <c r="F21">
        <v>49.372699999999995</v>
      </c>
      <c r="G21">
        <v>5.0999999999999996</v>
      </c>
      <c r="H21">
        <v>17.102229999999999</v>
      </c>
      <c r="I21">
        <v>588.46</v>
      </c>
      <c r="J21" t="s">
        <v>10</v>
      </c>
      <c r="K21">
        <v>2</v>
      </c>
    </row>
    <row r="22" spans="1:11" x14ac:dyDescent="0.25">
      <c r="A22">
        <v>36</v>
      </c>
      <c r="B22">
        <v>28.576675849403124</v>
      </c>
      <c r="C22">
        <v>86</v>
      </c>
      <c r="D22">
        <v>4.3449999999999998</v>
      </c>
      <c r="E22">
        <v>0.92171933333333322</v>
      </c>
      <c r="F22">
        <v>15.124799999999999</v>
      </c>
      <c r="G22">
        <v>8.6</v>
      </c>
      <c r="H22">
        <v>9.1539000000000001</v>
      </c>
      <c r="I22">
        <v>534.22400000000005</v>
      </c>
      <c r="J22" t="s">
        <v>10</v>
      </c>
      <c r="K22">
        <v>2</v>
      </c>
    </row>
    <row r="23" spans="1:11" x14ac:dyDescent="0.25">
      <c r="A23">
        <v>34</v>
      </c>
      <c r="B23">
        <v>31.975014872099948</v>
      </c>
      <c r="C23">
        <v>87</v>
      </c>
      <c r="D23">
        <v>4.53</v>
      </c>
      <c r="E23">
        <v>0.97213800000000006</v>
      </c>
      <c r="F23">
        <v>28.7502</v>
      </c>
      <c r="G23">
        <v>7.64276</v>
      </c>
      <c r="H23">
        <v>5.6259199999999998</v>
      </c>
      <c r="I23">
        <v>572.78300000000002</v>
      </c>
      <c r="J23" t="s">
        <v>10</v>
      </c>
      <c r="K23">
        <v>2</v>
      </c>
    </row>
    <row r="24" spans="1:11" x14ac:dyDescent="0.25">
      <c r="A24">
        <v>29</v>
      </c>
      <c r="B24">
        <v>32.270787765785798</v>
      </c>
      <c r="C24">
        <v>84</v>
      </c>
      <c r="D24">
        <v>5.81</v>
      </c>
      <c r="E24">
        <v>1.2038319999999998</v>
      </c>
      <c r="F24">
        <v>45.619600000000005</v>
      </c>
      <c r="G24">
        <v>6.2096349999999996</v>
      </c>
      <c r="H24">
        <v>24.603300000000001</v>
      </c>
      <c r="I24">
        <v>904.98099999999999</v>
      </c>
      <c r="J24" t="s">
        <v>10</v>
      </c>
      <c r="K24">
        <v>2</v>
      </c>
    </row>
    <row r="25" spans="1:11" x14ac:dyDescent="0.25">
      <c r="A25">
        <v>35</v>
      </c>
      <c r="B25">
        <v>30.276816608996544</v>
      </c>
      <c r="C25">
        <v>84</v>
      </c>
      <c r="D25">
        <v>4.3760000000000003</v>
      </c>
      <c r="E25">
        <v>0.90670720000000005</v>
      </c>
      <c r="F25">
        <v>39.2134</v>
      </c>
      <c r="G25">
        <v>9.0481850000000001</v>
      </c>
      <c r="H25">
        <v>16.437059999999999</v>
      </c>
      <c r="I25">
        <v>733.79700000000003</v>
      </c>
      <c r="J25" t="s">
        <v>10</v>
      </c>
      <c r="K25">
        <v>1</v>
      </c>
    </row>
    <row r="26" spans="1:11" hidden="1" x14ac:dyDescent="0.25">
      <c r="A26">
        <v>54</v>
      </c>
      <c r="B26">
        <v>30.48315805517451</v>
      </c>
      <c r="C26">
        <v>90</v>
      </c>
      <c r="D26">
        <v>5.5369999999999999</v>
      </c>
      <c r="E26">
        <v>1.229214</v>
      </c>
      <c r="F26">
        <v>12.331</v>
      </c>
      <c r="G26">
        <v>9.7313799999999997</v>
      </c>
      <c r="H26">
        <v>10.19299</v>
      </c>
      <c r="I26">
        <v>1227.9100000000001</v>
      </c>
      <c r="J26" t="s">
        <v>10</v>
      </c>
      <c r="K26">
        <v>3</v>
      </c>
    </row>
    <row r="27" spans="1:11" x14ac:dyDescent="0.25">
      <c r="A27">
        <v>45</v>
      </c>
      <c r="B27">
        <v>37.035608194128308</v>
      </c>
      <c r="C27">
        <v>83</v>
      </c>
      <c r="D27">
        <v>6.76</v>
      </c>
      <c r="E27">
        <v>1.3839973333333335</v>
      </c>
      <c r="F27">
        <v>39.980200000000004</v>
      </c>
      <c r="G27">
        <v>4.6171249999999997</v>
      </c>
      <c r="H27">
        <v>8.7044800000000002</v>
      </c>
      <c r="I27">
        <v>586.173</v>
      </c>
      <c r="J27" t="s">
        <v>10</v>
      </c>
      <c r="K27">
        <v>2</v>
      </c>
    </row>
    <row r="28" spans="1:11" x14ac:dyDescent="0.25">
      <c r="A28">
        <v>50</v>
      </c>
      <c r="B28">
        <v>38.578758535550321</v>
      </c>
      <c r="C28">
        <v>106</v>
      </c>
      <c r="D28">
        <v>6.7030000000000003</v>
      </c>
      <c r="E28">
        <v>1.7526110666666666</v>
      </c>
      <c r="F28">
        <v>46.640099999999997</v>
      </c>
      <c r="G28">
        <v>4.6676450000000003</v>
      </c>
      <c r="H28">
        <v>11.78388</v>
      </c>
      <c r="I28">
        <v>887.16</v>
      </c>
      <c r="J28" t="s">
        <v>10</v>
      </c>
      <c r="K28">
        <v>2</v>
      </c>
    </row>
    <row r="29" spans="1:11" x14ac:dyDescent="0.25">
      <c r="A29">
        <v>66</v>
      </c>
      <c r="B29">
        <v>31.446540880503143</v>
      </c>
      <c r="C29">
        <v>90</v>
      </c>
      <c r="D29">
        <v>9.2449999999999992</v>
      </c>
      <c r="E29">
        <v>2.0523899999999999</v>
      </c>
      <c r="F29">
        <v>45.962400000000002</v>
      </c>
      <c r="G29">
        <v>10.355259999999999</v>
      </c>
      <c r="H29">
        <v>23.381900000000002</v>
      </c>
      <c r="I29">
        <v>1102.1099999999999</v>
      </c>
      <c r="J29" t="s">
        <v>10</v>
      </c>
      <c r="K29">
        <v>2</v>
      </c>
    </row>
    <row r="30" spans="1:11" x14ac:dyDescent="0.25">
      <c r="A30">
        <v>35</v>
      </c>
      <c r="B30">
        <v>35.250761095978206</v>
      </c>
      <c r="C30">
        <v>90</v>
      </c>
      <c r="D30">
        <v>6.8170000000000002</v>
      </c>
      <c r="E30">
        <v>1.5133740000000002</v>
      </c>
      <c r="F30">
        <v>50.609400000000001</v>
      </c>
      <c r="G30">
        <v>6.9668949999999992</v>
      </c>
      <c r="H30">
        <v>22.037029999999998</v>
      </c>
      <c r="I30">
        <v>667.928</v>
      </c>
      <c r="J30" t="s">
        <v>10</v>
      </c>
      <c r="K30">
        <v>1</v>
      </c>
    </row>
    <row r="31" spans="1:11" x14ac:dyDescent="0.25">
      <c r="A31">
        <v>36</v>
      </c>
      <c r="B31">
        <v>34.174889999572812</v>
      </c>
      <c r="C31">
        <v>80</v>
      </c>
      <c r="D31">
        <v>6.59</v>
      </c>
      <c r="E31">
        <v>1.3004266666666668</v>
      </c>
      <c r="F31">
        <v>10.280899999999999</v>
      </c>
      <c r="G31">
        <v>5.0659150000000004</v>
      </c>
      <c r="H31">
        <v>15.721869999999999</v>
      </c>
      <c r="I31">
        <v>581.31299999999999</v>
      </c>
      <c r="J31" t="s">
        <v>10</v>
      </c>
      <c r="K31">
        <v>1</v>
      </c>
    </row>
    <row r="32" spans="1:11" x14ac:dyDescent="0.25">
      <c r="A32">
        <v>66</v>
      </c>
      <c r="B32">
        <v>36.21227887617065</v>
      </c>
      <c r="C32">
        <v>101</v>
      </c>
      <c r="D32">
        <v>15.532999999999999</v>
      </c>
      <c r="E32">
        <v>3.8697880666666671</v>
      </c>
      <c r="F32">
        <v>74.70689999999999</v>
      </c>
      <c r="G32">
        <v>7.5395500000000002</v>
      </c>
      <c r="H32">
        <v>22.320239999999998</v>
      </c>
      <c r="I32">
        <v>864.96799999999996</v>
      </c>
      <c r="J32" t="s">
        <v>10</v>
      </c>
      <c r="K32">
        <v>1</v>
      </c>
    </row>
    <row r="33" spans="1:11" x14ac:dyDescent="0.25">
      <c r="A33">
        <v>53</v>
      </c>
      <c r="B33">
        <v>36.79016620498615</v>
      </c>
      <c r="C33">
        <v>101</v>
      </c>
      <c r="D33">
        <v>10.175000000000001</v>
      </c>
      <c r="E33">
        <v>2.534931666666667</v>
      </c>
      <c r="F33">
        <v>27.184100000000001</v>
      </c>
      <c r="G33">
        <v>20.03</v>
      </c>
      <c r="H33">
        <v>10.26309</v>
      </c>
      <c r="I33">
        <v>695.75400000000002</v>
      </c>
      <c r="J33" t="s">
        <v>10</v>
      </c>
      <c r="K33">
        <v>1</v>
      </c>
    </row>
    <row r="34" spans="1:11" hidden="1" x14ac:dyDescent="0.25">
      <c r="A34">
        <v>28</v>
      </c>
      <c r="B34">
        <v>35.855814662399013</v>
      </c>
      <c r="C34">
        <v>87</v>
      </c>
      <c r="D34">
        <v>8.5760000000000005</v>
      </c>
      <c r="E34">
        <v>1.8404096000000001</v>
      </c>
      <c r="F34">
        <v>68.510199999999998</v>
      </c>
      <c r="G34">
        <v>4.7942</v>
      </c>
      <c r="H34">
        <v>21.443660000000001</v>
      </c>
      <c r="I34">
        <v>358.62400000000002</v>
      </c>
      <c r="J34" t="s">
        <v>10</v>
      </c>
      <c r="K34">
        <v>3</v>
      </c>
    </row>
    <row r="35" spans="1:11" x14ac:dyDescent="0.25">
      <c r="A35">
        <v>43</v>
      </c>
      <c r="B35">
        <v>34.42217361683818</v>
      </c>
      <c r="C35">
        <v>89</v>
      </c>
      <c r="D35">
        <v>23.193999999999999</v>
      </c>
      <c r="E35">
        <v>5.0918561333333328</v>
      </c>
      <c r="F35">
        <v>31.212799999999998</v>
      </c>
      <c r="G35">
        <v>8.3009550000000001</v>
      </c>
      <c r="H35">
        <v>6.710259999999999</v>
      </c>
      <c r="I35">
        <v>960.24599999999998</v>
      </c>
      <c r="J35" t="s">
        <v>10</v>
      </c>
      <c r="K35">
        <v>2</v>
      </c>
    </row>
    <row r="36" spans="1:11" hidden="1" x14ac:dyDescent="0.25">
      <c r="A36">
        <v>51</v>
      </c>
      <c r="B36">
        <v>27.688778133776353</v>
      </c>
      <c r="C36">
        <v>77</v>
      </c>
      <c r="D36">
        <v>3.855</v>
      </c>
      <c r="E36">
        <v>0.73219300000000009</v>
      </c>
      <c r="F36">
        <v>20.091999999999999</v>
      </c>
      <c r="G36">
        <v>3.1920899999999999</v>
      </c>
      <c r="H36">
        <v>10.37518</v>
      </c>
      <c r="I36">
        <v>473.85899999999998</v>
      </c>
      <c r="J36" t="s">
        <v>10</v>
      </c>
      <c r="K36">
        <v>3</v>
      </c>
    </row>
    <row r="37" spans="1:11" x14ac:dyDescent="0.25">
      <c r="A37">
        <v>67</v>
      </c>
      <c r="B37">
        <v>29.606767261088244</v>
      </c>
      <c r="C37">
        <v>79</v>
      </c>
      <c r="D37">
        <v>5.819</v>
      </c>
      <c r="E37">
        <v>1.1339291333333334</v>
      </c>
      <c r="F37">
        <v>21.903299999999998</v>
      </c>
      <c r="G37">
        <v>2.19428</v>
      </c>
      <c r="H37">
        <v>4.2074999999999996</v>
      </c>
      <c r="I37">
        <v>585.30700000000002</v>
      </c>
      <c r="J37" t="s">
        <v>10</v>
      </c>
      <c r="K37">
        <v>1</v>
      </c>
    </row>
    <row r="38" spans="1:11" hidden="1" x14ac:dyDescent="0.25">
      <c r="A38">
        <v>66</v>
      </c>
      <c r="B38">
        <v>31.238589800803275</v>
      </c>
      <c r="C38">
        <v>82</v>
      </c>
      <c r="D38">
        <v>4.181</v>
      </c>
      <c r="E38">
        <v>0.84567693333333327</v>
      </c>
      <c r="F38">
        <v>16.224700000000002</v>
      </c>
      <c r="G38">
        <v>4.2671049999999999</v>
      </c>
      <c r="H38">
        <v>3.2917499999999995</v>
      </c>
      <c r="I38">
        <v>634.60199999999998</v>
      </c>
      <c r="J38" t="s">
        <v>10</v>
      </c>
      <c r="K38">
        <v>3</v>
      </c>
    </row>
    <row r="39" spans="1:11" x14ac:dyDescent="0.25">
      <c r="A39">
        <v>69</v>
      </c>
      <c r="B39">
        <v>35.092701529473814</v>
      </c>
      <c r="C39">
        <v>101</v>
      </c>
      <c r="D39">
        <v>5.6459999999999999</v>
      </c>
      <c r="E39">
        <v>1.4066068</v>
      </c>
      <c r="F39">
        <v>83.482100000000003</v>
      </c>
      <c r="G39">
        <v>6.7969850000000003</v>
      </c>
      <c r="H39">
        <v>82.1</v>
      </c>
      <c r="I39">
        <v>263.49900000000002</v>
      </c>
      <c r="J39" t="s">
        <v>10</v>
      </c>
      <c r="K39">
        <v>2</v>
      </c>
    </row>
    <row r="40" spans="1:11" x14ac:dyDescent="0.25">
      <c r="A40">
        <v>60</v>
      </c>
      <c r="B40">
        <v>26.34929207978087</v>
      </c>
      <c r="C40">
        <v>103</v>
      </c>
      <c r="D40">
        <v>5.1379999999999999</v>
      </c>
      <c r="E40">
        <v>1.3053945333333332</v>
      </c>
      <c r="F40">
        <v>24.299799999999998</v>
      </c>
      <c r="G40">
        <v>2.19428</v>
      </c>
      <c r="H40">
        <v>20.253499999999999</v>
      </c>
      <c r="I40">
        <v>378.99599999999998</v>
      </c>
      <c r="J40" t="s">
        <v>10</v>
      </c>
      <c r="K40">
        <v>2</v>
      </c>
    </row>
    <row r="41" spans="1:11" x14ac:dyDescent="0.25">
      <c r="A41">
        <v>77</v>
      </c>
      <c r="B41">
        <v>35.587929240374606</v>
      </c>
      <c r="C41">
        <v>76</v>
      </c>
      <c r="D41">
        <v>3.8809999999999998</v>
      </c>
      <c r="E41">
        <v>0.7275581333333333</v>
      </c>
      <c r="F41">
        <v>21.786300000000001</v>
      </c>
      <c r="G41">
        <v>8.1255499999999987</v>
      </c>
      <c r="H41">
        <v>17.261500000000002</v>
      </c>
      <c r="I41">
        <v>618.27200000000005</v>
      </c>
      <c r="J41" t="s">
        <v>10</v>
      </c>
      <c r="K41">
        <v>2</v>
      </c>
    </row>
    <row r="42" spans="1:11" hidden="1" x14ac:dyDescent="0.25">
      <c r="A42">
        <v>76</v>
      </c>
      <c r="B42">
        <v>29.218407596785976</v>
      </c>
      <c r="C42">
        <v>83</v>
      </c>
      <c r="D42">
        <v>5.3760000000000003</v>
      </c>
      <c r="E42">
        <v>1.1006464000000002</v>
      </c>
      <c r="F42">
        <v>28.562000000000001</v>
      </c>
      <c r="G42">
        <v>7.3699599999999998</v>
      </c>
      <c r="H42">
        <v>8.0437499999999993</v>
      </c>
      <c r="I42">
        <v>698.78899999999999</v>
      </c>
      <c r="J42" t="s">
        <v>10</v>
      </c>
      <c r="K42">
        <v>3</v>
      </c>
    </row>
    <row r="43" spans="1:11" x14ac:dyDescent="0.25">
      <c r="A43">
        <v>76</v>
      </c>
      <c r="B43">
        <v>27.2</v>
      </c>
      <c r="C43">
        <v>94</v>
      </c>
      <c r="D43">
        <v>14.07</v>
      </c>
      <c r="E43">
        <v>3.2623639999999998</v>
      </c>
      <c r="F43">
        <v>35.890999999999998</v>
      </c>
      <c r="G43">
        <v>9.3466300000000011</v>
      </c>
      <c r="H43">
        <v>8.4156000000000013</v>
      </c>
      <c r="I43">
        <v>377.22699999999998</v>
      </c>
      <c r="J43" t="s">
        <v>10</v>
      </c>
      <c r="K43">
        <v>1</v>
      </c>
    </row>
    <row r="44" spans="1:11" hidden="1" x14ac:dyDescent="0.25">
      <c r="A44">
        <v>75</v>
      </c>
      <c r="B44">
        <v>27.3</v>
      </c>
      <c r="C44">
        <v>85</v>
      </c>
      <c r="D44">
        <v>5.1970000000000001</v>
      </c>
      <c r="E44">
        <v>1.0896376666666667</v>
      </c>
      <c r="F44">
        <v>10.39</v>
      </c>
      <c r="G44">
        <v>9.0008049999999997</v>
      </c>
      <c r="H44">
        <v>7.5766999999999998</v>
      </c>
      <c r="I44">
        <v>335.39299999999997</v>
      </c>
      <c r="J44" t="s">
        <v>10</v>
      </c>
      <c r="K44">
        <v>3</v>
      </c>
    </row>
    <row r="45" spans="1:11" hidden="1" x14ac:dyDescent="0.25">
      <c r="A45">
        <v>69</v>
      </c>
      <c r="B45">
        <v>32.5</v>
      </c>
      <c r="C45">
        <v>93</v>
      </c>
      <c r="D45">
        <v>5.43</v>
      </c>
      <c r="E45">
        <v>1.2456420000000001</v>
      </c>
      <c r="F45">
        <v>15.145</v>
      </c>
      <c r="G45">
        <v>11.78796</v>
      </c>
      <c r="H45">
        <v>11.78796</v>
      </c>
      <c r="I45">
        <v>270.142</v>
      </c>
      <c r="J45" t="s">
        <v>10</v>
      </c>
      <c r="K45">
        <v>3</v>
      </c>
    </row>
    <row r="46" spans="1:11" x14ac:dyDescent="0.25">
      <c r="A46">
        <v>71</v>
      </c>
      <c r="B46">
        <v>30.3</v>
      </c>
      <c r="C46">
        <v>102</v>
      </c>
      <c r="D46">
        <v>8.34</v>
      </c>
      <c r="E46">
        <v>2.098344</v>
      </c>
      <c r="F46">
        <v>56.502000000000002</v>
      </c>
      <c r="G46">
        <v>8.1300000000000008</v>
      </c>
      <c r="H46">
        <v>4.2988999999999997</v>
      </c>
      <c r="I46">
        <v>200.976</v>
      </c>
      <c r="J46" t="s">
        <v>10</v>
      </c>
      <c r="K46">
        <v>2</v>
      </c>
    </row>
    <row r="47" spans="1:11" x14ac:dyDescent="0.25">
      <c r="A47">
        <v>66</v>
      </c>
      <c r="B47">
        <v>27.7</v>
      </c>
      <c r="C47">
        <v>90</v>
      </c>
      <c r="D47">
        <v>6.0419999999999998</v>
      </c>
      <c r="E47">
        <v>1.341324</v>
      </c>
      <c r="F47">
        <v>24.846</v>
      </c>
      <c r="G47">
        <v>7.6520550000000007</v>
      </c>
      <c r="H47">
        <v>6.7052000000000014</v>
      </c>
      <c r="I47">
        <v>225.88</v>
      </c>
      <c r="J47" t="s">
        <v>10</v>
      </c>
      <c r="K47">
        <v>1</v>
      </c>
    </row>
    <row r="48" spans="1:11" x14ac:dyDescent="0.25">
      <c r="A48">
        <v>75</v>
      </c>
      <c r="B48">
        <v>25.7</v>
      </c>
      <c r="C48">
        <v>94</v>
      </c>
      <c r="D48">
        <v>8.0790000000000006</v>
      </c>
      <c r="E48">
        <v>1.8732507999999999</v>
      </c>
      <c r="F48">
        <v>65.926000000000002</v>
      </c>
      <c r="G48">
        <v>3.7412200000000002</v>
      </c>
      <c r="H48">
        <v>4.4968500000000002</v>
      </c>
      <c r="I48">
        <v>206.80199999999999</v>
      </c>
      <c r="J48" t="s">
        <v>10</v>
      </c>
      <c r="K48">
        <v>1</v>
      </c>
    </row>
    <row r="49" spans="1:11" hidden="1" x14ac:dyDescent="0.25">
      <c r="A49">
        <v>78</v>
      </c>
      <c r="B49">
        <v>25.3</v>
      </c>
      <c r="C49">
        <v>60</v>
      </c>
      <c r="D49">
        <v>3.508</v>
      </c>
      <c r="E49">
        <v>0.51918399999999998</v>
      </c>
      <c r="F49">
        <v>6.633</v>
      </c>
      <c r="G49">
        <v>10.567295</v>
      </c>
      <c r="H49">
        <v>4.6638000000000002</v>
      </c>
      <c r="I49">
        <v>209.749</v>
      </c>
      <c r="J49" t="s">
        <v>10</v>
      </c>
      <c r="K49">
        <v>3</v>
      </c>
    </row>
    <row r="50" spans="1:11" x14ac:dyDescent="0.25">
      <c r="A50">
        <v>69</v>
      </c>
      <c r="B50">
        <v>29.4</v>
      </c>
      <c r="C50">
        <v>89</v>
      </c>
      <c r="D50">
        <v>10.704000000000001</v>
      </c>
      <c r="E50">
        <v>2.3498847999999999</v>
      </c>
      <c r="F50">
        <v>45.271999999999998</v>
      </c>
      <c r="G50">
        <v>8.2863000000000007</v>
      </c>
      <c r="H50">
        <v>4.53</v>
      </c>
      <c r="I50">
        <v>215.76900000000001</v>
      </c>
      <c r="J50" t="s">
        <v>10</v>
      </c>
      <c r="K50">
        <v>2</v>
      </c>
    </row>
    <row r="51" spans="1:11" x14ac:dyDescent="0.25">
      <c r="A51">
        <v>85</v>
      </c>
      <c r="B51">
        <v>26.6</v>
      </c>
      <c r="C51">
        <v>96</v>
      </c>
      <c r="D51">
        <v>4.4619999999999997</v>
      </c>
      <c r="E51">
        <v>1.0566016</v>
      </c>
      <c r="F51">
        <v>7.85</v>
      </c>
      <c r="G51">
        <v>7.9317000000000002</v>
      </c>
      <c r="H51">
        <v>9.6135000000000019</v>
      </c>
      <c r="I51">
        <v>232.006</v>
      </c>
      <c r="J51" t="s">
        <v>10</v>
      </c>
      <c r="K51">
        <v>1</v>
      </c>
    </row>
    <row r="52" spans="1:11" x14ac:dyDescent="0.25">
      <c r="A52">
        <v>76</v>
      </c>
      <c r="B52">
        <v>27.1</v>
      </c>
      <c r="C52">
        <v>110</v>
      </c>
      <c r="D52">
        <v>26.210999999999999</v>
      </c>
      <c r="E52">
        <v>7.1119180000000002</v>
      </c>
      <c r="F52">
        <v>21.777999999999999</v>
      </c>
      <c r="G52">
        <v>4.9356349999999996</v>
      </c>
      <c r="H52">
        <v>8.4939499999999999</v>
      </c>
      <c r="I52">
        <v>45.843000000000004</v>
      </c>
      <c r="J52" t="s">
        <v>10</v>
      </c>
      <c r="K52">
        <v>2</v>
      </c>
    </row>
    <row r="53" spans="1:11" x14ac:dyDescent="0.25">
      <c r="A53">
        <v>77</v>
      </c>
      <c r="B53">
        <v>25.9</v>
      </c>
      <c r="C53">
        <v>85</v>
      </c>
      <c r="D53">
        <v>4.58</v>
      </c>
      <c r="E53">
        <v>0.96027333333333342</v>
      </c>
      <c r="F53">
        <v>13.74</v>
      </c>
      <c r="G53">
        <v>9.7532600000000009</v>
      </c>
      <c r="H53">
        <v>11.774000000000001</v>
      </c>
      <c r="I53">
        <v>488.82900000000001</v>
      </c>
      <c r="J53" t="s">
        <v>10</v>
      </c>
      <c r="K53">
        <v>2</v>
      </c>
    </row>
    <row r="54" spans="1:11" x14ac:dyDescent="0.25">
      <c r="A54">
        <v>45</v>
      </c>
      <c r="B54">
        <v>21.30394857667585</v>
      </c>
      <c r="C54">
        <v>102</v>
      </c>
      <c r="D54">
        <v>13.852</v>
      </c>
      <c r="E54">
        <v>3.4851632000000001</v>
      </c>
      <c r="F54">
        <v>7.6476000000000006</v>
      </c>
      <c r="G54">
        <v>21.056625</v>
      </c>
      <c r="H54">
        <v>23.034079999999999</v>
      </c>
      <c r="I54">
        <v>552.44399999999996</v>
      </c>
      <c r="J54" t="s">
        <v>11</v>
      </c>
      <c r="K54">
        <v>2</v>
      </c>
    </row>
    <row r="55" spans="1:11" x14ac:dyDescent="0.25">
      <c r="A55">
        <v>45</v>
      </c>
      <c r="B55">
        <v>20.82999519307803</v>
      </c>
      <c r="C55">
        <v>74</v>
      </c>
      <c r="D55">
        <v>4.5599999999999996</v>
      </c>
      <c r="E55">
        <v>0.83235200000000009</v>
      </c>
      <c r="F55">
        <v>7.7528999999999995</v>
      </c>
      <c r="G55">
        <v>8.2374050000000008</v>
      </c>
      <c r="H55">
        <v>28.032299999999999</v>
      </c>
      <c r="I55">
        <v>382.95499999999998</v>
      </c>
      <c r="J55" t="s">
        <v>11</v>
      </c>
      <c r="K55">
        <v>2</v>
      </c>
    </row>
    <row r="56" spans="1:11" x14ac:dyDescent="0.25">
      <c r="A56">
        <v>49</v>
      </c>
      <c r="B56">
        <v>20.956607495069033</v>
      </c>
      <c r="C56">
        <v>94</v>
      </c>
      <c r="D56">
        <v>12.305</v>
      </c>
      <c r="E56">
        <v>2.8531193333333329</v>
      </c>
      <c r="F56">
        <v>11.240600000000001</v>
      </c>
      <c r="G56">
        <v>8.4121749999999995</v>
      </c>
      <c r="H56">
        <v>23.117699999999999</v>
      </c>
      <c r="I56">
        <v>573.63</v>
      </c>
      <c r="J56" t="s">
        <v>11</v>
      </c>
      <c r="K56">
        <v>2</v>
      </c>
    </row>
    <row r="57" spans="1:11" x14ac:dyDescent="0.25">
      <c r="A57">
        <v>34</v>
      </c>
      <c r="B57">
        <v>24.242424242424246</v>
      </c>
      <c r="C57">
        <v>92</v>
      </c>
      <c r="D57">
        <v>21.699000000000002</v>
      </c>
      <c r="E57">
        <v>4.9242264000000002</v>
      </c>
      <c r="F57">
        <v>16.735299999999999</v>
      </c>
      <c r="G57">
        <v>21.823744999999999</v>
      </c>
      <c r="H57">
        <v>12.065340000000001</v>
      </c>
      <c r="I57">
        <v>481.94900000000001</v>
      </c>
      <c r="J57" t="s">
        <v>11</v>
      </c>
      <c r="K57">
        <v>2</v>
      </c>
    </row>
    <row r="58" spans="1:11" x14ac:dyDescent="0.25">
      <c r="A58">
        <v>42</v>
      </c>
      <c r="B58">
        <v>21.359914560341757</v>
      </c>
      <c r="C58">
        <v>93</v>
      </c>
      <c r="D58">
        <v>2.9990000000000001</v>
      </c>
      <c r="E58">
        <v>0.68797059999999999</v>
      </c>
      <c r="F58">
        <v>19.082599999999999</v>
      </c>
      <c r="G58">
        <v>8.4629150000000006</v>
      </c>
      <c r="H58">
        <v>17.376150000000003</v>
      </c>
      <c r="I58">
        <v>321.91899999999998</v>
      </c>
      <c r="J58" t="s">
        <v>11</v>
      </c>
      <c r="K58">
        <v>2</v>
      </c>
    </row>
    <row r="59" spans="1:11" x14ac:dyDescent="0.25">
      <c r="A59">
        <v>68</v>
      </c>
      <c r="B59">
        <v>21.0828132906055</v>
      </c>
      <c r="C59">
        <v>102</v>
      </c>
      <c r="D59">
        <v>6.2</v>
      </c>
      <c r="E59">
        <v>1.5599200000000002</v>
      </c>
      <c r="F59">
        <v>9.6993999999999989</v>
      </c>
      <c r="G59">
        <v>8.5746549999999999</v>
      </c>
      <c r="H59">
        <v>13.742439999999998</v>
      </c>
      <c r="I59">
        <v>448.79899999999998</v>
      </c>
      <c r="J59" t="s">
        <v>11</v>
      </c>
      <c r="K59">
        <v>1</v>
      </c>
    </row>
    <row r="60" spans="1:11" hidden="1" x14ac:dyDescent="0.25">
      <c r="A60">
        <v>51</v>
      </c>
      <c r="B60">
        <v>19.132653061224492</v>
      </c>
      <c r="C60">
        <v>93</v>
      </c>
      <c r="D60">
        <v>4.3639999999999999</v>
      </c>
      <c r="E60">
        <v>1.0011015999999999</v>
      </c>
      <c r="F60">
        <v>11.0816</v>
      </c>
      <c r="G60">
        <v>5.8076199999999991</v>
      </c>
      <c r="H60">
        <v>5.5705499999999999</v>
      </c>
      <c r="I60">
        <v>90.6</v>
      </c>
      <c r="J60" t="s">
        <v>11</v>
      </c>
      <c r="K60">
        <v>3</v>
      </c>
    </row>
    <row r="61" spans="1:11" hidden="1" x14ac:dyDescent="0.25">
      <c r="A61">
        <v>62</v>
      </c>
      <c r="B61">
        <v>22.656249999999996</v>
      </c>
      <c r="C61">
        <v>92</v>
      </c>
      <c r="D61">
        <v>3.4820000000000002</v>
      </c>
      <c r="E61">
        <v>0.79018186666666679</v>
      </c>
      <c r="F61">
        <v>9.8647999999999989</v>
      </c>
      <c r="G61">
        <v>11.236235000000001</v>
      </c>
      <c r="H61">
        <v>10.69548</v>
      </c>
      <c r="I61">
        <v>703.97299999999996</v>
      </c>
      <c r="J61" t="s">
        <v>11</v>
      </c>
      <c r="K61">
        <v>3</v>
      </c>
    </row>
    <row r="62" spans="1:11" x14ac:dyDescent="0.25">
      <c r="A62">
        <v>38</v>
      </c>
      <c r="B62">
        <v>22.499637102627378</v>
      </c>
      <c r="C62">
        <v>95</v>
      </c>
      <c r="D62">
        <v>5.2610000000000001</v>
      </c>
      <c r="E62">
        <v>1.2328276666666667</v>
      </c>
      <c r="F62">
        <v>8.4380000000000006</v>
      </c>
      <c r="G62">
        <v>4.7719199999999997</v>
      </c>
      <c r="H62">
        <v>15.73606</v>
      </c>
      <c r="I62">
        <v>199.05500000000001</v>
      </c>
      <c r="J62" t="s">
        <v>11</v>
      </c>
      <c r="K62">
        <v>1</v>
      </c>
    </row>
    <row r="63" spans="1:11" x14ac:dyDescent="0.25">
      <c r="A63">
        <v>69</v>
      </c>
      <c r="B63">
        <v>21.513858510523864</v>
      </c>
      <c r="C63">
        <v>112</v>
      </c>
      <c r="D63">
        <v>6.6829999999999998</v>
      </c>
      <c r="E63">
        <v>1.8462901333333332</v>
      </c>
      <c r="F63">
        <v>32.58</v>
      </c>
      <c r="G63">
        <v>4.1380249999999998</v>
      </c>
      <c r="H63">
        <v>15.69876</v>
      </c>
      <c r="I63">
        <v>713.23900000000003</v>
      </c>
      <c r="J63" t="s">
        <v>11</v>
      </c>
      <c r="K63">
        <v>2</v>
      </c>
    </row>
    <row r="64" spans="1:11" x14ac:dyDescent="0.25">
      <c r="A64">
        <v>49</v>
      </c>
      <c r="B64">
        <v>21.367521367521366</v>
      </c>
      <c r="C64">
        <v>78</v>
      </c>
      <c r="D64">
        <v>2.64</v>
      </c>
      <c r="E64">
        <v>0.50793599999999994</v>
      </c>
      <c r="F64">
        <v>6.3338999999999999</v>
      </c>
      <c r="G64">
        <v>3.886145</v>
      </c>
      <c r="H64">
        <v>22.942540000000001</v>
      </c>
      <c r="I64">
        <v>737.67200000000003</v>
      </c>
      <c r="J64" t="s">
        <v>11</v>
      </c>
      <c r="K64">
        <v>1</v>
      </c>
    </row>
    <row r="65" spans="1:11" hidden="1" x14ac:dyDescent="0.25">
      <c r="A65">
        <v>51</v>
      </c>
      <c r="B65">
        <v>22.892819979188342</v>
      </c>
      <c r="C65">
        <v>103</v>
      </c>
      <c r="D65">
        <v>2.74</v>
      </c>
      <c r="E65">
        <v>0.69614266666666669</v>
      </c>
      <c r="F65">
        <v>8.0162999999999993</v>
      </c>
      <c r="G65">
        <v>9.3497749999999993</v>
      </c>
      <c r="H65">
        <v>11.554919999999999</v>
      </c>
      <c r="I65">
        <v>359.23200000000003</v>
      </c>
      <c r="J65" t="s">
        <v>11</v>
      </c>
      <c r="K65">
        <v>3</v>
      </c>
    </row>
    <row r="66" spans="1:11" hidden="1" x14ac:dyDescent="0.25">
      <c r="A66">
        <v>59</v>
      </c>
      <c r="B66">
        <v>22.832879346258608</v>
      </c>
      <c r="C66">
        <v>98</v>
      </c>
      <c r="D66">
        <v>6.8620000000000001</v>
      </c>
      <c r="E66">
        <v>1.6587741333333332</v>
      </c>
      <c r="F66">
        <v>14.903700000000001</v>
      </c>
      <c r="G66">
        <v>4.230105</v>
      </c>
      <c r="H66">
        <v>8.2049000000000021</v>
      </c>
      <c r="I66">
        <v>355.31</v>
      </c>
      <c r="J66" t="s">
        <v>11</v>
      </c>
      <c r="K66">
        <v>3</v>
      </c>
    </row>
    <row r="67" spans="1:11" x14ac:dyDescent="0.25">
      <c r="A67">
        <v>45</v>
      </c>
      <c r="B67">
        <v>23.140495867768596</v>
      </c>
      <c r="C67">
        <v>116</v>
      </c>
      <c r="D67">
        <v>4.9020000000000001</v>
      </c>
      <c r="E67">
        <v>1.4026256000000001</v>
      </c>
      <c r="F67">
        <v>17.997300000000003</v>
      </c>
      <c r="G67">
        <v>4.2947050000000004</v>
      </c>
      <c r="H67">
        <v>5.2633000000000001</v>
      </c>
      <c r="I67">
        <v>518.58600000000001</v>
      </c>
      <c r="J67" t="s">
        <v>11</v>
      </c>
      <c r="K67">
        <v>2</v>
      </c>
    </row>
    <row r="68" spans="1:11" hidden="1" x14ac:dyDescent="0.25">
      <c r="A68">
        <v>54</v>
      </c>
      <c r="B68">
        <v>24.218749999999996</v>
      </c>
      <c r="C68">
        <v>86</v>
      </c>
      <c r="D68">
        <v>3.73</v>
      </c>
      <c r="E68">
        <v>0.79125733333333337</v>
      </c>
      <c r="F68">
        <v>8.6874000000000002</v>
      </c>
      <c r="G68">
        <v>3.7052300000000002</v>
      </c>
      <c r="H68">
        <v>10.34455</v>
      </c>
      <c r="I68">
        <v>635.04899999999998</v>
      </c>
      <c r="J68" t="s">
        <v>11</v>
      </c>
      <c r="K68">
        <v>3</v>
      </c>
    </row>
    <row r="69" spans="1:11" x14ac:dyDescent="0.25">
      <c r="A69">
        <v>64</v>
      </c>
      <c r="B69">
        <v>22.222222222222221</v>
      </c>
      <c r="C69">
        <v>98</v>
      </c>
      <c r="D69">
        <v>5.7</v>
      </c>
      <c r="E69">
        <v>1.37788</v>
      </c>
      <c r="F69">
        <v>12.1905</v>
      </c>
      <c r="G69">
        <v>4.7839850000000004</v>
      </c>
      <c r="H69">
        <v>13.912450000000002</v>
      </c>
      <c r="I69">
        <v>395.976</v>
      </c>
      <c r="J69" t="s">
        <v>11</v>
      </c>
      <c r="K69">
        <v>2</v>
      </c>
    </row>
    <row r="70" spans="1:11" x14ac:dyDescent="0.25">
      <c r="A70">
        <v>46</v>
      </c>
      <c r="B70">
        <v>20.83</v>
      </c>
      <c r="C70">
        <v>88</v>
      </c>
      <c r="D70">
        <v>3.42</v>
      </c>
      <c r="E70">
        <v>0.74236800000000003</v>
      </c>
      <c r="F70">
        <v>12.87</v>
      </c>
      <c r="G70">
        <v>18.55</v>
      </c>
      <c r="H70">
        <v>13.56</v>
      </c>
      <c r="I70">
        <v>301.20999999999998</v>
      </c>
      <c r="J70" t="s">
        <v>11</v>
      </c>
      <c r="K70">
        <v>1</v>
      </c>
    </row>
    <row r="71" spans="1:11" hidden="1" x14ac:dyDescent="0.25">
      <c r="A71">
        <v>44</v>
      </c>
      <c r="B71">
        <v>19.559999999999999</v>
      </c>
      <c r="C71">
        <v>114</v>
      </c>
      <c r="D71">
        <v>15.89</v>
      </c>
      <c r="E71">
        <v>4.4682680000000001</v>
      </c>
      <c r="F71">
        <v>13.08</v>
      </c>
      <c r="G71">
        <v>20.37</v>
      </c>
      <c r="H71">
        <v>4.62</v>
      </c>
      <c r="I71">
        <v>220.66</v>
      </c>
      <c r="J71" t="s">
        <v>11</v>
      </c>
      <c r="K71">
        <v>3</v>
      </c>
    </row>
    <row r="72" spans="1:11" x14ac:dyDescent="0.25">
      <c r="A72">
        <v>45</v>
      </c>
      <c r="B72">
        <v>20.260000000000002</v>
      </c>
      <c r="C72">
        <v>92</v>
      </c>
      <c r="D72">
        <v>3.44</v>
      </c>
      <c r="E72">
        <v>0.78065066666666671</v>
      </c>
      <c r="F72">
        <v>7.65</v>
      </c>
      <c r="G72">
        <v>16.670000000000002</v>
      </c>
      <c r="H72">
        <v>7.84</v>
      </c>
      <c r="I72">
        <v>193.87</v>
      </c>
      <c r="J72" t="s">
        <v>11</v>
      </c>
      <c r="K72">
        <v>1</v>
      </c>
    </row>
    <row r="73" spans="1:11" hidden="1" x14ac:dyDescent="0.25">
      <c r="A73">
        <v>44</v>
      </c>
      <c r="B73">
        <v>24.74</v>
      </c>
      <c r="C73">
        <v>106</v>
      </c>
      <c r="D73">
        <v>58.46</v>
      </c>
      <c r="E73">
        <v>15.285341333333333</v>
      </c>
      <c r="F73">
        <v>18.16</v>
      </c>
      <c r="G73">
        <v>16.100000000000001</v>
      </c>
      <c r="H73">
        <v>5.31</v>
      </c>
      <c r="I73">
        <v>244.75</v>
      </c>
      <c r="J73" t="s">
        <v>11</v>
      </c>
      <c r="K73">
        <v>3</v>
      </c>
    </row>
    <row r="74" spans="1:11" x14ac:dyDescent="0.25">
      <c r="A74">
        <v>51</v>
      </c>
      <c r="B74">
        <v>18.37</v>
      </c>
      <c r="C74">
        <v>105</v>
      </c>
      <c r="D74">
        <v>6.03</v>
      </c>
      <c r="E74">
        <v>1.5617700000000001</v>
      </c>
      <c r="F74">
        <v>9.6199999999999992</v>
      </c>
      <c r="G74">
        <v>12.76</v>
      </c>
      <c r="H74">
        <v>3.21</v>
      </c>
      <c r="I74">
        <v>513.66</v>
      </c>
      <c r="J74" t="s">
        <v>11</v>
      </c>
      <c r="K74">
        <v>1</v>
      </c>
    </row>
    <row r="75" spans="1:11" x14ac:dyDescent="0.25">
      <c r="A75">
        <v>72</v>
      </c>
      <c r="B75">
        <v>23.62</v>
      </c>
      <c r="C75">
        <v>105</v>
      </c>
      <c r="D75">
        <v>4.42</v>
      </c>
      <c r="E75">
        <v>1.1447799999999999</v>
      </c>
      <c r="F75">
        <v>21.78</v>
      </c>
      <c r="G75">
        <v>17.86</v>
      </c>
      <c r="H75">
        <v>4.82</v>
      </c>
      <c r="I75">
        <v>195.94</v>
      </c>
      <c r="J75" t="s">
        <v>11</v>
      </c>
      <c r="K75">
        <v>2</v>
      </c>
    </row>
    <row r="76" spans="1:11" hidden="1" x14ac:dyDescent="0.25">
      <c r="A76">
        <v>46</v>
      </c>
      <c r="B76">
        <v>22.21</v>
      </c>
      <c r="C76">
        <v>86</v>
      </c>
      <c r="D76">
        <v>36.94</v>
      </c>
      <c r="E76">
        <v>7.836205333333333</v>
      </c>
      <c r="F76">
        <v>10.16</v>
      </c>
      <c r="G76">
        <v>9.76</v>
      </c>
      <c r="H76">
        <v>5.68</v>
      </c>
      <c r="I76">
        <v>312</v>
      </c>
      <c r="J76" t="s">
        <v>11</v>
      </c>
      <c r="K76">
        <v>3</v>
      </c>
    </row>
    <row r="77" spans="1:11" hidden="1" x14ac:dyDescent="0.25">
      <c r="A77">
        <v>43</v>
      </c>
      <c r="B77">
        <v>26.562499999999996</v>
      </c>
      <c r="C77">
        <v>101</v>
      </c>
      <c r="D77">
        <v>10.555</v>
      </c>
      <c r="E77">
        <v>2.6296023333333332</v>
      </c>
      <c r="F77">
        <v>9.8000000000000007</v>
      </c>
      <c r="G77">
        <v>6.4202950000000003</v>
      </c>
      <c r="H77">
        <v>16.100000000000001</v>
      </c>
      <c r="I77">
        <v>806.72400000000005</v>
      </c>
      <c r="J77" t="s">
        <v>11</v>
      </c>
      <c r="K77">
        <v>3</v>
      </c>
    </row>
    <row r="78" spans="1:11" x14ac:dyDescent="0.25">
      <c r="A78">
        <v>55</v>
      </c>
      <c r="B78">
        <v>31.975014872099948</v>
      </c>
      <c r="C78">
        <v>92</v>
      </c>
      <c r="D78">
        <v>16.635000000000002</v>
      </c>
      <c r="E78">
        <v>3.7750360000000001</v>
      </c>
      <c r="F78">
        <v>37.223399999999998</v>
      </c>
      <c r="G78">
        <v>11.018454999999998</v>
      </c>
      <c r="H78">
        <v>7.1651400000000001</v>
      </c>
      <c r="I78">
        <v>483.37700000000001</v>
      </c>
      <c r="J78" t="s">
        <v>11</v>
      </c>
      <c r="K78">
        <v>2</v>
      </c>
    </row>
    <row r="79" spans="1:11" x14ac:dyDescent="0.25">
      <c r="A79">
        <v>43</v>
      </c>
      <c r="B79">
        <v>31.249999999999993</v>
      </c>
      <c r="C79">
        <v>103</v>
      </c>
      <c r="D79">
        <v>4.3280000000000003</v>
      </c>
      <c r="E79">
        <v>1.0996005333333334</v>
      </c>
      <c r="F79">
        <v>25.781599999999997</v>
      </c>
      <c r="G79">
        <v>12.718959999999999</v>
      </c>
      <c r="H79">
        <v>38.653100000000002</v>
      </c>
      <c r="I79">
        <v>775.322</v>
      </c>
      <c r="J79" t="s">
        <v>11</v>
      </c>
      <c r="K79">
        <v>2</v>
      </c>
    </row>
    <row r="80" spans="1:11" x14ac:dyDescent="0.25">
      <c r="A80">
        <v>86</v>
      </c>
      <c r="B80">
        <v>26.666666666666668</v>
      </c>
      <c r="C80">
        <v>201</v>
      </c>
      <c r="D80">
        <v>41.610999999999997</v>
      </c>
      <c r="E80">
        <v>20.630733799999998</v>
      </c>
      <c r="F80">
        <v>47.646999999999998</v>
      </c>
      <c r="G80">
        <v>5.3571350000000004</v>
      </c>
      <c r="H80">
        <v>24.370099999999997</v>
      </c>
      <c r="I80">
        <v>1698.44</v>
      </c>
      <c r="J80" t="s">
        <v>11</v>
      </c>
      <c r="K80">
        <v>1</v>
      </c>
    </row>
    <row r="81" spans="1:11" x14ac:dyDescent="0.25">
      <c r="A81">
        <v>41</v>
      </c>
      <c r="B81">
        <v>26.672763298277697</v>
      </c>
      <c r="C81">
        <v>97</v>
      </c>
      <c r="D81">
        <v>22.033000000000001</v>
      </c>
      <c r="E81">
        <v>5.2717624666666669</v>
      </c>
      <c r="F81">
        <v>44.7059</v>
      </c>
      <c r="G81">
        <v>13.494865000000001</v>
      </c>
      <c r="H81">
        <v>27.8325</v>
      </c>
      <c r="I81">
        <v>783.79600000000005</v>
      </c>
      <c r="J81" t="s">
        <v>11</v>
      </c>
      <c r="K81">
        <v>2</v>
      </c>
    </row>
    <row r="82" spans="1:11" x14ac:dyDescent="0.25">
      <c r="A82">
        <v>59</v>
      </c>
      <c r="B82">
        <v>28.67262607522348</v>
      </c>
      <c r="C82">
        <v>77</v>
      </c>
      <c r="D82">
        <v>3.1880000000000002</v>
      </c>
      <c r="E82">
        <v>0.60550746666666677</v>
      </c>
      <c r="F82">
        <v>17.021999999999998</v>
      </c>
      <c r="G82">
        <v>16.440480000000001</v>
      </c>
      <c r="H82">
        <v>31.6904</v>
      </c>
      <c r="I82">
        <v>910.48900000000003</v>
      </c>
      <c r="J82" t="s">
        <v>11</v>
      </c>
      <c r="K82">
        <v>1</v>
      </c>
    </row>
    <row r="83" spans="1:11" hidden="1" x14ac:dyDescent="0.25">
      <c r="A83">
        <v>81</v>
      </c>
      <c r="B83">
        <v>31.640368178829714</v>
      </c>
      <c r="C83">
        <v>100</v>
      </c>
      <c r="D83">
        <v>9.6690000000000005</v>
      </c>
      <c r="E83">
        <v>2.3850199999999999</v>
      </c>
      <c r="F83">
        <v>38.806599999999996</v>
      </c>
      <c r="G83">
        <v>10.636525000000001</v>
      </c>
      <c r="H83">
        <v>29.558300000000003</v>
      </c>
      <c r="I83">
        <v>426.17500000000001</v>
      </c>
      <c r="J83" t="s">
        <v>11</v>
      </c>
      <c r="K83">
        <v>3</v>
      </c>
    </row>
    <row r="84" spans="1:11" hidden="1" x14ac:dyDescent="0.25">
      <c r="A84">
        <v>48</v>
      </c>
      <c r="B84">
        <v>32.461911357340718</v>
      </c>
      <c r="C84">
        <v>99</v>
      </c>
      <c r="D84">
        <v>28.677</v>
      </c>
      <c r="E84">
        <v>7.0029234000000002</v>
      </c>
      <c r="F84">
        <v>46.076000000000001</v>
      </c>
      <c r="G84">
        <v>21.57</v>
      </c>
      <c r="H84">
        <v>10.157260000000001</v>
      </c>
      <c r="I84">
        <v>738.03399999999999</v>
      </c>
      <c r="J84" t="s">
        <v>11</v>
      </c>
      <c r="K84">
        <v>3</v>
      </c>
    </row>
    <row r="85" spans="1:11" x14ac:dyDescent="0.25">
      <c r="A85">
        <v>71</v>
      </c>
      <c r="B85">
        <v>25.510204081632658</v>
      </c>
      <c r="C85">
        <v>112</v>
      </c>
      <c r="D85">
        <v>10.395</v>
      </c>
      <c r="E85">
        <v>2.8717919999999997</v>
      </c>
      <c r="F85">
        <v>19.065300000000001</v>
      </c>
      <c r="G85">
        <v>5.4861000000000004</v>
      </c>
      <c r="H85">
        <v>42.744699999999995</v>
      </c>
      <c r="I85">
        <v>799.89800000000002</v>
      </c>
      <c r="J85" t="s">
        <v>11</v>
      </c>
      <c r="K85">
        <v>2</v>
      </c>
    </row>
    <row r="86" spans="1:11" x14ac:dyDescent="0.25">
      <c r="A86">
        <v>42</v>
      </c>
      <c r="B86">
        <v>29.296874999999993</v>
      </c>
      <c r="C86">
        <v>98</v>
      </c>
      <c r="D86">
        <v>4.1719999999999997</v>
      </c>
      <c r="E86">
        <v>1.0085114666666666</v>
      </c>
      <c r="F86">
        <v>12.261700000000001</v>
      </c>
      <c r="G86">
        <v>6.6955850000000003</v>
      </c>
      <c r="H86">
        <v>53.671699999999994</v>
      </c>
      <c r="I86">
        <v>1041.8430000000001</v>
      </c>
      <c r="J86" t="s">
        <v>11</v>
      </c>
      <c r="K86">
        <v>2</v>
      </c>
    </row>
    <row r="87" spans="1:11" x14ac:dyDescent="0.25">
      <c r="A87">
        <v>65</v>
      </c>
      <c r="B87">
        <v>29.666548000474663</v>
      </c>
      <c r="C87">
        <v>85</v>
      </c>
      <c r="D87">
        <v>14.648999999999999</v>
      </c>
      <c r="E87">
        <v>3.0714069999999998</v>
      </c>
      <c r="F87">
        <v>26.516599999999997</v>
      </c>
      <c r="G87">
        <v>7.28287</v>
      </c>
      <c r="H87">
        <v>19.463240000000003</v>
      </c>
      <c r="I87">
        <v>1698.44</v>
      </c>
      <c r="J87" t="s">
        <v>11</v>
      </c>
      <c r="K87">
        <v>2</v>
      </c>
    </row>
    <row r="88" spans="1:11" x14ac:dyDescent="0.25">
      <c r="A88">
        <v>48</v>
      </c>
      <c r="B88">
        <v>28.124999999999993</v>
      </c>
      <c r="C88">
        <v>90</v>
      </c>
      <c r="D88">
        <v>2.54</v>
      </c>
      <c r="E88">
        <v>0.56388000000000005</v>
      </c>
      <c r="F88">
        <v>15.532499999999999</v>
      </c>
      <c r="G88">
        <v>10.22231</v>
      </c>
      <c r="H88">
        <v>16.110319999999998</v>
      </c>
      <c r="I88">
        <v>1698.44</v>
      </c>
      <c r="J88" t="s">
        <v>11</v>
      </c>
      <c r="K88">
        <v>2</v>
      </c>
    </row>
    <row r="89" spans="1:11" hidden="1" x14ac:dyDescent="0.25">
      <c r="A89">
        <v>85</v>
      </c>
      <c r="B89">
        <v>27.688778133776353</v>
      </c>
      <c r="C89">
        <v>196</v>
      </c>
      <c r="D89">
        <v>51.814</v>
      </c>
      <c r="E89">
        <v>25.050341866666667</v>
      </c>
      <c r="F89">
        <v>70.88239999999999</v>
      </c>
      <c r="G89">
        <v>7.9016849999999996</v>
      </c>
      <c r="H89">
        <v>55.215300000000006</v>
      </c>
      <c r="I89">
        <v>1078.3589999999999</v>
      </c>
      <c r="J89" t="s">
        <v>11</v>
      </c>
      <c r="K89">
        <v>3</v>
      </c>
    </row>
    <row r="90" spans="1:11" x14ac:dyDescent="0.25">
      <c r="A90">
        <v>48</v>
      </c>
      <c r="B90">
        <v>31.249999999999993</v>
      </c>
      <c r="C90">
        <v>199</v>
      </c>
      <c r="D90">
        <v>12.162000000000001</v>
      </c>
      <c r="E90">
        <v>5.9699203999999995</v>
      </c>
      <c r="F90">
        <v>18.131399999999999</v>
      </c>
      <c r="G90">
        <v>4.1041049999999997</v>
      </c>
      <c r="H90">
        <v>53.630800000000001</v>
      </c>
      <c r="I90">
        <v>1698.44</v>
      </c>
      <c r="J90" t="s">
        <v>11</v>
      </c>
      <c r="K90">
        <v>1</v>
      </c>
    </row>
    <row r="91" spans="1:11" x14ac:dyDescent="0.25">
      <c r="A91">
        <v>58</v>
      </c>
      <c r="B91">
        <v>29.154518950437321</v>
      </c>
      <c r="C91">
        <v>139</v>
      </c>
      <c r="D91">
        <v>16.582000000000001</v>
      </c>
      <c r="E91">
        <v>5.6854150666666667</v>
      </c>
      <c r="F91">
        <v>22.888399999999997</v>
      </c>
      <c r="G91">
        <v>10.26266</v>
      </c>
      <c r="H91">
        <v>13.973989999999999</v>
      </c>
      <c r="I91">
        <v>923.88599999999997</v>
      </c>
      <c r="J91" t="s">
        <v>11</v>
      </c>
      <c r="K91">
        <v>2</v>
      </c>
    </row>
    <row r="92" spans="1:11" x14ac:dyDescent="0.25">
      <c r="A92">
        <v>40</v>
      </c>
      <c r="B92">
        <v>30.836530531750871</v>
      </c>
      <c r="C92">
        <v>128</v>
      </c>
      <c r="D92">
        <v>41.893999999999998</v>
      </c>
      <c r="E92">
        <v>13.227332266666668</v>
      </c>
      <c r="F92">
        <v>31.038499999999999</v>
      </c>
      <c r="G92">
        <v>6.1609949999999998</v>
      </c>
      <c r="H92">
        <v>17.555029999999999</v>
      </c>
      <c r="I92">
        <v>638.26099999999997</v>
      </c>
      <c r="J92" t="s">
        <v>11</v>
      </c>
      <c r="K92">
        <v>1</v>
      </c>
    </row>
    <row r="93" spans="1:11" x14ac:dyDescent="0.25">
      <c r="A93">
        <v>82</v>
      </c>
      <c r="B93">
        <v>31.217481789802285</v>
      </c>
      <c r="C93">
        <v>100</v>
      </c>
      <c r="D93">
        <v>18.077000000000002</v>
      </c>
      <c r="E93">
        <v>4.4589933333333338</v>
      </c>
      <c r="F93">
        <v>31.645299999999995</v>
      </c>
      <c r="G93">
        <v>9.9236500000000003</v>
      </c>
      <c r="H93">
        <v>19.946870000000001</v>
      </c>
      <c r="I93">
        <v>994.31600000000003</v>
      </c>
      <c r="J93" t="s">
        <v>11</v>
      </c>
      <c r="K93">
        <v>2</v>
      </c>
    </row>
    <row r="94" spans="1:11" x14ac:dyDescent="0.25">
      <c r="A94">
        <v>52</v>
      </c>
      <c r="B94">
        <v>30.801248699271589</v>
      </c>
      <c r="C94">
        <v>87</v>
      </c>
      <c r="D94">
        <v>30.212</v>
      </c>
      <c r="E94">
        <v>6.4834951999999992</v>
      </c>
      <c r="F94">
        <v>29.273899999999998</v>
      </c>
      <c r="G94">
        <v>6.2685399999999998</v>
      </c>
      <c r="H94">
        <v>24.245909999999999</v>
      </c>
      <c r="I94">
        <v>764.66700000000003</v>
      </c>
      <c r="J94" t="s">
        <v>11</v>
      </c>
      <c r="K94">
        <v>1</v>
      </c>
    </row>
    <row r="95" spans="1:11" hidden="1" x14ac:dyDescent="0.25">
      <c r="A95">
        <v>49</v>
      </c>
      <c r="B95">
        <v>32.461911357340718</v>
      </c>
      <c r="C95">
        <v>134</v>
      </c>
      <c r="D95">
        <v>24.887</v>
      </c>
      <c r="E95">
        <v>8.2259830666666662</v>
      </c>
      <c r="F95">
        <v>42.391400000000004</v>
      </c>
      <c r="G95">
        <v>10.793939999999999</v>
      </c>
      <c r="H95">
        <v>5.7679999999999998</v>
      </c>
      <c r="I95">
        <v>656.39300000000003</v>
      </c>
      <c r="J95" t="s">
        <v>11</v>
      </c>
      <c r="K95">
        <v>3</v>
      </c>
    </row>
    <row r="96" spans="1:11" x14ac:dyDescent="0.25">
      <c r="A96">
        <v>60</v>
      </c>
      <c r="B96">
        <v>31.231409875074366</v>
      </c>
      <c r="C96">
        <v>131</v>
      </c>
      <c r="D96">
        <v>30.13</v>
      </c>
      <c r="E96">
        <v>9.7360073333333332</v>
      </c>
      <c r="F96">
        <v>37.843000000000004</v>
      </c>
      <c r="G96">
        <v>8.4044299999999996</v>
      </c>
      <c r="H96">
        <v>11.500050000000002</v>
      </c>
      <c r="I96">
        <v>396.02100000000002</v>
      </c>
      <c r="J96" t="s">
        <v>11</v>
      </c>
      <c r="K96">
        <v>2</v>
      </c>
    </row>
    <row r="97" spans="1:11" x14ac:dyDescent="0.25">
      <c r="A97">
        <v>49</v>
      </c>
      <c r="B97">
        <v>29.777777777777779</v>
      </c>
      <c r="C97">
        <v>70</v>
      </c>
      <c r="D97">
        <v>8.3960000000000008</v>
      </c>
      <c r="E97">
        <v>1.4497093333333335</v>
      </c>
      <c r="F97">
        <v>51.338699999999996</v>
      </c>
      <c r="G97">
        <v>10.73174</v>
      </c>
      <c r="H97">
        <v>20.768009999999997</v>
      </c>
      <c r="I97">
        <v>602.48599999999999</v>
      </c>
      <c r="J97" t="s">
        <v>11</v>
      </c>
      <c r="K97">
        <v>1</v>
      </c>
    </row>
    <row r="98" spans="1:11" x14ac:dyDescent="0.25">
      <c r="A98">
        <v>44</v>
      </c>
      <c r="B98">
        <v>27.887617065556707</v>
      </c>
      <c r="C98">
        <v>99</v>
      </c>
      <c r="D98">
        <v>9.2080000000000002</v>
      </c>
      <c r="E98">
        <v>2.2485936000000004</v>
      </c>
      <c r="F98">
        <v>12.675700000000001</v>
      </c>
      <c r="G98">
        <v>5.4781700000000004</v>
      </c>
      <c r="H98">
        <v>23.033060000000003</v>
      </c>
      <c r="I98">
        <v>407.20600000000002</v>
      </c>
      <c r="J98" t="s">
        <v>11</v>
      </c>
      <c r="K98">
        <v>1</v>
      </c>
    </row>
    <row r="99" spans="1:11" hidden="1" x14ac:dyDescent="0.25">
      <c r="A99">
        <v>40</v>
      </c>
      <c r="B99">
        <v>27.636054421768712</v>
      </c>
      <c r="C99">
        <v>103</v>
      </c>
      <c r="D99">
        <v>2.4319999999999999</v>
      </c>
      <c r="E99">
        <v>0.61789013333333331</v>
      </c>
      <c r="F99">
        <v>14.3224</v>
      </c>
      <c r="G99">
        <v>6.7838699999999994</v>
      </c>
      <c r="H99">
        <v>26.013600000000004</v>
      </c>
      <c r="I99">
        <v>293.12299999999999</v>
      </c>
      <c r="J99" t="s">
        <v>11</v>
      </c>
      <c r="K99">
        <v>3</v>
      </c>
    </row>
    <row r="100" spans="1:11" x14ac:dyDescent="0.25">
      <c r="A100">
        <v>71</v>
      </c>
      <c r="B100">
        <v>27.915518824609737</v>
      </c>
      <c r="C100">
        <v>104</v>
      </c>
      <c r="D100">
        <v>18.2</v>
      </c>
      <c r="E100">
        <v>4.6689066666666665</v>
      </c>
      <c r="F100">
        <v>53.499699999999997</v>
      </c>
      <c r="G100">
        <v>1.65602</v>
      </c>
      <c r="H100">
        <v>49.241840000000003</v>
      </c>
      <c r="I100">
        <v>256.00099999999998</v>
      </c>
      <c r="J100" t="s">
        <v>11</v>
      </c>
      <c r="K100">
        <v>1</v>
      </c>
    </row>
    <row r="101" spans="1:11" x14ac:dyDescent="0.25">
      <c r="A101">
        <v>69</v>
      </c>
      <c r="B101">
        <v>28.444444444444443</v>
      </c>
      <c r="C101">
        <v>108</v>
      </c>
      <c r="D101">
        <v>8.8079999999999998</v>
      </c>
      <c r="E101">
        <v>2.3464511999999997</v>
      </c>
      <c r="F101">
        <v>14.748500000000002</v>
      </c>
      <c r="G101">
        <v>5.2880250000000002</v>
      </c>
      <c r="H101">
        <v>16.485080000000004</v>
      </c>
      <c r="I101">
        <v>353.56799999999998</v>
      </c>
      <c r="J101" t="s">
        <v>11</v>
      </c>
      <c r="K101">
        <v>1</v>
      </c>
    </row>
    <row r="102" spans="1:11" hidden="1" x14ac:dyDescent="0.25">
      <c r="A102">
        <v>74</v>
      </c>
      <c r="B102">
        <v>28.650137741046834</v>
      </c>
      <c r="C102">
        <v>88</v>
      </c>
      <c r="D102">
        <v>3.012</v>
      </c>
      <c r="E102">
        <v>0.65380480000000007</v>
      </c>
      <c r="F102">
        <v>31.1233</v>
      </c>
      <c r="G102">
        <v>7.6522199999999998</v>
      </c>
      <c r="H102">
        <v>18.355740000000001</v>
      </c>
      <c r="I102">
        <v>572.40099999999995</v>
      </c>
      <c r="J102" t="s">
        <v>11</v>
      </c>
      <c r="K102">
        <v>3</v>
      </c>
    </row>
    <row r="103" spans="1:11" x14ac:dyDescent="0.25">
      <c r="A103">
        <v>66</v>
      </c>
      <c r="B103">
        <v>26.562499999999996</v>
      </c>
      <c r="C103">
        <v>89</v>
      </c>
      <c r="D103">
        <v>6.524</v>
      </c>
      <c r="E103">
        <v>1.4322354666666668</v>
      </c>
      <c r="F103">
        <v>14.9084</v>
      </c>
      <c r="G103">
        <v>8.4299599999999995</v>
      </c>
      <c r="H103">
        <v>14.919220000000001</v>
      </c>
      <c r="I103">
        <v>269.48700000000002</v>
      </c>
      <c r="J103" t="s">
        <v>11</v>
      </c>
      <c r="K103">
        <v>2</v>
      </c>
    </row>
    <row r="104" spans="1:11" hidden="1" x14ac:dyDescent="0.25">
      <c r="A104">
        <v>65</v>
      </c>
      <c r="B104">
        <v>30.915576694411413</v>
      </c>
      <c r="C104">
        <v>97</v>
      </c>
      <c r="D104">
        <v>10.491</v>
      </c>
      <c r="E104">
        <v>2.5101465999999997</v>
      </c>
      <c r="F104">
        <v>44.021699999999996</v>
      </c>
      <c r="G104">
        <v>3.7100900000000001</v>
      </c>
      <c r="H104">
        <v>20.468499999999999</v>
      </c>
      <c r="I104">
        <v>396.64800000000002</v>
      </c>
      <c r="J104" t="s">
        <v>11</v>
      </c>
      <c r="K104">
        <v>3</v>
      </c>
    </row>
    <row r="105" spans="1:11" x14ac:dyDescent="0.25">
      <c r="A105">
        <v>72</v>
      </c>
      <c r="B105">
        <v>29.136316337148799</v>
      </c>
      <c r="C105">
        <v>83</v>
      </c>
      <c r="D105">
        <v>10.949</v>
      </c>
      <c r="E105">
        <v>2.2416252666666669</v>
      </c>
      <c r="F105">
        <v>26.808100000000003</v>
      </c>
      <c r="G105">
        <v>2.78491</v>
      </c>
      <c r="H105">
        <v>14.76966</v>
      </c>
      <c r="I105">
        <v>232.018</v>
      </c>
      <c r="J105" t="s">
        <v>11</v>
      </c>
      <c r="K105">
        <v>2</v>
      </c>
    </row>
    <row r="106" spans="1:11" hidden="1" x14ac:dyDescent="0.25">
      <c r="A106">
        <v>57</v>
      </c>
      <c r="B106">
        <v>34.838147771810135</v>
      </c>
      <c r="C106">
        <v>95</v>
      </c>
      <c r="D106">
        <v>12.548</v>
      </c>
      <c r="E106">
        <v>2.9404146666666664</v>
      </c>
      <c r="F106">
        <v>33.161200000000001</v>
      </c>
      <c r="G106">
        <v>2.3649499999999999</v>
      </c>
      <c r="H106">
        <v>9.9542000000000002</v>
      </c>
      <c r="I106">
        <v>655.83399999999995</v>
      </c>
      <c r="J106" t="s">
        <v>11</v>
      </c>
      <c r="K106">
        <v>3</v>
      </c>
    </row>
    <row r="107" spans="1:11" hidden="1" x14ac:dyDescent="0.25">
      <c r="A107">
        <v>73</v>
      </c>
      <c r="B107">
        <v>37.109374999999993</v>
      </c>
      <c r="C107">
        <v>134</v>
      </c>
      <c r="D107">
        <v>5.6360000000000001</v>
      </c>
      <c r="E107">
        <v>1.8628858666666668</v>
      </c>
      <c r="F107">
        <v>41.406400000000005</v>
      </c>
      <c r="G107">
        <v>3.3356650000000001</v>
      </c>
      <c r="H107">
        <v>6.8923500000000004</v>
      </c>
      <c r="I107">
        <v>788.90200000000004</v>
      </c>
      <c r="J107" t="s">
        <v>11</v>
      </c>
      <c r="K107">
        <v>3</v>
      </c>
    </row>
    <row r="108" spans="1:11" x14ac:dyDescent="0.25">
      <c r="A108">
        <v>45</v>
      </c>
      <c r="B108">
        <v>29.384756657483933</v>
      </c>
      <c r="C108">
        <v>90</v>
      </c>
      <c r="D108">
        <v>4.7130000000000001</v>
      </c>
      <c r="E108">
        <v>1.046286</v>
      </c>
      <c r="F108">
        <v>23.847900000000003</v>
      </c>
      <c r="G108">
        <v>6.6442449999999997</v>
      </c>
      <c r="H108">
        <v>15.55625</v>
      </c>
      <c r="I108">
        <v>621.27300000000002</v>
      </c>
      <c r="J108" t="s">
        <v>11</v>
      </c>
      <c r="K108">
        <v>2</v>
      </c>
    </row>
    <row r="109" spans="1:11" x14ac:dyDescent="0.25">
      <c r="A109">
        <v>46</v>
      </c>
      <c r="B109">
        <v>33.18</v>
      </c>
      <c r="C109">
        <v>92</v>
      </c>
      <c r="D109">
        <v>5.75</v>
      </c>
      <c r="E109">
        <v>1.3048666666666666</v>
      </c>
      <c r="F109">
        <v>18.690000000000001</v>
      </c>
      <c r="G109">
        <v>9.16</v>
      </c>
      <c r="H109">
        <v>8.89</v>
      </c>
      <c r="I109">
        <v>209.19</v>
      </c>
      <c r="J109" t="s">
        <v>11</v>
      </c>
      <c r="K109">
        <v>2</v>
      </c>
    </row>
    <row r="110" spans="1:11" hidden="1" x14ac:dyDescent="0.25">
      <c r="A110">
        <v>68</v>
      </c>
      <c r="B110">
        <v>35.56</v>
      </c>
      <c r="C110">
        <v>131</v>
      </c>
      <c r="D110">
        <v>8.15</v>
      </c>
      <c r="E110">
        <v>2.6335366666666666</v>
      </c>
      <c r="F110">
        <v>17.87</v>
      </c>
      <c r="G110">
        <v>11.9</v>
      </c>
      <c r="H110">
        <v>4.1900000000000004</v>
      </c>
      <c r="I110">
        <v>198.4</v>
      </c>
      <c r="J110" t="s">
        <v>11</v>
      </c>
      <c r="K110">
        <v>3</v>
      </c>
    </row>
    <row r="111" spans="1:11" x14ac:dyDescent="0.25">
      <c r="A111">
        <v>75</v>
      </c>
      <c r="B111">
        <v>30.48</v>
      </c>
      <c r="C111">
        <v>152</v>
      </c>
      <c r="D111">
        <v>7.01</v>
      </c>
      <c r="E111">
        <v>2.6282826666666663</v>
      </c>
      <c r="F111">
        <v>50.53</v>
      </c>
      <c r="G111">
        <v>10.06</v>
      </c>
      <c r="H111">
        <v>11.73</v>
      </c>
      <c r="I111">
        <v>99.45</v>
      </c>
      <c r="J111" t="s">
        <v>11</v>
      </c>
      <c r="K111">
        <v>2</v>
      </c>
    </row>
    <row r="112" spans="1:11" hidden="1" x14ac:dyDescent="0.25">
      <c r="A112">
        <v>54</v>
      </c>
      <c r="B112">
        <v>36.049999999999997</v>
      </c>
      <c r="C112">
        <v>119</v>
      </c>
      <c r="D112">
        <v>11.91</v>
      </c>
      <c r="E112">
        <v>3.4959819999999997</v>
      </c>
      <c r="F112">
        <v>89.27</v>
      </c>
      <c r="G112">
        <v>8.01</v>
      </c>
      <c r="H112">
        <v>5.0599999999999996</v>
      </c>
      <c r="I112">
        <v>218.28</v>
      </c>
      <c r="J112" t="s">
        <v>11</v>
      </c>
      <c r="K112">
        <v>3</v>
      </c>
    </row>
    <row r="113" spans="1:11" x14ac:dyDescent="0.25">
      <c r="A113">
        <v>45</v>
      </c>
      <c r="B113">
        <v>26.85</v>
      </c>
      <c r="C113">
        <v>92</v>
      </c>
      <c r="D113">
        <v>3.33</v>
      </c>
      <c r="E113">
        <v>0.75568800000000003</v>
      </c>
      <c r="F113">
        <v>54.68</v>
      </c>
      <c r="G113">
        <v>12.1</v>
      </c>
      <c r="H113">
        <v>10.96</v>
      </c>
      <c r="I113">
        <v>268.23</v>
      </c>
      <c r="J113" t="s">
        <v>11</v>
      </c>
      <c r="K113">
        <v>2</v>
      </c>
    </row>
    <row r="114" spans="1:11" x14ac:dyDescent="0.25">
      <c r="A114">
        <v>62</v>
      </c>
      <c r="B114">
        <v>26.84</v>
      </c>
      <c r="C114">
        <v>100</v>
      </c>
      <c r="D114">
        <v>4.53</v>
      </c>
      <c r="E114">
        <v>1.1173999999999999</v>
      </c>
      <c r="F114">
        <v>12.45</v>
      </c>
      <c r="G114">
        <v>21.42</v>
      </c>
      <c r="H114">
        <v>7.32</v>
      </c>
      <c r="I114">
        <v>330.16</v>
      </c>
      <c r="J114" t="s">
        <v>11</v>
      </c>
      <c r="K114">
        <v>1</v>
      </c>
    </row>
    <row r="115" spans="1:11" x14ac:dyDescent="0.25">
      <c r="A115">
        <v>65</v>
      </c>
      <c r="B115">
        <v>32.049999999999997</v>
      </c>
      <c r="C115">
        <v>97</v>
      </c>
      <c r="D115">
        <v>5.73</v>
      </c>
      <c r="E115">
        <v>1.3709979999999999</v>
      </c>
      <c r="F115">
        <v>61.48</v>
      </c>
      <c r="G115">
        <v>22.54</v>
      </c>
      <c r="H115">
        <v>10.33</v>
      </c>
      <c r="I115">
        <v>314.05</v>
      </c>
      <c r="J115" t="s">
        <v>11</v>
      </c>
      <c r="K115">
        <v>2</v>
      </c>
    </row>
    <row r="116" spans="1:11" hidden="1" x14ac:dyDescent="0.25">
      <c r="A116">
        <v>72</v>
      </c>
      <c r="B116">
        <v>25.59</v>
      </c>
      <c r="C116">
        <v>82</v>
      </c>
      <c r="D116">
        <v>2.82</v>
      </c>
      <c r="E116">
        <v>0.57039200000000001</v>
      </c>
      <c r="F116">
        <v>24.96</v>
      </c>
      <c r="G116">
        <v>33.75</v>
      </c>
      <c r="H116">
        <v>3.27</v>
      </c>
      <c r="I116">
        <v>392.46</v>
      </c>
      <c r="J116" t="s">
        <v>11</v>
      </c>
      <c r="K116">
        <v>3</v>
      </c>
    </row>
    <row r="117" spans="1:11" x14ac:dyDescent="0.25">
      <c r="A117">
        <v>86</v>
      </c>
      <c r="B117">
        <v>27.18</v>
      </c>
      <c r="C117">
        <v>138</v>
      </c>
      <c r="D117">
        <v>19.91</v>
      </c>
      <c r="E117">
        <v>6.7773640000000004</v>
      </c>
      <c r="F117">
        <v>90.28</v>
      </c>
      <c r="G117">
        <v>14.11</v>
      </c>
      <c r="H117">
        <v>4.3499999999999996</v>
      </c>
      <c r="I117">
        <v>90.09</v>
      </c>
      <c r="J117" t="s">
        <v>11</v>
      </c>
      <c r="K117">
        <v>1</v>
      </c>
    </row>
  </sheetData>
  <autoFilter ref="A1:K117">
    <filterColumn colId="10">
      <filters>
        <filter val="1"/>
        <filter val="2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36"/>
  <sheetViews>
    <sheetView workbookViewId="0">
      <selection activeCell="M11" sqref="M11"/>
    </sheetView>
  </sheetViews>
  <sheetFormatPr defaultRowHeight="15" x14ac:dyDescent="0.25"/>
  <cols>
    <col min="6" max="9" width="9.140625" style="29"/>
    <col min="10" max="10" width="12.5703125" style="18" customWidth="1"/>
    <col min="11" max="20" width="9.140625" style="29"/>
    <col min="22" max="22" width="12" customWidth="1"/>
    <col min="27" max="27" width="15.5703125" customWidth="1"/>
  </cols>
  <sheetData>
    <row r="1" spans="1:37" ht="15.75" thickBot="1" x14ac:dyDescent="0.3">
      <c r="A1" s="20" t="s">
        <v>0</v>
      </c>
      <c r="B1" s="21" t="s">
        <v>1</v>
      </c>
      <c r="C1" s="21" t="s">
        <v>2</v>
      </c>
      <c r="D1" s="21" t="s">
        <v>3</v>
      </c>
      <c r="E1" s="21" t="s">
        <v>7</v>
      </c>
      <c r="F1" s="39" t="s">
        <v>4</v>
      </c>
      <c r="G1" s="39" t="s">
        <v>5</v>
      </c>
      <c r="H1" s="39" t="s">
        <v>6</v>
      </c>
      <c r="I1" s="40" t="s">
        <v>8</v>
      </c>
      <c r="J1" s="22" t="s">
        <v>9</v>
      </c>
      <c r="K1" s="20" t="s">
        <v>59</v>
      </c>
      <c r="L1" s="21" t="s">
        <v>60</v>
      </c>
      <c r="M1" s="21" t="s">
        <v>61</v>
      </c>
      <c r="N1" s="21" t="s">
        <v>62</v>
      </c>
      <c r="O1" s="21" t="s">
        <v>63</v>
      </c>
      <c r="P1" s="38" t="s">
        <v>4</v>
      </c>
      <c r="Q1" s="38" t="s">
        <v>76</v>
      </c>
      <c r="R1" s="38" t="s">
        <v>77</v>
      </c>
      <c r="S1" s="38" t="s">
        <v>78</v>
      </c>
      <c r="T1" s="27" t="s">
        <v>54</v>
      </c>
      <c r="U1" s="27" t="s">
        <v>55</v>
      </c>
      <c r="V1" s="27" t="s">
        <v>56</v>
      </c>
      <c r="W1" s="27" t="s">
        <v>57</v>
      </c>
      <c r="X1" s="27" t="s">
        <v>69</v>
      </c>
      <c r="Y1" s="27" t="s">
        <v>68</v>
      </c>
      <c r="AA1" t="s">
        <v>58</v>
      </c>
    </row>
    <row r="2" spans="1:37" x14ac:dyDescent="0.25">
      <c r="A2" s="12">
        <v>83</v>
      </c>
      <c r="B2" s="12">
        <v>20.690494543389182</v>
      </c>
      <c r="C2" s="12">
        <v>92</v>
      </c>
      <c r="D2" s="11">
        <v>3.1150000000000002</v>
      </c>
      <c r="E2" s="11">
        <v>4.0640499999999999</v>
      </c>
      <c r="F2" s="41">
        <v>0.70689733333333338</v>
      </c>
      <c r="G2" s="41">
        <v>8.8438000000000017</v>
      </c>
      <c r="H2" s="41">
        <v>5.4292850000000001</v>
      </c>
      <c r="I2" s="28">
        <v>468.786</v>
      </c>
      <c r="J2" s="19">
        <v>0</v>
      </c>
      <c r="K2" s="28">
        <f t="shared" ref="K2:K36" si="0">LN(A2)</f>
        <v>4.4188406077965983</v>
      </c>
      <c r="L2" s="28">
        <f t="shared" ref="L2:L36" si="1">LN(B2)</f>
        <v>3.0296743940038922</v>
      </c>
      <c r="M2" s="28">
        <f t="shared" ref="M2:M36" si="2">LN(C2)</f>
        <v>4.5217885770490405</v>
      </c>
      <c r="N2" s="28">
        <f t="shared" ref="N2:N36" si="3">LN(D2)</f>
        <v>1.1362291522394166</v>
      </c>
      <c r="O2" s="28">
        <f t="shared" ref="O2:O36" si="4">LN(E2)</f>
        <v>1.4021800133501039</v>
      </c>
      <c r="P2" s="28">
        <f>F2</f>
        <v>0.70689733333333338</v>
      </c>
      <c r="Q2" s="28">
        <f t="shared" ref="Q2:S17" si="5">LN(G2)</f>
        <v>2.1797166485377764</v>
      </c>
      <c r="R2" s="28">
        <f t="shared" si="5"/>
        <v>1.6918074494010451</v>
      </c>
      <c r="S2" s="28">
        <f t="shared" si="5"/>
        <v>6.1501463743356517</v>
      </c>
      <c r="T2" s="29">
        <f>SUMPRODUCT($AA$5:$AI$5,K2:S2)+$AJ$5</f>
        <v>-1.8250270819510224</v>
      </c>
      <c r="U2">
        <f>EXP(T2)</f>
        <v>0.16121327810055505</v>
      </c>
      <c r="V2" s="30">
        <f>U2/(U2+1)</f>
        <v>0.13883175566529718</v>
      </c>
      <c r="W2" s="11">
        <f t="shared" ref="W2:W36" si="6">J2*LN(V2)+LN(1-V2)*(1-J2)</f>
        <v>-0.14946538791225727</v>
      </c>
      <c r="X2" s="12">
        <f>IF(V2&gt;$AA$7,1,0)</f>
        <v>0</v>
      </c>
      <c r="Y2" s="12">
        <f t="shared" ref="Y2:Y36" si="7">IF(AND(X2=1,J2=1),1,IF(AND(X2=1,J2=0),-1,IF(AND(X2=0,J2=0),2,IF(AND(X2=0,J2=1),-2,"Error"))))</f>
        <v>2</v>
      </c>
      <c r="AA2" s="11">
        <f>SUM(W2:W36)</f>
        <v>-26.745549541131012</v>
      </c>
    </row>
    <row r="3" spans="1:37" ht="15.75" thickBot="1" x14ac:dyDescent="0.3">
      <c r="A3" s="12">
        <v>82</v>
      </c>
      <c r="B3" s="12">
        <v>23.124670372023203</v>
      </c>
      <c r="C3" s="12">
        <v>91</v>
      </c>
      <c r="D3" s="11">
        <v>4.4980000000000002</v>
      </c>
      <c r="E3" s="11">
        <v>9.2771499999999989</v>
      </c>
      <c r="F3" s="41">
        <v>1.0096510666666667</v>
      </c>
      <c r="G3" s="41">
        <v>17.939299999999999</v>
      </c>
      <c r="H3" s="41">
        <v>22.432039999999997</v>
      </c>
      <c r="I3" s="28">
        <v>554.697</v>
      </c>
      <c r="J3" s="19">
        <v>0</v>
      </c>
      <c r="K3" s="28">
        <f t="shared" si="0"/>
        <v>4.4067192472642533</v>
      </c>
      <c r="L3" s="28">
        <f t="shared" si="1"/>
        <v>3.1409000291141167</v>
      </c>
      <c r="M3" s="28">
        <f t="shared" si="2"/>
        <v>4.5108595065168497</v>
      </c>
      <c r="N3" s="28">
        <f t="shared" si="3"/>
        <v>1.5036328535371239</v>
      </c>
      <c r="O3" s="28">
        <f t="shared" si="4"/>
        <v>2.2275543875605743</v>
      </c>
      <c r="P3" s="28">
        <f t="shared" ref="P3:P36" si="8">F3</f>
        <v>1.0096510666666667</v>
      </c>
      <c r="Q3" s="28">
        <f t="shared" si="5"/>
        <v>2.8869938369173287</v>
      </c>
      <c r="R3" s="28">
        <f t="shared" si="5"/>
        <v>3.1104902940174939</v>
      </c>
      <c r="S3" s="28">
        <f t="shared" si="5"/>
        <v>6.3184220187177376</v>
      </c>
      <c r="T3" s="29">
        <f t="shared" ref="T3:T36" si="9">SUMPRODUCT($AA$5:$AI$5,K3:S3)+$AJ$5</f>
        <v>0.84608301721352674</v>
      </c>
      <c r="U3">
        <f t="shared" ref="U3:U36" si="10">EXP(T3)</f>
        <v>2.3305004203823123</v>
      </c>
      <c r="V3" s="10">
        <f t="shared" ref="V3:V36" si="11">U3/(U3+1)</f>
        <v>0.69974482096440971</v>
      </c>
      <c r="W3" s="11">
        <f t="shared" si="6"/>
        <v>-1.2031225690930716</v>
      </c>
      <c r="X3" s="12">
        <f t="shared" ref="X3:X36" si="12">IF(V3&gt;$AA$7,1,0)</f>
        <v>0</v>
      </c>
      <c r="Y3" s="12">
        <f t="shared" si="7"/>
        <v>2</v>
      </c>
      <c r="AA3" s="25" t="s">
        <v>53</v>
      </c>
    </row>
    <row r="4" spans="1:37" ht="15.75" thickBot="1" x14ac:dyDescent="0.3">
      <c r="A4" s="12">
        <v>73</v>
      </c>
      <c r="B4" s="12">
        <v>22</v>
      </c>
      <c r="C4" s="12">
        <v>97</v>
      </c>
      <c r="D4" s="11">
        <v>3.35</v>
      </c>
      <c r="E4" s="11">
        <v>6.2844499999999996</v>
      </c>
      <c r="F4" s="41">
        <v>0.80154333333333327</v>
      </c>
      <c r="G4" s="41">
        <v>4.47</v>
      </c>
      <c r="H4" s="41">
        <v>10.358725</v>
      </c>
      <c r="I4" s="28">
        <v>136.85499999999999</v>
      </c>
      <c r="J4" s="19">
        <v>0</v>
      </c>
      <c r="K4" s="28">
        <f t="shared" si="0"/>
        <v>4.290459441148391</v>
      </c>
      <c r="L4" s="28">
        <f t="shared" si="1"/>
        <v>3.0910424533583161</v>
      </c>
      <c r="M4" s="28">
        <f t="shared" si="2"/>
        <v>4.5747109785033828</v>
      </c>
      <c r="N4" s="28">
        <f t="shared" si="3"/>
        <v>1.2089603458369751</v>
      </c>
      <c r="O4" s="28">
        <f t="shared" si="4"/>
        <v>1.8380783282686803</v>
      </c>
      <c r="P4" s="28">
        <f t="shared" si="8"/>
        <v>0.80154333333333327</v>
      </c>
      <c r="Q4" s="28">
        <f t="shared" si="5"/>
        <v>1.4973884086254774</v>
      </c>
      <c r="R4" s="28">
        <f t="shared" si="5"/>
        <v>2.3378291597595955</v>
      </c>
      <c r="S4" s="28">
        <f t="shared" si="5"/>
        <v>4.9189219711729235</v>
      </c>
      <c r="T4" s="29">
        <f t="shared" si="9"/>
        <v>-0.47013670994493317</v>
      </c>
      <c r="U4">
        <f t="shared" si="10"/>
        <v>0.62491683009727861</v>
      </c>
      <c r="V4" s="10">
        <f t="shared" si="11"/>
        <v>0.38458388670875343</v>
      </c>
      <c r="W4" s="11">
        <f t="shared" si="6"/>
        <v>-0.4854566329932864</v>
      </c>
      <c r="X4" s="12">
        <f t="shared" si="12"/>
        <v>0</v>
      </c>
      <c r="Y4" s="12">
        <f t="shared" si="7"/>
        <v>2</v>
      </c>
      <c r="AA4" s="20" t="s">
        <v>0</v>
      </c>
      <c r="AB4" s="21" t="s">
        <v>1</v>
      </c>
      <c r="AC4" s="21" t="s">
        <v>2</v>
      </c>
      <c r="AD4" s="21" t="s">
        <v>3</v>
      </c>
      <c r="AE4" s="26" t="s">
        <v>7</v>
      </c>
      <c r="AF4" s="23" t="s">
        <v>4</v>
      </c>
      <c r="AG4" s="23" t="s">
        <v>5</v>
      </c>
      <c r="AH4" s="23" t="s">
        <v>6</v>
      </c>
      <c r="AI4" s="24" t="s">
        <v>8</v>
      </c>
      <c r="AJ4" s="27" t="s">
        <v>39</v>
      </c>
    </row>
    <row r="5" spans="1:37" x14ac:dyDescent="0.25">
      <c r="A5" s="12">
        <v>34</v>
      </c>
      <c r="B5" s="12">
        <v>21.47</v>
      </c>
      <c r="C5" s="12">
        <v>78</v>
      </c>
      <c r="D5" s="11">
        <v>3.4689999999999999</v>
      </c>
      <c r="E5" s="11">
        <v>6.92</v>
      </c>
      <c r="F5" s="41">
        <v>0.66743559999999991</v>
      </c>
      <c r="G5" s="41">
        <v>14.57</v>
      </c>
      <c r="H5" s="41">
        <v>13.11</v>
      </c>
      <c r="I5" s="28">
        <v>354.6</v>
      </c>
      <c r="J5" s="19">
        <v>0</v>
      </c>
      <c r="K5" s="28">
        <f t="shared" si="0"/>
        <v>3.5263605246161616</v>
      </c>
      <c r="L5" s="28">
        <f t="shared" si="1"/>
        <v>3.0666566118906897</v>
      </c>
      <c r="M5" s="28">
        <f t="shared" si="2"/>
        <v>4.3567088266895917</v>
      </c>
      <c r="N5" s="28">
        <f t="shared" si="3"/>
        <v>1.2438663679876125</v>
      </c>
      <c r="O5" s="28">
        <f t="shared" si="4"/>
        <v>1.9344157696295783</v>
      </c>
      <c r="P5" s="28">
        <f t="shared" si="8"/>
        <v>0.66743559999999991</v>
      </c>
      <c r="Q5" s="28">
        <f t="shared" si="5"/>
        <v>2.6789646202071133</v>
      </c>
      <c r="R5" s="28">
        <f t="shared" si="5"/>
        <v>2.5733752977756086</v>
      </c>
      <c r="S5" s="28">
        <f t="shared" si="5"/>
        <v>5.870990393640108</v>
      </c>
      <c r="T5" s="29">
        <f t="shared" si="9"/>
        <v>-0.45450682665244813</v>
      </c>
      <c r="U5">
        <f t="shared" si="10"/>
        <v>0.63476093794431565</v>
      </c>
      <c r="V5" s="10">
        <f t="shared" si="11"/>
        <v>0.38828976348218652</v>
      </c>
      <c r="W5" s="11">
        <f t="shared" si="6"/>
        <v>-0.49149657833413646</v>
      </c>
      <c r="X5" s="12">
        <f t="shared" si="12"/>
        <v>0</v>
      </c>
      <c r="Y5" s="12">
        <f t="shared" si="7"/>
        <v>2</v>
      </c>
      <c r="AA5">
        <v>-0.86926958417051559</v>
      </c>
      <c r="AB5">
        <v>-7.6520154066077923</v>
      </c>
      <c r="AC5">
        <v>7.4595954377867271</v>
      </c>
      <c r="AD5">
        <v>0.79141730353387552</v>
      </c>
      <c r="AE5">
        <v>2.1235330950488609</v>
      </c>
      <c r="AF5">
        <v>6.7216533098269212E-3</v>
      </c>
      <c r="AG5">
        <v>0.11558009368356753</v>
      </c>
      <c r="AH5">
        <v>1.0102355559156342</v>
      </c>
      <c r="AI5">
        <v>0.19452975416044524</v>
      </c>
      <c r="AJ5">
        <v>-15.57046259443111</v>
      </c>
    </row>
    <row r="6" spans="1:37" x14ac:dyDescent="0.25">
      <c r="A6" s="12">
        <v>24</v>
      </c>
      <c r="B6" s="12">
        <v>18.670000000000002</v>
      </c>
      <c r="C6" s="12">
        <v>88</v>
      </c>
      <c r="D6" s="11">
        <v>6.1070000000000002</v>
      </c>
      <c r="E6" s="11">
        <v>6.85</v>
      </c>
      <c r="F6" s="41">
        <v>1.33</v>
      </c>
      <c r="G6" s="41">
        <v>8.8800000000000008</v>
      </c>
      <c r="H6" s="41">
        <v>36.06</v>
      </c>
      <c r="I6" s="28">
        <v>632.22</v>
      </c>
      <c r="J6" s="19">
        <v>0</v>
      </c>
      <c r="K6" s="28">
        <f t="shared" si="0"/>
        <v>3.1780538303479458</v>
      </c>
      <c r="L6" s="28">
        <f t="shared" si="1"/>
        <v>2.9269179575536315</v>
      </c>
      <c r="M6" s="28">
        <f t="shared" si="2"/>
        <v>4.4773368144782069</v>
      </c>
      <c r="N6" s="28">
        <f t="shared" si="3"/>
        <v>1.8094356542409977</v>
      </c>
      <c r="O6" s="28">
        <f t="shared" si="4"/>
        <v>1.9242486522741338</v>
      </c>
      <c r="P6" s="28">
        <f t="shared" si="8"/>
        <v>1.33</v>
      </c>
      <c r="Q6" s="28">
        <f t="shared" si="5"/>
        <v>2.1838015570040787</v>
      </c>
      <c r="R6" s="28">
        <f t="shared" si="5"/>
        <v>3.5851842177751712</v>
      </c>
      <c r="S6" s="28">
        <f t="shared" si="5"/>
        <v>6.4492374348394916</v>
      </c>
      <c r="T6" s="29">
        <f t="shared" si="9"/>
        <v>3.3252691577070088</v>
      </c>
      <c r="U6">
        <f t="shared" si="10"/>
        <v>27.806481964453152</v>
      </c>
      <c r="V6" s="10">
        <f t="shared" si="11"/>
        <v>0.96528559088770405</v>
      </c>
      <c r="W6" s="11">
        <f t="shared" si="6"/>
        <v>-3.3606004300280277</v>
      </c>
      <c r="X6" s="12">
        <f t="shared" si="12"/>
        <v>0</v>
      </c>
      <c r="Y6" s="12">
        <f t="shared" si="7"/>
        <v>2</v>
      </c>
    </row>
    <row r="7" spans="1:37" x14ac:dyDescent="0.25">
      <c r="A7" s="12">
        <v>44</v>
      </c>
      <c r="B7" s="12">
        <v>20.76</v>
      </c>
      <c r="C7" s="12">
        <v>86</v>
      </c>
      <c r="D7" s="11">
        <v>7.5529999999999999</v>
      </c>
      <c r="E7" s="11">
        <v>7.64</v>
      </c>
      <c r="F7" s="41">
        <v>1.6</v>
      </c>
      <c r="G7" s="41">
        <v>14.09</v>
      </c>
      <c r="H7" s="41">
        <v>20.32</v>
      </c>
      <c r="I7" s="28">
        <v>63.61</v>
      </c>
      <c r="J7" s="19">
        <v>0</v>
      </c>
      <c r="K7" s="28">
        <f t="shared" si="0"/>
        <v>3.784189633918261</v>
      </c>
      <c r="L7" s="28">
        <f t="shared" si="1"/>
        <v>3.0330280582976878</v>
      </c>
      <c r="M7" s="28">
        <f t="shared" si="2"/>
        <v>4.4543472962535073</v>
      </c>
      <c r="N7" s="28">
        <f t="shared" si="3"/>
        <v>2.0219448353313108</v>
      </c>
      <c r="O7" s="28">
        <f t="shared" si="4"/>
        <v>2.0333976031784289</v>
      </c>
      <c r="P7" s="28">
        <f t="shared" si="8"/>
        <v>1.6</v>
      </c>
      <c r="Q7" s="28">
        <f t="shared" si="5"/>
        <v>2.6454653259105889</v>
      </c>
      <c r="R7" s="28">
        <f t="shared" si="5"/>
        <v>3.011605622710281</v>
      </c>
      <c r="S7" s="28">
        <f t="shared" si="5"/>
        <v>4.1527706906907129</v>
      </c>
      <c r="T7" s="29">
        <f t="shared" si="9"/>
        <v>1.2438833474708808</v>
      </c>
      <c r="U7">
        <f t="shared" si="10"/>
        <v>3.4690589023275211</v>
      </c>
      <c r="V7" s="10">
        <f t="shared" si="11"/>
        <v>0.77623924368524377</v>
      </c>
      <c r="W7" s="11">
        <f t="shared" si="6"/>
        <v>-1.4971778500675261</v>
      </c>
      <c r="X7" s="12">
        <f t="shared" si="12"/>
        <v>0</v>
      </c>
      <c r="Y7" s="12">
        <f t="shared" si="7"/>
        <v>2</v>
      </c>
      <c r="AA7">
        <v>1</v>
      </c>
    </row>
    <row r="8" spans="1:37" x14ac:dyDescent="0.25">
      <c r="A8" s="12">
        <v>54</v>
      </c>
      <c r="B8" s="12">
        <v>30.48315805517451</v>
      </c>
      <c r="C8" s="12">
        <v>90</v>
      </c>
      <c r="D8" s="11">
        <v>5.5369999999999999</v>
      </c>
      <c r="E8" s="11">
        <v>10.19299</v>
      </c>
      <c r="F8" s="41">
        <v>1.229214</v>
      </c>
      <c r="G8" s="41">
        <v>12.331</v>
      </c>
      <c r="H8" s="41">
        <v>9.7313799999999997</v>
      </c>
      <c r="I8" s="28">
        <v>1227.9100000000001</v>
      </c>
      <c r="J8" s="19">
        <v>0</v>
      </c>
      <c r="K8" s="28">
        <f t="shared" si="0"/>
        <v>3.9889840465642745</v>
      </c>
      <c r="L8" s="28">
        <f t="shared" si="1"/>
        <v>3.4171743361852962</v>
      </c>
      <c r="M8" s="28">
        <f t="shared" si="2"/>
        <v>4.499809670330265</v>
      </c>
      <c r="N8" s="28">
        <f t="shared" si="3"/>
        <v>1.71145283784083</v>
      </c>
      <c r="O8" s="28">
        <f t="shared" si="4"/>
        <v>2.3217002291203572</v>
      </c>
      <c r="P8" s="28">
        <f t="shared" si="8"/>
        <v>1.229214</v>
      </c>
      <c r="Q8" s="28">
        <f t="shared" si="5"/>
        <v>2.5121164168883934</v>
      </c>
      <c r="R8" s="28">
        <f t="shared" si="5"/>
        <v>2.2753557155347042</v>
      </c>
      <c r="S8" s="28">
        <f t="shared" si="5"/>
        <v>7.1130688161189717</v>
      </c>
      <c r="T8" s="29">
        <f t="shared" si="9"/>
        <v>-1.3538336388577203</v>
      </c>
      <c r="U8">
        <f t="shared" si="10"/>
        <v>0.25824832967659744</v>
      </c>
      <c r="V8" s="10">
        <f t="shared" si="11"/>
        <v>0.20524432545280946</v>
      </c>
      <c r="W8" s="11">
        <f t="shared" si="6"/>
        <v>-0.22972053917621096</v>
      </c>
      <c r="X8" s="12">
        <f t="shared" si="12"/>
        <v>0</v>
      </c>
      <c r="Y8" s="12">
        <f t="shared" si="7"/>
        <v>2</v>
      </c>
      <c r="AA8">
        <v>1</v>
      </c>
      <c r="AB8" t="s">
        <v>64</v>
      </c>
      <c r="AC8">
        <f>COUNTIF($Y$2:$Y$36,AA8)</f>
        <v>0</v>
      </c>
      <c r="AD8" s="31">
        <f>AC8/$AC$12</f>
        <v>0</v>
      </c>
    </row>
    <row r="9" spans="1:37" x14ac:dyDescent="0.25">
      <c r="A9" s="12">
        <v>28</v>
      </c>
      <c r="B9" s="12">
        <v>35.855814662399013</v>
      </c>
      <c r="C9" s="12">
        <v>87</v>
      </c>
      <c r="D9" s="11">
        <v>8.5760000000000005</v>
      </c>
      <c r="E9" s="11">
        <v>21.443660000000001</v>
      </c>
      <c r="F9" s="41">
        <v>1.8404096000000001</v>
      </c>
      <c r="G9" s="41">
        <v>68.510199999999998</v>
      </c>
      <c r="H9" s="41">
        <v>4.7942</v>
      </c>
      <c r="I9" s="28">
        <v>358.62400000000002</v>
      </c>
      <c r="J9" s="19">
        <v>0</v>
      </c>
      <c r="K9" s="28">
        <f t="shared" si="0"/>
        <v>3.3322045101752038</v>
      </c>
      <c r="L9" s="28">
        <f t="shared" si="1"/>
        <v>3.5795057481027484</v>
      </c>
      <c r="M9" s="28">
        <f t="shared" si="2"/>
        <v>4.4659081186545837</v>
      </c>
      <c r="N9" s="28">
        <f t="shared" si="3"/>
        <v>2.1489676043284462</v>
      </c>
      <c r="O9" s="28">
        <f t="shared" si="4"/>
        <v>3.0654290305887093</v>
      </c>
      <c r="P9" s="28">
        <f t="shared" si="8"/>
        <v>1.8404096000000001</v>
      </c>
      <c r="Q9" s="28">
        <f t="shared" si="5"/>
        <v>4.2269826392924035</v>
      </c>
      <c r="R9" s="28">
        <f t="shared" si="5"/>
        <v>1.5674068539571726</v>
      </c>
      <c r="S9" s="28">
        <f t="shared" si="5"/>
        <v>5.8822744858696172</v>
      </c>
      <c r="T9" s="29">
        <f t="shared" si="9"/>
        <v>-1.1046885957958388</v>
      </c>
      <c r="U9">
        <f t="shared" si="10"/>
        <v>0.33131403876402882</v>
      </c>
      <c r="V9" s="10">
        <f t="shared" si="11"/>
        <v>0.24886242397895511</v>
      </c>
      <c r="W9" s="11">
        <f t="shared" si="6"/>
        <v>-0.2861664535545167</v>
      </c>
      <c r="X9" s="12">
        <f t="shared" si="12"/>
        <v>0</v>
      </c>
      <c r="Y9" s="12">
        <f t="shared" si="7"/>
        <v>2</v>
      </c>
      <c r="AA9">
        <v>-1</v>
      </c>
      <c r="AB9" s="14" t="s">
        <v>65</v>
      </c>
      <c r="AC9" s="14">
        <f>COUNTIF($Y$2:$Y$36,AA9)</f>
        <v>0</v>
      </c>
      <c r="AD9" s="32">
        <f t="shared" ref="AD9:AD11" si="13">AC9/$AC$12</f>
        <v>0</v>
      </c>
      <c r="AE9" t="s">
        <v>71</v>
      </c>
    </row>
    <row r="10" spans="1:37" x14ac:dyDescent="0.25">
      <c r="A10" s="12">
        <v>51</v>
      </c>
      <c r="B10" s="12">
        <v>27.688778133776353</v>
      </c>
      <c r="C10" s="12">
        <v>77</v>
      </c>
      <c r="D10" s="11">
        <v>3.855</v>
      </c>
      <c r="E10" s="11">
        <v>10.37518</v>
      </c>
      <c r="F10" s="41">
        <v>0.73219300000000009</v>
      </c>
      <c r="G10" s="41">
        <v>20.091999999999999</v>
      </c>
      <c r="H10" s="41">
        <v>3.1920899999999999</v>
      </c>
      <c r="I10" s="28">
        <v>473.85899999999998</v>
      </c>
      <c r="J10" s="19">
        <v>0</v>
      </c>
      <c r="K10" s="28">
        <f t="shared" si="0"/>
        <v>3.9318256327243257</v>
      </c>
      <c r="L10" s="28">
        <f t="shared" si="1"/>
        <v>3.3210272095850786</v>
      </c>
      <c r="M10" s="28">
        <f t="shared" si="2"/>
        <v>4.3438054218536841</v>
      </c>
      <c r="N10" s="28">
        <f t="shared" si="3"/>
        <v>1.3493710070152929</v>
      </c>
      <c r="O10" s="28">
        <f t="shared" si="4"/>
        <v>2.3394164153638535</v>
      </c>
      <c r="P10" s="28">
        <f t="shared" si="8"/>
        <v>0.73219300000000009</v>
      </c>
      <c r="Q10" s="28">
        <f t="shared" si="5"/>
        <v>3.0003217258877983</v>
      </c>
      <c r="R10" s="28">
        <f t="shared" si="5"/>
        <v>1.1606758746787988</v>
      </c>
      <c r="S10" s="28">
        <f t="shared" si="5"/>
        <v>6.1609098090881593</v>
      </c>
      <c r="T10" s="29">
        <f t="shared" si="9"/>
        <v>-3.23932022655009</v>
      </c>
      <c r="U10">
        <f t="shared" si="10"/>
        <v>3.9190526725781313E-2</v>
      </c>
      <c r="V10" s="10">
        <f t="shared" si="11"/>
        <v>3.7712551950661498E-2</v>
      </c>
      <c r="W10" s="11">
        <f t="shared" si="6"/>
        <v>-3.8442070402930732E-2</v>
      </c>
      <c r="X10" s="12">
        <f t="shared" si="12"/>
        <v>0</v>
      </c>
      <c r="Y10" s="12">
        <f t="shared" si="7"/>
        <v>2</v>
      </c>
      <c r="AA10">
        <v>2</v>
      </c>
      <c r="AB10" t="s">
        <v>66</v>
      </c>
      <c r="AC10">
        <f>COUNTIF($Y$2:$Y$36,AA10)</f>
        <v>14</v>
      </c>
      <c r="AD10" s="31">
        <f t="shared" si="13"/>
        <v>0.4</v>
      </c>
    </row>
    <row r="11" spans="1:37" x14ac:dyDescent="0.25">
      <c r="A11" s="12">
        <v>66</v>
      </c>
      <c r="B11" s="12">
        <v>31.238589800803275</v>
      </c>
      <c r="C11" s="12">
        <v>82</v>
      </c>
      <c r="D11" s="11">
        <v>4.181</v>
      </c>
      <c r="E11" s="11">
        <v>3.2917499999999995</v>
      </c>
      <c r="F11" s="41">
        <v>0.84567693333333327</v>
      </c>
      <c r="G11" s="41">
        <v>16.224700000000002</v>
      </c>
      <c r="H11" s="41">
        <v>4.2671049999999999</v>
      </c>
      <c r="I11" s="28">
        <v>634.60199999999998</v>
      </c>
      <c r="J11" s="19">
        <v>0</v>
      </c>
      <c r="K11" s="28">
        <f t="shared" si="0"/>
        <v>4.1896547420264252</v>
      </c>
      <c r="L11" s="28">
        <f t="shared" si="1"/>
        <v>3.4416541831332506</v>
      </c>
      <c r="M11" s="28">
        <f t="shared" si="2"/>
        <v>4.4067192472642533</v>
      </c>
      <c r="N11" s="28">
        <f t="shared" si="3"/>
        <v>1.4305504523744279</v>
      </c>
      <c r="O11" s="28">
        <f t="shared" si="4"/>
        <v>1.1914193382543159</v>
      </c>
      <c r="P11" s="28">
        <f t="shared" si="8"/>
        <v>0.84567693333333327</v>
      </c>
      <c r="Q11" s="28">
        <f t="shared" si="5"/>
        <v>2.7865347724346203</v>
      </c>
      <c r="R11" s="28">
        <f t="shared" si="5"/>
        <v>1.4509356113556473</v>
      </c>
      <c r="S11" s="28">
        <f t="shared" si="5"/>
        <v>6.4529980307356825</v>
      </c>
      <c r="T11" s="29">
        <f t="shared" si="9"/>
        <v>-5.9646301327902602</v>
      </c>
      <c r="U11">
        <f t="shared" si="10"/>
        <v>2.5679942486216086E-3</v>
      </c>
      <c r="V11" s="10">
        <f t="shared" si="11"/>
        <v>2.5614165456640191E-3</v>
      </c>
      <c r="W11" s="11">
        <f t="shared" si="6"/>
        <v>-2.5647025855014445E-3</v>
      </c>
      <c r="X11" s="12">
        <f t="shared" si="12"/>
        <v>0</v>
      </c>
      <c r="Y11" s="12">
        <f t="shared" si="7"/>
        <v>2</v>
      </c>
      <c r="AA11">
        <v>-2</v>
      </c>
      <c r="AB11" s="14" t="s">
        <v>67</v>
      </c>
      <c r="AC11" s="14">
        <f>COUNTIF($Y$2:$Y$36,AA11)</f>
        <v>21</v>
      </c>
      <c r="AD11" s="32">
        <f t="shared" si="13"/>
        <v>0.6</v>
      </c>
      <c r="AE11" t="s">
        <v>70</v>
      </c>
    </row>
    <row r="12" spans="1:37" x14ac:dyDescent="0.25">
      <c r="A12" s="12">
        <v>76</v>
      </c>
      <c r="B12" s="12">
        <v>29.218407596785976</v>
      </c>
      <c r="C12" s="12">
        <v>83</v>
      </c>
      <c r="D12" s="11">
        <v>5.3760000000000003</v>
      </c>
      <c r="E12" s="11">
        <v>8.0437499999999993</v>
      </c>
      <c r="F12" s="41">
        <v>1.1006464000000002</v>
      </c>
      <c r="G12" s="41">
        <v>28.562000000000001</v>
      </c>
      <c r="H12" s="41">
        <v>7.3699599999999998</v>
      </c>
      <c r="I12" s="28">
        <v>698.78899999999999</v>
      </c>
      <c r="J12" s="19">
        <v>0</v>
      </c>
      <c r="K12" s="28">
        <f t="shared" si="0"/>
        <v>4.3307333402863311</v>
      </c>
      <c r="L12" s="28">
        <f t="shared" si="1"/>
        <v>3.3747989078076244</v>
      </c>
      <c r="M12" s="28">
        <f t="shared" si="2"/>
        <v>4.4188406077965983</v>
      </c>
      <c r="N12" s="28">
        <f t="shared" si="3"/>
        <v>1.6819446032208485</v>
      </c>
      <c r="O12" s="28">
        <f t="shared" si="4"/>
        <v>2.0848953923622995</v>
      </c>
      <c r="P12" s="28">
        <f t="shared" si="8"/>
        <v>1.1006464000000002</v>
      </c>
      <c r="Q12" s="28">
        <f t="shared" si="5"/>
        <v>3.3520771630307413</v>
      </c>
      <c r="R12" s="28">
        <f t="shared" si="5"/>
        <v>1.9974122787781043</v>
      </c>
      <c r="S12" s="28">
        <f t="shared" si="5"/>
        <v>6.5493488368652564</v>
      </c>
      <c r="T12" s="29">
        <f t="shared" si="9"/>
        <v>-2.7510912557997784</v>
      </c>
      <c r="U12">
        <f t="shared" si="10"/>
        <v>6.3858137607458482E-2</v>
      </c>
      <c r="V12" s="10">
        <f t="shared" si="11"/>
        <v>6.002504972239147E-2</v>
      </c>
      <c r="W12" s="11">
        <f t="shared" si="6"/>
        <v>-6.1902052714010745E-2</v>
      </c>
      <c r="X12" s="12">
        <f t="shared" si="12"/>
        <v>0</v>
      </c>
      <c r="Y12" s="12">
        <f t="shared" si="7"/>
        <v>2</v>
      </c>
      <c r="AC12">
        <f>SUM(AC8:AC11)</f>
        <v>35</v>
      </c>
    </row>
    <row r="13" spans="1:37" x14ac:dyDescent="0.25">
      <c r="A13" s="12">
        <v>75</v>
      </c>
      <c r="B13" s="12">
        <v>27.3</v>
      </c>
      <c r="C13" s="12">
        <v>85</v>
      </c>
      <c r="D13" s="11">
        <v>5.1970000000000001</v>
      </c>
      <c r="E13" s="11">
        <v>7.5766999999999998</v>
      </c>
      <c r="F13" s="41">
        <v>1.0896376666666667</v>
      </c>
      <c r="G13" s="41">
        <v>10.39</v>
      </c>
      <c r="H13" s="41">
        <v>9.0008049999999997</v>
      </c>
      <c r="I13" s="28">
        <v>335.39299999999997</v>
      </c>
      <c r="J13" s="19">
        <v>0</v>
      </c>
      <c r="K13" s="28">
        <f t="shared" si="0"/>
        <v>4.3174881135363101</v>
      </c>
      <c r="L13" s="28">
        <f t="shared" si="1"/>
        <v>3.3068867021909143</v>
      </c>
      <c r="M13" s="28">
        <f t="shared" si="2"/>
        <v>4.4426512564903167</v>
      </c>
      <c r="N13" s="28">
        <f t="shared" si="3"/>
        <v>1.6480815360263048</v>
      </c>
      <c r="O13" s="28">
        <f t="shared" si="4"/>
        <v>2.0250777486587279</v>
      </c>
      <c r="P13" s="28">
        <f t="shared" si="8"/>
        <v>1.0896376666666667</v>
      </c>
      <c r="Q13" s="28">
        <f t="shared" si="5"/>
        <v>2.340843805111136</v>
      </c>
      <c r="R13" s="28">
        <f t="shared" si="5"/>
        <v>2.197314017780748</v>
      </c>
      <c r="S13" s="28">
        <f t="shared" si="5"/>
        <v>5.815302978569048</v>
      </c>
      <c r="T13" s="29">
        <f t="shared" si="9"/>
        <v>-2.2539174554693862</v>
      </c>
      <c r="U13">
        <f t="shared" si="10"/>
        <v>0.10498713549043757</v>
      </c>
      <c r="V13" s="10">
        <f t="shared" si="11"/>
        <v>9.5012088483582294E-2</v>
      </c>
      <c r="W13" s="11">
        <f t="shared" si="6"/>
        <v>-9.9833692811844801E-2</v>
      </c>
      <c r="X13" s="12">
        <f t="shared" si="12"/>
        <v>0</v>
      </c>
      <c r="Y13" s="12">
        <f t="shared" si="7"/>
        <v>2</v>
      </c>
    </row>
    <row r="14" spans="1:37" x14ac:dyDescent="0.25">
      <c r="A14" s="12">
        <v>69</v>
      </c>
      <c r="B14" s="12">
        <v>32.5</v>
      </c>
      <c r="C14" s="12">
        <v>93</v>
      </c>
      <c r="D14" s="11">
        <v>5.43</v>
      </c>
      <c r="E14" s="11">
        <v>11.78796</v>
      </c>
      <c r="F14" s="41">
        <v>1.2456420000000001</v>
      </c>
      <c r="G14" s="41">
        <v>15.145</v>
      </c>
      <c r="H14" s="41">
        <v>11.78796</v>
      </c>
      <c r="I14" s="28">
        <v>270.142</v>
      </c>
      <c r="J14" s="19">
        <v>0</v>
      </c>
      <c r="K14" s="28">
        <f t="shared" si="0"/>
        <v>4.2341065045972597</v>
      </c>
      <c r="L14" s="28">
        <f t="shared" si="1"/>
        <v>3.4812400893356918</v>
      </c>
      <c r="M14" s="28">
        <f t="shared" si="2"/>
        <v>4.5325994931532563</v>
      </c>
      <c r="N14" s="28">
        <f t="shared" si="3"/>
        <v>1.6919391339458441</v>
      </c>
      <c r="O14" s="28">
        <f t="shared" si="4"/>
        <v>2.4670786715883879</v>
      </c>
      <c r="P14" s="28">
        <f t="shared" si="8"/>
        <v>1.2456420000000001</v>
      </c>
      <c r="Q14" s="28">
        <f t="shared" si="5"/>
        <v>2.7176704444792006</v>
      </c>
      <c r="R14" s="28">
        <f t="shared" si="5"/>
        <v>2.4670786715883879</v>
      </c>
      <c r="S14" s="28">
        <f t="shared" si="5"/>
        <v>5.5989477466737316</v>
      </c>
      <c r="T14" s="29">
        <f t="shared" si="9"/>
        <v>-1.5962598776915566</v>
      </c>
      <c r="U14">
        <f t="shared" si="10"/>
        <v>0.2026530495439707</v>
      </c>
      <c r="V14" s="10">
        <f t="shared" si="11"/>
        <v>0.16850499786352674</v>
      </c>
      <c r="W14" s="11">
        <f t="shared" si="6"/>
        <v>-0.1845299910269021</v>
      </c>
      <c r="X14" s="12">
        <f t="shared" si="12"/>
        <v>0</v>
      </c>
      <c r="Y14" s="12">
        <f t="shared" si="7"/>
        <v>2</v>
      </c>
      <c r="AA14" s="35" t="s">
        <v>72</v>
      </c>
      <c r="AB14" s="35">
        <v>0.1</v>
      </c>
      <c r="AC14" s="35">
        <v>0.2</v>
      </c>
      <c r="AD14" s="35">
        <v>0.3</v>
      </c>
      <c r="AE14" s="35">
        <v>0.4</v>
      </c>
      <c r="AF14" s="35">
        <v>0.5</v>
      </c>
      <c r="AG14" s="35">
        <v>0.6</v>
      </c>
      <c r="AH14" s="35">
        <v>0.7</v>
      </c>
      <c r="AI14" s="35">
        <v>0.8</v>
      </c>
      <c r="AJ14" s="35">
        <v>0.9</v>
      </c>
      <c r="AK14" s="35">
        <v>1</v>
      </c>
    </row>
    <row r="15" spans="1:37" x14ac:dyDescent="0.25">
      <c r="A15" s="12">
        <v>78</v>
      </c>
      <c r="B15" s="12">
        <v>25.3</v>
      </c>
      <c r="C15" s="12">
        <v>60</v>
      </c>
      <c r="D15" s="11">
        <v>3.508</v>
      </c>
      <c r="E15" s="11">
        <v>4.6638000000000002</v>
      </c>
      <c r="F15" s="41">
        <v>0.51918399999999998</v>
      </c>
      <c r="G15" s="41">
        <v>6.633</v>
      </c>
      <c r="H15" s="41">
        <v>10.567295</v>
      </c>
      <c r="I15" s="28">
        <v>209.749</v>
      </c>
      <c r="J15" s="19">
        <v>0</v>
      </c>
      <c r="K15" s="28">
        <f t="shared" si="0"/>
        <v>4.3567088266895917</v>
      </c>
      <c r="L15" s="28">
        <f t="shared" si="1"/>
        <v>3.2308043957334744</v>
      </c>
      <c r="M15" s="28">
        <f t="shared" si="2"/>
        <v>4.0943445622221004</v>
      </c>
      <c r="N15" s="28">
        <f t="shared" si="3"/>
        <v>1.2550460745099365</v>
      </c>
      <c r="O15" s="28">
        <f t="shared" si="4"/>
        <v>1.5398305664820919</v>
      </c>
      <c r="P15" s="28">
        <f t="shared" si="8"/>
        <v>0.51918399999999998</v>
      </c>
      <c r="Q15" s="28">
        <f t="shared" si="5"/>
        <v>1.8920571905434189</v>
      </c>
      <c r="R15" s="28">
        <f t="shared" si="5"/>
        <v>2.3577638541696255</v>
      </c>
      <c r="S15" s="28">
        <f t="shared" si="5"/>
        <v>5.3459115777554977</v>
      </c>
      <c r="T15" s="29">
        <f t="shared" si="9"/>
        <v>-5.6304720454686716</v>
      </c>
      <c r="U15">
        <f t="shared" si="10"/>
        <v>3.5868817563623921E-3</v>
      </c>
      <c r="V15" s="10">
        <f t="shared" si="11"/>
        <v>3.5740620185120832E-3</v>
      </c>
      <c r="W15" s="11">
        <f t="shared" si="6"/>
        <v>-3.5804642373383423E-3</v>
      </c>
      <c r="X15" s="12">
        <f t="shared" si="12"/>
        <v>0</v>
      </c>
      <c r="Y15" s="12">
        <f t="shared" si="7"/>
        <v>2</v>
      </c>
      <c r="AA15" s="35" t="s">
        <v>64</v>
      </c>
      <c r="AB15" s="33">
        <v>0.54285714285714282</v>
      </c>
      <c r="AC15" s="33">
        <v>0.45714285714285713</v>
      </c>
      <c r="AD15" s="33">
        <v>0.42857142857142855</v>
      </c>
      <c r="AE15" s="33">
        <v>0.4</v>
      </c>
      <c r="AF15" s="33">
        <v>0.34285714285714286</v>
      </c>
      <c r="AG15" s="33">
        <v>0.31428571428571428</v>
      </c>
      <c r="AH15" s="33">
        <v>0.2857142857142857</v>
      </c>
      <c r="AI15" s="33">
        <v>0.14285714285714285</v>
      </c>
      <c r="AJ15" s="33">
        <v>8.5714285714285715E-2</v>
      </c>
      <c r="AK15" s="33">
        <v>0</v>
      </c>
    </row>
    <row r="16" spans="1:37" x14ac:dyDescent="0.25">
      <c r="A16" s="12">
        <v>51</v>
      </c>
      <c r="B16" s="12">
        <v>19.132653061224492</v>
      </c>
      <c r="C16" s="12">
        <v>93</v>
      </c>
      <c r="D16" s="11">
        <v>4.3639999999999999</v>
      </c>
      <c r="E16" s="11">
        <v>5.5705499999999999</v>
      </c>
      <c r="F16" s="41">
        <v>1.0011015999999999</v>
      </c>
      <c r="G16" s="41">
        <v>11.0816</v>
      </c>
      <c r="H16" s="41">
        <v>5.8076199999999991</v>
      </c>
      <c r="I16" s="28">
        <v>90.6</v>
      </c>
      <c r="J16" s="19">
        <v>1</v>
      </c>
      <c r="K16" s="28">
        <f t="shared" si="0"/>
        <v>3.9318256327243257</v>
      </c>
      <c r="L16" s="28">
        <f t="shared" si="1"/>
        <v>2.9513964597339393</v>
      </c>
      <c r="M16" s="28">
        <f t="shared" si="2"/>
        <v>4.5325994931532563</v>
      </c>
      <c r="N16" s="28">
        <f t="shared" si="3"/>
        <v>1.4733890679708244</v>
      </c>
      <c r="O16" s="28">
        <f t="shared" si="4"/>
        <v>1.7174937923319016</v>
      </c>
      <c r="P16" s="28">
        <f t="shared" si="8"/>
        <v>1.0011015999999999</v>
      </c>
      <c r="Q16" s="28">
        <f t="shared" si="5"/>
        <v>2.4052860752259657</v>
      </c>
      <c r="R16" s="28">
        <f t="shared" si="5"/>
        <v>1.7591708483848103</v>
      </c>
      <c r="S16" s="28">
        <f t="shared" si="5"/>
        <v>4.5064542130489338</v>
      </c>
      <c r="T16" s="29">
        <f t="shared" si="9"/>
        <v>-9.2825779223382199E-3</v>
      </c>
      <c r="U16">
        <f t="shared" si="10"/>
        <v>0.99076037220539703</v>
      </c>
      <c r="V16" s="10">
        <f t="shared" si="11"/>
        <v>0.49767937218270847</v>
      </c>
      <c r="W16" s="11">
        <f t="shared" si="6"/>
        <v>-0.69779924026405526</v>
      </c>
      <c r="X16" s="12">
        <f t="shared" si="12"/>
        <v>0</v>
      </c>
      <c r="Y16" s="12">
        <f t="shared" si="7"/>
        <v>-2</v>
      </c>
      <c r="AA16" s="36" t="s">
        <v>65</v>
      </c>
      <c r="AB16" s="34">
        <v>0.25714285714285712</v>
      </c>
      <c r="AC16" s="34">
        <v>0.2</v>
      </c>
      <c r="AD16" s="34">
        <v>0.14285714285714285</v>
      </c>
      <c r="AE16" s="34">
        <v>8.5714285714285715E-2</v>
      </c>
      <c r="AF16" s="34">
        <v>8.5714285714285715E-2</v>
      </c>
      <c r="AG16" s="34">
        <v>8.5714285714285715E-2</v>
      </c>
      <c r="AH16" s="34">
        <v>5.7142857142857141E-2</v>
      </c>
      <c r="AI16" s="34">
        <v>2.8571428571428571E-2</v>
      </c>
      <c r="AJ16" s="34">
        <v>2.8571428571428571E-2</v>
      </c>
      <c r="AK16" s="34">
        <v>0</v>
      </c>
    </row>
    <row r="17" spans="1:37" x14ac:dyDescent="0.25">
      <c r="A17" s="12">
        <v>62</v>
      </c>
      <c r="B17" s="12">
        <v>22.656249999999996</v>
      </c>
      <c r="C17" s="12">
        <v>92</v>
      </c>
      <c r="D17" s="11">
        <v>3.4820000000000002</v>
      </c>
      <c r="E17" s="11">
        <v>10.69548</v>
      </c>
      <c r="F17" s="41">
        <v>0.79018186666666679</v>
      </c>
      <c r="G17" s="41">
        <v>9.8647999999999989</v>
      </c>
      <c r="H17" s="41">
        <v>11.236235000000001</v>
      </c>
      <c r="I17" s="28">
        <v>703.97299999999996</v>
      </c>
      <c r="J17" s="19">
        <v>1</v>
      </c>
      <c r="K17" s="28">
        <f t="shared" si="0"/>
        <v>4.1271343850450917</v>
      </c>
      <c r="L17" s="28">
        <f t="shared" si="1"/>
        <v>3.1204357520549482</v>
      </c>
      <c r="M17" s="28">
        <f t="shared" si="2"/>
        <v>4.5217885770490405</v>
      </c>
      <c r="N17" s="28">
        <f t="shared" si="3"/>
        <v>1.2476068413459973</v>
      </c>
      <c r="O17" s="28">
        <f t="shared" si="4"/>
        <v>2.3698212223126705</v>
      </c>
      <c r="P17" s="28">
        <f t="shared" si="8"/>
        <v>0.79018186666666679</v>
      </c>
      <c r="Q17" s="28">
        <f t="shared" si="5"/>
        <v>2.2889728655741837</v>
      </c>
      <c r="R17" s="28">
        <f t="shared" si="5"/>
        <v>2.4191438239396237</v>
      </c>
      <c r="S17" s="28">
        <f t="shared" si="5"/>
        <v>6.556740003149848</v>
      </c>
      <c r="T17" s="29">
        <f t="shared" si="9"/>
        <v>0.7040645955062601</v>
      </c>
      <c r="U17">
        <f t="shared" si="10"/>
        <v>2.0219544547768935</v>
      </c>
      <c r="V17" s="10">
        <f t="shared" si="11"/>
        <v>0.6690883284427831</v>
      </c>
      <c r="W17" s="11">
        <f t="shared" si="6"/>
        <v>-0.40183919701195114</v>
      </c>
      <c r="X17" s="12">
        <f t="shared" si="12"/>
        <v>0</v>
      </c>
      <c r="Y17" s="12">
        <f t="shared" si="7"/>
        <v>-2</v>
      </c>
      <c r="AA17" s="35" t="s">
        <v>66</v>
      </c>
      <c r="AB17" s="33">
        <v>0.14285714285714285</v>
      </c>
      <c r="AC17" s="33">
        <v>0.2</v>
      </c>
      <c r="AD17" s="33">
        <v>0.25714285714285712</v>
      </c>
      <c r="AE17" s="33">
        <v>0.31428571428571428</v>
      </c>
      <c r="AF17" s="33">
        <v>0.31428571428571428</v>
      </c>
      <c r="AG17" s="33">
        <v>0.31428571428571428</v>
      </c>
      <c r="AH17" s="33">
        <v>0.34285714285714286</v>
      </c>
      <c r="AI17" s="33">
        <v>0.37142857142857144</v>
      </c>
      <c r="AJ17" s="33">
        <v>0.37142857142857144</v>
      </c>
      <c r="AK17" s="33">
        <v>0.4</v>
      </c>
    </row>
    <row r="18" spans="1:37" x14ac:dyDescent="0.25">
      <c r="A18" s="12">
        <v>51</v>
      </c>
      <c r="B18" s="12">
        <v>22.892819979188342</v>
      </c>
      <c r="C18" s="12">
        <v>103</v>
      </c>
      <c r="D18" s="11">
        <v>2.74</v>
      </c>
      <c r="E18" s="11">
        <v>11.554919999999999</v>
      </c>
      <c r="F18" s="41">
        <v>0.69614266666666669</v>
      </c>
      <c r="G18" s="41">
        <v>8.0162999999999993</v>
      </c>
      <c r="H18" s="41">
        <v>9.3497749999999993</v>
      </c>
      <c r="I18" s="28">
        <v>359.23200000000003</v>
      </c>
      <c r="J18" s="19">
        <v>1</v>
      </c>
      <c r="K18" s="28">
        <f t="shared" si="0"/>
        <v>3.9318256327243257</v>
      </c>
      <c r="L18" s="28">
        <f t="shared" si="1"/>
        <v>3.1308233233701603</v>
      </c>
      <c r="M18" s="28">
        <f t="shared" si="2"/>
        <v>4.6347289882296359</v>
      </c>
      <c r="N18" s="28">
        <f t="shared" si="3"/>
        <v>1.0079579203999789</v>
      </c>
      <c r="O18" s="28">
        <f t="shared" si="4"/>
        <v>2.4471113202925978</v>
      </c>
      <c r="P18" s="28">
        <f t="shared" si="8"/>
        <v>0.69614266666666669</v>
      </c>
      <c r="Q18" s="28">
        <f t="shared" ref="Q18:S36" si="14">LN(G18)</f>
        <v>2.0814769687919061</v>
      </c>
      <c r="R18" s="28">
        <f t="shared" si="14"/>
        <v>2.2353522788399256</v>
      </c>
      <c r="S18" s="28">
        <f t="shared" si="14"/>
        <v>5.8839684193197339</v>
      </c>
      <c r="T18" s="29">
        <f t="shared" si="9"/>
        <v>1.2701489132003552</v>
      </c>
      <c r="U18">
        <f t="shared" si="10"/>
        <v>3.5613828597897377</v>
      </c>
      <c r="V18" s="10">
        <f t="shared" si="11"/>
        <v>0.78076823833066789</v>
      </c>
      <c r="W18" s="11">
        <f t="shared" si="6"/>
        <v>-0.24747692307812633</v>
      </c>
      <c r="X18" s="12">
        <f t="shared" si="12"/>
        <v>0</v>
      </c>
      <c r="Y18" s="12">
        <f t="shared" si="7"/>
        <v>-2</v>
      </c>
      <c r="AA18" s="36" t="s">
        <v>67</v>
      </c>
      <c r="AB18" s="34">
        <v>5.7142857142857141E-2</v>
      </c>
      <c r="AC18" s="34">
        <v>0.14285714285714285</v>
      </c>
      <c r="AD18" s="34">
        <v>0.17142857142857143</v>
      </c>
      <c r="AE18" s="34">
        <v>0.2</v>
      </c>
      <c r="AF18" s="34">
        <v>0.25714285714285712</v>
      </c>
      <c r="AG18" s="34">
        <v>0.2857142857142857</v>
      </c>
      <c r="AH18" s="34">
        <v>0.31428571428571428</v>
      </c>
      <c r="AI18" s="34">
        <v>0.45714285714285713</v>
      </c>
      <c r="AJ18" s="34">
        <v>0.51428571428571423</v>
      </c>
      <c r="AK18" s="34">
        <v>0.6</v>
      </c>
    </row>
    <row r="19" spans="1:37" x14ac:dyDescent="0.25">
      <c r="A19" s="12">
        <v>59</v>
      </c>
      <c r="B19" s="12">
        <v>22.832879346258608</v>
      </c>
      <c r="C19" s="12">
        <v>98</v>
      </c>
      <c r="D19" s="11">
        <v>6.8620000000000001</v>
      </c>
      <c r="E19" s="11">
        <v>8.2049000000000021</v>
      </c>
      <c r="F19" s="41">
        <v>1.6587741333333332</v>
      </c>
      <c r="G19" s="41">
        <v>14.903700000000001</v>
      </c>
      <c r="H19" s="41">
        <v>4.230105</v>
      </c>
      <c r="I19" s="28">
        <v>355.31</v>
      </c>
      <c r="J19" s="19">
        <v>1</v>
      </c>
      <c r="K19" s="28">
        <f t="shared" si="0"/>
        <v>4.0775374439057197</v>
      </c>
      <c r="L19" s="28">
        <f t="shared" si="1"/>
        <v>3.1282015737567992</v>
      </c>
      <c r="M19" s="28">
        <f t="shared" si="2"/>
        <v>4.5849674786705723</v>
      </c>
      <c r="N19" s="28">
        <f t="shared" si="3"/>
        <v>1.925998944436258</v>
      </c>
      <c r="O19" s="28">
        <f t="shared" si="4"/>
        <v>2.1047315367773511</v>
      </c>
      <c r="P19" s="28">
        <f t="shared" si="8"/>
        <v>1.6587741333333332</v>
      </c>
      <c r="Q19" s="28">
        <f t="shared" si="14"/>
        <v>2.701609504272223</v>
      </c>
      <c r="R19" s="28">
        <f t="shared" si="14"/>
        <v>1.4422268154451441</v>
      </c>
      <c r="S19" s="28">
        <f t="shared" si="14"/>
        <v>5.8729906478602958</v>
      </c>
      <c r="T19" s="29">
        <f t="shared" si="9"/>
        <v>6.6612161765879918E-2</v>
      </c>
      <c r="U19">
        <f t="shared" si="10"/>
        <v>1.0688808449151053</v>
      </c>
      <c r="V19" s="10">
        <f t="shared" si="11"/>
        <v>0.51664688546090043</v>
      </c>
      <c r="W19" s="11">
        <f t="shared" si="6"/>
        <v>-0.66039564467459877</v>
      </c>
      <c r="X19" s="12">
        <f t="shared" si="12"/>
        <v>0</v>
      </c>
      <c r="Y19" s="12">
        <f t="shared" si="7"/>
        <v>-2</v>
      </c>
    </row>
    <row r="20" spans="1:37" x14ac:dyDescent="0.25">
      <c r="A20" s="12">
        <v>54</v>
      </c>
      <c r="B20" s="12">
        <v>24.218749999999996</v>
      </c>
      <c r="C20" s="12">
        <v>86</v>
      </c>
      <c r="D20" s="11">
        <v>3.73</v>
      </c>
      <c r="E20" s="11">
        <v>10.34455</v>
      </c>
      <c r="F20" s="41">
        <v>0.79125733333333337</v>
      </c>
      <c r="G20" s="41">
        <v>8.6874000000000002</v>
      </c>
      <c r="H20" s="41">
        <v>3.7052300000000002</v>
      </c>
      <c r="I20" s="28">
        <v>635.04899999999998</v>
      </c>
      <c r="J20" s="19">
        <v>1</v>
      </c>
      <c r="K20" s="28">
        <f t="shared" si="0"/>
        <v>3.9889840465642745</v>
      </c>
      <c r="L20" s="28">
        <f t="shared" si="1"/>
        <v>3.1871271265536203</v>
      </c>
      <c r="M20" s="28">
        <f t="shared" si="2"/>
        <v>4.4543472962535073</v>
      </c>
      <c r="N20" s="28">
        <f t="shared" si="3"/>
        <v>1.3164082336557241</v>
      </c>
      <c r="O20" s="28">
        <f t="shared" si="4"/>
        <v>2.3364598109763732</v>
      </c>
      <c r="P20" s="28">
        <f t="shared" si="8"/>
        <v>0.79125733333333337</v>
      </c>
      <c r="Q20" s="28">
        <f t="shared" si="14"/>
        <v>2.1618737000332939</v>
      </c>
      <c r="R20" s="28">
        <f t="shared" si="14"/>
        <v>1.3097453350938786</v>
      </c>
      <c r="S20" s="28">
        <f t="shared" si="14"/>
        <v>6.4537021612699297</v>
      </c>
      <c r="T20" s="29">
        <f t="shared" si="9"/>
        <v>-1.3611276912984795</v>
      </c>
      <c r="U20">
        <f t="shared" si="10"/>
        <v>0.25637150596356872</v>
      </c>
      <c r="V20" s="10">
        <f t="shared" si="11"/>
        <v>0.20405708402861755</v>
      </c>
      <c r="W20" s="11">
        <f t="shared" si="6"/>
        <v>-1.5893555006115678</v>
      </c>
      <c r="X20" s="12">
        <f t="shared" si="12"/>
        <v>0</v>
      </c>
      <c r="Y20" s="12">
        <f t="shared" si="7"/>
        <v>-2</v>
      </c>
      <c r="AA20" s="42" t="s">
        <v>73</v>
      </c>
      <c r="AB20" s="37">
        <f t="shared" ref="AB20:AC20" si="15">AB15+AB17</f>
        <v>0.68571428571428572</v>
      </c>
      <c r="AC20" s="37">
        <f t="shared" si="15"/>
        <v>0.65714285714285714</v>
      </c>
      <c r="AD20" s="37">
        <f>AD15+AD17</f>
        <v>0.68571428571428572</v>
      </c>
      <c r="AE20" s="37">
        <f t="shared" ref="AE20:AK20" si="16">AE15+AE17</f>
        <v>0.7142857142857143</v>
      </c>
      <c r="AF20" s="37">
        <f t="shared" si="16"/>
        <v>0.65714285714285714</v>
      </c>
      <c r="AG20" s="37">
        <f t="shared" si="16"/>
        <v>0.62857142857142856</v>
      </c>
      <c r="AH20" s="37">
        <f t="shared" si="16"/>
        <v>0.62857142857142856</v>
      </c>
      <c r="AI20" s="37">
        <f t="shared" si="16"/>
        <v>0.51428571428571423</v>
      </c>
      <c r="AJ20" s="37">
        <f t="shared" si="16"/>
        <v>0.45714285714285718</v>
      </c>
      <c r="AK20" s="37">
        <f t="shared" si="16"/>
        <v>0.4</v>
      </c>
    </row>
    <row r="21" spans="1:37" ht="30" x14ac:dyDescent="0.25">
      <c r="A21" s="12">
        <v>44</v>
      </c>
      <c r="B21" s="12">
        <v>19.559999999999999</v>
      </c>
      <c r="C21" s="12">
        <v>114</v>
      </c>
      <c r="D21" s="11">
        <v>15.89</v>
      </c>
      <c r="E21" s="11">
        <v>4.62</v>
      </c>
      <c r="F21" s="41">
        <v>4.4682680000000001</v>
      </c>
      <c r="G21" s="41">
        <v>13.08</v>
      </c>
      <c r="H21" s="41">
        <v>20.37</v>
      </c>
      <c r="I21" s="28">
        <v>220.66</v>
      </c>
      <c r="J21" s="19">
        <v>1</v>
      </c>
      <c r="K21" s="28">
        <f t="shared" si="0"/>
        <v>3.784189633918261</v>
      </c>
      <c r="L21" s="28">
        <f t="shared" si="1"/>
        <v>2.9734866646066713</v>
      </c>
      <c r="M21" s="28">
        <f t="shared" si="2"/>
        <v>4.7361984483944957</v>
      </c>
      <c r="N21" s="28">
        <f t="shared" si="3"/>
        <v>2.7656899805486246</v>
      </c>
      <c r="O21" s="28">
        <f t="shared" si="4"/>
        <v>1.5303947050936475</v>
      </c>
      <c r="P21" s="28">
        <f t="shared" si="8"/>
        <v>4.4682680000000001</v>
      </c>
      <c r="Q21" s="28">
        <f t="shared" si="14"/>
        <v>2.5710843460290524</v>
      </c>
      <c r="R21" s="28">
        <f t="shared" si="14"/>
        <v>3.0140632302387145</v>
      </c>
      <c r="S21" s="28">
        <f t="shared" si="14"/>
        <v>5.3966230553321601</v>
      </c>
      <c r="T21" s="29">
        <f t="shared" si="9"/>
        <v>3.5775916540130481</v>
      </c>
      <c r="U21">
        <f t="shared" si="10"/>
        <v>35.787248901065617</v>
      </c>
      <c r="V21" s="10">
        <f t="shared" si="11"/>
        <v>0.97281666800664091</v>
      </c>
      <c r="W21" s="11">
        <f t="shared" si="6"/>
        <v>-2.7559633864141477E-2</v>
      </c>
      <c r="X21" s="12">
        <f t="shared" si="12"/>
        <v>0</v>
      </c>
      <c r="Y21" s="12">
        <f t="shared" si="7"/>
        <v>-2</v>
      </c>
      <c r="AA21" s="43" t="s">
        <v>74</v>
      </c>
      <c r="AB21" s="37">
        <f t="shared" ref="AB21:AC21" si="17">AB16</f>
        <v>0.25714285714285712</v>
      </c>
      <c r="AC21" s="37">
        <f t="shared" si="17"/>
        <v>0.2</v>
      </c>
      <c r="AD21" s="37">
        <f>AD16</f>
        <v>0.14285714285714285</v>
      </c>
      <c r="AE21" s="37">
        <f t="shared" ref="AE21:AK21" si="18">AE16</f>
        <v>8.5714285714285715E-2</v>
      </c>
      <c r="AF21" s="37">
        <f t="shared" si="18"/>
        <v>8.5714285714285715E-2</v>
      </c>
      <c r="AG21" s="37">
        <f t="shared" si="18"/>
        <v>8.5714285714285715E-2</v>
      </c>
      <c r="AH21" s="37">
        <f t="shared" si="18"/>
        <v>5.7142857142857141E-2</v>
      </c>
      <c r="AI21" s="37">
        <f t="shared" si="18"/>
        <v>2.8571428571428571E-2</v>
      </c>
      <c r="AJ21" s="37">
        <f t="shared" si="18"/>
        <v>2.8571428571428571E-2</v>
      </c>
      <c r="AK21" s="37">
        <f t="shared" si="18"/>
        <v>0</v>
      </c>
    </row>
    <row r="22" spans="1:37" ht="30" x14ac:dyDescent="0.25">
      <c r="A22" s="12">
        <v>44</v>
      </c>
      <c r="B22" s="12">
        <v>24.74</v>
      </c>
      <c r="C22" s="12">
        <v>106</v>
      </c>
      <c r="D22" s="11">
        <v>58.46</v>
      </c>
      <c r="E22" s="11">
        <v>5.31</v>
      </c>
      <c r="F22" s="41">
        <v>15.285341333333333</v>
      </c>
      <c r="G22" s="41">
        <v>18.16</v>
      </c>
      <c r="H22" s="41">
        <v>16.100000000000001</v>
      </c>
      <c r="I22" s="28">
        <v>244.75</v>
      </c>
      <c r="J22" s="19">
        <v>1</v>
      </c>
      <c r="K22" s="28">
        <f t="shared" si="0"/>
        <v>3.784189633918261</v>
      </c>
      <c r="L22" s="28">
        <f t="shared" si="1"/>
        <v>3.208421366964342</v>
      </c>
      <c r="M22" s="28">
        <f t="shared" si="2"/>
        <v>4.6634390941120669</v>
      </c>
      <c r="N22" s="28">
        <f t="shared" si="3"/>
        <v>4.0683427596830999</v>
      </c>
      <c r="O22" s="28">
        <f t="shared" si="4"/>
        <v>1.6695918352538475</v>
      </c>
      <c r="P22" s="28">
        <f t="shared" si="8"/>
        <v>15.285341333333333</v>
      </c>
      <c r="Q22" s="28">
        <f t="shared" si="14"/>
        <v>2.8992213731731473</v>
      </c>
      <c r="R22" s="28">
        <f t="shared" si="14"/>
        <v>2.7788192719904172</v>
      </c>
      <c r="S22" s="28">
        <f t="shared" si="14"/>
        <v>5.5002372814106195</v>
      </c>
      <c r="T22" s="29">
        <f t="shared" si="9"/>
        <v>2.456782971400159</v>
      </c>
      <c r="U22">
        <f t="shared" si="10"/>
        <v>11.667217329748464</v>
      </c>
      <c r="V22" s="10">
        <f t="shared" si="11"/>
        <v>0.92105606354036895</v>
      </c>
      <c r="W22" s="11">
        <f t="shared" si="6"/>
        <v>-8.2234372114370666E-2</v>
      </c>
      <c r="X22" s="12">
        <f t="shared" si="12"/>
        <v>0</v>
      </c>
      <c r="Y22" s="12">
        <f t="shared" si="7"/>
        <v>-2</v>
      </c>
      <c r="AA22" s="43" t="s">
        <v>75</v>
      </c>
      <c r="AB22" s="37">
        <f t="shared" ref="AB22:AC22" si="19">AB18</f>
        <v>5.7142857142857141E-2</v>
      </c>
      <c r="AC22" s="37">
        <f t="shared" si="19"/>
        <v>0.14285714285714285</v>
      </c>
      <c r="AD22" s="37">
        <f>AD18</f>
        <v>0.17142857142857143</v>
      </c>
      <c r="AE22" s="37">
        <f t="shared" ref="AE22:AK22" si="20">AE18</f>
        <v>0.2</v>
      </c>
      <c r="AF22" s="37">
        <f t="shared" si="20"/>
        <v>0.25714285714285712</v>
      </c>
      <c r="AG22" s="37">
        <f t="shared" si="20"/>
        <v>0.2857142857142857</v>
      </c>
      <c r="AH22" s="37">
        <f t="shared" si="20"/>
        <v>0.31428571428571428</v>
      </c>
      <c r="AI22" s="37">
        <f t="shared" si="20"/>
        <v>0.45714285714285713</v>
      </c>
      <c r="AJ22" s="37">
        <f t="shared" si="20"/>
        <v>0.51428571428571423</v>
      </c>
      <c r="AK22" s="37">
        <f t="shared" si="20"/>
        <v>0.6</v>
      </c>
    </row>
    <row r="23" spans="1:37" x14ac:dyDescent="0.25">
      <c r="A23" s="12">
        <v>46</v>
      </c>
      <c r="B23" s="12">
        <v>22.21</v>
      </c>
      <c r="C23" s="12">
        <v>86</v>
      </c>
      <c r="D23" s="11">
        <v>36.94</v>
      </c>
      <c r="E23" s="11">
        <v>5.68</v>
      </c>
      <c r="F23" s="41">
        <v>7.836205333333333</v>
      </c>
      <c r="G23" s="41">
        <v>10.16</v>
      </c>
      <c r="H23" s="41">
        <v>9.76</v>
      </c>
      <c r="I23" s="28">
        <v>312</v>
      </c>
      <c r="J23" s="19">
        <v>1</v>
      </c>
      <c r="K23" s="28">
        <f t="shared" si="0"/>
        <v>3.8286413964890951</v>
      </c>
      <c r="L23" s="28">
        <f t="shared" si="1"/>
        <v>3.1005426379063361</v>
      </c>
      <c r="M23" s="28">
        <f t="shared" si="2"/>
        <v>4.4543472962535073</v>
      </c>
      <c r="N23" s="28">
        <f t="shared" si="3"/>
        <v>3.6092949747710938</v>
      </c>
      <c r="O23" s="28">
        <f t="shared" si="4"/>
        <v>1.7369512327330598</v>
      </c>
      <c r="P23" s="28">
        <f t="shared" si="8"/>
        <v>7.836205333333333</v>
      </c>
      <c r="Q23" s="28">
        <f t="shared" si="14"/>
        <v>2.318458442150336</v>
      </c>
      <c r="R23" s="28">
        <f t="shared" si="14"/>
        <v>2.2782924004250011</v>
      </c>
      <c r="S23" s="28">
        <f t="shared" si="14"/>
        <v>5.7430031878094825</v>
      </c>
      <c r="T23" s="29">
        <f t="shared" si="9"/>
        <v>0.88801343744714956</v>
      </c>
      <c r="U23">
        <f t="shared" si="10"/>
        <v>2.4302969157683316</v>
      </c>
      <c r="V23" s="10">
        <f t="shared" si="11"/>
        <v>0.70848004573504508</v>
      </c>
      <c r="W23" s="11">
        <f t="shared" si="6"/>
        <v>-0.34463338434816571</v>
      </c>
      <c r="X23" s="12">
        <f t="shared" si="12"/>
        <v>0</v>
      </c>
      <c r="Y23" s="12">
        <f t="shared" si="7"/>
        <v>-2</v>
      </c>
    </row>
    <row r="24" spans="1:37" x14ac:dyDescent="0.25">
      <c r="A24" s="12">
        <v>43</v>
      </c>
      <c r="B24" s="12">
        <v>26.562499999999996</v>
      </c>
      <c r="C24" s="12">
        <v>101</v>
      </c>
      <c r="D24" s="11">
        <v>10.555</v>
      </c>
      <c r="E24" s="11">
        <v>16.100000000000001</v>
      </c>
      <c r="F24" s="41">
        <v>2.6296023333333332</v>
      </c>
      <c r="G24" s="41">
        <v>9.8000000000000007</v>
      </c>
      <c r="H24" s="41">
        <v>6.4202950000000003</v>
      </c>
      <c r="I24" s="28">
        <v>806.72400000000005</v>
      </c>
      <c r="J24" s="19">
        <v>1</v>
      </c>
      <c r="K24" s="28">
        <f t="shared" si="0"/>
        <v>3.7612001156935624</v>
      </c>
      <c r="L24" s="28">
        <f t="shared" si="1"/>
        <v>3.2795004466846356</v>
      </c>
      <c r="M24" s="28">
        <f t="shared" si="2"/>
        <v>4.6151205168412597</v>
      </c>
      <c r="N24" s="28">
        <f t="shared" si="3"/>
        <v>2.3565996813002839</v>
      </c>
      <c r="O24" s="28">
        <f t="shared" si="4"/>
        <v>2.7788192719904172</v>
      </c>
      <c r="P24" s="28">
        <f t="shared" si="8"/>
        <v>2.6296023333333332</v>
      </c>
      <c r="Q24" s="28">
        <f t="shared" si="14"/>
        <v>2.2823823856765264</v>
      </c>
      <c r="R24" s="28">
        <f t="shared" si="14"/>
        <v>1.8594640668019571</v>
      </c>
      <c r="S24" s="28">
        <f t="shared" si="14"/>
        <v>6.6929816023371238</v>
      </c>
      <c r="T24" s="29">
        <f t="shared" si="9"/>
        <v>1.7201070339089988</v>
      </c>
      <c r="U24">
        <f t="shared" si="10"/>
        <v>5.58512623017754</v>
      </c>
      <c r="V24" s="10">
        <f t="shared" si="11"/>
        <v>0.84814262247285133</v>
      </c>
      <c r="W24" s="11">
        <f t="shared" si="6"/>
        <v>-0.16470647045369896</v>
      </c>
      <c r="X24" s="12">
        <f t="shared" si="12"/>
        <v>0</v>
      </c>
      <c r="Y24" s="12">
        <f t="shared" si="7"/>
        <v>-2</v>
      </c>
    </row>
    <row r="25" spans="1:37" x14ac:dyDescent="0.25">
      <c r="A25" s="12">
        <v>81</v>
      </c>
      <c r="B25" s="12">
        <v>31.640368178829714</v>
      </c>
      <c r="C25" s="12">
        <v>100</v>
      </c>
      <c r="D25" s="11">
        <v>9.6690000000000005</v>
      </c>
      <c r="E25" s="11">
        <v>29.558300000000003</v>
      </c>
      <c r="F25" s="41">
        <v>2.3850199999999999</v>
      </c>
      <c r="G25" s="41">
        <v>38.806599999999996</v>
      </c>
      <c r="H25" s="41">
        <v>10.636525000000001</v>
      </c>
      <c r="I25" s="28">
        <v>426.17500000000001</v>
      </c>
      <c r="J25" s="19">
        <v>1</v>
      </c>
      <c r="K25" s="28">
        <f t="shared" si="0"/>
        <v>4.3944491546724391</v>
      </c>
      <c r="L25" s="28">
        <f t="shared" si="1"/>
        <v>3.4544337793307922</v>
      </c>
      <c r="M25" s="28">
        <f t="shared" si="2"/>
        <v>4.6051701859880918</v>
      </c>
      <c r="N25" s="28">
        <f t="shared" si="3"/>
        <v>2.2689248915014106</v>
      </c>
      <c r="O25" s="28">
        <f t="shared" si="4"/>
        <v>3.3863645842773793</v>
      </c>
      <c r="P25" s="28">
        <f t="shared" si="8"/>
        <v>2.3850199999999999</v>
      </c>
      <c r="Q25" s="28">
        <f t="shared" si="14"/>
        <v>3.6585903352561204</v>
      </c>
      <c r="R25" s="28">
        <f t="shared" si="14"/>
        <v>2.3642938328244791</v>
      </c>
      <c r="S25" s="28">
        <f t="shared" si="14"/>
        <v>6.0548500600369888</v>
      </c>
      <c r="T25" s="29">
        <f t="shared" si="9"/>
        <v>1.5208597909626462</v>
      </c>
      <c r="U25">
        <f t="shared" si="10"/>
        <v>4.5761580435155933</v>
      </c>
      <c r="V25" s="10">
        <f t="shared" si="11"/>
        <v>0.82066505429076197</v>
      </c>
      <c r="W25" s="11">
        <f t="shared" si="6"/>
        <v>-0.19764022562252781</v>
      </c>
      <c r="X25" s="12">
        <f t="shared" si="12"/>
        <v>0</v>
      </c>
      <c r="Y25" s="12">
        <f t="shared" si="7"/>
        <v>-2</v>
      </c>
    </row>
    <row r="26" spans="1:37" x14ac:dyDescent="0.25">
      <c r="A26" s="12">
        <v>48</v>
      </c>
      <c r="B26" s="12">
        <v>32.461911357340718</v>
      </c>
      <c r="C26" s="12">
        <v>99</v>
      </c>
      <c r="D26" s="11">
        <v>28.677</v>
      </c>
      <c r="E26" s="11">
        <v>10.157260000000001</v>
      </c>
      <c r="F26" s="41">
        <v>7.0029234000000002</v>
      </c>
      <c r="G26" s="41">
        <v>46.076000000000001</v>
      </c>
      <c r="H26" s="41">
        <v>21.57</v>
      </c>
      <c r="I26" s="28">
        <v>738.03399999999999</v>
      </c>
      <c r="J26" s="19">
        <v>1</v>
      </c>
      <c r="K26" s="28">
        <f t="shared" si="0"/>
        <v>3.8712010109078911</v>
      </c>
      <c r="L26" s="28">
        <f t="shared" si="1"/>
        <v>3.4800674438199404</v>
      </c>
      <c r="M26" s="28">
        <f t="shared" si="2"/>
        <v>4.5951198501345898</v>
      </c>
      <c r="N26" s="28">
        <f t="shared" si="3"/>
        <v>3.3560954077497351</v>
      </c>
      <c r="O26" s="28">
        <f t="shared" si="4"/>
        <v>2.3181887207394163</v>
      </c>
      <c r="P26" s="28">
        <f t="shared" si="8"/>
        <v>7.0029234000000002</v>
      </c>
      <c r="Q26" s="28">
        <f t="shared" si="14"/>
        <v>3.83029220706426</v>
      </c>
      <c r="R26" s="28">
        <f t="shared" si="14"/>
        <v>3.0713034604010652</v>
      </c>
      <c r="S26" s="28">
        <f t="shared" si="14"/>
        <v>6.6039898939999659</v>
      </c>
      <c r="T26" s="29">
        <f t="shared" si="9"/>
        <v>1.1686371782819549</v>
      </c>
      <c r="U26">
        <f t="shared" si="10"/>
        <v>3.2176046277027064</v>
      </c>
      <c r="V26" s="10">
        <f t="shared" si="11"/>
        <v>0.76289859096045909</v>
      </c>
      <c r="W26" s="11">
        <f t="shared" si="6"/>
        <v>-0.27063016483947566</v>
      </c>
      <c r="X26" s="12">
        <f t="shared" si="12"/>
        <v>0</v>
      </c>
      <c r="Y26" s="12">
        <f t="shared" si="7"/>
        <v>-2</v>
      </c>
    </row>
    <row r="27" spans="1:37" x14ac:dyDescent="0.25">
      <c r="A27" s="12">
        <v>85</v>
      </c>
      <c r="B27" s="12">
        <v>27.688778133776353</v>
      </c>
      <c r="C27" s="12">
        <v>196</v>
      </c>
      <c r="D27" s="11">
        <v>51.814</v>
      </c>
      <c r="E27" s="11">
        <v>55.215300000000006</v>
      </c>
      <c r="F27" s="41">
        <v>25.050341866666667</v>
      </c>
      <c r="G27" s="41">
        <v>70.88239999999999</v>
      </c>
      <c r="H27" s="41">
        <v>7.9016849999999996</v>
      </c>
      <c r="I27" s="28">
        <v>1078.3589999999999</v>
      </c>
      <c r="J27" s="19">
        <v>1</v>
      </c>
      <c r="K27" s="28">
        <f t="shared" si="0"/>
        <v>4.4426512564903167</v>
      </c>
      <c r="L27" s="28">
        <f t="shared" si="1"/>
        <v>3.3210272095850786</v>
      </c>
      <c r="M27" s="28">
        <f t="shared" si="2"/>
        <v>5.2781146592305168</v>
      </c>
      <c r="N27" s="28">
        <f t="shared" si="3"/>
        <v>3.9476603830192776</v>
      </c>
      <c r="O27" s="28">
        <f t="shared" si="4"/>
        <v>4.0112400887905011</v>
      </c>
      <c r="P27" s="28">
        <f t="shared" si="8"/>
        <v>25.050341866666667</v>
      </c>
      <c r="Q27" s="28">
        <f t="shared" si="14"/>
        <v>4.2610221657687335</v>
      </c>
      <c r="R27" s="28">
        <f t="shared" si="14"/>
        <v>2.0670760278688953</v>
      </c>
      <c r="S27" s="28">
        <f t="shared" si="14"/>
        <v>6.9831957201474575</v>
      </c>
      <c r="T27" s="29">
        <f t="shared" si="9"/>
        <v>10.27751437141368</v>
      </c>
      <c r="U27">
        <f t="shared" si="10"/>
        <v>29071.522664288856</v>
      </c>
      <c r="V27" s="10">
        <f t="shared" si="11"/>
        <v>0.99996560326011097</v>
      </c>
      <c r="W27" s="11">
        <f t="shared" si="6"/>
        <v>-3.439733147045421E-5</v>
      </c>
      <c r="X27" s="12">
        <f t="shared" si="12"/>
        <v>0</v>
      </c>
      <c r="Y27" s="12">
        <f t="shared" si="7"/>
        <v>-2</v>
      </c>
    </row>
    <row r="28" spans="1:37" x14ac:dyDescent="0.25">
      <c r="A28" s="12">
        <v>49</v>
      </c>
      <c r="B28" s="12">
        <v>32.461911357340718</v>
      </c>
      <c r="C28" s="12">
        <v>134</v>
      </c>
      <c r="D28" s="11">
        <v>24.887</v>
      </c>
      <c r="E28" s="11">
        <v>5.7679999999999998</v>
      </c>
      <c r="F28" s="41">
        <v>8.2259830666666662</v>
      </c>
      <c r="G28" s="41">
        <v>42.391400000000004</v>
      </c>
      <c r="H28" s="41">
        <v>10.793939999999999</v>
      </c>
      <c r="I28" s="28">
        <v>656.39300000000003</v>
      </c>
      <c r="J28" s="19">
        <v>1</v>
      </c>
      <c r="K28" s="28">
        <f t="shared" si="0"/>
        <v>3.8918202981106265</v>
      </c>
      <c r="L28" s="28">
        <f t="shared" si="1"/>
        <v>3.4800674438199404</v>
      </c>
      <c r="M28" s="28">
        <f t="shared" si="2"/>
        <v>4.8978397999509111</v>
      </c>
      <c r="N28" s="28">
        <f t="shared" si="3"/>
        <v>3.214345578781669</v>
      </c>
      <c r="O28" s="28">
        <f t="shared" si="4"/>
        <v>1.752325399982648</v>
      </c>
      <c r="P28" s="28">
        <f t="shared" si="8"/>
        <v>8.2259830666666662</v>
      </c>
      <c r="Q28" s="28">
        <f t="shared" si="14"/>
        <v>3.7469455114764085</v>
      </c>
      <c r="R28" s="28">
        <f t="shared" si="14"/>
        <v>2.3789848655373107</v>
      </c>
      <c r="S28" s="28">
        <f t="shared" si="14"/>
        <v>6.486759694929944</v>
      </c>
      <c r="T28" s="29">
        <f t="shared" si="9"/>
        <v>1.3714472011407786</v>
      </c>
      <c r="U28">
        <f t="shared" si="10"/>
        <v>3.941050062556871</v>
      </c>
      <c r="V28" s="10">
        <f t="shared" si="11"/>
        <v>0.79761387006013773</v>
      </c>
      <c r="W28" s="11">
        <f t="shared" si="6"/>
        <v>-0.22613067074130294</v>
      </c>
      <c r="X28" s="12">
        <f t="shared" si="12"/>
        <v>0</v>
      </c>
      <c r="Y28" s="12">
        <f t="shared" si="7"/>
        <v>-2</v>
      </c>
    </row>
    <row r="29" spans="1:37" x14ac:dyDescent="0.25">
      <c r="A29" s="12">
        <v>40</v>
      </c>
      <c r="B29" s="12">
        <v>27.636054421768712</v>
      </c>
      <c r="C29" s="12">
        <v>103</v>
      </c>
      <c r="D29" s="11">
        <v>2.4319999999999999</v>
      </c>
      <c r="E29" s="11">
        <v>26.013600000000004</v>
      </c>
      <c r="F29" s="41">
        <v>0.61789013333333331</v>
      </c>
      <c r="G29" s="41">
        <v>14.3224</v>
      </c>
      <c r="H29" s="41">
        <v>6.7838699999999994</v>
      </c>
      <c r="I29" s="28">
        <v>293.12299999999999</v>
      </c>
      <c r="J29" s="19">
        <v>1</v>
      </c>
      <c r="K29" s="28">
        <f t="shared" si="0"/>
        <v>3.6888794541139363</v>
      </c>
      <c r="L29" s="28">
        <f t="shared" si="1"/>
        <v>3.3191212398592569</v>
      </c>
      <c r="M29" s="28">
        <f t="shared" si="2"/>
        <v>4.6347289882296359</v>
      </c>
      <c r="N29" s="28">
        <f t="shared" si="3"/>
        <v>0.88871396410392056</v>
      </c>
      <c r="O29" s="28">
        <f t="shared" si="4"/>
        <v>3.2586194781875131</v>
      </c>
      <c r="P29" s="28">
        <f t="shared" si="8"/>
        <v>0.61789013333333331</v>
      </c>
      <c r="Q29" s="28">
        <f t="shared" si="14"/>
        <v>2.6618247452549264</v>
      </c>
      <c r="R29" s="28">
        <f t="shared" si="14"/>
        <v>1.9145477355701452</v>
      </c>
      <c r="S29" s="28">
        <f t="shared" si="14"/>
        <v>5.6805923161495482</v>
      </c>
      <c r="T29" s="29">
        <f t="shared" si="9"/>
        <v>1.3722685831983092</v>
      </c>
      <c r="U29">
        <f t="shared" si="10"/>
        <v>3.9442885001812922</v>
      </c>
      <c r="V29" s="10">
        <f t="shared" si="11"/>
        <v>0.79774643005493451</v>
      </c>
      <c r="W29" s="11">
        <f t="shared" si="6"/>
        <v>-0.22596448885111514</v>
      </c>
      <c r="X29" s="12">
        <f t="shared" si="12"/>
        <v>0</v>
      </c>
      <c r="Y29" s="12">
        <f t="shared" si="7"/>
        <v>-2</v>
      </c>
    </row>
    <row r="30" spans="1:37" x14ac:dyDescent="0.25">
      <c r="A30" s="12">
        <v>74</v>
      </c>
      <c r="B30" s="12">
        <v>28.650137741046834</v>
      </c>
      <c r="C30" s="12">
        <v>88</v>
      </c>
      <c r="D30" s="11">
        <v>3.012</v>
      </c>
      <c r="E30" s="11">
        <v>18.355740000000001</v>
      </c>
      <c r="F30" s="41">
        <v>0.65380480000000007</v>
      </c>
      <c r="G30" s="41">
        <v>31.1233</v>
      </c>
      <c r="H30" s="41">
        <v>7.6522199999999998</v>
      </c>
      <c r="I30" s="28">
        <v>572.40099999999995</v>
      </c>
      <c r="J30" s="19">
        <v>1</v>
      </c>
      <c r="K30" s="28">
        <f t="shared" si="0"/>
        <v>4.3040650932041702</v>
      </c>
      <c r="L30" s="28">
        <f t="shared" si="1"/>
        <v>3.3551582508646134</v>
      </c>
      <c r="M30" s="28">
        <f t="shared" si="2"/>
        <v>4.4773368144782069</v>
      </c>
      <c r="N30" s="28">
        <f t="shared" si="3"/>
        <v>1.1026043099376472</v>
      </c>
      <c r="O30" s="28">
        <f t="shared" si="4"/>
        <v>2.9099423321263234</v>
      </c>
      <c r="P30" s="28">
        <f t="shared" si="8"/>
        <v>0.65380480000000007</v>
      </c>
      <c r="Q30" s="28">
        <f t="shared" si="14"/>
        <v>3.4379567348193332</v>
      </c>
      <c r="R30" s="28">
        <f t="shared" si="14"/>
        <v>2.0349958018181384</v>
      </c>
      <c r="S30" s="28">
        <f t="shared" si="14"/>
        <v>6.3498397947108183</v>
      </c>
      <c r="T30" s="29">
        <f t="shared" si="9"/>
        <v>-0.84166594391361294</v>
      </c>
      <c r="U30">
        <f t="shared" si="10"/>
        <v>0.43099191665562053</v>
      </c>
      <c r="V30" s="10">
        <f t="shared" si="11"/>
        <v>0.3011840330048085</v>
      </c>
      <c r="W30" s="11">
        <f t="shared" si="6"/>
        <v>-1.2000337957337619</v>
      </c>
      <c r="X30" s="12">
        <f t="shared" si="12"/>
        <v>0</v>
      </c>
      <c r="Y30" s="12">
        <f t="shared" si="7"/>
        <v>-2</v>
      </c>
    </row>
    <row r="31" spans="1:37" x14ac:dyDescent="0.25">
      <c r="A31" s="12">
        <v>65</v>
      </c>
      <c r="B31" s="12">
        <v>30.915576694411413</v>
      </c>
      <c r="C31" s="12">
        <v>97</v>
      </c>
      <c r="D31" s="11">
        <v>10.491</v>
      </c>
      <c r="E31" s="11">
        <v>20.468499999999999</v>
      </c>
      <c r="F31" s="41">
        <v>2.5101465999999997</v>
      </c>
      <c r="G31" s="41">
        <v>44.021699999999996</v>
      </c>
      <c r="H31" s="41">
        <v>3.7100900000000001</v>
      </c>
      <c r="I31" s="28">
        <v>396.64800000000002</v>
      </c>
      <c r="J31" s="19">
        <v>1</v>
      </c>
      <c r="K31" s="28">
        <f t="shared" si="0"/>
        <v>4.1743872698956368</v>
      </c>
      <c r="L31" s="28">
        <f t="shared" si="1"/>
        <v>3.4312601570306711</v>
      </c>
      <c r="M31" s="28">
        <f t="shared" si="2"/>
        <v>4.5747109785033828</v>
      </c>
      <c r="N31" s="28">
        <f t="shared" si="3"/>
        <v>2.3505177467493485</v>
      </c>
      <c r="O31" s="28">
        <f t="shared" si="4"/>
        <v>3.0188871190204791</v>
      </c>
      <c r="P31" s="28">
        <f t="shared" si="8"/>
        <v>2.5101465999999997</v>
      </c>
      <c r="Q31" s="28">
        <f t="shared" si="14"/>
        <v>3.7846826941622607</v>
      </c>
      <c r="R31" s="28">
        <f t="shared" si="14"/>
        <v>1.3110561350852126</v>
      </c>
      <c r="S31" s="28">
        <f t="shared" si="14"/>
        <v>5.9830492375066351</v>
      </c>
      <c r="T31" s="29">
        <f t="shared" si="9"/>
        <v>-0.11608286112156918</v>
      </c>
      <c r="U31">
        <f t="shared" si="10"/>
        <v>0.89040144057864223</v>
      </c>
      <c r="V31" s="10">
        <f t="shared" si="11"/>
        <v>0.47101182926844093</v>
      </c>
      <c r="W31" s="11">
        <f t="shared" si="6"/>
        <v>-0.75287207006148138</v>
      </c>
      <c r="X31" s="12">
        <f t="shared" si="12"/>
        <v>0</v>
      </c>
      <c r="Y31" s="12">
        <f t="shared" si="7"/>
        <v>-2</v>
      </c>
    </row>
    <row r="32" spans="1:37" x14ac:dyDescent="0.25">
      <c r="A32" s="12">
        <v>57</v>
      </c>
      <c r="B32" s="12">
        <v>34.838147771810135</v>
      </c>
      <c r="C32" s="12">
        <v>95</v>
      </c>
      <c r="D32" s="11">
        <v>12.548</v>
      </c>
      <c r="E32" s="11">
        <v>9.9542000000000002</v>
      </c>
      <c r="F32" s="41">
        <v>2.9404146666666664</v>
      </c>
      <c r="G32" s="41">
        <v>33.161200000000001</v>
      </c>
      <c r="H32" s="41">
        <v>2.3649499999999999</v>
      </c>
      <c r="I32" s="28">
        <v>655.83399999999995</v>
      </c>
      <c r="J32" s="19">
        <v>1</v>
      </c>
      <c r="K32" s="28">
        <f t="shared" si="0"/>
        <v>4.0430512678345503</v>
      </c>
      <c r="L32" s="28">
        <f t="shared" si="1"/>
        <v>3.5507129867309324</v>
      </c>
      <c r="M32" s="28">
        <f t="shared" si="2"/>
        <v>4.5538768916005408</v>
      </c>
      <c r="N32" s="28">
        <f t="shared" si="3"/>
        <v>2.5295612903284317</v>
      </c>
      <c r="O32" s="28">
        <f t="shared" si="4"/>
        <v>2.2979945726596682</v>
      </c>
      <c r="P32" s="28">
        <f t="shared" si="8"/>
        <v>2.9404146666666664</v>
      </c>
      <c r="Q32" s="28">
        <f t="shared" si="14"/>
        <v>3.5013805177908464</v>
      </c>
      <c r="R32" s="28">
        <f t="shared" si="14"/>
        <v>0.86075688007135975</v>
      </c>
      <c r="S32" s="28">
        <f t="shared" si="14"/>
        <v>6.4859077081413563</v>
      </c>
      <c r="T32" s="29">
        <f t="shared" si="9"/>
        <v>-2.84746560661881</v>
      </c>
      <c r="U32">
        <f t="shared" si="10"/>
        <v>5.7991107067211153E-2</v>
      </c>
      <c r="V32" s="10">
        <f t="shared" si="11"/>
        <v>5.4812471182262158E-2</v>
      </c>
      <c r="W32" s="11">
        <f t="shared" si="6"/>
        <v>-2.903837534601077</v>
      </c>
      <c r="X32" s="12">
        <f t="shared" si="12"/>
        <v>0</v>
      </c>
      <c r="Y32" s="12">
        <f t="shared" si="7"/>
        <v>-2</v>
      </c>
    </row>
    <row r="33" spans="1:25" x14ac:dyDescent="0.25">
      <c r="A33" s="12">
        <v>73</v>
      </c>
      <c r="B33" s="12">
        <v>37.109374999999993</v>
      </c>
      <c r="C33" s="12">
        <v>134</v>
      </c>
      <c r="D33" s="11">
        <v>5.6360000000000001</v>
      </c>
      <c r="E33" s="11">
        <v>6.8923500000000004</v>
      </c>
      <c r="F33" s="41">
        <v>1.8628858666666668</v>
      </c>
      <c r="G33" s="41">
        <v>41.406400000000005</v>
      </c>
      <c r="H33" s="41">
        <v>3.3356650000000001</v>
      </c>
      <c r="I33" s="28">
        <v>788.90200000000004</v>
      </c>
      <c r="J33" s="19">
        <v>1</v>
      </c>
      <c r="K33" s="28">
        <f t="shared" si="0"/>
        <v>4.290459441148391</v>
      </c>
      <c r="L33" s="28">
        <f t="shared" si="1"/>
        <v>3.6138696331090694</v>
      </c>
      <c r="M33" s="28">
        <f t="shared" si="2"/>
        <v>4.8978397999509111</v>
      </c>
      <c r="N33" s="28">
        <f t="shared" si="3"/>
        <v>1.7291745940364338</v>
      </c>
      <c r="O33" s="28">
        <f t="shared" si="4"/>
        <v>1.9304121008933655</v>
      </c>
      <c r="P33" s="28">
        <f t="shared" si="8"/>
        <v>1.8628858666666668</v>
      </c>
      <c r="Q33" s="28">
        <f t="shared" si="14"/>
        <v>3.723435458255544</v>
      </c>
      <c r="R33" s="28">
        <f t="shared" si="14"/>
        <v>1.2046720597898397</v>
      </c>
      <c r="S33" s="28">
        <f t="shared" si="14"/>
        <v>6.6706421052733917</v>
      </c>
      <c r="T33" s="29">
        <f t="shared" si="9"/>
        <v>-1.9922008852653743</v>
      </c>
      <c r="U33">
        <f t="shared" si="10"/>
        <v>0.13639490532427748</v>
      </c>
      <c r="V33" s="10">
        <f t="shared" si="11"/>
        <v>0.120024214016831</v>
      </c>
      <c r="W33" s="11">
        <f t="shared" si="6"/>
        <v>-2.1200617730820461</v>
      </c>
      <c r="X33" s="12">
        <f t="shared" si="12"/>
        <v>0</v>
      </c>
      <c r="Y33" s="12">
        <f t="shared" si="7"/>
        <v>-2</v>
      </c>
    </row>
    <row r="34" spans="1:25" x14ac:dyDescent="0.25">
      <c r="A34" s="12">
        <v>68</v>
      </c>
      <c r="B34" s="12">
        <v>35.56</v>
      </c>
      <c r="C34" s="12">
        <v>131</v>
      </c>
      <c r="D34" s="11">
        <v>8.15</v>
      </c>
      <c r="E34" s="11">
        <v>4.1900000000000004</v>
      </c>
      <c r="F34" s="41">
        <v>2.6335366666666666</v>
      </c>
      <c r="G34" s="41">
        <v>17.87</v>
      </c>
      <c r="H34" s="41">
        <v>11.9</v>
      </c>
      <c r="I34" s="28">
        <v>198.4</v>
      </c>
      <c r="J34" s="19">
        <v>1</v>
      </c>
      <c r="K34" s="28">
        <f t="shared" si="0"/>
        <v>4.219507705176107</v>
      </c>
      <c r="L34" s="28">
        <f t="shared" si="1"/>
        <v>3.5712214106457041</v>
      </c>
      <c r="M34" s="28">
        <f t="shared" si="2"/>
        <v>4.8751973232011512</v>
      </c>
      <c r="N34" s="28">
        <f t="shared" si="3"/>
        <v>2.0980179272527715</v>
      </c>
      <c r="O34" s="28">
        <f t="shared" si="4"/>
        <v>1.4327007339340465</v>
      </c>
      <c r="P34" s="28">
        <f t="shared" si="8"/>
        <v>2.6335366666666666</v>
      </c>
      <c r="Q34" s="28">
        <f t="shared" si="14"/>
        <v>2.8831233291713367</v>
      </c>
      <c r="R34" s="28">
        <f t="shared" si="14"/>
        <v>2.4765384001174837</v>
      </c>
      <c r="S34" s="28">
        <f t="shared" si="14"/>
        <v>5.2902851948507728</v>
      </c>
      <c r="T34" s="29">
        <f t="shared" si="9"/>
        <v>-1.6136603216381218</v>
      </c>
      <c r="U34">
        <f t="shared" si="10"/>
        <v>0.19915729852644984</v>
      </c>
      <c r="V34" s="10">
        <f t="shared" si="11"/>
        <v>0.16608104605724253</v>
      </c>
      <c r="W34" s="11">
        <f t="shared" si="6"/>
        <v>-1.7952793805102236</v>
      </c>
      <c r="X34" s="12">
        <f t="shared" si="12"/>
        <v>0</v>
      </c>
      <c r="Y34" s="12">
        <f t="shared" si="7"/>
        <v>-2</v>
      </c>
    </row>
    <row r="35" spans="1:25" x14ac:dyDescent="0.25">
      <c r="A35" s="12">
        <v>54</v>
      </c>
      <c r="B35" s="12">
        <v>36.049999999999997</v>
      </c>
      <c r="C35" s="12">
        <v>119</v>
      </c>
      <c r="D35" s="11">
        <v>11.91</v>
      </c>
      <c r="E35" s="11">
        <v>5.0599999999999996</v>
      </c>
      <c r="F35" s="41">
        <v>3.4959819999999997</v>
      </c>
      <c r="G35" s="41">
        <v>89.27</v>
      </c>
      <c r="H35" s="41">
        <v>8.01</v>
      </c>
      <c r="I35" s="28">
        <v>218.28</v>
      </c>
      <c r="J35" s="19">
        <v>1</v>
      </c>
      <c r="K35" s="28">
        <f t="shared" si="0"/>
        <v>3.9889840465642745</v>
      </c>
      <c r="L35" s="28">
        <f t="shared" si="1"/>
        <v>3.584906863730958</v>
      </c>
      <c r="M35" s="28">
        <f t="shared" si="2"/>
        <v>4.7791234931115296</v>
      </c>
      <c r="N35" s="28">
        <f t="shared" si="3"/>
        <v>2.4773783833672089</v>
      </c>
      <c r="O35" s="28">
        <f t="shared" si="4"/>
        <v>1.6213664832993742</v>
      </c>
      <c r="P35" s="28">
        <f t="shared" si="8"/>
        <v>3.4959819999999997</v>
      </c>
      <c r="Q35" s="28">
        <f t="shared" si="14"/>
        <v>4.4916654851912705</v>
      </c>
      <c r="R35" s="28">
        <f t="shared" si="14"/>
        <v>2.0806907610802678</v>
      </c>
      <c r="S35" s="28">
        <f t="shared" si="14"/>
        <v>5.3857786423180309</v>
      </c>
      <c r="T35" s="29">
        <f t="shared" si="9"/>
        <v>-1.7234064585370437</v>
      </c>
      <c r="U35">
        <f t="shared" si="10"/>
        <v>0.1784572042627364</v>
      </c>
      <c r="V35" s="10">
        <f t="shared" si="11"/>
        <v>0.15143291043341905</v>
      </c>
      <c r="W35" s="11">
        <f t="shared" si="6"/>
        <v>-1.8876125875362524</v>
      </c>
      <c r="X35" s="12">
        <f t="shared" si="12"/>
        <v>0</v>
      </c>
      <c r="Y35" s="12">
        <f t="shared" si="7"/>
        <v>-2</v>
      </c>
    </row>
    <row r="36" spans="1:25" x14ac:dyDescent="0.25">
      <c r="A36" s="12">
        <v>72</v>
      </c>
      <c r="B36" s="12">
        <v>25.59</v>
      </c>
      <c r="C36" s="12">
        <v>82</v>
      </c>
      <c r="D36" s="11">
        <v>2.82</v>
      </c>
      <c r="E36" s="11">
        <v>3.27</v>
      </c>
      <c r="F36" s="41">
        <v>0.57039200000000001</v>
      </c>
      <c r="G36" s="41">
        <v>24.96</v>
      </c>
      <c r="H36" s="41">
        <v>33.75</v>
      </c>
      <c r="I36" s="28">
        <v>392.46</v>
      </c>
      <c r="J36" s="19">
        <v>1</v>
      </c>
      <c r="K36" s="28">
        <f t="shared" si="0"/>
        <v>4.2766661190160553</v>
      </c>
      <c r="L36" s="28">
        <f t="shared" si="1"/>
        <v>3.2422016501716975</v>
      </c>
      <c r="M36" s="28">
        <f t="shared" si="2"/>
        <v>4.4067192472642533</v>
      </c>
      <c r="N36" s="28">
        <f t="shared" si="3"/>
        <v>1.0367368849500223</v>
      </c>
      <c r="O36" s="28">
        <f t="shared" si="4"/>
        <v>1.1847899849091621</v>
      </c>
      <c r="P36" s="28">
        <f t="shared" si="8"/>
        <v>0.57039200000000001</v>
      </c>
      <c r="Q36" s="28">
        <f t="shared" si="14"/>
        <v>3.2172745435012269</v>
      </c>
      <c r="R36" s="28">
        <f t="shared" si="14"/>
        <v>3.5189804173185388</v>
      </c>
      <c r="S36" s="28">
        <f t="shared" si="14"/>
        <v>5.9724346212011765</v>
      </c>
      <c r="T36" s="29">
        <f t="shared" si="9"/>
        <v>-2.7961380585237325</v>
      </c>
      <c r="U36">
        <f t="shared" si="10"/>
        <v>6.1045361591213834E-2</v>
      </c>
      <c r="V36" s="10">
        <f t="shared" si="11"/>
        <v>5.7533225063692066E-2</v>
      </c>
      <c r="W36" s="11">
        <f t="shared" si="6"/>
        <v>-2.8553926708620399</v>
      </c>
      <c r="X36" s="12">
        <f t="shared" si="12"/>
        <v>0</v>
      </c>
      <c r="Y36" s="12">
        <f t="shared" si="7"/>
        <v>-2</v>
      </c>
    </row>
  </sheetData>
  <conditionalFormatting sqref="AB20:A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82"/>
  <sheetViews>
    <sheetView topLeftCell="U1" workbookViewId="0">
      <selection activeCell="AA20" sqref="AA20"/>
    </sheetView>
  </sheetViews>
  <sheetFormatPr defaultRowHeight="15" x14ac:dyDescent="0.25"/>
  <cols>
    <col min="6" max="6" width="12.5703125" style="18" customWidth="1"/>
    <col min="7" max="10" width="9.140625" style="15"/>
    <col min="11" max="16" width="9.140625" style="29"/>
    <col min="18" max="18" width="12" customWidth="1"/>
    <col min="23" max="23" width="15.5703125" customWidth="1"/>
  </cols>
  <sheetData>
    <row r="1" spans="1:33" ht="15.75" thickBot="1" x14ac:dyDescent="0.3">
      <c r="A1" s="20" t="s">
        <v>0</v>
      </c>
      <c r="B1" s="21" t="s">
        <v>1</v>
      </c>
      <c r="C1" s="21" t="s">
        <v>2</v>
      </c>
      <c r="D1" s="21" t="s">
        <v>3</v>
      </c>
      <c r="E1" s="21" t="s">
        <v>7</v>
      </c>
      <c r="F1" s="22" t="s">
        <v>9</v>
      </c>
      <c r="G1" s="23" t="s">
        <v>4</v>
      </c>
      <c r="H1" s="23" t="s">
        <v>5</v>
      </c>
      <c r="I1" s="23" t="s">
        <v>6</v>
      </c>
      <c r="J1" s="24" t="s">
        <v>8</v>
      </c>
      <c r="K1" s="20" t="s">
        <v>59</v>
      </c>
      <c r="L1" s="21" t="s">
        <v>60</v>
      </c>
      <c r="M1" s="21" t="s">
        <v>61</v>
      </c>
      <c r="N1" s="21" t="s">
        <v>62</v>
      </c>
      <c r="O1" s="21" t="s">
        <v>63</v>
      </c>
      <c r="P1" s="27" t="s">
        <v>54</v>
      </c>
      <c r="Q1" s="27" t="s">
        <v>55</v>
      </c>
      <c r="R1" s="27" t="s">
        <v>56</v>
      </c>
      <c r="S1" s="27" t="s">
        <v>57</v>
      </c>
      <c r="T1" s="27" t="s">
        <v>69</v>
      </c>
      <c r="U1" s="27" t="s">
        <v>68</v>
      </c>
      <c r="W1" t="s">
        <v>58</v>
      </c>
    </row>
    <row r="2" spans="1:33" x14ac:dyDescent="0.25">
      <c r="A2" s="12">
        <v>48</v>
      </c>
      <c r="B2" s="12">
        <v>23.5</v>
      </c>
      <c r="C2" s="12">
        <v>70</v>
      </c>
      <c r="D2" s="11">
        <v>2.7069999999999999</v>
      </c>
      <c r="E2" s="11">
        <v>7.9958500000000008</v>
      </c>
      <c r="F2" s="19">
        <v>0</v>
      </c>
      <c r="G2" s="16">
        <v>0.46740866666666669</v>
      </c>
      <c r="H2" s="16">
        <v>8.8071000000000002</v>
      </c>
      <c r="I2" s="16">
        <v>9.7024000000000008</v>
      </c>
      <c r="J2" s="17">
        <v>417.11399999999998</v>
      </c>
      <c r="K2" s="28">
        <f>LN(A2)</f>
        <v>3.8712010109078911</v>
      </c>
      <c r="L2" s="28">
        <f>LN(B2)</f>
        <v>3.1570004211501135</v>
      </c>
      <c r="M2" s="28">
        <f>LN(C2)</f>
        <v>4.2484952420493594</v>
      </c>
      <c r="N2" s="28">
        <f>LN(D2)</f>
        <v>0.99584101063216413</v>
      </c>
      <c r="O2" s="28">
        <f>LN(E2)</f>
        <v>2.0789226570825043</v>
      </c>
      <c r="P2" s="29">
        <f>SUMPRODUCT($W$5:$AA$5,K2:O2)+$AB$5</f>
        <v>-2.0950808145478463</v>
      </c>
      <c r="Q2">
        <f>EXP(P2)</f>
        <v>0.12306029818974801</v>
      </c>
      <c r="R2" s="30">
        <f>Q2/(Q2+1)</f>
        <v>0.10957586016361538</v>
      </c>
      <c r="S2" s="11">
        <f>F2*LN(R2)+LN(1-R2)*(1-F2)</f>
        <v>-0.11605736816145763</v>
      </c>
      <c r="T2" s="12">
        <f>IF(R2&gt;$W$7,1,0)</f>
        <v>0</v>
      </c>
      <c r="U2" s="12">
        <f>IF(AND(T2=1,F2=1),1,IF(AND(T2=1,F2=0),-1,IF(AND(T2=0,F2=0),2,IF(AND(T2=0,F2=1),-2,"Error"))))</f>
        <v>2</v>
      </c>
      <c r="W2" s="11">
        <f>SUM(S2:S82)</f>
        <v>-37.064595896832515</v>
      </c>
    </row>
    <row r="3" spans="1:33" ht="15.75" thickBot="1" x14ac:dyDescent="0.3">
      <c r="A3" s="12">
        <v>68</v>
      </c>
      <c r="B3" s="12">
        <v>21.367521367521366</v>
      </c>
      <c r="C3" s="12">
        <v>77</v>
      </c>
      <c r="D3" s="11">
        <v>3.226</v>
      </c>
      <c r="E3" s="11">
        <v>12.766</v>
      </c>
      <c r="F3" s="19">
        <v>0</v>
      </c>
      <c r="G3" s="16">
        <v>0.61272493333333344</v>
      </c>
      <c r="H3" s="16">
        <v>9.8827000000000016</v>
      </c>
      <c r="I3" s="16">
        <v>7.1695599999999997</v>
      </c>
      <c r="J3" s="17">
        <v>928.22</v>
      </c>
      <c r="K3" s="28">
        <f t="shared" ref="K3:N66" si="0">LN(A3)</f>
        <v>4.219507705176107</v>
      </c>
      <c r="L3" s="28">
        <f t="shared" si="0"/>
        <v>3.0618720760585361</v>
      </c>
      <c r="M3" s="28">
        <f t="shared" si="0"/>
        <v>4.3438054218536841</v>
      </c>
      <c r="N3" s="28">
        <f t="shared" si="0"/>
        <v>1.1712429797030171</v>
      </c>
      <c r="O3" s="28">
        <f t="shared" ref="O3:O66" si="1">LN(E3)</f>
        <v>2.5467853868338657</v>
      </c>
      <c r="P3" s="29">
        <f t="shared" ref="P3:P66" si="2">SUMPRODUCT($W$5:$AA$5,K3:O3)+$AB$5</f>
        <v>-0.26131745706807763</v>
      </c>
      <c r="Q3">
        <f t="shared" ref="Q3:Q66" si="3">EXP(P3)</f>
        <v>0.77003642730270161</v>
      </c>
      <c r="R3" s="10">
        <f t="shared" ref="R3:R66" si="4">Q3/(Q3+1)</f>
        <v>0.43503987569122177</v>
      </c>
      <c r="S3" s="11">
        <f t="shared" ref="S3:S66" si="5">F3*LN(R3)+LN(1-R3)*(1-F3)</f>
        <v>-0.57100012677097078</v>
      </c>
      <c r="T3" s="12">
        <f t="shared" ref="T3:T66" si="6">IF(R3&gt;$W$7,1,0)</f>
        <v>1</v>
      </c>
      <c r="U3" s="12">
        <f t="shared" ref="U3:U66" si="7">IF(AND(T3=1,F3=1),1,IF(AND(T3=1,F3=0),-1,IF(AND(T3=0,F3=0),2,IF(AND(T3=0,F3=1),-2,"Error"))))</f>
        <v>-1</v>
      </c>
      <c r="W3" s="25" t="s">
        <v>53</v>
      </c>
    </row>
    <row r="4" spans="1:33" ht="15.75" thickBot="1" x14ac:dyDescent="0.3">
      <c r="A4" s="12">
        <v>86</v>
      </c>
      <c r="B4" s="12">
        <v>21.111111111111111</v>
      </c>
      <c r="C4" s="12">
        <v>92</v>
      </c>
      <c r="D4" s="11">
        <v>3.5489999999999999</v>
      </c>
      <c r="E4" s="11">
        <v>10.576349999999998</v>
      </c>
      <c r="F4" s="19">
        <v>0</v>
      </c>
      <c r="G4" s="16">
        <v>0.80538639999999995</v>
      </c>
      <c r="H4" s="16">
        <v>6.6993999999999998</v>
      </c>
      <c r="I4" s="16">
        <v>4.8192399999999997</v>
      </c>
      <c r="J4" s="17">
        <v>773.92</v>
      </c>
      <c r="K4" s="28">
        <f t="shared" si="0"/>
        <v>4.4543472962535073</v>
      </c>
      <c r="L4" s="28">
        <f t="shared" si="0"/>
        <v>3.0497994948242666</v>
      </c>
      <c r="M4" s="28">
        <f t="shared" si="0"/>
        <v>4.5217885770490405</v>
      </c>
      <c r="N4" s="28">
        <f t="shared" si="0"/>
        <v>1.2666658736643595</v>
      </c>
      <c r="O4" s="28">
        <f t="shared" si="1"/>
        <v>2.3586203763590197</v>
      </c>
      <c r="P4" s="29">
        <f t="shared" si="2"/>
        <v>0.50567989611001174</v>
      </c>
      <c r="Q4">
        <f t="shared" si="3"/>
        <v>1.6581124815353709</v>
      </c>
      <c r="R4" s="10">
        <f t="shared" si="4"/>
        <v>0.62379319650822951</v>
      </c>
      <c r="S4" s="11">
        <f t="shared" si="5"/>
        <v>-0.97761627750528834</v>
      </c>
      <c r="T4" s="12">
        <f t="shared" si="6"/>
        <v>1</v>
      </c>
      <c r="U4" s="12">
        <f t="shared" si="7"/>
        <v>-1</v>
      </c>
      <c r="W4" s="20" t="s">
        <v>0</v>
      </c>
      <c r="X4" s="21" t="s">
        <v>1</v>
      </c>
      <c r="Y4" s="21" t="s">
        <v>2</v>
      </c>
      <c r="Z4" s="21" t="s">
        <v>3</v>
      </c>
      <c r="AA4" s="26" t="s">
        <v>7</v>
      </c>
      <c r="AB4" s="27" t="s">
        <v>39</v>
      </c>
    </row>
    <row r="5" spans="1:33" x14ac:dyDescent="0.25">
      <c r="A5" s="12">
        <v>49</v>
      </c>
      <c r="B5" s="12">
        <v>22.854457687214321</v>
      </c>
      <c r="C5" s="12">
        <v>92</v>
      </c>
      <c r="D5" s="11">
        <v>3.226</v>
      </c>
      <c r="E5" s="11">
        <v>10.317600000000001</v>
      </c>
      <c r="F5" s="19">
        <v>0</v>
      </c>
      <c r="G5" s="16">
        <v>0.7320869333333333</v>
      </c>
      <c r="H5" s="16">
        <v>6.8316999999999988</v>
      </c>
      <c r="I5" s="16">
        <v>13.67975</v>
      </c>
      <c r="J5" s="17">
        <v>530.41</v>
      </c>
      <c r="K5" s="28">
        <f t="shared" si="0"/>
        <v>3.8918202981106265</v>
      </c>
      <c r="L5" s="28">
        <f t="shared" si="0"/>
        <v>3.129146183093273</v>
      </c>
      <c r="M5" s="28">
        <f t="shared" si="0"/>
        <v>4.5217885770490405</v>
      </c>
      <c r="N5" s="28">
        <f t="shared" si="0"/>
        <v>1.1712429797030171</v>
      </c>
      <c r="O5" s="28">
        <f t="shared" si="1"/>
        <v>2.3338511748680446</v>
      </c>
      <c r="P5" s="29">
        <f t="shared" si="2"/>
        <v>0.53057604739120556</v>
      </c>
      <c r="Q5">
        <f t="shared" si="3"/>
        <v>1.6999112560757592</v>
      </c>
      <c r="R5" s="10">
        <f t="shared" si="4"/>
        <v>0.62961745585168971</v>
      </c>
      <c r="S5" s="11">
        <f t="shared" si="5"/>
        <v>-0.99321890435002591</v>
      </c>
      <c r="T5" s="12">
        <f t="shared" si="6"/>
        <v>1</v>
      </c>
      <c r="U5" s="12">
        <f t="shared" si="7"/>
        <v>-1</v>
      </c>
      <c r="W5">
        <v>-1.2054117287976398</v>
      </c>
      <c r="X5">
        <v>-6.8784941742564385</v>
      </c>
      <c r="Y5">
        <v>6.9300175383244627</v>
      </c>
      <c r="Z5">
        <v>0.66980450946634995</v>
      </c>
      <c r="AA5">
        <v>1.7554087230009474</v>
      </c>
      <c r="AB5">
        <v>-9.4718050116699946</v>
      </c>
    </row>
    <row r="6" spans="1:33" x14ac:dyDescent="0.25">
      <c r="A6" s="12">
        <v>89</v>
      </c>
      <c r="B6" s="12">
        <v>22.7</v>
      </c>
      <c r="C6" s="12">
        <v>77</v>
      </c>
      <c r="D6" s="11">
        <v>4.6900000000000004</v>
      </c>
      <c r="E6" s="11">
        <v>12.9361</v>
      </c>
      <c r="F6" s="19">
        <v>0</v>
      </c>
      <c r="G6" s="16">
        <v>0.8907873333333336</v>
      </c>
      <c r="H6" s="16">
        <v>6.9640000000000004</v>
      </c>
      <c r="I6" s="16">
        <v>5.5898649999999996</v>
      </c>
      <c r="J6" s="17">
        <v>1256.0830000000001</v>
      </c>
      <c r="K6" s="28">
        <f t="shared" si="0"/>
        <v>4.4886363697321396</v>
      </c>
      <c r="L6" s="28">
        <f t="shared" si="0"/>
        <v>3.122364924487357</v>
      </c>
      <c r="M6" s="28">
        <f t="shared" si="0"/>
        <v>4.3438054218536841</v>
      </c>
      <c r="N6" s="28">
        <f t="shared" si="0"/>
        <v>1.545432582458188</v>
      </c>
      <c r="O6" s="28">
        <f t="shared" si="1"/>
        <v>2.5600218526098</v>
      </c>
      <c r="P6" s="29">
        <f t="shared" si="2"/>
        <v>-0.72795872057576894</v>
      </c>
      <c r="Q6">
        <f t="shared" si="3"/>
        <v>0.48289370569394802</v>
      </c>
      <c r="R6" s="10">
        <f t="shared" si="4"/>
        <v>0.32564283187645526</v>
      </c>
      <c r="S6" s="11">
        <f t="shared" si="5"/>
        <v>-0.39399538539749007</v>
      </c>
      <c r="T6" s="12">
        <f t="shared" si="6"/>
        <v>1</v>
      </c>
      <c r="U6" s="12">
        <f t="shared" si="7"/>
        <v>-1</v>
      </c>
    </row>
    <row r="7" spans="1:33" x14ac:dyDescent="0.25">
      <c r="A7" s="12">
        <v>76</v>
      </c>
      <c r="B7" s="12">
        <v>23.8</v>
      </c>
      <c r="C7" s="12">
        <v>118</v>
      </c>
      <c r="D7" s="11">
        <v>6.47</v>
      </c>
      <c r="E7" s="11">
        <v>5.1042000000000005</v>
      </c>
      <c r="F7" s="19">
        <v>0</v>
      </c>
      <c r="G7" s="16">
        <v>1.8832013333333335</v>
      </c>
      <c r="H7" s="16">
        <v>4.3109999999999999</v>
      </c>
      <c r="I7" s="16">
        <v>13.251320000000002</v>
      </c>
      <c r="J7" s="17">
        <v>280.69400000000002</v>
      </c>
      <c r="K7" s="28">
        <f t="shared" si="0"/>
        <v>4.3307333402863311</v>
      </c>
      <c r="L7" s="28">
        <f t="shared" si="0"/>
        <v>3.1696855806774291</v>
      </c>
      <c r="M7" s="28">
        <f t="shared" si="0"/>
        <v>4.7706846244656651</v>
      </c>
      <c r="N7" s="28">
        <f t="shared" si="0"/>
        <v>1.8671761085128091</v>
      </c>
      <c r="O7" s="28">
        <f t="shared" si="1"/>
        <v>1.6300637302277567</v>
      </c>
      <c r="P7" s="29">
        <f t="shared" si="2"/>
        <v>0.67821361064043906</v>
      </c>
      <c r="Q7">
        <f t="shared" si="3"/>
        <v>1.9703547656843632</v>
      </c>
      <c r="R7" s="10">
        <f t="shared" si="4"/>
        <v>0.66333987725886934</v>
      </c>
      <c r="S7" s="11">
        <f t="shared" si="5"/>
        <v>-1.0886813954064325</v>
      </c>
      <c r="T7" s="12">
        <f t="shared" si="6"/>
        <v>1</v>
      </c>
      <c r="U7" s="12">
        <f t="shared" si="7"/>
        <v>-1</v>
      </c>
      <c r="W7">
        <v>0.2</v>
      </c>
    </row>
    <row r="8" spans="1:33" x14ac:dyDescent="0.25">
      <c r="A8" s="12">
        <v>75</v>
      </c>
      <c r="B8" s="12">
        <v>23</v>
      </c>
      <c r="C8" s="12">
        <v>83</v>
      </c>
      <c r="D8" s="11">
        <v>4.952</v>
      </c>
      <c r="E8" s="11">
        <v>7.0913000000000004</v>
      </c>
      <c r="F8" s="19">
        <v>0</v>
      </c>
      <c r="G8" s="16">
        <v>1.0138394666666668</v>
      </c>
      <c r="H8" s="16">
        <v>17.126999999999999</v>
      </c>
      <c r="I8" s="16">
        <v>11.578989999999999</v>
      </c>
      <c r="J8" s="17">
        <v>318.30200000000002</v>
      </c>
      <c r="K8" s="28">
        <f t="shared" si="0"/>
        <v>4.3174881135363101</v>
      </c>
      <c r="L8" s="28">
        <f t="shared" si="0"/>
        <v>3.1354942159291497</v>
      </c>
      <c r="M8" s="28">
        <f t="shared" si="0"/>
        <v>4.4188406077965983</v>
      </c>
      <c r="N8" s="28">
        <f t="shared" si="0"/>
        <v>1.5997915353822949</v>
      </c>
      <c r="O8" s="28">
        <f t="shared" si="1"/>
        <v>1.9588686805768458</v>
      </c>
      <c r="P8" s="29">
        <f t="shared" si="2"/>
        <v>-1.1108288555606123</v>
      </c>
      <c r="Q8">
        <f t="shared" si="3"/>
        <v>0.32928591747023922</v>
      </c>
      <c r="R8" s="10">
        <f t="shared" si="4"/>
        <v>0.24771639655741065</v>
      </c>
      <c r="S8" s="11">
        <f t="shared" si="5"/>
        <v>-0.28464189389129901</v>
      </c>
      <c r="T8" s="12">
        <f t="shared" si="6"/>
        <v>1</v>
      </c>
      <c r="U8" s="12">
        <f t="shared" si="7"/>
        <v>-1</v>
      </c>
      <c r="W8">
        <v>1</v>
      </c>
      <c r="X8" t="s">
        <v>64</v>
      </c>
      <c r="Y8">
        <f>COUNTIF($U$2:$U$82,W8)</f>
        <v>41</v>
      </c>
      <c r="Z8" s="31">
        <f>Y8/$Y$12</f>
        <v>0.50617283950617287</v>
      </c>
    </row>
    <row r="9" spans="1:33" x14ac:dyDescent="0.25">
      <c r="A9" s="12">
        <v>29</v>
      </c>
      <c r="B9" s="12">
        <v>23.01</v>
      </c>
      <c r="C9" s="12">
        <v>82</v>
      </c>
      <c r="D9" s="11">
        <v>5.6630000000000003</v>
      </c>
      <c r="E9" s="11">
        <v>4.58</v>
      </c>
      <c r="F9" s="19">
        <v>0</v>
      </c>
      <c r="G9" s="16">
        <v>1.1454361333333334</v>
      </c>
      <c r="H9" s="16">
        <v>35.590000000000003</v>
      </c>
      <c r="I9" s="16">
        <v>26.72</v>
      </c>
      <c r="J9" s="17">
        <v>174.8</v>
      </c>
      <c r="K9" s="28">
        <f t="shared" si="0"/>
        <v>3.3672958299864741</v>
      </c>
      <c r="L9" s="28">
        <f t="shared" si="0"/>
        <v>3.1359289040472746</v>
      </c>
      <c r="M9" s="28">
        <f t="shared" si="0"/>
        <v>4.4067192472642533</v>
      </c>
      <c r="N9" s="28">
        <f t="shared" si="0"/>
        <v>1.7339537871316679</v>
      </c>
      <c r="O9" s="28">
        <f t="shared" si="1"/>
        <v>1.5216989981260935</v>
      </c>
      <c r="P9" s="29">
        <f t="shared" si="2"/>
        <v>-0.72999616590598926</v>
      </c>
      <c r="Q9">
        <f t="shared" si="3"/>
        <v>0.48191083777811716</v>
      </c>
      <c r="R9" s="10">
        <f t="shared" si="4"/>
        <v>0.32519556878378975</v>
      </c>
      <c r="S9" s="11">
        <f t="shared" si="5"/>
        <v>-0.39333236162143664</v>
      </c>
      <c r="T9" s="12">
        <f t="shared" si="6"/>
        <v>1</v>
      </c>
      <c r="U9" s="12">
        <f t="shared" si="7"/>
        <v>-1</v>
      </c>
      <c r="W9">
        <v>-1</v>
      </c>
      <c r="X9" s="14" t="s">
        <v>65</v>
      </c>
      <c r="Y9" s="14">
        <f t="shared" ref="Y9:Y11" si="8">COUNTIF($U$2:$U$82,W9)</f>
        <v>23</v>
      </c>
      <c r="Z9" s="32">
        <f t="shared" ref="Z9:Z11" si="9">Y9/$Y$12</f>
        <v>0.2839506172839506</v>
      </c>
      <c r="AA9" t="s">
        <v>71</v>
      </c>
    </row>
    <row r="10" spans="1:33" x14ac:dyDescent="0.25">
      <c r="A10" s="12">
        <v>25</v>
      </c>
      <c r="B10" s="12">
        <v>22.86</v>
      </c>
      <c r="C10" s="12">
        <v>82</v>
      </c>
      <c r="D10" s="11">
        <v>4.09</v>
      </c>
      <c r="E10" s="11">
        <v>5.14</v>
      </c>
      <c r="F10" s="19">
        <v>0</v>
      </c>
      <c r="G10" s="16">
        <v>0.8272706666666666</v>
      </c>
      <c r="H10" s="16">
        <v>20.45</v>
      </c>
      <c r="I10" s="16">
        <v>23.67</v>
      </c>
      <c r="J10" s="17">
        <v>313.73</v>
      </c>
      <c r="K10" s="28">
        <f t="shared" si="0"/>
        <v>3.2188758248682006</v>
      </c>
      <c r="L10" s="28">
        <f t="shared" si="0"/>
        <v>3.1293886583666644</v>
      </c>
      <c r="M10" s="28">
        <f t="shared" si="0"/>
        <v>4.4067192472642533</v>
      </c>
      <c r="N10" s="28">
        <f t="shared" si="0"/>
        <v>1.4085449700547104</v>
      </c>
      <c r="O10" s="28">
        <f t="shared" si="1"/>
        <v>1.6370530794670737</v>
      </c>
      <c r="P10" s="29">
        <f t="shared" si="2"/>
        <v>-0.52156864161447025</v>
      </c>
      <c r="Q10">
        <f t="shared" si="3"/>
        <v>0.5935886893651644</v>
      </c>
      <c r="R10" s="10">
        <f t="shared" si="4"/>
        <v>0.3724855060320687</v>
      </c>
      <c r="S10" s="11">
        <f t="shared" si="5"/>
        <v>-0.46598851028608906</v>
      </c>
      <c r="T10" s="12">
        <f t="shared" si="6"/>
        <v>1</v>
      </c>
      <c r="U10" s="12">
        <f t="shared" si="7"/>
        <v>-1</v>
      </c>
      <c r="W10">
        <v>2</v>
      </c>
      <c r="X10" t="s">
        <v>66</v>
      </c>
      <c r="Y10">
        <f t="shared" si="8"/>
        <v>15</v>
      </c>
      <c r="Z10" s="31">
        <f t="shared" si="9"/>
        <v>0.18518518518518517</v>
      </c>
    </row>
    <row r="11" spans="1:33" x14ac:dyDescent="0.25">
      <c r="A11" s="12">
        <v>38</v>
      </c>
      <c r="B11" s="12">
        <v>23.34</v>
      </c>
      <c r="C11" s="12">
        <v>75</v>
      </c>
      <c r="D11" s="11">
        <v>5.782</v>
      </c>
      <c r="E11" s="11">
        <v>9.35</v>
      </c>
      <c r="F11" s="19">
        <v>0</v>
      </c>
      <c r="G11" s="16">
        <v>1.0696699999999999</v>
      </c>
      <c r="H11" s="16">
        <v>15.26</v>
      </c>
      <c r="I11" s="16">
        <v>17.95</v>
      </c>
      <c r="J11" s="17">
        <v>165.02</v>
      </c>
      <c r="K11" s="28">
        <f t="shared" si="0"/>
        <v>3.6375861597263857</v>
      </c>
      <c r="L11" s="28">
        <f t="shared" si="0"/>
        <v>3.1501686268584099</v>
      </c>
      <c r="M11" s="28">
        <f t="shared" si="0"/>
        <v>4.3174881135363101</v>
      </c>
      <c r="N11" s="28">
        <f t="shared" si="0"/>
        <v>1.7547496435941543</v>
      </c>
      <c r="O11" s="28">
        <f t="shared" si="1"/>
        <v>2.2353763433005955</v>
      </c>
      <c r="P11" s="29">
        <f t="shared" si="2"/>
        <v>-0.50540387608943149</v>
      </c>
      <c r="Q11">
        <f t="shared" si="3"/>
        <v>0.60326188316933749</v>
      </c>
      <c r="R11" s="10">
        <f t="shared" si="4"/>
        <v>0.37627158077057621</v>
      </c>
      <c r="S11" s="11">
        <f t="shared" si="5"/>
        <v>-0.47204023094472958</v>
      </c>
      <c r="T11" s="12">
        <f t="shared" si="6"/>
        <v>1</v>
      </c>
      <c r="U11" s="12">
        <f t="shared" si="7"/>
        <v>-1</v>
      </c>
      <c r="W11">
        <v>-2</v>
      </c>
      <c r="X11" s="14" t="s">
        <v>67</v>
      </c>
      <c r="Y11" s="14">
        <f t="shared" si="8"/>
        <v>2</v>
      </c>
      <c r="Z11" s="32">
        <f t="shared" si="9"/>
        <v>2.4691358024691357E-2</v>
      </c>
      <c r="AA11" t="s">
        <v>70</v>
      </c>
    </row>
    <row r="12" spans="1:33" x14ac:dyDescent="0.25">
      <c r="A12" s="12">
        <v>47</v>
      </c>
      <c r="B12" s="12">
        <v>22.03</v>
      </c>
      <c r="C12" s="12">
        <v>84</v>
      </c>
      <c r="D12" s="11">
        <v>2.8690000000000002</v>
      </c>
      <c r="E12" s="11">
        <v>3.32</v>
      </c>
      <c r="F12" s="19">
        <v>0</v>
      </c>
      <c r="G12" s="16">
        <v>0.59</v>
      </c>
      <c r="H12" s="16">
        <v>26.65</v>
      </c>
      <c r="I12" s="16">
        <v>38.04</v>
      </c>
      <c r="J12" s="17">
        <v>191.72</v>
      </c>
      <c r="K12" s="28">
        <f t="shared" si="0"/>
        <v>3.8501476017100584</v>
      </c>
      <c r="L12" s="28">
        <f t="shared" si="0"/>
        <v>3.092405160814252</v>
      </c>
      <c r="M12" s="28">
        <f t="shared" si="0"/>
        <v>4.4308167988433134</v>
      </c>
      <c r="N12" s="28">
        <f t="shared" si="0"/>
        <v>1.0539635369992277</v>
      </c>
      <c r="O12" s="28">
        <f t="shared" si="1"/>
        <v>1.199964782928397</v>
      </c>
      <c r="P12" s="29">
        <f t="shared" si="2"/>
        <v>-1.8658926692463318</v>
      </c>
      <c r="Q12">
        <f t="shared" si="3"/>
        <v>0.1547580004987815</v>
      </c>
      <c r="R12" s="10">
        <f t="shared" si="4"/>
        <v>0.13401769066067173</v>
      </c>
      <c r="S12" s="11">
        <f t="shared" si="5"/>
        <v>-0.14389079864298909</v>
      </c>
      <c r="T12" s="12">
        <f t="shared" si="6"/>
        <v>0</v>
      </c>
      <c r="U12" s="12">
        <f t="shared" si="7"/>
        <v>2</v>
      </c>
      <c r="Y12">
        <f>SUM(Y8:Y11)</f>
        <v>81</v>
      </c>
    </row>
    <row r="13" spans="1:33" x14ac:dyDescent="0.25">
      <c r="A13" s="12">
        <v>61</v>
      </c>
      <c r="B13" s="12">
        <v>32.038959374599514</v>
      </c>
      <c r="C13" s="12">
        <v>85</v>
      </c>
      <c r="D13" s="11">
        <v>18.077000000000002</v>
      </c>
      <c r="E13" s="11">
        <v>13.683920000000001</v>
      </c>
      <c r="F13" s="19">
        <v>0</v>
      </c>
      <c r="G13" s="16">
        <v>3.7901443333333336</v>
      </c>
      <c r="H13" s="16">
        <v>30.772899999999996</v>
      </c>
      <c r="I13" s="16">
        <v>7.7802550000000004</v>
      </c>
      <c r="J13" s="17">
        <v>444.39499999999998</v>
      </c>
      <c r="K13" s="28">
        <f t="shared" si="0"/>
        <v>4.1108738641733114</v>
      </c>
      <c r="L13" s="28">
        <f t="shared" si="0"/>
        <v>3.4669526427276223</v>
      </c>
      <c r="M13" s="28">
        <f t="shared" si="0"/>
        <v>4.4426512564903167</v>
      </c>
      <c r="N13" s="28">
        <f t="shared" si="0"/>
        <v>2.8946404119927176</v>
      </c>
      <c r="O13" s="28">
        <f t="shared" si="1"/>
        <v>2.6162214208544805</v>
      </c>
      <c r="P13" s="29">
        <f t="shared" si="2"/>
        <v>-0.95548190973384628</v>
      </c>
      <c r="Q13">
        <f t="shared" si="3"/>
        <v>0.38462674451144657</v>
      </c>
      <c r="R13" s="10">
        <f t="shared" si="4"/>
        <v>0.27778370310704836</v>
      </c>
      <c r="S13" s="11">
        <f t="shared" si="5"/>
        <v>-0.32543060477035041</v>
      </c>
      <c r="T13" s="12">
        <f t="shared" si="6"/>
        <v>1</v>
      </c>
      <c r="U13" s="12">
        <f t="shared" si="7"/>
        <v>-1</v>
      </c>
    </row>
    <row r="14" spans="1:33" x14ac:dyDescent="0.25">
      <c r="A14" s="12">
        <v>64</v>
      </c>
      <c r="B14" s="12">
        <v>34.529722800833198</v>
      </c>
      <c r="C14" s="12">
        <v>95</v>
      </c>
      <c r="D14" s="11">
        <v>4.4269999999999996</v>
      </c>
      <c r="E14" s="11">
        <v>6.7018800000000001</v>
      </c>
      <c r="F14" s="19">
        <v>0</v>
      </c>
      <c r="G14" s="16">
        <v>1.0373936666666665</v>
      </c>
      <c r="H14" s="16">
        <v>21.2117</v>
      </c>
      <c r="I14" s="16">
        <v>5.4626199999999994</v>
      </c>
      <c r="J14" s="17">
        <v>252.44900000000001</v>
      </c>
      <c r="K14" s="28">
        <f t="shared" si="0"/>
        <v>4.1588830833596715</v>
      </c>
      <c r="L14" s="28">
        <f t="shared" si="0"/>
        <v>3.5418204835918967</v>
      </c>
      <c r="M14" s="28">
        <f t="shared" si="0"/>
        <v>4.5538768916005408</v>
      </c>
      <c r="N14" s="28">
        <f t="shared" si="0"/>
        <v>1.4877221537500038</v>
      </c>
      <c r="O14" s="28">
        <f t="shared" si="1"/>
        <v>1.9023880840518661</v>
      </c>
      <c r="P14" s="29">
        <f t="shared" si="2"/>
        <v>-2.9529646508441374</v>
      </c>
      <c r="Q14">
        <f t="shared" si="3"/>
        <v>5.2184766778762555E-2</v>
      </c>
      <c r="R14" s="10">
        <f t="shared" si="4"/>
        <v>4.9596580777846573E-2</v>
      </c>
      <c r="S14" s="11">
        <f t="shared" si="5"/>
        <v>-5.0868732713820926E-2</v>
      </c>
      <c r="T14" s="12">
        <f t="shared" si="6"/>
        <v>0</v>
      </c>
      <c r="U14" s="12">
        <f t="shared" si="7"/>
        <v>2</v>
      </c>
      <c r="W14" s="35" t="s">
        <v>72</v>
      </c>
      <c r="X14" s="35">
        <v>0.1</v>
      </c>
      <c r="Y14" s="35">
        <v>0.2</v>
      </c>
      <c r="Z14" s="35">
        <v>0.3</v>
      </c>
      <c r="AA14" s="35">
        <v>0.4</v>
      </c>
      <c r="AB14" s="35">
        <v>0.5</v>
      </c>
      <c r="AC14" s="35">
        <v>0.6</v>
      </c>
      <c r="AD14" s="35">
        <v>0.7</v>
      </c>
      <c r="AE14" s="35">
        <v>0.8</v>
      </c>
      <c r="AF14" s="35">
        <v>0.9</v>
      </c>
      <c r="AG14" s="35">
        <v>1</v>
      </c>
    </row>
    <row r="15" spans="1:33" x14ac:dyDescent="0.25">
      <c r="A15" s="12">
        <v>32</v>
      </c>
      <c r="B15" s="12">
        <v>36.51263742951032</v>
      </c>
      <c r="C15" s="12">
        <v>87</v>
      </c>
      <c r="D15" s="11">
        <v>14.026</v>
      </c>
      <c r="E15" s="11">
        <v>17.102229999999999</v>
      </c>
      <c r="F15" s="19">
        <v>0</v>
      </c>
      <c r="G15" s="16">
        <v>3.0099796000000003</v>
      </c>
      <c r="H15" s="16">
        <v>49.372699999999995</v>
      </c>
      <c r="I15" s="16">
        <v>5.0999999999999996</v>
      </c>
      <c r="J15" s="17">
        <v>588.46</v>
      </c>
      <c r="K15" s="28">
        <f t="shared" si="0"/>
        <v>3.4657359027997265</v>
      </c>
      <c r="L15" s="28">
        <f t="shared" si="0"/>
        <v>3.5976584316098315</v>
      </c>
      <c r="M15" s="28">
        <f t="shared" si="0"/>
        <v>4.4659081186545837</v>
      </c>
      <c r="N15" s="28">
        <f t="shared" si="0"/>
        <v>2.6409127501147185</v>
      </c>
      <c r="O15" s="28">
        <f t="shared" si="1"/>
        <v>2.8392088643627784</v>
      </c>
      <c r="P15" s="29">
        <f t="shared" si="2"/>
        <v>-0.69422741773271923</v>
      </c>
      <c r="Q15">
        <f t="shared" si="3"/>
        <v>0.49946017303668361</v>
      </c>
      <c r="R15" s="10">
        <f t="shared" si="4"/>
        <v>0.3330933238628036</v>
      </c>
      <c r="S15" s="11">
        <f t="shared" si="5"/>
        <v>-0.40510515869193425</v>
      </c>
      <c r="T15" s="12">
        <f t="shared" si="6"/>
        <v>1</v>
      </c>
      <c r="U15" s="12">
        <f t="shared" si="7"/>
        <v>-1</v>
      </c>
      <c r="W15" s="35" t="s">
        <v>64</v>
      </c>
      <c r="X15" s="33">
        <v>0.53086419753086422</v>
      </c>
      <c r="Y15" s="33">
        <v>0.50617283950617287</v>
      </c>
      <c r="Z15" s="33">
        <v>0.46913580246913578</v>
      </c>
      <c r="AA15" s="33">
        <v>0.44444444444444442</v>
      </c>
      <c r="AB15" s="33">
        <v>0.38271604938271603</v>
      </c>
      <c r="AC15" s="33">
        <v>0.37037037037037035</v>
      </c>
      <c r="AD15" s="33">
        <v>0.35802469135802467</v>
      </c>
      <c r="AE15" s="33">
        <v>0.27160493827160492</v>
      </c>
      <c r="AF15" s="33">
        <v>0.18518518518518517</v>
      </c>
      <c r="AG15" s="33">
        <v>0</v>
      </c>
    </row>
    <row r="16" spans="1:33" x14ac:dyDescent="0.25">
      <c r="A16" s="12">
        <v>36</v>
      </c>
      <c r="B16" s="12">
        <v>28.576675849403124</v>
      </c>
      <c r="C16" s="12">
        <v>86</v>
      </c>
      <c r="D16" s="11">
        <v>4.3449999999999998</v>
      </c>
      <c r="E16" s="11">
        <v>9.1539000000000001</v>
      </c>
      <c r="F16" s="19">
        <v>0</v>
      </c>
      <c r="G16" s="16">
        <v>0.92171933333333322</v>
      </c>
      <c r="H16" s="16">
        <v>15.124799999999999</v>
      </c>
      <c r="I16" s="16">
        <v>8.6</v>
      </c>
      <c r="J16" s="17">
        <v>534.22400000000005</v>
      </c>
      <c r="K16" s="28">
        <f t="shared" si="0"/>
        <v>3.5835189384561099</v>
      </c>
      <c r="L16" s="28">
        <f t="shared" si="0"/>
        <v>3.3525908553593675</v>
      </c>
      <c r="M16" s="28">
        <f t="shared" si="0"/>
        <v>4.4543472962535073</v>
      </c>
      <c r="N16" s="28">
        <f t="shared" si="0"/>
        <v>1.4690257587173554</v>
      </c>
      <c r="O16" s="28">
        <f t="shared" si="1"/>
        <v>2.2141800179856328</v>
      </c>
      <c r="P16" s="29">
        <f t="shared" si="2"/>
        <v>-1.1127415573058368</v>
      </c>
      <c r="Q16">
        <f t="shared" si="3"/>
        <v>0.32865669367177558</v>
      </c>
      <c r="R16" s="10">
        <f t="shared" si="4"/>
        <v>0.24736013090298342</v>
      </c>
      <c r="S16" s="11">
        <f t="shared" si="5"/>
        <v>-0.28416842707709428</v>
      </c>
      <c r="T16" s="12">
        <f t="shared" si="6"/>
        <v>1</v>
      </c>
      <c r="U16" s="12">
        <f t="shared" si="7"/>
        <v>-1</v>
      </c>
      <c r="W16" s="36" t="s">
        <v>65</v>
      </c>
      <c r="X16" s="34">
        <v>0.39506172839506171</v>
      </c>
      <c r="Y16" s="34">
        <v>0.2839506172839506</v>
      </c>
      <c r="Z16" s="34">
        <v>0.23456790123456789</v>
      </c>
      <c r="AA16" s="34">
        <v>0.13580246913580246</v>
      </c>
      <c r="AB16" s="34">
        <v>9.8765432098765427E-2</v>
      </c>
      <c r="AC16" s="34">
        <v>7.407407407407407E-2</v>
      </c>
      <c r="AD16" s="34">
        <v>3.7037037037037035E-2</v>
      </c>
      <c r="AE16" s="34">
        <v>2.4691358024691357E-2</v>
      </c>
      <c r="AF16" s="34">
        <v>0</v>
      </c>
      <c r="AG16" s="34">
        <v>0</v>
      </c>
    </row>
    <row r="17" spans="1:33" x14ac:dyDescent="0.25">
      <c r="A17" s="12">
        <v>34</v>
      </c>
      <c r="B17" s="12">
        <v>31.975014872099948</v>
      </c>
      <c r="C17" s="12">
        <v>87</v>
      </c>
      <c r="D17" s="11">
        <v>4.53</v>
      </c>
      <c r="E17" s="11">
        <v>5.6259199999999998</v>
      </c>
      <c r="F17" s="19">
        <v>0</v>
      </c>
      <c r="G17" s="16">
        <v>0.97213800000000006</v>
      </c>
      <c r="H17" s="16">
        <v>28.7502</v>
      </c>
      <c r="I17" s="16">
        <v>7.64276</v>
      </c>
      <c r="J17" s="17">
        <v>572.78300000000002</v>
      </c>
      <c r="K17" s="28">
        <f t="shared" si="0"/>
        <v>3.5263605246161616</v>
      </c>
      <c r="L17" s="28">
        <f t="shared" si="0"/>
        <v>3.4649548125812939</v>
      </c>
      <c r="M17" s="28">
        <f t="shared" si="0"/>
        <v>4.4659081186545837</v>
      </c>
      <c r="N17" s="28">
        <f t="shared" si="0"/>
        <v>1.5107219394949427</v>
      </c>
      <c r="O17" s="28">
        <f t="shared" si="1"/>
        <v>1.7273844902722877</v>
      </c>
      <c r="P17" s="29">
        <f t="shared" si="2"/>
        <v>-2.5632170837676993</v>
      </c>
      <c r="Q17">
        <f t="shared" si="3"/>
        <v>7.7056444226665202E-2</v>
      </c>
      <c r="R17" s="10">
        <f t="shared" si="4"/>
        <v>7.1543552466270532E-2</v>
      </c>
      <c r="S17" s="11">
        <f t="shared" si="5"/>
        <v>-7.4231805553667596E-2</v>
      </c>
      <c r="T17" s="12">
        <f t="shared" si="6"/>
        <v>0</v>
      </c>
      <c r="U17" s="12">
        <f t="shared" si="7"/>
        <v>2</v>
      </c>
      <c r="W17" s="35" t="s">
        <v>66</v>
      </c>
      <c r="X17" s="33">
        <v>7.407407407407407E-2</v>
      </c>
      <c r="Y17" s="33">
        <v>0.18518518518518517</v>
      </c>
      <c r="Z17" s="33">
        <v>0.23456790123456789</v>
      </c>
      <c r="AA17" s="33">
        <v>0.33333333333333331</v>
      </c>
      <c r="AB17" s="33">
        <v>0.37037037037037035</v>
      </c>
      <c r="AC17" s="33">
        <v>0.39506172839506171</v>
      </c>
      <c r="AD17" s="33">
        <v>0.43209876543209874</v>
      </c>
      <c r="AE17" s="33">
        <v>0.44444444444444442</v>
      </c>
      <c r="AF17" s="33">
        <v>0.46913580246913578</v>
      </c>
      <c r="AG17" s="33">
        <v>0.46913580246913578</v>
      </c>
    </row>
    <row r="18" spans="1:33" x14ac:dyDescent="0.25">
      <c r="A18" s="12">
        <v>29</v>
      </c>
      <c r="B18" s="12">
        <v>32.270787765785798</v>
      </c>
      <c r="C18" s="12">
        <v>84</v>
      </c>
      <c r="D18" s="11">
        <v>5.81</v>
      </c>
      <c r="E18" s="11">
        <v>24.603300000000001</v>
      </c>
      <c r="F18" s="19">
        <v>0</v>
      </c>
      <c r="G18" s="16">
        <v>1.2038319999999998</v>
      </c>
      <c r="H18" s="16">
        <v>45.619600000000005</v>
      </c>
      <c r="I18" s="16">
        <v>6.2096349999999996</v>
      </c>
      <c r="J18" s="17">
        <v>904.98099999999999</v>
      </c>
      <c r="K18" s="28">
        <f t="shared" si="0"/>
        <v>3.3672958299864741</v>
      </c>
      <c r="L18" s="28">
        <f t="shared" si="0"/>
        <v>3.4741624174729377</v>
      </c>
      <c r="M18" s="28">
        <f t="shared" si="0"/>
        <v>4.4308167988433134</v>
      </c>
      <c r="N18" s="28">
        <f t="shared" si="0"/>
        <v>1.7595805708638197</v>
      </c>
      <c r="O18" s="28">
        <f t="shared" si="1"/>
        <v>3.2028805802829647</v>
      </c>
      <c r="P18" s="29">
        <f t="shared" si="2"/>
        <v>7.8788787104487668E-2</v>
      </c>
      <c r="Q18">
        <f t="shared" si="3"/>
        <v>1.0819757706992623</v>
      </c>
      <c r="R18" s="10">
        <f t="shared" si="4"/>
        <v>0.51968701361777359</v>
      </c>
      <c r="S18" s="11">
        <f t="shared" si="5"/>
        <v>-0.7333173326126986</v>
      </c>
      <c r="T18" s="12">
        <f t="shared" si="6"/>
        <v>1</v>
      </c>
      <c r="U18" s="12">
        <f t="shared" si="7"/>
        <v>-1</v>
      </c>
      <c r="W18" s="36" t="s">
        <v>67</v>
      </c>
      <c r="X18" s="34">
        <v>0</v>
      </c>
      <c r="Y18" s="34">
        <v>2.4691358024691357E-2</v>
      </c>
      <c r="Z18" s="34">
        <v>6.1728395061728392E-2</v>
      </c>
      <c r="AA18" s="34">
        <v>8.6419753086419748E-2</v>
      </c>
      <c r="AB18" s="34">
        <v>0.14814814814814814</v>
      </c>
      <c r="AC18" s="34">
        <v>0.16049382716049382</v>
      </c>
      <c r="AD18" s="34">
        <v>0.1728395061728395</v>
      </c>
      <c r="AE18" s="34">
        <v>0.25925925925925924</v>
      </c>
      <c r="AF18" s="34">
        <v>0.34567901234567899</v>
      </c>
      <c r="AG18" s="34">
        <v>0.53086419753086422</v>
      </c>
    </row>
    <row r="19" spans="1:33" x14ac:dyDescent="0.25">
      <c r="A19" s="12">
        <v>35</v>
      </c>
      <c r="B19" s="12">
        <v>30.276816608996544</v>
      </c>
      <c r="C19" s="12">
        <v>84</v>
      </c>
      <c r="D19" s="11">
        <v>4.3760000000000003</v>
      </c>
      <c r="E19" s="11">
        <v>16.437059999999999</v>
      </c>
      <c r="F19" s="19">
        <v>0</v>
      </c>
      <c r="G19" s="16">
        <v>0.90670720000000005</v>
      </c>
      <c r="H19" s="16">
        <v>39.2134</v>
      </c>
      <c r="I19" s="16">
        <v>9.0481850000000001</v>
      </c>
      <c r="J19" s="17">
        <v>733.79700000000003</v>
      </c>
      <c r="K19" s="28">
        <f t="shared" si="0"/>
        <v>3.5553480614894135</v>
      </c>
      <c r="L19" s="28">
        <f t="shared" si="0"/>
        <v>3.4103822912392281</v>
      </c>
      <c r="M19" s="28">
        <f t="shared" si="0"/>
        <v>4.4308167988433134</v>
      </c>
      <c r="N19" s="28">
        <f t="shared" si="0"/>
        <v>1.4761350651196801</v>
      </c>
      <c r="O19" s="28">
        <f t="shared" si="1"/>
        <v>2.7995385415188756</v>
      </c>
      <c r="P19" s="29">
        <f t="shared" si="2"/>
        <v>-0.60706356277867712</v>
      </c>
      <c r="Q19">
        <f t="shared" si="3"/>
        <v>0.54494872965117314</v>
      </c>
      <c r="R19" s="10">
        <f t="shared" si="4"/>
        <v>0.3527293295837815</v>
      </c>
      <c r="S19" s="11">
        <f t="shared" si="5"/>
        <v>-0.43499072510728737</v>
      </c>
      <c r="T19" s="12">
        <f t="shared" si="6"/>
        <v>1</v>
      </c>
      <c r="U19" s="12">
        <f t="shared" si="7"/>
        <v>-1</v>
      </c>
    </row>
    <row r="20" spans="1:33" x14ac:dyDescent="0.25">
      <c r="A20" s="12">
        <v>45</v>
      </c>
      <c r="B20" s="12">
        <v>37.035608194128308</v>
      </c>
      <c r="C20" s="12">
        <v>83</v>
      </c>
      <c r="D20" s="11">
        <v>6.76</v>
      </c>
      <c r="E20" s="11">
        <v>8.7044800000000002</v>
      </c>
      <c r="F20" s="19">
        <v>0</v>
      </c>
      <c r="G20" s="16">
        <v>1.3839973333333335</v>
      </c>
      <c r="H20" s="16">
        <v>39.980200000000004</v>
      </c>
      <c r="I20" s="16">
        <v>4.6171249999999997</v>
      </c>
      <c r="J20" s="17">
        <v>586.173</v>
      </c>
      <c r="K20" s="28">
        <f t="shared" si="0"/>
        <v>3.8066624897703196</v>
      </c>
      <c r="L20" s="28">
        <f t="shared" si="0"/>
        <v>3.611879833475093</v>
      </c>
      <c r="M20" s="28">
        <f t="shared" si="0"/>
        <v>4.4188406077965983</v>
      </c>
      <c r="N20" s="28">
        <f t="shared" si="0"/>
        <v>1.9110228900548727</v>
      </c>
      <c r="O20" s="28">
        <f t="shared" si="1"/>
        <v>2.1638378356518673</v>
      </c>
      <c r="P20" s="29">
        <f t="shared" si="2"/>
        <v>-3.2036205446802057</v>
      </c>
      <c r="Q20">
        <f t="shared" si="3"/>
        <v>4.0614889437957442E-2</v>
      </c>
      <c r="R20" s="10">
        <f t="shared" si="4"/>
        <v>3.9029702390568133E-2</v>
      </c>
      <c r="S20" s="11">
        <f t="shared" si="5"/>
        <v>-3.9811778284056097E-2</v>
      </c>
      <c r="T20" s="12">
        <f t="shared" si="6"/>
        <v>0</v>
      </c>
      <c r="U20" s="12">
        <f t="shared" si="7"/>
        <v>2</v>
      </c>
      <c r="W20" s="42" t="s">
        <v>73</v>
      </c>
      <c r="X20" s="37">
        <f t="shared" ref="X20:Y20" si="10">X15+X17</f>
        <v>0.60493827160493829</v>
      </c>
      <c r="Y20" s="37">
        <f t="shared" si="10"/>
        <v>0.69135802469135799</v>
      </c>
      <c r="Z20" s="37">
        <f>Z15+Z17</f>
        <v>0.70370370370370372</v>
      </c>
      <c r="AA20" s="37">
        <f t="shared" ref="AA20:AG20" si="11">AA15+AA17</f>
        <v>0.77777777777777768</v>
      </c>
      <c r="AB20" s="37">
        <f t="shared" si="11"/>
        <v>0.75308641975308643</v>
      </c>
      <c r="AC20" s="37">
        <f t="shared" si="11"/>
        <v>0.76543209876543206</v>
      </c>
      <c r="AD20" s="37">
        <f t="shared" si="11"/>
        <v>0.79012345679012341</v>
      </c>
      <c r="AE20" s="37">
        <f t="shared" si="11"/>
        <v>0.71604938271604934</v>
      </c>
      <c r="AF20" s="37">
        <f t="shared" si="11"/>
        <v>0.65432098765432101</v>
      </c>
      <c r="AG20" s="37">
        <f t="shared" si="11"/>
        <v>0.46913580246913578</v>
      </c>
    </row>
    <row r="21" spans="1:33" ht="30" x14ac:dyDescent="0.25">
      <c r="A21" s="12">
        <v>50</v>
      </c>
      <c r="B21" s="12">
        <v>38.578758535550321</v>
      </c>
      <c r="C21" s="12">
        <v>106</v>
      </c>
      <c r="D21" s="11">
        <v>6.7030000000000003</v>
      </c>
      <c r="E21" s="11">
        <v>11.78388</v>
      </c>
      <c r="F21" s="19">
        <v>0</v>
      </c>
      <c r="G21" s="16">
        <v>1.7526110666666666</v>
      </c>
      <c r="H21" s="16">
        <v>46.640099999999997</v>
      </c>
      <c r="I21" s="16">
        <v>4.6676450000000003</v>
      </c>
      <c r="J21" s="17">
        <v>887.16</v>
      </c>
      <c r="K21" s="28">
        <f t="shared" si="0"/>
        <v>3.912023005428146</v>
      </c>
      <c r="L21" s="28">
        <f t="shared" si="0"/>
        <v>3.6527018279953478</v>
      </c>
      <c r="M21" s="28">
        <f t="shared" si="0"/>
        <v>4.6634390941120669</v>
      </c>
      <c r="N21" s="28">
        <f t="shared" si="0"/>
        <v>1.9025551873758206</v>
      </c>
      <c r="O21" s="28">
        <f t="shared" si="1"/>
        <v>2.4667324958090902</v>
      </c>
      <c r="P21" s="29">
        <f t="shared" si="2"/>
        <v>-1.3903131743304531</v>
      </c>
      <c r="Q21">
        <f t="shared" si="3"/>
        <v>0.24899731285305673</v>
      </c>
      <c r="R21" s="10">
        <f t="shared" si="4"/>
        <v>0.19935776505737848</v>
      </c>
      <c r="S21" s="11">
        <f t="shared" si="5"/>
        <v>-0.22234107970242067</v>
      </c>
      <c r="T21" s="12">
        <f t="shared" si="6"/>
        <v>0</v>
      </c>
      <c r="U21" s="12">
        <f t="shared" si="7"/>
        <v>2</v>
      </c>
      <c r="W21" s="43" t="s">
        <v>74</v>
      </c>
      <c r="X21" s="37">
        <f t="shared" ref="X21:Y21" si="12">X16</f>
        <v>0.39506172839506171</v>
      </c>
      <c r="Y21" s="37">
        <f t="shared" si="12"/>
        <v>0.2839506172839506</v>
      </c>
      <c r="Z21" s="37">
        <f>Z16</f>
        <v>0.23456790123456789</v>
      </c>
      <c r="AA21" s="37">
        <f t="shared" ref="AA21:AG21" si="13">AA16</f>
        <v>0.13580246913580246</v>
      </c>
      <c r="AB21" s="37">
        <f t="shared" si="13"/>
        <v>9.8765432098765427E-2</v>
      </c>
      <c r="AC21" s="37">
        <f t="shared" si="13"/>
        <v>7.407407407407407E-2</v>
      </c>
      <c r="AD21" s="37">
        <f t="shared" si="13"/>
        <v>3.7037037037037035E-2</v>
      </c>
      <c r="AE21" s="37">
        <f t="shared" si="13"/>
        <v>2.4691358024691357E-2</v>
      </c>
      <c r="AF21" s="37">
        <f t="shared" si="13"/>
        <v>0</v>
      </c>
      <c r="AG21" s="37">
        <f t="shared" si="13"/>
        <v>0</v>
      </c>
    </row>
    <row r="22" spans="1:33" ht="30" x14ac:dyDescent="0.25">
      <c r="A22" s="12">
        <v>66</v>
      </c>
      <c r="B22" s="12">
        <v>31.446540880503143</v>
      </c>
      <c r="C22" s="12">
        <v>90</v>
      </c>
      <c r="D22" s="11">
        <v>9.2449999999999992</v>
      </c>
      <c r="E22" s="11">
        <v>23.381900000000002</v>
      </c>
      <c r="F22" s="19">
        <v>0</v>
      </c>
      <c r="G22" s="16">
        <v>2.0523899999999999</v>
      </c>
      <c r="H22" s="16">
        <v>45.962400000000002</v>
      </c>
      <c r="I22" s="16">
        <v>10.355259999999999</v>
      </c>
      <c r="J22" s="17">
        <v>1102.1099999999999</v>
      </c>
      <c r="K22" s="28">
        <f t="shared" si="0"/>
        <v>4.1896547420264252</v>
      </c>
      <c r="L22" s="28">
        <f t="shared" si="0"/>
        <v>3.4482889891960058</v>
      </c>
      <c r="M22" s="28">
        <f t="shared" si="0"/>
        <v>4.499809670330265</v>
      </c>
      <c r="N22" s="28">
        <f t="shared" si="0"/>
        <v>2.224082864839088</v>
      </c>
      <c r="O22" s="28">
        <f t="shared" si="1"/>
        <v>3.1519622187813665</v>
      </c>
      <c r="P22" s="29">
        <f t="shared" si="2"/>
        <v>-3.4657060433600506E-2</v>
      </c>
      <c r="Q22">
        <f t="shared" si="3"/>
        <v>0.96593661734806402</v>
      </c>
      <c r="R22" s="10">
        <f t="shared" si="4"/>
        <v>0.49133660201673096</v>
      </c>
      <c r="S22" s="11">
        <f t="shared" si="5"/>
        <v>-0.67596878180957942</v>
      </c>
      <c r="T22" s="12">
        <f t="shared" si="6"/>
        <v>1</v>
      </c>
      <c r="U22" s="12">
        <f t="shared" si="7"/>
        <v>-1</v>
      </c>
      <c r="W22" s="43" t="s">
        <v>75</v>
      </c>
      <c r="X22" s="37">
        <f t="shared" ref="X22:Y22" si="14">X18</f>
        <v>0</v>
      </c>
      <c r="Y22" s="37">
        <f t="shared" si="14"/>
        <v>2.4691358024691357E-2</v>
      </c>
      <c r="Z22" s="37">
        <f>Z18</f>
        <v>6.1728395061728392E-2</v>
      </c>
      <c r="AA22" s="37">
        <f t="shared" ref="AA22:AG22" si="15">AA18</f>
        <v>8.6419753086419748E-2</v>
      </c>
      <c r="AB22" s="37">
        <f t="shared" si="15"/>
        <v>0.14814814814814814</v>
      </c>
      <c r="AC22" s="37">
        <f t="shared" si="15"/>
        <v>0.16049382716049382</v>
      </c>
      <c r="AD22" s="37">
        <f t="shared" si="15"/>
        <v>0.1728395061728395</v>
      </c>
      <c r="AE22" s="37">
        <f t="shared" si="15"/>
        <v>0.25925925925925924</v>
      </c>
      <c r="AF22" s="37">
        <f t="shared" si="15"/>
        <v>0.34567901234567899</v>
      </c>
      <c r="AG22" s="37">
        <f t="shared" si="15"/>
        <v>0.53086419753086422</v>
      </c>
    </row>
    <row r="23" spans="1:33" x14ac:dyDescent="0.25">
      <c r="A23" s="12">
        <v>35</v>
      </c>
      <c r="B23" s="12">
        <v>35.250761095978206</v>
      </c>
      <c r="C23" s="12">
        <v>90</v>
      </c>
      <c r="D23" s="11">
        <v>6.8170000000000002</v>
      </c>
      <c r="E23" s="11">
        <v>22.037029999999998</v>
      </c>
      <c r="F23" s="19">
        <v>0</v>
      </c>
      <c r="G23" s="16">
        <v>1.5133740000000002</v>
      </c>
      <c r="H23" s="16">
        <v>50.609400000000001</v>
      </c>
      <c r="I23" s="16">
        <v>6.9668949999999992</v>
      </c>
      <c r="J23" s="17">
        <v>667.928</v>
      </c>
      <c r="K23" s="28">
        <f t="shared" si="0"/>
        <v>3.5553480614894135</v>
      </c>
      <c r="L23" s="28">
        <f t="shared" si="0"/>
        <v>3.5624871204004553</v>
      </c>
      <c r="M23" s="28">
        <f t="shared" si="0"/>
        <v>4.499809670330265</v>
      </c>
      <c r="N23" s="28">
        <f t="shared" si="0"/>
        <v>1.9194194923806482</v>
      </c>
      <c r="O23" s="28">
        <f t="shared" si="1"/>
        <v>3.0927242202135186</v>
      </c>
      <c r="P23" s="29">
        <f t="shared" si="2"/>
        <v>-0.36361932842137534</v>
      </c>
      <c r="Q23">
        <f t="shared" si="3"/>
        <v>0.69515577042601229</v>
      </c>
      <c r="R23" s="10">
        <f t="shared" si="4"/>
        <v>0.41008371180620856</v>
      </c>
      <c r="S23" s="11">
        <f t="shared" si="5"/>
        <v>-0.52777463656622081</v>
      </c>
      <c r="T23" s="12">
        <f t="shared" si="6"/>
        <v>1</v>
      </c>
      <c r="U23" s="12">
        <f t="shared" si="7"/>
        <v>-1</v>
      </c>
    </row>
    <row r="24" spans="1:33" x14ac:dyDescent="0.25">
      <c r="A24" s="12">
        <v>36</v>
      </c>
      <c r="B24" s="12">
        <v>34.174889999572812</v>
      </c>
      <c r="C24" s="12">
        <v>80</v>
      </c>
      <c r="D24" s="11">
        <v>6.59</v>
      </c>
      <c r="E24" s="11">
        <v>15.721869999999999</v>
      </c>
      <c r="F24" s="19">
        <v>0</v>
      </c>
      <c r="G24" s="16">
        <v>1.3004266666666668</v>
      </c>
      <c r="H24" s="16">
        <v>10.280899999999999</v>
      </c>
      <c r="I24" s="16">
        <v>5.0659150000000004</v>
      </c>
      <c r="J24" s="17">
        <v>581.31299999999999</v>
      </c>
      <c r="K24" s="28">
        <f t="shared" si="0"/>
        <v>3.5835189384561099</v>
      </c>
      <c r="L24" s="28">
        <f t="shared" si="0"/>
        <v>3.5314911638651934</v>
      </c>
      <c r="M24" s="28">
        <f t="shared" si="0"/>
        <v>4.3820266346738812</v>
      </c>
      <c r="N24" s="28">
        <f t="shared" si="0"/>
        <v>1.8855533485144158</v>
      </c>
      <c r="O24" s="28">
        <f t="shared" si="1"/>
        <v>2.7550527366692705</v>
      </c>
      <c r="P24" s="29">
        <f t="shared" si="2"/>
        <v>-1.6160449938921602</v>
      </c>
      <c r="Q24">
        <f t="shared" si="3"/>
        <v>0.19868293946270674</v>
      </c>
      <c r="R24" s="10">
        <f t="shared" si="4"/>
        <v>0.16575103634307473</v>
      </c>
      <c r="S24" s="11">
        <f t="shared" si="5"/>
        <v>-0.18122340359664521</v>
      </c>
      <c r="T24" s="12">
        <f t="shared" si="6"/>
        <v>0</v>
      </c>
      <c r="U24" s="12">
        <f t="shared" si="7"/>
        <v>2</v>
      </c>
    </row>
    <row r="25" spans="1:33" x14ac:dyDescent="0.25">
      <c r="A25" s="12">
        <v>66</v>
      </c>
      <c r="B25" s="12">
        <v>36.21227887617065</v>
      </c>
      <c r="C25" s="12">
        <v>101</v>
      </c>
      <c r="D25" s="11">
        <v>15.532999999999999</v>
      </c>
      <c r="E25" s="11">
        <v>22.320239999999998</v>
      </c>
      <c r="F25" s="19">
        <v>0</v>
      </c>
      <c r="G25" s="16">
        <v>3.8697880666666671</v>
      </c>
      <c r="H25" s="16">
        <v>74.70689999999999</v>
      </c>
      <c r="I25" s="16">
        <v>7.5395500000000002</v>
      </c>
      <c r="J25" s="17">
        <v>864.96799999999996</v>
      </c>
      <c r="K25" s="28">
        <f t="shared" si="0"/>
        <v>4.1896547420264252</v>
      </c>
      <c r="L25" s="28">
        <f t="shared" si="0"/>
        <v>3.5893982567922729</v>
      </c>
      <c r="M25" s="28">
        <f t="shared" si="0"/>
        <v>4.6151205168412597</v>
      </c>
      <c r="N25" s="28">
        <f t="shared" si="0"/>
        <v>2.74296679300577</v>
      </c>
      <c r="O25" s="28">
        <f t="shared" si="1"/>
        <v>3.1054938901434723</v>
      </c>
      <c r="P25" s="29">
        <f t="shared" si="2"/>
        <v>5.9809738693537895E-2</v>
      </c>
      <c r="Q25">
        <f t="shared" si="3"/>
        <v>1.0616345393544502</v>
      </c>
      <c r="R25" s="10">
        <f t="shared" si="4"/>
        <v>0.5149479789404745</v>
      </c>
      <c r="S25" s="11">
        <f t="shared" si="5"/>
        <v>-0.72349913388003995</v>
      </c>
      <c r="T25" s="12">
        <f t="shared" si="6"/>
        <v>1</v>
      </c>
      <c r="U25" s="12">
        <f t="shared" si="7"/>
        <v>-1</v>
      </c>
    </row>
    <row r="26" spans="1:33" x14ac:dyDescent="0.25">
      <c r="A26" s="12">
        <v>53</v>
      </c>
      <c r="B26" s="12">
        <v>36.79016620498615</v>
      </c>
      <c r="C26" s="12">
        <v>101</v>
      </c>
      <c r="D26" s="11">
        <v>10.175000000000001</v>
      </c>
      <c r="E26" s="11">
        <v>10.26309</v>
      </c>
      <c r="F26" s="19">
        <v>0</v>
      </c>
      <c r="G26" s="16">
        <v>2.534931666666667</v>
      </c>
      <c r="H26" s="16">
        <v>27.184100000000001</v>
      </c>
      <c r="I26" s="16">
        <v>20.03</v>
      </c>
      <c r="J26" s="17">
        <v>695.75400000000002</v>
      </c>
      <c r="K26" s="28">
        <f t="shared" si="0"/>
        <v>3.970291913552122</v>
      </c>
      <c r="L26" s="28">
        <f t="shared" si="0"/>
        <v>3.6052305867739465</v>
      </c>
      <c r="M26" s="28">
        <f t="shared" si="0"/>
        <v>4.6151205168412597</v>
      </c>
      <c r="N26" s="28">
        <f t="shared" si="0"/>
        <v>2.3199337313286588</v>
      </c>
      <c r="O26" s="28">
        <f t="shared" si="1"/>
        <v>2.3285539639908093</v>
      </c>
      <c r="P26" s="29">
        <f t="shared" si="2"/>
        <v>-1.4318669005259395</v>
      </c>
      <c r="Q26">
        <f t="shared" si="3"/>
        <v>0.23886257306535266</v>
      </c>
      <c r="R26" s="10">
        <f t="shared" si="4"/>
        <v>0.19280796616070842</v>
      </c>
      <c r="S26" s="11">
        <f t="shared" si="5"/>
        <v>-0.21419367887239246</v>
      </c>
      <c r="T26" s="12">
        <f t="shared" si="6"/>
        <v>0</v>
      </c>
      <c r="U26" s="12">
        <f t="shared" si="7"/>
        <v>2</v>
      </c>
    </row>
    <row r="27" spans="1:33" x14ac:dyDescent="0.25">
      <c r="A27" s="12">
        <v>43</v>
      </c>
      <c r="B27" s="12">
        <v>34.42217361683818</v>
      </c>
      <c r="C27" s="12">
        <v>89</v>
      </c>
      <c r="D27" s="11">
        <v>23.193999999999999</v>
      </c>
      <c r="E27" s="11">
        <v>6.710259999999999</v>
      </c>
      <c r="F27" s="19">
        <v>0</v>
      </c>
      <c r="G27" s="16">
        <v>5.0918561333333328</v>
      </c>
      <c r="H27" s="16">
        <v>31.212799999999998</v>
      </c>
      <c r="I27" s="16">
        <v>8.3009550000000001</v>
      </c>
      <c r="J27" s="17">
        <v>960.24599999999998</v>
      </c>
      <c r="K27" s="28">
        <f t="shared" si="0"/>
        <v>3.7612001156935624</v>
      </c>
      <c r="L27" s="28">
        <f t="shared" si="0"/>
        <v>3.5387009386105088</v>
      </c>
      <c r="M27" s="28">
        <f t="shared" si="0"/>
        <v>4.4886363697321396</v>
      </c>
      <c r="N27" s="28">
        <f t="shared" si="0"/>
        <v>3.1438936245345115</v>
      </c>
      <c r="O27" s="28">
        <f t="shared" si="1"/>
        <v>1.9036376983700094</v>
      </c>
      <c r="P27" s="29">
        <f t="shared" si="2"/>
        <v>-1.7927484225975672</v>
      </c>
      <c r="Q27">
        <f t="shared" si="3"/>
        <v>0.16650192258061786</v>
      </c>
      <c r="R27" s="10">
        <f t="shared" si="4"/>
        <v>0.14273608929188092</v>
      </c>
      <c r="S27" s="11">
        <f t="shared" si="5"/>
        <v>-0.15400946063968499</v>
      </c>
      <c r="T27" s="12">
        <f t="shared" si="6"/>
        <v>0</v>
      </c>
      <c r="U27" s="12">
        <f t="shared" si="7"/>
        <v>2</v>
      </c>
    </row>
    <row r="28" spans="1:33" x14ac:dyDescent="0.25">
      <c r="A28" s="12">
        <v>67</v>
      </c>
      <c r="B28" s="12">
        <v>29.606767261088244</v>
      </c>
      <c r="C28" s="12">
        <v>79</v>
      </c>
      <c r="D28" s="11">
        <v>5.819</v>
      </c>
      <c r="E28" s="11">
        <v>4.2074999999999996</v>
      </c>
      <c r="F28" s="19">
        <v>0</v>
      </c>
      <c r="G28" s="16">
        <v>1.1339291333333334</v>
      </c>
      <c r="H28" s="16">
        <v>21.903299999999998</v>
      </c>
      <c r="I28" s="16">
        <v>2.19428</v>
      </c>
      <c r="J28" s="17">
        <v>585.30700000000002</v>
      </c>
      <c r="K28" s="28">
        <f t="shared" si="0"/>
        <v>4.2046926193909657</v>
      </c>
      <c r="L28" s="28">
        <f t="shared" si="0"/>
        <v>3.388002958885016</v>
      </c>
      <c r="M28" s="28">
        <f t="shared" si="0"/>
        <v>4.3694478524670215</v>
      </c>
      <c r="N28" s="28">
        <f t="shared" si="0"/>
        <v>1.7611284256745328</v>
      </c>
      <c r="O28" s="28">
        <f t="shared" si="1"/>
        <v>1.436868647082824</v>
      </c>
      <c r="P28" s="29">
        <f t="shared" si="2"/>
        <v>-3.8622956575743412</v>
      </c>
      <c r="Q28">
        <f t="shared" si="3"/>
        <v>2.1019690082542709E-2</v>
      </c>
      <c r="R28" s="10">
        <f t="shared" si="4"/>
        <v>2.058695859317209E-2</v>
      </c>
      <c r="S28" s="11">
        <f t="shared" si="5"/>
        <v>-2.0801824092109844E-2</v>
      </c>
      <c r="T28" s="12">
        <f t="shared" si="6"/>
        <v>0</v>
      </c>
      <c r="U28" s="12">
        <f t="shared" si="7"/>
        <v>2</v>
      </c>
    </row>
    <row r="29" spans="1:33" x14ac:dyDescent="0.25">
      <c r="A29" s="12">
        <v>69</v>
      </c>
      <c r="B29" s="12">
        <v>35.092701529473814</v>
      </c>
      <c r="C29" s="12">
        <v>101</v>
      </c>
      <c r="D29" s="11">
        <v>5.6459999999999999</v>
      </c>
      <c r="E29" s="11">
        <v>82.1</v>
      </c>
      <c r="F29" s="19">
        <v>0</v>
      </c>
      <c r="G29" s="16">
        <v>1.4066068</v>
      </c>
      <c r="H29" s="16">
        <v>83.482100000000003</v>
      </c>
      <c r="I29" s="16">
        <v>6.7969850000000003</v>
      </c>
      <c r="J29" s="17">
        <v>263.49900000000002</v>
      </c>
      <c r="K29" s="28">
        <f t="shared" si="0"/>
        <v>4.2341065045972597</v>
      </c>
      <c r="L29" s="28">
        <f t="shared" si="0"/>
        <v>3.5579931752174003</v>
      </c>
      <c r="M29" s="28">
        <f t="shared" si="0"/>
        <v>4.6151205168412597</v>
      </c>
      <c r="N29" s="28">
        <f t="shared" si="0"/>
        <v>1.7309473298312976</v>
      </c>
      <c r="O29" s="28">
        <f t="shared" si="1"/>
        <v>4.4079380164583828</v>
      </c>
      <c r="P29" s="29">
        <f t="shared" si="2"/>
        <v>1.8307133138323</v>
      </c>
      <c r="Q29">
        <f t="shared" si="3"/>
        <v>6.2383349624369746</v>
      </c>
      <c r="R29" s="10">
        <f t="shared" si="4"/>
        <v>0.86184668087488947</v>
      </c>
      <c r="S29" s="11">
        <f t="shared" si="5"/>
        <v>-1.9793912023847757</v>
      </c>
      <c r="T29" s="12">
        <f t="shared" si="6"/>
        <v>1</v>
      </c>
      <c r="U29" s="12">
        <f t="shared" si="7"/>
        <v>-1</v>
      </c>
    </row>
    <row r="30" spans="1:33" x14ac:dyDescent="0.25">
      <c r="A30" s="12">
        <v>60</v>
      </c>
      <c r="B30" s="12">
        <v>26.34929207978087</v>
      </c>
      <c r="C30" s="12">
        <v>103</v>
      </c>
      <c r="D30" s="11">
        <v>5.1379999999999999</v>
      </c>
      <c r="E30" s="11">
        <v>20.253499999999999</v>
      </c>
      <c r="F30" s="19">
        <v>0</v>
      </c>
      <c r="G30" s="16">
        <v>1.3053945333333332</v>
      </c>
      <c r="H30" s="16">
        <v>24.299799999999998</v>
      </c>
      <c r="I30" s="16">
        <v>2.19428</v>
      </c>
      <c r="J30" s="17">
        <v>378.99599999999998</v>
      </c>
      <c r="K30" s="28">
        <f t="shared" si="0"/>
        <v>4.0943445622221004</v>
      </c>
      <c r="L30" s="28">
        <f t="shared" si="0"/>
        <v>3.2714414085840011</v>
      </c>
      <c r="M30" s="28">
        <f t="shared" si="0"/>
        <v>4.6347289882296359</v>
      </c>
      <c r="N30" s="28">
        <f t="shared" si="0"/>
        <v>1.6366638986876918</v>
      </c>
      <c r="O30" s="28">
        <f t="shared" si="1"/>
        <v>3.0083276181236944</v>
      </c>
      <c r="P30" s="29">
        <f t="shared" si="2"/>
        <v>1.5860759370552753</v>
      </c>
      <c r="Q30">
        <f t="shared" si="3"/>
        <v>4.8845440141563001</v>
      </c>
      <c r="R30" s="10">
        <f t="shared" si="4"/>
        <v>0.8300632984315649</v>
      </c>
      <c r="S30" s="11">
        <f t="shared" si="5"/>
        <v>-1.7723292549840961</v>
      </c>
      <c r="T30" s="12">
        <f t="shared" si="6"/>
        <v>1</v>
      </c>
      <c r="U30" s="12">
        <f t="shared" si="7"/>
        <v>-1</v>
      </c>
    </row>
    <row r="31" spans="1:33" x14ac:dyDescent="0.25">
      <c r="A31" s="12">
        <v>77</v>
      </c>
      <c r="B31" s="12">
        <v>35.587929240374606</v>
      </c>
      <c r="C31" s="12">
        <v>76</v>
      </c>
      <c r="D31" s="11">
        <v>3.8809999999999998</v>
      </c>
      <c r="E31" s="11">
        <v>17.261500000000002</v>
      </c>
      <c r="F31" s="19">
        <v>0</v>
      </c>
      <c r="G31" s="16">
        <v>0.7275581333333333</v>
      </c>
      <c r="H31" s="16">
        <v>21.786300000000001</v>
      </c>
      <c r="I31" s="16">
        <v>8.1255499999999987</v>
      </c>
      <c r="J31" s="17">
        <v>618.27200000000005</v>
      </c>
      <c r="K31" s="28">
        <f t="shared" si="0"/>
        <v>4.3438054218536841</v>
      </c>
      <c r="L31" s="28">
        <f t="shared" si="0"/>
        <v>3.572006514080404</v>
      </c>
      <c r="M31" s="28">
        <f t="shared" si="0"/>
        <v>4.3307333402863311</v>
      </c>
      <c r="N31" s="28">
        <f t="shared" si="0"/>
        <v>1.3560928523867692</v>
      </c>
      <c r="O31" s="28">
        <f t="shared" si="1"/>
        <v>2.8484785880205292</v>
      </c>
      <c r="P31" s="29">
        <f t="shared" si="2"/>
        <v>-3.3572857418281545</v>
      </c>
      <c r="Q31">
        <f t="shared" si="3"/>
        <v>3.4829667471777973E-2</v>
      </c>
      <c r="R31" s="10">
        <f t="shared" si="4"/>
        <v>3.3657391710532739E-2</v>
      </c>
      <c r="S31" s="11">
        <f t="shared" si="5"/>
        <v>-3.423684068275825E-2</v>
      </c>
      <c r="T31" s="12">
        <f t="shared" si="6"/>
        <v>0</v>
      </c>
      <c r="U31" s="12">
        <f t="shared" si="7"/>
        <v>2</v>
      </c>
    </row>
    <row r="32" spans="1:33" x14ac:dyDescent="0.25">
      <c r="A32" s="12">
        <v>76</v>
      </c>
      <c r="B32" s="12">
        <v>27.2</v>
      </c>
      <c r="C32" s="12">
        <v>94</v>
      </c>
      <c r="D32" s="11">
        <v>14.07</v>
      </c>
      <c r="E32" s="11">
        <v>8.4156000000000013</v>
      </c>
      <c r="F32" s="19">
        <v>0</v>
      </c>
      <c r="G32" s="16">
        <v>3.2623639999999998</v>
      </c>
      <c r="H32" s="16">
        <v>35.890999999999998</v>
      </c>
      <c r="I32" s="16">
        <v>9.3466300000000011</v>
      </c>
      <c r="J32" s="17">
        <v>377.22699999999998</v>
      </c>
      <c r="K32" s="28">
        <f t="shared" si="0"/>
        <v>4.3307333402863311</v>
      </c>
      <c r="L32" s="28">
        <f t="shared" si="0"/>
        <v>3.3032169733019514</v>
      </c>
      <c r="M32" s="28">
        <f t="shared" si="0"/>
        <v>4.5432947822700038</v>
      </c>
      <c r="N32" s="28">
        <f t="shared" si="0"/>
        <v>2.6440448711262978</v>
      </c>
      <c r="O32" s="28">
        <f t="shared" si="1"/>
        <v>2.130087126348728</v>
      </c>
      <c r="P32" s="29">
        <f t="shared" si="2"/>
        <v>-0.41800125834308233</v>
      </c>
      <c r="Q32">
        <f t="shared" si="3"/>
        <v>0.65836139997979259</v>
      </c>
      <c r="R32" s="10">
        <f t="shared" si="4"/>
        <v>0.3969951302459252</v>
      </c>
      <c r="S32" s="11">
        <f t="shared" si="5"/>
        <v>-0.50583000641015696</v>
      </c>
      <c r="T32" s="12">
        <f t="shared" si="6"/>
        <v>1</v>
      </c>
      <c r="U32" s="12">
        <f t="shared" si="7"/>
        <v>-1</v>
      </c>
    </row>
    <row r="33" spans="1:21" x14ac:dyDescent="0.25">
      <c r="A33" s="12">
        <v>71</v>
      </c>
      <c r="B33" s="12">
        <v>30.3</v>
      </c>
      <c r="C33" s="12">
        <v>102</v>
      </c>
      <c r="D33" s="11">
        <v>8.34</v>
      </c>
      <c r="E33" s="11">
        <v>4.2988999999999997</v>
      </c>
      <c r="F33" s="19">
        <v>0</v>
      </c>
      <c r="G33" s="16">
        <v>2.098344</v>
      </c>
      <c r="H33" s="16">
        <v>56.502000000000002</v>
      </c>
      <c r="I33" s="16">
        <v>8.1300000000000008</v>
      </c>
      <c r="J33" s="17">
        <v>200.976</v>
      </c>
      <c r="K33" s="28">
        <f t="shared" si="0"/>
        <v>4.2626798770413155</v>
      </c>
      <c r="L33" s="28">
        <f t="shared" si="0"/>
        <v>3.4111477125153233</v>
      </c>
      <c r="M33" s="28">
        <f t="shared" si="0"/>
        <v>4.6249728132842707</v>
      </c>
      <c r="N33" s="28">
        <f t="shared" si="0"/>
        <v>2.1210632163706555</v>
      </c>
      <c r="O33" s="28">
        <f t="shared" si="1"/>
        <v>1.4583591760200576</v>
      </c>
      <c r="P33" s="29">
        <f t="shared" si="2"/>
        <v>-2.0417921632539269</v>
      </c>
      <c r="Q33">
        <f t="shared" si="3"/>
        <v>0.12979588689244656</v>
      </c>
      <c r="R33" s="10">
        <f t="shared" si="4"/>
        <v>0.11488436840521334</v>
      </c>
      <c r="S33" s="11">
        <f t="shared" si="5"/>
        <v>-0.12203698533986157</v>
      </c>
      <c r="T33" s="12">
        <f t="shared" si="6"/>
        <v>0</v>
      </c>
      <c r="U33" s="12">
        <f t="shared" si="7"/>
        <v>2</v>
      </c>
    </row>
    <row r="34" spans="1:21" x14ac:dyDescent="0.25">
      <c r="A34" s="12">
        <v>66</v>
      </c>
      <c r="B34" s="12">
        <v>27.7</v>
      </c>
      <c r="C34" s="12">
        <v>90</v>
      </c>
      <c r="D34" s="11">
        <v>6.0419999999999998</v>
      </c>
      <c r="E34" s="11">
        <v>6.7052000000000014</v>
      </c>
      <c r="F34" s="19">
        <v>0</v>
      </c>
      <c r="G34" s="16">
        <v>1.341324</v>
      </c>
      <c r="H34" s="16">
        <v>24.846</v>
      </c>
      <c r="I34" s="16">
        <v>7.6520550000000007</v>
      </c>
      <c r="J34" s="17">
        <v>225.88</v>
      </c>
      <c r="K34" s="28">
        <f t="shared" si="0"/>
        <v>4.1896547420264252</v>
      </c>
      <c r="L34" s="28">
        <f t="shared" si="0"/>
        <v>3.3214324131932926</v>
      </c>
      <c r="M34" s="28">
        <f t="shared" si="0"/>
        <v>4.499809670330265</v>
      </c>
      <c r="N34" s="28">
        <f t="shared" si="0"/>
        <v>1.7987350829644801</v>
      </c>
      <c r="O34" s="28">
        <f t="shared" si="1"/>
        <v>1.902883344774986</v>
      </c>
      <c r="P34" s="29">
        <f t="shared" si="2"/>
        <v>-1.6396186549709419</v>
      </c>
      <c r="Q34">
        <f t="shared" si="3"/>
        <v>0.19405402972222896</v>
      </c>
      <c r="R34" s="10">
        <f t="shared" si="4"/>
        <v>0.16251695894144041</v>
      </c>
      <c r="S34" s="11">
        <f t="shared" si="5"/>
        <v>-0.17735426497025594</v>
      </c>
      <c r="T34" s="12">
        <f t="shared" si="6"/>
        <v>0</v>
      </c>
      <c r="U34" s="12">
        <f t="shared" si="7"/>
        <v>2</v>
      </c>
    </row>
    <row r="35" spans="1:21" x14ac:dyDescent="0.25">
      <c r="A35" s="12">
        <v>75</v>
      </c>
      <c r="B35" s="12">
        <v>25.7</v>
      </c>
      <c r="C35" s="12">
        <v>94</v>
      </c>
      <c r="D35" s="11">
        <v>8.0790000000000006</v>
      </c>
      <c r="E35" s="11">
        <v>4.4968500000000002</v>
      </c>
      <c r="F35" s="19">
        <v>0</v>
      </c>
      <c r="G35" s="16">
        <v>1.8732507999999999</v>
      </c>
      <c r="H35" s="16">
        <v>65.926000000000002</v>
      </c>
      <c r="I35" s="16">
        <v>3.7412200000000002</v>
      </c>
      <c r="J35" s="17">
        <v>206.80199999999999</v>
      </c>
      <c r="K35" s="28">
        <f t="shared" si="0"/>
        <v>4.3174881135363101</v>
      </c>
      <c r="L35" s="28">
        <f t="shared" si="0"/>
        <v>3.2464909919011742</v>
      </c>
      <c r="M35" s="28">
        <f t="shared" si="0"/>
        <v>4.5432947822700038</v>
      </c>
      <c r="N35" s="28">
        <f t="shared" si="0"/>
        <v>2.0892681024975714</v>
      </c>
      <c r="O35" s="28">
        <f t="shared" si="1"/>
        <v>1.5033771516618808</v>
      </c>
      <c r="P35" s="29">
        <f t="shared" si="2"/>
        <v>-1.4835701118054825</v>
      </c>
      <c r="Q35">
        <f t="shared" si="3"/>
        <v>0.22682644536094221</v>
      </c>
      <c r="R35" s="10">
        <f t="shared" si="4"/>
        <v>0.18488878049430049</v>
      </c>
      <c r="S35" s="11">
        <f t="shared" si="5"/>
        <v>-0.20443070940069921</v>
      </c>
      <c r="T35" s="12">
        <f t="shared" si="6"/>
        <v>0</v>
      </c>
      <c r="U35" s="12">
        <f t="shared" si="7"/>
        <v>2</v>
      </c>
    </row>
    <row r="36" spans="1:21" x14ac:dyDescent="0.25">
      <c r="A36" s="12">
        <v>69</v>
      </c>
      <c r="B36" s="12">
        <v>29.4</v>
      </c>
      <c r="C36" s="12">
        <v>89</v>
      </c>
      <c r="D36" s="11">
        <v>10.704000000000001</v>
      </c>
      <c r="E36" s="11">
        <v>4.53</v>
      </c>
      <c r="F36" s="19">
        <v>0</v>
      </c>
      <c r="G36" s="16">
        <v>2.3498847999999999</v>
      </c>
      <c r="H36" s="16">
        <v>45.271999999999998</v>
      </c>
      <c r="I36" s="16">
        <v>8.2863000000000007</v>
      </c>
      <c r="J36" s="17">
        <v>215.76900000000001</v>
      </c>
      <c r="K36" s="28">
        <f t="shared" si="0"/>
        <v>4.2341065045972597</v>
      </c>
      <c r="L36" s="28">
        <f t="shared" si="0"/>
        <v>3.380994674344636</v>
      </c>
      <c r="M36" s="28">
        <f t="shared" si="0"/>
        <v>4.4886363697321396</v>
      </c>
      <c r="N36" s="28">
        <f t="shared" si="0"/>
        <v>2.3706175033858727</v>
      </c>
      <c r="O36" s="28">
        <f t="shared" si="1"/>
        <v>1.5107219394949427</v>
      </c>
      <c r="P36" s="29">
        <f t="shared" si="2"/>
        <v>-2.4856852939507075</v>
      </c>
      <c r="Q36">
        <f t="shared" si="3"/>
        <v>8.3268471575166161E-2</v>
      </c>
      <c r="R36" s="10">
        <f t="shared" si="4"/>
        <v>7.6867806790394802E-2</v>
      </c>
      <c r="S36" s="11">
        <f t="shared" si="5"/>
        <v>-7.9982833488958932E-2</v>
      </c>
      <c r="T36" s="12">
        <f t="shared" si="6"/>
        <v>0</v>
      </c>
      <c r="U36" s="12">
        <f t="shared" si="7"/>
        <v>2</v>
      </c>
    </row>
    <row r="37" spans="1:21" x14ac:dyDescent="0.25">
      <c r="A37" s="12">
        <v>85</v>
      </c>
      <c r="B37" s="12">
        <v>26.6</v>
      </c>
      <c r="C37" s="12">
        <v>96</v>
      </c>
      <c r="D37" s="11">
        <v>4.4619999999999997</v>
      </c>
      <c r="E37" s="11">
        <v>9.6135000000000019</v>
      </c>
      <c r="F37" s="19">
        <v>0</v>
      </c>
      <c r="G37" s="16">
        <v>1.0566016</v>
      </c>
      <c r="H37" s="16">
        <v>7.85</v>
      </c>
      <c r="I37" s="16">
        <v>7.9317000000000002</v>
      </c>
      <c r="J37" s="17">
        <v>232.006</v>
      </c>
      <c r="K37" s="28">
        <f t="shared" si="0"/>
        <v>4.4426512564903167</v>
      </c>
      <c r="L37" s="28">
        <f t="shared" si="0"/>
        <v>3.2809112157876537</v>
      </c>
      <c r="M37" s="28">
        <f t="shared" si="0"/>
        <v>4.5643481914678361</v>
      </c>
      <c r="N37" s="28">
        <f t="shared" si="0"/>
        <v>1.4955970960103406</v>
      </c>
      <c r="O37" s="28">
        <f t="shared" si="1"/>
        <v>2.2631683606302544</v>
      </c>
      <c r="P37" s="29">
        <f t="shared" si="2"/>
        <v>-0.78920144823472782</v>
      </c>
      <c r="Q37">
        <f t="shared" si="3"/>
        <v>0.45420735858830535</v>
      </c>
      <c r="R37" s="10">
        <f t="shared" si="4"/>
        <v>0.31234015967931444</v>
      </c>
      <c r="S37" s="11">
        <f t="shared" si="5"/>
        <v>-0.37446098145228141</v>
      </c>
      <c r="T37" s="12">
        <f t="shared" si="6"/>
        <v>1</v>
      </c>
      <c r="U37" s="12">
        <f t="shared" si="7"/>
        <v>-1</v>
      </c>
    </row>
    <row r="38" spans="1:21" x14ac:dyDescent="0.25">
      <c r="A38" s="12">
        <v>76</v>
      </c>
      <c r="B38" s="12">
        <v>27.1</v>
      </c>
      <c r="C38" s="12">
        <v>110</v>
      </c>
      <c r="D38" s="11">
        <v>26.210999999999999</v>
      </c>
      <c r="E38" s="11">
        <v>8.4939499999999999</v>
      </c>
      <c r="F38" s="19">
        <v>0</v>
      </c>
      <c r="G38" s="16">
        <v>7.1119180000000002</v>
      </c>
      <c r="H38" s="16">
        <v>21.777999999999999</v>
      </c>
      <c r="I38" s="16">
        <v>4.9356349999999996</v>
      </c>
      <c r="J38" s="17">
        <v>45.843000000000004</v>
      </c>
      <c r="K38" s="28">
        <f t="shared" si="0"/>
        <v>4.3307333402863311</v>
      </c>
      <c r="L38" s="28">
        <f t="shared" si="0"/>
        <v>3.2995337278856551</v>
      </c>
      <c r="M38" s="28">
        <f t="shared" si="0"/>
        <v>4.7004803657924166</v>
      </c>
      <c r="N38" s="28">
        <f t="shared" si="0"/>
        <v>3.266179169984067</v>
      </c>
      <c r="O38" s="28">
        <f t="shared" si="1"/>
        <v>2.1393541453656306</v>
      </c>
      <c r="P38" s="29">
        <f t="shared" si="2"/>
        <v>1.1296085392644581</v>
      </c>
      <c r="Q38">
        <f t="shared" si="3"/>
        <v>3.0944449093147748</v>
      </c>
      <c r="R38" s="10">
        <f t="shared" si="4"/>
        <v>0.75576664916774883</v>
      </c>
      <c r="S38" s="11">
        <f t="shared" si="5"/>
        <v>-1.409631154835971</v>
      </c>
      <c r="T38" s="12">
        <f t="shared" si="6"/>
        <v>1</v>
      </c>
      <c r="U38" s="12">
        <f t="shared" si="7"/>
        <v>-1</v>
      </c>
    </row>
    <row r="39" spans="1:21" x14ac:dyDescent="0.25">
      <c r="A39" s="12">
        <v>77</v>
      </c>
      <c r="B39" s="12">
        <v>25.9</v>
      </c>
      <c r="C39" s="12">
        <v>85</v>
      </c>
      <c r="D39" s="11">
        <v>4.58</v>
      </c>
      <c r="E39" s="11">
        <v>11.774000000000001</v>
      </c>
      <c r="F39" s="19">
        <v>0</v>
      </c>
      <c r="G39" s="16">
        <v>0.96027333333333342</v>
      </c>
      <c r="H39" s="16">
        <v>13.74</v>
      </c>
      <c r="I39" s="16">
        <v>9.7532600000000009</v>
      </c>
      <c r="J39" s="17">
        <v>488.82900000000001</v>
      </c>
      <c r="K39" s="28">
        <f t="shared" si="0"/>
        <v>4.3438054218536841</v>
      </c>
      <c r="L39" s="28">
        <f t="shared" si="0"/>
        <v>3.2542429687054919</v>
      </c>
      <c r="M39" s="28">
        <f t="shared" si="0"/>
        <v>4.4426512564903167</v>
      </c>
      <c r="N39" s="28">
        <f t="shared" si="0"/>
        <v>1.5216989981260935</v>
      </c>
      <c r="O39" s="28">
        <f t="shared" si="1"/>
        <v>2.4658937106060699</v>
      </c>
      <c r="P39" s="29">
        <f t="shared" si="2"/>
        <v>-0.95662701191944954</v>
      </c>
      <c r="Q39">
        <f t="shared" si="3"/>
        <v>0.38418655966208132</v>
      </c>
      <c r="R39" s="10">
        <f t="shared" si="4"/>
        <v>0.27755403126864059</v>
      </c>
      <c r="S39" s="11">
        <f t="shared" si="5"/>
        <v>-0.32511264555481928</v>
      </c>
      <c r="T39" s="12">
        <f t="shared" si="6"/>
        <v>1</v>
      </c>
      <c r="U39" s="12">
        <f t="shared" si="7"/>
        <v>-1</v>
      </c>
    </row>
    <row r="40" spans="1:21" x14ac:dyDescent="0.25">
      <c r="A40" s="12">
        <v>45</v>
      </c>
      <c r="B40" s="12">
        <v>21.30394857667585</v>
      </c>
      <c r="C40" s="12">
        <v>102</v>
      </c>
      <c r="D40" s="11">
        <v>13.852</v>
      </c>
      <c r="E40" s="11">
        <v>23.034079999999999</v>
      </c>
      <c r="F40" s="19">
        <v>1</v>
      </c>
      <c r="G40" s="16">
        <v>3.4851632000000001</v>
      </c>
      <c r="H40" s="16">
        <v>7.6476000000000006</v>
      </c>
      <c r="I40" s="16">
        <v>21.056625</v>
      </c>
      <c r="J40" s="17">
        <v>552.44399999999996</v>
      </c>
      <c r="K40" s="28">
        <f t="shared" si="0"/>
        <v>3.8066624897703196</v>
      </c>
      <c r="L40" s="28">
        <f t="shared" si="0"/>
        <v>3.0588924347214408</v>
      </c>
      <c r="M40" s="28">
        <f t="shared" si="0"/>
        <v>4.6249728132842707</v>
      </c>
      <c r="N40" s="28">
        <f t="shared" si="0"/>
        <v>2.6284296265401754</v>
      </c>
      <c r="O40" s="28">
        <f t="shared" si="1"/>
        <v>3.1369748583673664</v>
      </c>
      <c r="P40" s="29">
        <f t="shared" si="2"/>
        <v>4.2173753408964387</v>
      </c>
      <c r="Q40">
        <f t="shared" si="3"/>
        <v>67.855153716387576</v>
      </c>
      <c r="R40" s="10">
        <f t="shared" si="4"/>
        <v>0.98547675887677233</v>
      </c>
      <c r="S40" s="11">
        <f t="shared" si="5"/>
        <v>-1.4629735745303902E-2</v>
      </c>
      <c r="T40" s="12">
        <f t="shared" si="6"/>
        <v>1</v>
      </c>
      <c r="U40" s="12">
        <f t="shared" si="7"/>
        <v>1</v>
      </c>
    </row>
    <row r="41" spans="1:21" x14ac:dyDescent="0.25">
      <c r="A41" s="12">
        <v>45</v>
      </c>
      <c r="B41" s="12">
        <v>20.82999519307803</v>
      </c>
      <c r="C41" s="12">
        <v>74</v>
      </c>
      <c r="D41" s="11">
        <v>4.5599999999999996</v>
      </c>
      <c r="E41" s="11">
        <v>28.032299999999999</v>
      </c>
      <c r="F41" s="19">
        <v>1</v>
      </c>
      <c r="G41" s="16">
        <v>0.83235200000000009</v>
      </c>
      <c r="H41" s="16">
        <v>7.7528999999999995</v>
      </c>
      <c r="I41" s="16">
        <v>8.2374050000000008</v>
      </c>
      <c r="J41" s="17">
        <v>382.95499999999998</v>
      </c>
      <c r="K41" s="28">
        <f t="shared" si="0"/>
        <v>3.8066624897703196</v>
      </c>
      <c r="L41" s="28">
        <f t="shared" si="0"/>
        <v>3.0363940245036765</v>
      </c>
      <c r="M41" s="28">
        <f t="shared" si="0"/>
        <v>4.3040650932041702</v>
      </c>
      <c r="N41" s="28">
        <f t="shared" si="0"/>
        <v>1.5173226235262947</v>
      </c>
      <c r="O41" s="28">
        <f t="shared" si="1"/>
        <v>3.3333574167515088</v>
      </c>
      <c r="P41" s="29">
        <f t="shared" si="2"/>
        <v>1.7487415710849756</v>
      </c>
      <c r="Q41">
        <f t="shared" si="3"/>
        <v>5.74736547231206</v>
      </c>
      <c r="R41" s="10">
        <f t="shared" si="4"/>
        <v>0.85179400699376395</v>
      </c>
      <c r="S41" s="11">
        <f t="shared" si="5"/>
        <v>-0.16041055721422448</v>
      </c>
      <c r="T41" s="12">
        <f t="shared" si="6"/>
        <v>1</v>
      </c>
      <c r="U41" s="12">
        <f t="shared" si="7"/>
        <v>1</v>
      </c>
    </row>
    <row r="42" spans="1:21" x14ac:dyDescent="0.25">
      <c r="A42" s="12">
        <v>49</v>
      </c>
      <c r="B42" s="12">
        <v>20.956607495069033</v>
      </c>
      <c r="C42" s="12">
        <v>94</v>
      </c>
      <c r="D42" s="11">
        <v>12.305</v>
      </c>
      <c r="E42" s="11">
        <v>23.117699999999999</v>
      </c>
      <c r="F42" s="19">
        <v>1</v>
      </c>
      <c r="G42" s="16">
        <v>2.8531193333333329</v>
      </c>
      <c r="H42" s="16">
        <v>11.240600000000001</v>
      </c>
      <c r="I42" s="16">
        <v>8.4121749999999995</v>
      </c>
      <c r="J42" s="17">
        <v>573.63</v>
      </c>
      <c r="K42" s="28">
        <f t="shared" si="0"/>
        <v>3.8918202981106265</v>
      </c>
      <c r="L42" s="28">
        <f t="shared" si="0"/>
        <v>3.0424539902014343</v>
      </c>
      <c r="M42" s="28">
        <f t="shared" si="0"/>
        <v>4.5432947822700038</v>
      </c>
      <c r="N42" s="28">
        <f t="shared" si="0"/>
        <v>2.5100056838430191</v>
      </c>
      <c r="O42" s="28">
        <f t="shared" si="1"/>
        <v>3.1405985578867588</v>
      </c>
      <c r="P42" s="29">
        <f t="shared" si="2"/>
        <v>3.5888068602628937</v>
      </c>
      <c r="Q42">
        <f t="shared" si="3"/>
        <v>36.190869391493834</v>
      </c>
      <c r="R42" s="10">
        <f t="shared" si="4"/>
        <v>0.97311167992677483</v>
      </c>
      <c r="S42" s="11">
        <f t="shared" si="5"/>
        <v>-2.7256424424074055E-2</v>
      </c>
      <c r="T42" s="12">
        <f t="shared" si="6"/>
        <v>1</v>
      </c>
      <c r="U42" s="12">
        <f t="shared" si="7"/>
        <v>1</v>
      </c>
    </row>
    <row r="43" spans="1:21" x14ac:dyDescent="0.25">
      <c r="A43" s="12">
        <v>34</v>
      </c>
      <c r="B43" s="12">
        <v>24.242424242424246</v>
      </c>
      <c r="C43" s="12">
        <v>92</v>
      </c>
      <c r="D43" s="11">
        <v>21.699000000000002</v>
      </c>
      <c r="E43" s="11">
        <v>12.065340000000001</v>
      </c>
      <c r="F43" s="19">
        <v>1</v>
      </c>
      <c r="G43" s="16">
        <v>4.9242264000000002</v>
      </c>
      <c r="H43" s="16">
        <v>16.735299999999999</v>
      </c>
      <c r="I43" s="16">
        <v>21.823744999999999</v>
      </c>
      <c r="J43" s="17">
        <v>481.94900000000001</v>
      </c>
      <c r="K43" s="28">
        <f t="shared" si="0"/>
        <v>3.5263605246161616</v>
      </c>
      <c r="L43" s="28">
        <f t="shared" si="0"/>
        <v>3.1881041662014473</v>
      </c>
      <c r="M43" s="28">
        <f t="shared" si="0"/>
        <v>4.5217885770490405</v>
      </c>
      <c r="N43" s="28">
        <f t="shared" si="0"/>
        <v>3.0772661765352534</v>
      </c>
      <c r="O43" s="28">
        <f t="shared" si="1"/>
        <v>2.4903368793678675</v>
      </c>
      <c r="P43" s="29">
        <f t="shared" si="2"/>
        <v>2.1169227045193164</v>
      </c>
      <c r="Q43">
        <f t="shared" si="3"/>
        <v>8.3055395223998438</v>
      </c>
      <c r="R43" s="10">
        <f t="shared" si="4"/>
        <v>0.89253712827796294</v>
      </c>
      <c r="S43" s="11">
        <f t="shared" si="5"/>
        <v>-0.11368716588216879</v>
      </c>
      <c r="T43" s="12">
        <f t="shared" si="6"/>
        <v>1</v>
      </c>
      <c r="U43" s="12">
        <f t="shared" si="7"/>
        <v>1</v>
      </c>
    </row>
    <row r="44" spans="1:21" x14ac:dyDescent="0.25">
      <c r="A44" s="12">
        <v>42</v>
      </c>
      <c r="B44" s="12">
        <v>21.359914560341757</v>
      </c>
      <c r="C44" s="12">
        <v>93</v>
      </c>
      <c r="D44" s="11">
        <v>2.9990000000000001</v>
      </c>
      <c r="E44" s="11">
        <v>17.376150000000003</v>
      </c>
      <c r="F44" s="19">
        <v>1</v>
      </c>
      <c r="G44" s="16">
        <v>0.68797059999999999</v>
      </c>
      <c r="H44" s="16">
        <v>19.082599999999999</v>
      </c>
      <c r="I44" s="16">
        <v>8.4629150000000006</v>
      </c>
      <c r="J44" s="17">
        <v>321.91899999999998</v>
      </c>
      <c r="K44" s="28">
        <f t="shared" si="0"/>
        <v>3.7376696182833684</v>
      </c>
      <c r="L44" s="28">
        <f t="shared" si="0"/>
        <v>3.0615160140999942</v>
      </c>
      <c r="M44" s="28">
        <f t="shared" si="0"/>
        <v>4.5325994931532563</v>
      </c>
      <c r="N44" s="28">
        <f t="shared" si="0"/>
        <v>1.098278899766872</v>
      </c>
      <c r="O44" s="28">
        <f t="shared" si="1"/>
        <v>2.8550985763109495</v>
      </c>
      <c r="P44" s="29">
        <f t="shared" si="2"/>
        <v>2.1226352120530905</v>
      </c>
      <c r="Q44">
        <f t="shared" si="3"/>
        <v>8.3531207541739967</v>
      </c>
      <c r="R44" s="10">
        <f t="shared" si="4"/>
        <v>0.89308381381115687</v>
      </c>
      <c r="S44" s="11">
        <f t="shared" si="5"/>
        <v>-0.11307484605841571</v>
      </c>
      <c r="T44" s="12">
        <f t="shared" si="6"/>
        <v>1</v>
      </c>
      <c r="U44" s="12">
        <f t="shared" si="7"/>
        <v>1</v>
      </c>
    </row>
    <row r="45" spans="1:21" x14ac:dyDescent="0.25">
      <c r="A45" s="12">
        <v>68</v>
      </c>
      <c r="B45" s="12">
        <v>21.0828132906055</v>
      </c>
      <c r="C45" s="12">
        <v>102</v>
      </c>
      <c r="D45" s="11">
        <v>6.2</v>
      </c>
      <c r="E45" s="11">
        <v>13.742439999999998</v>
      </c>
      <c r="F45" s="19">
        <v>1</v>
      </c>
      <c r="G45" s="16">
        <v>1.5599200000000002</v>
      </c>
      <c r="H45" s="16">
        <v>9.6993999999999989</v>
      </c>
      <c r="I45" s="16">
        <v>8.5746549999999999</v>
      </c>
      <c r="J45" s="17">
        <v>448.79899999999998</v>
      </c>
      <c r="K45" s="28">
        <f t="shared" si="0"/>
        <v>4.219507705176107</v>
      </c>
      <c r="L45" s="28">
        <f t="shared" si="0"/>
        <v>3.0484581725770705</v>
      </c>
      <c r="M45" s="28">
        <f t="shared" si="0"/>
        <v>4.6249728132842707</v>
      </c>
      <c r="N45" s="28">
        <f t="shared" si="0"/>
        <v>1.824549292051046</v>
      </c>
      <c r="O45" s="28">
        <f t="shared" si="1"/>
        <v>2.6204888547253193</v>
      </c>
      <c r="P45" s="29">
        <f t="shared" si="2"/>
        <v>2.3464121782277445</v>
      </c>
      <c r="Q45">
        <f t="shared" si="3"/>
        <v>10.448016776300925</v>
      </c>
      <c r="R45" s="10">
        <f t="shared" si="4"/>
        <v>0.91264862556192727</v>
      </c>
      <c r="S45" s="11">
        <f t="shared" si="5"/>
        <v>-9.1404329460422873E-2</v>
      </c>
      <c r="T45" s="12">
        <f t="shared" si="6"/>
        <v>1</v>
      </c>
      <c r="U45" s="12">
        <f t="shared" si="7"/>
        <v>1</v>
      </c>
    </row>
    <row r="46" spans="1:21" x14ac:dyDescent="0.25">
      <c r="A46" s="12">
        <v>38</v>
      </c>
      <c r="B46" s="12">
        <v>22.499637102627378</v>
      </c>
      <c r="C46" s="12">
        <v>95</v>
      </c>
      <c r="D46" s="11">
        <v>5.2610000000000001</v>
      </c>
      <c r="E46" s="11">
        <v>15.73606</v>
      </c>
      <c r="F46" s="19">
        <v>1</v>
      </c>
      <c r="G46" s="16">
        <v>1.2328276666666667</v>
      </c>
      <c r="H46" s="16">
        <v>8.4380000000000006</v>
      </c>
      <c r="I46" s="16">
        <v>4.7719199999999997</v>
      </c>
      <c r="J46" s="17">
        <v>199.05500000000001</v>
      </c>
      <c r="K46" s="28">
        <f t="shared" si="0"/>
        <v>3.6375861597263857</v>
      </c>
      <c r="L46" s="28">
        <f t="shared" si="0"/>
        <v>3.113499180308188</v>
      </c>
      <c r="M46" s="28">
        <f t="shared" si="0"/>
        <v>4.5538768916005408</v>
      </c>
      <c r="N46" s="28">
        <f t="shared" si="0"/>
        <v>1.6603211227486703</v>
      </c>
      <c r="O46" s="28">
        <f t="shared" si="1"/>
        <v>2.7559548939925542</v>
      </c>
      <c r="P46" s="29">
        <f t="shared" si="2"/>
        <v>2.235584556034997</v>
      </c>
      <c r="Q46">
        <f t="shared" si="3"/>
        <v>9.3519469917538576</v>
      </c>
      <c r="R46" s="10">
        <f t="shared" si="4"/>
        <v>0.90339981447001427</v>
      </c>
      <c r="S46" s="11">
        <f t="shared" si="5"/>
        <v>-0.10159006113024603</v>
      </c>
      <c r="T46" s="12">
        <f t="shared" si="6"/>
        <v>1</v>
      </c>
      <c r="U46" s="12">
        <f t="shared" si="7"/>
        <v>1</v>
      </c>
    </row>
    <row r="47" spans="1:21" x14ac:dyDescent="0.25">
      <c r="A47" s="12">
        <v>69</v>
      </c>
      <c r="B47" s="12">
        <v>21.513858510523864</v>
      </c>
      <c r="C47" s="12">
        <v>112</v>
      </c>
      <c r="D47" s="11">
        <v>6.6829999999999998</v>
      </c>
      <c r="E47" s="11">
        <v>15.69876</v>
      </c>
      <c r="F47" s="19">
        <v>1</v>
      </c>
      <c r="G47" s="16">
        <v>1.8462901333333332</v>
      </c>
      <c r="H47" s="16">
        <v>32.58</v>
      </c>
      <c r="I47" s="16">
        <v>4.1380249999999998</v>
      </c>
      <c r="J47" s="17">
        <v>713.23900000000003</v>
      </c>
      <c r="K47" s="28">
        <f t="shared" si="0"/>
        <v>4.2341065045972597</v>
      </c>
      <c r="L47" s="28">
        <f t="shared" si="0"/>
        <v>3.0686973093647731</v>
      </c>
      <c r="M47" s="28">
        <f t="shared" si="0"/>
        <v>4.7184988712950942</v>
      </c>
      <c r="N47" s="28">
        <f t="shared" si="0"/>
        <v>1.899566988528933</v>
      </c>
      <c r="O47" s="28">
        <f t="shared" si="1"/>
        <v>2.7535817283433879</v>
      </c>
      <c r="P47" s="29">
        <f t="shared" si="2"/>
        <v>3.1216166347073795</v>
      </c>
      <c r="Q47">
        <f t="shared" si="3"/>
        <v>22.683020175701309</v>
      </c>
      <c r="R47" s="10">
        <f t="shared" si="4"/>
        <v>0.9577756556139746</v>
      </c>
      <c r="S47" s="11">
        <f t="shared" si="5"/>
        <v>-4.3141708379340178E-2</v>
      </c>
      <c r="T47" s="12">
        <f t="shared" si="6"/>
        <v>1</v>
      </c>
      <c r="U47" s="12">
        <f t="shared" si="7"/>
        <v>1</v>
      </c>
    </row>
    <row r="48" spans="1:21" x14ac:dyDescent="0.25">
      <c r="A48" s="12">
        <v>49</v>
      </c>
      <c r="B48" s="12">
        <v>21.367521367521366</v>
      </c>
      <c r="C48" s="12">
        <v>78</v>
      </c>
      <c r="D48" s="11">
        <v>2.64</v>
      </c>
      <c r="E48" s="11">
        <v>22.942540000000001</v>
      </c>
      <c r="F48" s="19">
        <v>1</v>
      </c>
      <c r="G48" s="16">
        <v>0.50793599999999994</v>
      </c>
      <c r="H48" s="16">
        <v>6.3338999999999999</v>
      </c>
      <c r="I48" s="16">
        <v>3.886145</v>
      </c>
      <c r="J48" s="17">
        <v>737.67200000000003</v>
      </c>
      <c r="K48" s="28">
        <f t="shared" si="0"/>
        <v>3.8918202981106265</v>
      </c>
      <c r="L48" s="28">
        <f t="shared" si="0"/>
        <v>3.0618720760585361</v>
      </c>
      <c r="M48" s="28">
        <f t="shared" si="0"/>
        <v>4.3567088266895917</v>
      </c>
      <c r="N48" s="28">
        <f t="shared" si="0"/>
        <v>0.97077891715822484</v>
      </c>
      <c r="O48" s="28">
        <f t="shared" si="1"/>
        <v>3.1329928291986691</v>
      </c>
      <c r="P48" s="29">
        <f t="shared" si="2"/>
        <v>1.1178635333416871</v>
      </c>
      <c r="Q48">
        <f t="shared" si="3"/>
        <v>3.0583132342442347</v>
      </c>
      <c r="R48" s="10">
        <f t="shared" si="4"/>
        <v>0.75359220881179068</v>
      </c>
      <c r="S48" s="11">
        <f t="shared" si="5"/>
        <v>-0.28290389439897085</v>
      </c>
      <c r="T48" s="12">
        <f t="shared" si="6"/>
        <v>1</v>
      </c>
      <c r="U48" s="12">
        <f t="shared" si="7"/>
        <v>1</v>
      </c>
    </row>
    <row r="49" spans="1:21" x14ac:dyDescent="0.25">
      <c r="A49" s="12">
        <v>45</v>
      </c>
      <c r="B49" s="12">
        <v>23.140495867768596</v>
      </c>
      <c r="C49" s="12">
        <v>116</v>
      </c>
      <c r="D49" s="11">
        <v>4.9020000000000001</v>
      </c>
      <c r="E49" s="11">
        <v>5.2633000000000001</v>
      </c>
      <c r="F49" s="19">
        <v>1</v>
      </c>
      <c r="G49" s="16">
        <v>1.4026256000000001</v>
      </c>
      <c r="H49" s="16">
        <v>17.997300000000003</v>
      </c>
      <c r="I49" s="16">
        <v>4.2947050000000004</v>
      </c>
      <c r="J49" s="17">
        <v>518.58600000000001</v>
      </c>
      <c r="K49" s="28">
        <f t="shared" si="0"/>
        <v>3.8066624897703196</v>
      </c>
      <c r="L49" s="28">
        <f t="shared" si="0"/>
        <v>3.1415841505665543</v>
      </c>
      <c r="M49" s="28">
        <f t="shared" si="0"/>
        <v>4.7535901911063645</v>
      </c>
      <c r="N49" s="28">
        <f t="shared" si="0"/>
        <v>1.5896432851059208</v>
      </c>
      <c r="O49" s="28">
        <f t="shared" si="1"/>
        <v>1.6607582064571575</v>
      </c>
      <c r="P49" s="29">
        <f t="shared" si="2"/>
        <v>1.2527541755698266</v>
      </c>
      <c r="Q49">
        <f t="shared" si="3"/>
        <v>3.4999692248959069</v>
      </c>
      <c r="R49" s="10">
        <f t="shared" si="4"/>
        <v>0.77777625800915751</v>
      </c>
      <c r="S49" s="11">
        <f t="shared" si="5"/>
        <v>-0.25131638227104119</v>
      </c>
      <c r="T49" s="12">
        <f t="shared" si="6"/>
        <v>1</v>
      </c>
      <c r="U49" s="12">
        <f t="shared" si="7"/>
        <v>1</v>
      </c>
    </row>
    <row r="50" spans="1:21" x14ac:dyDescent="0.25">
      <c r="A50" s="12">
        <v>64</v>
      </c>
      <c r="B50" s="12">
        <v>22.222222222222221</v>
      </c>
      <c r="C50" s="12">
        <v>98</v>
      </c>
      <c r="D50" s="11">
        <v>5.7</v>
      </c>
      <c r="E50" s="11">
        <v>13.912450000000002</v>
      </c>
      <c r="F50" s="19">
        <v>1</v>
      </c>
      <c r="G50" s="16">
        <v>1.37788</v>
      </c>
      <c r="H50" s="16">
        <v>12.1905</v>
      </c>
      <c r="I50" s="16">
        <v>4.7839850000000004</v>
      </c>
      <c r="J50" s="17">
        <v>395.976</v>
      </c>
      <c r="K50" s="28">
        <f t="shared" si="0"/>
        <v>4.1588830833596715</v>
      </c>
      <c r="L50" s="28">
        <f t="shared" si="0"/>
        <v>3.1010927892118172</v>
      </c>
      <c r="M50" s="28">
        <f t="shared" si="0"/>
        <v>4.5849674786705723</v>
      </c>
      <c r="N50" s="28">
        <f t="shared" si="0"/>
        <v>1.7404661748405046</v>
      </c>
      <c r="O50" s="28">
        <f t="shared" si="1"/>
        <v>2.6327841227048188</v>
      </c>
      <c r="P50" s="29">
        <f t="shared" si="2"/>
        <v>1.7454692036186419</v>
      </c>
      <c r="Q50">
        <f t="shared" si="3"/>
        <v>5.7285887194965825</v>
      </c>
      <c r="R50" s="10">
        <f t="shared" si="4"/>
        <v>0.85138042438194717</v>
      </c>
      <c r="S50" s="11">
        <f t="shared" si="5"/>
        <v>-0.16089621812167706</v>
      </c>
      <c r="T50" s="12">
        <f t="shared" si="6"/>
        <v>1</v>
      </c>
      <c r="U50" s="12">
        <f t="shared" si="7"/>
        <v>1</v>
      </c>
    </row>
    <row r="51" spans="1:21" x14ac:dyDescent="0.25">
      <c r="A51" s="12">
        <v>46</v>
      </c>
      <c r="B51" s="12">
        <v>20.83</v>
      </c>
      <c r="C51" s="12">
        <v>88</v>
      </c>
      <c r="D51" s="11">
        <v>3.42</v>
      </c>
      <c r="E51" s="11">
        <v>13.56</v>
      </c>
      <c r="F51" s="19">
        <v>1</v>
      </c>
      <c r="G51" s="16">
        <v>0.74236800000000003</v>
      </c>
      <c r="H51" s="16">
        <v>12.87</v>
      </c>
      <c r="I51" s="16">
        <v>18.55</v>
      </c>
      <c r="J51" s="17">
        <v>301.20999999999998</v>
      </c>
      <c r="K51" s="28">
        <f t="shared" si="0"/>
        <v>3.8286413964890951</v>
      </c>
      <c r="L51" s="28">
        <f t="shared" si="0"/>
        <v>3.0363942552728806</v>
      </c>
      <c r="M51" s="28">
        <f t="shared" si="0"/>
        <v>4.4773368144782069</v>
      </c>
      <c r="N51" s="28">
        <f t="shared" si="0"/>
        <v>1.2296405510745139</v>
      </c>
      <c r="O51" s="28">
        <f t="shared" si="1"/>
        <v>2.6071242825122494</v>
      </c>
      <c r="P51" s="29">
        <f t="shared" si="2"/>
        <v>1.4554956909233905</v>
      </c>
      <c r="Q51">
        <f t="shared" si="3"/>
        <v>4.286607771623542</v>
      </c>
      <c r="R51" s="10">
        <f t="shared" si="4"/>
        <v>0.81084278554433109</v>
      </c>
      <c r="S51" s="11">
        <f t="shared" si="5"/>
        <v>-0.20968109625495313</v>
      </c>
      <c r="T51" s="12">
        <f t="shared" si="6"/>
        <v>1</v>
      </c>
      <c r="U51" s="12">
        <f t="shared" si="7"/>
        <v>1</v>
      </c>
    </row>
    <row r="52" spans="1:21" x14ac:dyDescent="0.25">
      <c r="A52" s="12">
        <v>45</v>
      </c>
      <c r="B52" s="12">
        <v>20.260000000000002</v>
      </c>
      <c r="C52" s="12">
        <v>92</v>
      </c>
      <c r="D52" s="11">
        <v>3.44</v>
      </c>
      <c r="E52" s="11">
        <v>7.84</v>
      </c>
      <c r="F52" s="19">
        <v>1</v>
      </c>
      <c r="G52" s="16">
        <v>0.78065066666666671</v>
      </c>
      <c r="H52" s="16">
        <v>7.65</v>
      </c>
      <c r="I52" s="16">
        <v>16.670000000000002</v>
      </c>
      <c r="J52" s="17">
        <v>193.87</v>
      </c>
      <c r="K52" s="28">
        <f t="shared" si="0"/>
        <v>3.8066624897703196</v>
      </c>
      <c r="L52" s="28">
        <f t="shared" si="0"/>
        <v>3.0086484988205373</v>
      </c>
      <c r="M52" s="28">
        <f t="shared" si="0"/>
        <v>4.5217885770490405</v>
      </c>
      <c r="N52" s="28">
        <f t="shared" si="0"/>
        <v>1.235471471385307</v>
      </c>
      <c r="O52" s="28">
        <f t="shared" si="1"/>
        <v>2.0592388343623163</v>
      </c>
      <c r="P52" s="29">
        <f t="shared" si="2"/>
        <v>1.0230325230422732</v>
      </c>
      <c r="Q52">
        <f t="shared" si="3"/>
        <v>2.7816173053074693</v>
      </c>
      <c r="R52" s="10">
        <f t="shared" si="4"/>
        <v>0.73556287713288493</v>
      </c>
      <c r="S52" s="11">
        <f t="shared" si="5"/>
        <v>-0.30711925363080445</v>
      </c>
      <c r="T52" s="12">
        <f t="shared" si="6"/>
        <v>1</v>
      </c>
      <c r="U52" s="12">
        <f t="shared" si="7"/>
        <v>1</v>
      </c>
    </row>
    <row r="53" spans="1:21" x14ac:dyDescent="0.25">
      <c r="A53" s="12">
        <v>51</v>
      </c>
      <c r="B53" s="12">
        <v>18.37</v>
      </c>
      <c r="C53" s="12">
        <v>105</v>
      </c>
      <c r="D53" s="11">
        <v>6.03</v>
      </c>
      <c r="E53" s="11">
        <v>3.21</v>
      </c>
      <c r="F53" s="19">
        <v>1</v>
      </c>
      <c r="G53" s="16">
        <v>1.5617700000000001</v>
      </c>
      <c r="H53" s="16">
        <v>9.6199999999999992</v>
      </c>
      <c r="I53" s="16">
        <v>12.76</v>
      </c>
      <c r="J53" s="17">
        <v>513.66</v>
      </c>
      <c r="K53" s="28">
        <f t="shared" si="0"/>
        <v>3.9318256327243257</v>
      </c>
      <c r="L53" s="28">
        <f t="shared" si="0"/>
        <v>2.9107188992270343</v>
      </c>
      <c r="M53" s="28">
        <f t="shared" si="0"/>
        <v>4.6539603501575231</v>
      </c>
      <c r="N53" s="28">
        <f t="shared" si="0"/>
        <v>1.7967470107390942</v>
      </c>
      <c r="O53" s="28">
        <f t="shared" si="1"/>
        <v>1.1662709371419244</v>
      </c>
      <c r="P53" s="29">
        <f t="shared" si="2"/>
        <v>1.2701415396885807</v>
      </c>
      <c r="Q53">
        <f t="shared" si="3"/>
        <v>3.5613565999881014</v>
      </c>
      <c r="R53" s="10">
        <f t="shared" si="4"/>
        <v>0.78076697620997026</v>
      </c>
      <c r="S53" s="11">
        <f t="shared" si="5"/>
        <v>-0.24747853959075553</v>
      </c>
      <c r="T53" s="12">
        <f t="shared" si="6"/>
        <v>1</v>
      </c>
      <c r="U53" s="12">
        <f t="shared" si="7"/>
        <v>1</v>
      </c>
    </row>
    <row r="54" spans="1:21" x14ac:dyDescent="0.25">
      <c r="A54" s="12">
        <v>72</v>
      </c>
      <c r="B54" s="12">
        <v>23.62</v>
      </c>
      <c r="C54" s="12">
        <v>105</v>
      </c>
      <c r="D54" s="11">
        <v>4.42</v>
      </c>
      <c r="E54" s="11">
        <v>4.82</v>
      </c>
      <c r="F54" s="19">
        <v>1</v>
      </c>
      <c r="G54" s="16">
        <v>1.1447799999999999</v>
      </c>
      <c r="H54" s="16">
        <v>21.78</v>
      </c>
      <c r="I54" s="16">
        <v>17.86</v>
      </c>
      <c r="J54" s="17">
        <v>195.94</v>
      </c>
      <c r="K54" s="28">
        <f t="shared" si="0"/>
        <v>4.2766661190160553</v>
      </c>
      <c r="L54" s="28">
        <f t="shared" si="0"/>
        <v>3.1620938107692163</v>
      </c>
      <c r="M54" s="28">
        <f t="shared" si="0"/>
        <v>4.6539603501575231</v>
      </c>
      <c r="N54" s="28">
        <f t="shared" si="0"/>
        <v>1.4861396960896067</v>
      </c>
      <c r="O54" s="28">
        <f t="shared" si="1"/>
        <v>1.572773928062509</v>
      </c>
      <c r="P54" s="29">
        <f t="shared" si="2"/>
        <v>-0.36908137548637043</v>
      </c>
      <c r="Q54">
        <f t="shared" si="3"/>
        <v>0.69136914766048119</v>
      </c>
      <c r="R54" s="10">
        <f t="shared" si="4"/>
        <v>0.40876301227132467</v>
      </c>
      <c r="S54" s="11">
        <f t="shared" si="5"/>
        <v>-0.89461972297443959</v>
      </c>
      <c r="T54" s="12">
        <f t="shared" si="6"/>
        <v>1</v>
      </c>
      <c r="U54" s="12">
        <f t="shared" si="7"/>
        <v>1</v>
      </c>
    </row>
    <row r="55" spans="1:21" x14ac:dyDescent="0.25">
      <c r="A55" s="12">
        <v>55</v>
      </c>
      <c r="B55" s="12">
        <v>31.975014872099948</v>
      </c>
      <c r="C55" s="12">
        <v>92</v>
      </c>
      <c r="D55" s="11">
        <v>16.635000000000002</v>
      </c>
      <c r="E55" s="11">
        <v>7.1651400000000001</v>
      </c>
      <c r="F55" s="19">
        <v>1</v>
      </c>
      <c r="G55" s="16">
        <v>3.7750360000000001</v>
      </c>
      <c r="H55" s="16">
        <v>37.223399999999998</v>
      </c>
      <c r="I55" s="16">
        <v>11.018454999999998</v>
      </c>
      <c r="J55" s="17">
        <v>483.37700000000001</v>
      </c>
      <c r="K55" s="28">
        <f t="shared" si="0"/>
        <v>4.0073331852324712</v>
      </c>
      <c r="L55" s="28">
        <f t="shared" si="0"/>
        <v>3.4649548125812939</v>
      </c>
      <c r="M55" s="28">
        <f t="shared" si="0"/>
        <v>4.5217885770490405</v>
      </c>
      <c r="N55" s="28">
        <f t="shared" si="0"/>
        <v>2.8115089094704402</v>
      </c>
      <c r="O55" s="28">
        <f t="shared" si="1"/>
        <v>1.9692276005170168</v>
      </c>
      <c r="P55" s="29">
        <f t="shared" si="2"/>
        <v>-1.4599281297164755</v>
      </c>
      <c r="Q55">
        <f t="shared" si="3"/>
        <v>0.2322529662164721</v>
      </c>
      <c r="R55" s="10">
        <f t="shared" si="4"/>
        <v>0.18847831783240504</v>
      </c>
      <c r="S55" s="11">
        <f t="shared" si="5"/>
        <v>-1.6687723034717039</v>
      </c>
      <c r="T55" s="12">
        <f t="shared" si="6"/>
        <v>0</v>
      </c>
      <c r="U55" s="12">
        <f t="shared" si="7"/>
        <v>-2</v>
      </c>
    </row>
    <row r="56" spans="1:21" x14ac:dyDescent="0.25">
      <c r="A56" s="12">
        <v>43</v>
      </c>
      <c r="B56" s="12">
        <v>31.249999999999993</v>
      </c>
      <c r="C56" s="12">
        <v>103</v>
      </c>
      <c r="D56" s="11">
        <v>4.3280000000000003</v>
      </c>
      <c r="E56" s="11">
        <v>38.653100000000002</v>
      </c>
      <c r="F56" s="19">
        <v>1</v>
      </c>
      <c r="G56" s="16">
        <v>1.0996005333333334</v>
      </c>
      <c r="H56" s="16">
        <v>25.781599999999997</v>
      </c>
      <c r="I56" s="16">
        <v>12.718959999999999</v>
      </c>
      <c r="J56" s="17">
        <v>775.322</v>
      </c>
      <c r="K56" s="28">
        <f t="shared" si="0"/>
        <v>3.7612001156935624</v>
      </c>
      <c r="L56" s="28">
        <f t="shared" si="0"/>
        <v>3.4420193761824103</v>
      </c>
      <c r="M56" s="28">
        <f t="shared" si="0"/>
        <v>4.6347289882296359</v>
      </c>
      <c r="N56" s="28">
        <f t="shared" si="0"/>
        <v>1.4651055415441805</v>
      </c>
      <c r="O56" s="28">
        <f t="shared" si="1"/>
        <v>3.6546269788027925</v>
      </c>
      <c r="P56" s="29">
        <f t="shared" si="2"/>
        <v>1.8339415780570771</v>
      </c>
      <c r="Q56">
        <f t="shared" si="3"/>
        <v>6.2585064980232783</v>
      </c>
      <c r="R56" s="10">
        <f t="shared" si="4"/>
        <v>0.86223061172813831</v>
      </c>
      <c r="S56" s="11">
        <f t="shared" si="5"/>
        <v>-0.14823251309136146</v>
      </c>
      <c r="T56" s="12">
        <f t="shared" si="6"/>
        <v>1</v>
      </c>
      <c r="U56" s="12">
        <f t="shared" si="7"/>
        <v>1</v>
      </c>
    </row>
    <row r="57" spans="1:21" x14ac:dyDescent="0.25">
      <c r="A57" s="12">
        <v>86</v>
      </c>
      <c r="B57" s="12">
        <v>26.666666666666668</v>
      </c>
      <c r="C57" s="12">
        <v>201</v>
      </c>
      <c r="D57" s="11">
        <v>41.610999999999997</v>
      </c>
      <c r="E57" s="11">
        <v>24.370099999999997</v>
      </c>
      <c r="F57" s="19">
        <v>1</v>
      </c>
      <c r="G57" s="16">
        <v>20.630733799999998</v>
      </c>
      <c r="H57" s="16">
        <v>47.646999999999998</v>
      </c>
      <c r="I57" s="16">
        <v>5.3571350000000004</v>
      </c>
      <c r="J57" s="17">
        <v>1698.44</v>
      </c>
      <c r="K57" s="28">
        <f t="shared" si="0"/>
        <v>4.4543472962535073</v>
      </c>
      <c r="L57" s="28">
        <f t="shared" si="0"/>
        <v>3.2834143460057721</v>
      </c>
      <c r="M57" s="28">
        <f t="shared" si="0"/>
        <v>5.3033049080590757</v>
      </c>
      <c r="N57" s="28">
        <f t="shared" si="0"/>
        <v>3.7283645553905203</v>
      </c>
      <c r="O57" s="28">
        <f t="shared" si="1"/>
        <v>3.1933569710345227</v>
      </c>
      <c r="P57" s="29">
        <f t="shared" si="2"/>
        <v>7.4288441612938083</v>
      </c>
      <c r="Q57">
        <f t="shared" si="3"/>
        <v>1683.8601773768089</v>
      </c>
      <c r="R57" s="10">
        <f t="shared" si="4"/>
        <v>0.99940647893906731</v>
      </c>
      <c r="S57" s="11">
        <f t="shared" si="5"/>
        <v>-5.9369726428128947E-4</v>
      </c>
      <c r="T57" s="12">
        <f t="shared" si="6"/>
        <v>1</v>
      </c>
      <c r="U57" s="12">
        <f t="shared" si="7"/>
        <v>1</v>
      </c>
    </row>
    <row r="58" spans="1:21" x14ac:dyDescent="0.25">
      <c r="A58" s="12">
        <v>41</v>
      </c>
      <c r="B58" s="12">
        <v>26.672763298277697</v>
      </c>
      <c r="C58" s="12">
        <v>97</v>
      </c>
      <c r="D58" s="11">
        <v>22.033000000000001</v>
      </c>
      <c r="E58" s="11">
        <v>27.8325</v>
      </c>
      <c r="F58" s="19">
        <v>1</v>
      </c>
      <c r="G58" s="16">
        <v>5.2717624666666669</v>
      </c>
      <c r="H58" s="16">
        <v>44.7059</v>
      </c>
      <c r="I58" s="16">
        <v>13.494865000000001</v>
      </c>
      <c r="J58" s="17">
        <v>783.79600000000005</v>
      </c>
      <c r="K58" s="28">
        <f t="shared" si="0"/>
        <v>3.713572066704308</v>
      </c>
      <c r="L58" s="28">
        <f t="shared" si="0"/>
        <v>3.2836429435607735</v>
      </c>
      <c r="M58" s="28">
        <f t="shared" si="0"/>
        <v>4.5747109785033828</v>
      </c>
      <c r="N58" s="28">
        <f t="shared" si="0"/>
        <v>3.0925413294820516</v>
      </c>
      <c r="O58" s="28">
        <f t="shared" si="1"/>
        <v>3.3262044026207254</v>
      </c>
      <c r="P58" s="29">
        <f t="shared" si="2"/>
        <v>3.0783664706049212</v>
      </c>
      <c r="Q58">
        <f t="shared" si="3"/>
        <v>21.722888420751527</v>
      </c>
      <c r="R58" s="10">
        <f t="shared" si="4"/>
        <v>0.95599151034483998</v>
      </c>
      <c r="S58" s="11">
        <f t="shared" si="5"/>
        <v>-4.5006246362593483E-2</v>
      </c>
      <c r="T58" s="12">
        <f t="shared" si="6"/>
        <v>1</v>
      </c>
      <c r="U58" s="12">
        <f t="shared" si="7"/>
        <v>1</v>
      </c>
    </row>
    <row r="59" spans="1:21" x14ac:dyDescent="0.25">
      <c r="A59" s="12">
        <v>59</v>
      </c>
      <c r="B59" s="12">
        <v>28.67262607522348</v>
      </c>
      <c r="C59" s="12">
        <v>77</v>
      </c>
      <c r="D59" s="11">
        <v>3.1880000000000002</v>
      </c>
      <c r="E59" s="11">
        <v>31.6904</v>
      </c>
      <c r="F59" s="19">
        <v>1</v>
      </c>
      <c r="G59" s="16">
        <v>0.60550746666666677</v>
      </c>
      <c r="H59" s="16">
        <v>17.021999999999998</v>
      </c>
      <c r="I59" s="16">
        <v>16.440480000000001</v>
      </c>
      <c r="J59" s="17">
        <v>910.48900000000003</v>
      </c>
      <c r="K59" s="28">
        <f t="shared" si="0"/>
        <v>4.0775374439057197</v>
      </c>
      <c r="L59" s="28">
        <f t="shared" si="0"/>
        <v>3.3559428723250311</v>
      </c>
      <c r="M59" s="28">
        <f t="shared" si="0"/>
        <v>4.3438054218536841</v>
      </c>
      <c r="N59" s="28">
        <f t="shared" si="0"/>
        <v>1.1593937609279688</v>
      </c>
      <c r="O59" s="28">
        <f t="shared" si="1"/>
        <v>3.4560137959014905</v>
      </c>
      <c r="P59" s="29">
        <f t="shared" si="2"/>
        <v>-0.52481827762192346</v>
      </c>
      <c r="Q59">
        <f t="shared" si="3"/>
        <v>0.59166287298245657</v>
      </c>
      <c r="R59" s="10">
        <f t="shared" si="4"/>
        <v>0.37172625122165426</v>
      </c>
      <c r="S59" s="11">
        <f t="shared" si="5"/>
        <v>-0.98959757941714732</v>
      </c>
      <c r="T59" s="12">
        <f t="shared" si="6"/>
        <v>1</v>
      </c>
      <c r="U59" s="12">
        <f t="shared" si="7"/>
        <v>1</v>
      </c>
    </row>
    <row r="60" spans="1:21" x14ac:dyDescent="0.25">
      <c r="A60" s="12">
        <v>71</v>
      </c>
      <c r="B60" s="12">
        <v>25.510204081632658</v>
      </c>
      <c r="C60" s="12">
        <v>112</v>
      </c>
      <c r="D60" s="11">
        <v>10.395</v>
      </c>
      <c r="E60" s="11">
        <v>42.744699999999995</v>
      </c>
      <c r="F60" s="19">
        <v>1</v>
      </c>
      <c r="G60" s="16">
        <v>2.8717919999999997</v>
      </c>
      <c r="H60" s="16">
        <v>19.065300000000001</v>
      </c>
      <c r="I60" s="16">
        <v>5.4861000000000004</v>
      </c>
      <c r="J60" s="17">
        <v>799.89800000000002</v>
      </c>
      <c r="K60" s="28">
        <f t="shared" si="0"/>
        <v>4.2626798770413155</v>
      </c>
      <c r="L60" s="28">
        <f t="shared" si="0"/>
        <v>3.2390785321857205</v>
      </c>
      <c r="M60" s="28">
        <f t="shared" si="0"/>
        <v>4.7184988712950942</v>
      </c>
      <c r="N60" s="28">
        <f t="shared" si="0"/>
        <v>2.341324921309976</v>
      </c>
      <c r="O60" s="28">
        <f t="shared" si="1"/>
        <v>3.7552452110888472</v>
      </c>
      <c r="P60" s="29">
        <f t="shared" si="2"/>
        <v>3.9694279784475999</v>
      </c>
      <c r="Q60">
        <f t="shared" si="3"/>
        <v>52.954231212938012</v>
      </c>
      <c r="R60" s="10">
        <f t="shared" si="4"/>
        <v>0.98146577242379085</v>
      </c>
      <c r="S60" s="11">
        <f t="shared" si="5"/>
        <v>-1.8708138595246761E-2</v>
      </c>
      <c r="T60" s="12">
        <f t="shared" si="6"/>
        <v>1</v>
      </c>
      <c r="U60" s="12">
        <f t="shared" si="7"/>
        <v>1</v>
      </c>
    </row>
    <row r="61" spans="1:21" x14ac:dyDescent="0.25">
      <c r="A61" s="12">
        <v>42</v>
      </c>
      <c r="B61" s="12">
        <v>29.296874999999993</v>
      </c>
      <c r="C61" s="12">
        <v>98</v>
      </c>
      <c r="D61" s="11">
        <v>4.1719999999999997</v>
      </c>
      <c r="E61" s="11">
        <v>53.671699999999994</v>
      </c>
      <c r="F61" s="19">
        <v>1</v>
      </c>
      <c r="G61" s="16">
        <v>1.0085114666666666</v>
      </c>
      <c r="H61" s="16">
        <v>12.261700000000001</v>
      </c>
      <c r="I61" s="16">
        <v>6.6955850000000003</v>
      </c>
      <c r="J61" s="17">
        <v>1041.8430000000001</v>
      </c>
      <c r="K61" s="28">
        <f t="shared" si="0"/>
        <v>3.7376696182833684</v>
      </c>
      <c r="L61" s="28">
        <f t="shared" si="0"/>
        <v>3.3774808550448392</v>
      </c>
      <c r="M61" s="28">
        <f t="shared" si="0"/>
        <v>4.5849674786705723</v>
      </c>
      <c r="N61" s="28">
        <f t="shared" si="0"/>
        <v>1.428395537138526</v>
      </c>
      <c r="O61" s="28">
        <f t="shared" si="1"/>
        <v>3.9828858607383326</v>
      </c>
      <c r="P61" s="29">
        <f t="shared" si="2"/>
        <v>2.5130252015606143</v>
      </c>
      <c r="Q61">
        <f t="shared" si="3"/>
        <v>12.342211317358231</v>
      </c>
      <c r="R61" s="10">
        <f t="shared" si="4"/>
        <v>0.92504990543066878</v>
      </c>
      <c r="S61" s="11">
        <f t="shared" si="5"/>
        <v>-7.7907591108119567E-2</v>
      </c>
      <c r="T61" s="12">
        <f t="shared" si="6"/>
        <v>1</v>
      </c>
      <c r="U61" s="12">
        <f t="shared" si="7"/>
        <v>1</v>
      </c>
    </row>
    <row r="62" spans="1:21" x14ac:dyDescent="0.25">
      <c r="A62" s="12">
        <v>65</v>
      </c>
      <c r="B62" s="12">
        <v>29.666548000474663</v>
      </c>
      <c r="C62" s="12">
        <v>85</v>
      </c>
      <c r="D62" s="11">
        <v>14.648999999999999</v>
      </c>
      <c r="E62" s="11">
        <v>19.463240000000003</v>
      </c>
      <c r="F62" s="19">
        <v>1</v>
      </c>
      <c r="G62" s="16">
        <v>3.0714069999999998</v>
      </c>
      <c r="H62" s="16">
        <v>26.516599999999997</v>
      </c>
      <c r="I62" s="16">
        <v>7.28287</v>
      </c>
      <c r="J62" s="17">
        <v>1698.44</v>
      </c>
      <c r="K62" s="28">
        <f t="shared" si="0"/>
        <v>4.1743872698956368</v>
      </c>
      <c r="L62" s="28">
        <f t="shared" si="0"/>
        <v>3.3900200810720302</v>
      </c>
      <c r="M62" s="28">
        <f t="shared" si="0"/>
        <v>4.4426512564903167</v>
      </c>
      <c r="N62" s="28">
        <f t="shared" si="0"/>
        <v>2.6843720737476326</v>
      </c>
      <c r="O62" s="28">
        <f t="shared" si="1"/>
        <v>2.9685275582741708</v>
      </c>
      <c r="P62" s="29">
        <f t="shared" si="2"/>
        <v>-2.5258951130064489E-2</v>
      </c>
      <c r="Q62">
        <f t="shared" si="3"/>
        <v>0.9750573871216659</v>
      </c>
      <c r="R62" s="10">
        <f t="shared" si="4"/>
        <v>0.49368559793731259</v>
      </c>
      <c r="S62" s="11">
        <f t="shared" si="5"/>
        <v>-0.70585640583147369</v>
      </c>
      <c r="T62" s="12">
        <f t="shared" si="6"/>
        <v>1</v>
      </c>
      <c r="U62" s="12">
        <f t="shared" si="7"/>
        <v>1</v>
      </c>
    </row>
    <row r="63" spans="1:21" x14ac:dyDescent="0.25">
      <c r="A63" s="12">
        <v>48</v>
      </c>
      <c r="B63" s="12">
        <v>28.124999999999993</v>
      </c>
      <c r="C63" s="12">
        <v>90</v>
      </c>
      <c r="D63" s="11">
        <v>2.54</v>
      </c>
      <c r="E63" s="11">
        <v>16.110319999999998</v>
      </c>
      <c r="F63" s="19">
        <v>1</v>
      </c>
      <c r="G63" s="16">
        <v>0.56388000000000005</v>
      </c>
      <c r="H63" s="16">
        <v>15.532499999999999</v>
      </c>
      <c r="I63" s="16">
        <v>10.22231</v>
      </c>
      <c r="J63" s="17">
        <v>1698.44</v>
      </c>
      <c r="K63" s="28">
        <f t="shared" si="0"/>
        <v>3.8712010109078911</v>
      </c>
      <c r="L63" s="28">
        <f t="shared" si="0"/>
        <v>3.3366588605245839</v>
      </c>
      <c r="M63" s="28">
        <f t="shared" si="0"/>
        <v>4.499809670330265</v>
      </c>
      <c r="N63" s="28">
        <f t="shared" si="0"/>
        <v>0.93216408103044524</v>
      </c>
      <c r="O63" s="28">
        <f t="shared" si="1"/>
        <v>2.7794600604304653</v>
      </c>
      <c r="P63" s="29">
        <f t="shared" si="2"/>
        <v>-0.40216857349124169</v>
      </c>
      <c r="Q63">
        <f t="shared" si="3"/>
        <v>0.66886798277515847</v>
      </c>
      <c r="R63" s="10">
        <f t="shared" si="4"/>
        <v>0.40079142848848881</v>
      </c>
      <c r="S63" s="11">
        <f t="shared" si="5"/>
        <v>-0.91431411544693031</v>
      </c>
      <c r="T63" s="12">
        <f t="shared" si="6"/>
        <v>1</v>
      </c>
      <c r="U63" s="12">
        <f t="shared" si="7"/>
        <v>1</v>
      </c>
    </row>
    <row r="64" spans="1:21" x14ac:dyDescent="0.25">
      <c r="A64" s="12">
        <v>48</v>
      </c>
      <c r="B64" s="12">
        <v>31.249999999999993</v>
      </c>
      <c r="C64" s="12">
        <v>199</v>
      </c>
      <c r="D64" s="11">
        <v>12.162000000000001</v>
      </c>
      <c r="E64" s="11">
        <v>53.630800000000001</v>
      </c>
      <c r="F64" s="19">
        <v>1</v>
      </c>
      <c r="G64" s="16">
        <v>5.9699203999999995</v>
      </c>
      <c r="H64" s="16">
        <v>18.131399999999999</v>
      </c>
      <c r="I64" s="16">
        <v>4.1041049999999997</v>
      </c>
      <c r="J64" s="17">
        <v>1698.44</v>
      </c>
      <c r="K64" s="28">
        <f t="shared" si="0"/>
        <v>3.8712010109078911</v>
      </c>
      <c r="L64" s="28">
        <f t="shared" si="0"/>
        <v>3.4420193761824103</v>
      </c>
      <c r="M64" s="28">
        <f t="shared" si="0"/>
        <v>5.2933048247244923</v>
      </c>
      <c r="N64" s="28">
        <f t="shared" si="0"/>
        <v>2.498316336697918</v>
      </c>
      <c r="O64" s="28">
        <f t="shared" si="1"/>
        <v>3.9821235299076299</v>
      </c>
      <c r="P64" s="29">
        <f t="shared" si="2"/>
        <v>7.5322268583989906</v>
      </c>
      <c r="Q64">
        <f t="shared" si="3"/>
        <v>1867.2589986015812</v>
      </c>
      <c r="R64" s="10">
        <f t="shared" si="4"/>
        <v>0.99946474230781246</v>
      </c>
      <c r="S64" s="11">
        <f t="shared" si="5"/>
        <v>-5.3540099372384497E-4</v>
      </c>
      <c r="T64" s="12">
        <f t="shared" si="6"/>
        <v>1</v>
      </c>
      <c r="U64" s="12">
        <f t="shared" si="7"/>
        <v>1</v>
      </c>
    </row>
    <row r="65" spans="1:21" x14ac:dyDescent="0.25">
      <c r="A65" s="12">
        <v>58</v>
      </c>
      <c r="B65" s="12">
        <v>29.154518950437321</v>
      </c>
      <c r="C65" s="12">
        <v>139</v>
      </c>
      <c r="D65" s="11">
        <v>16.582000000000001</v>
      </c>
      <c r="E65" s="11">
        <v>13.973989999999999</v>
      </c>
      <c r="F65" s="19">
        <v>1</v>
      </c>
      <c r="G65" s="16">
        <v>5.6854150666666667</v>
      </c>
      <c r="H65" s="16">
        <v>22.888399999999997</v>
      </c>
      <c r="I65" s="16">
        <v>10.26266</v>
      </c>
      <c r="J65" s="17">
        <v>923.88599999999997</v>
      </c>
      <c r="K65" s="28">
        <f t="shared" si="0"/>
        <v>4.0604430105464191</v>
      </c>
      <c r="L65" s="28">
        <f t="shared" si="0"/>
        <v>3.3726099248102428</v>
      </c>
      <c r="M65" s="28">
        <f t="shared" si="0"/>
        <v>4.9344739331306915</v>
      </c>
      <c r="N65" s="28">
        <f t="shared" si="0"/>
        <v>2.8083177696940269</v>
      </c>
      <c r="O65" s="28">
        <f t="shared" si="1"/>
        <v>2.6371977445152899</v>
      </c>
      <c r="P65" s="29">
        <f t="shared" si="2"/>
        <v>3.1415863696129431</v>
      </c>
      <c r="Q65">
        <f t="shared" si="3"/>
        <v>23.140547217659361</v>
      </c>
      <c r="R65" s="10">
        <f t="shared" si="4"/>
        <v>0.95857591830940447</v>
      </c>
      <c r="S65" s="11">
        <f t="shared" si="5"/>
        <v>-4.2306514302389013E-2</v>
      </c>
      <c r="T65" s="12">
        <f t="shared" si="6"/>
        <v>1</v>
      </c>
      <c r="U65" s="12">
        <f t="shared" si="7"/>
        <v>1</v>
      </c>
    </row>
    <row r="66" spans="1:21" x14ac:dyDescent="0.25">
      <c r="A66" s="12">
        <v>40</v>
      </c>
      <c r="B66" s="12">
        <v>30.836530531750871</v>
      </c>
      <c r="C66" s="12">
        <v>128</v>
      </c>
      <c r="D66" s="11">
        <v>41.893999999999998</v>
      </c>
      <c r="E66" s="11">
        <v>17.555029999999999</v>
      </c>
      <c r="F66" s="19">
        <v>1</v>
      </c>
      <c r="G66" s="16">
        <v>13.227332266666668</v>
      </c>
      <c r="H66" s="16">
        <v>31.038499999999999</v>
      </c>
      <c r="I66" s="16">
        <v>6.1609949999999998</v>
      </c>
      <c r="J66" s="17">
        <v>638.26099999999997</v>
      </c>
      <c r="K66" s="28">
        <f t="shared" si="0"/>
        <v>3.6888794541139363</v>
      </c>
      <c r="L66" s="28">
        <f t="shared" si="0"/>
        <v>3.4287000433961805</v>
      </c>
      <c r="M66" s="28">
        <f t="shared" si="0"/>
        <v>4.8520302639196169</v>
      </c>
      <c r="N66" s="28">
        <f t="shared" ref="N66" si="16">LN(D66)</f>
        <v>3.7351426185835743</v>
      </c>
      <c r="O66" s="28">
        <f t="shared" si="1"/>
        <v>2.8653405185337744</v>
      </c>
      <c r="P66" s="29">
        <f t="shared" si="2"/>
        <v>3.6535970899204973</v>
      </c>
      <c r="Q66">
        <f t="shared" si="3"/>
        <v>38.61331209412154</v>
      </c>
      <c r="R66" s="10">
        <f t="shared" si="4"/>
        <v>0.97475596088446248</v>
      </c>
      <c r="S66" s="11">
        <f t="shared" si="5"/>
        <v>-2.556813584245033E-2</v>
      </c>
      <c r="T66" s="12">
        <f t="shared" si="6"/>
        <v>1</v>
      </c>
      <c r="U66" s="12">
        <f t="shared" si="7"/>
        <v>1</v>
      </c>
    </row>
    <row r="67" spans="1:21" x14ac:dyDescent="0.25">
      <c r="A67" s="12">
        <v>82</v>
      </c>
      <c r="B67" s="12">
        <v>31.217481789802285</v>
      </c>
      <c r="C67" s="12">
        <v>100</v>
      </c>
      <c r="D67" s="11">
        <v>18.077000000000002</v>
      </c>
      <c r="E67" s="11">
        <v>19.946870000000001</v>
      </c>
      <c r="F67" s="19">
        <v>1</v>
      </c>
      <c r="G67" s="16">
        <v>4.4589933333333338</v>
      </c>
      <c r="H67" s="16">
        <v>31.645299999999995</v>
      </c>
      <c r="I67" s="16">
        <v>9.9236500000000003</v>
      </c>
      <c r="J67" s="17">
        <v>994.31600000000003</v>
      </c>
      <c r="K67" s="28">
        <f t="shared" ref="K67:O82" si="17">LN(A67)</f>
        <v>4.4067192472642533</v>
      </c>
      <c r="L67" s="28">
        <f t="shared" si="17"/>
        <v>3.4409782516739997</v>
      </c>
      <c r="M67" s="28">
        <f t="shared" si="17"/>
        <v>4.6051701859880918</v>
      </c>
      <c r="N67" s="28">
        <f t="shared" si="17"/>
        <v>2.8946404119927176</v>
      </c>
      <c r="O67" s="28">
        <f t="shared" si="17"/>
        <v>2.9930722387964224</v>
      </c>
      <c r="P67" s="29">
        <f t="shared" ref="P67:P82" si="18">SUMPRODUCT($W$5:$AA$5,K67:O67)+$AB$5</f>
        <v>0.6543535379345311</v>
      </c>
      <c r="Q67">
        <f t="shared" ref="Q67:Q82" si="19">EXP(P67)</f>
        <v>1.9238983879528242</v>
      </c>
      <c r="R67" s="10">
        <f t="shared" ref="R67:R82" si="20">Q67/(Q67+1)</f>
        <v>0.65799085080376107</v>
      </c>
      <c r="S67" s="11">
        <f t="shared" ref="S67:S82" si="21">F67*LN(R67)+LN(1-R67)*(1-F67)</f>
        <v>-0.41856425230704364</v>
      </c>
      <c r="T67" s="12">
        <f t="shared" ref="T67:T82" si="22">IF(R67&gt;$W$7,1,0)</f>
        <v>1</v>
      </c>
      <c r="U67" s="12">
        <f t="shared" ref="U67:U82" si="23">IF(AND(T67=1,F67=1),1,IF(AND(T67=1,F67=0),-1,IF(AND(T67=0,F67=0),2,IF(AND(T67=0,F67=1),-2,"Error"))))</f>
        <v>1</v>
      </c>
    </row>
    <row r="68" spans="1:21" x14ac:dyDescent="0.25">
      <c r="A68" s="12">
        <v>52</v>
      </c>
      <c r="B68" s="12">
        <v>30.801248699271589</v>
      </c>
      <c r="C68" s="12">
        <v>87</v>
      </c>
      <c r="D68" s="11">
        <v>30.212</v>
      </c>
      <c r="E68" s="11">
        <v>24.245909999999999</v>
      </c>
      <c r="F68" s="19">
        <v>1</v>
      </c>
      <c r="G68" s="16">
        <v>6.4834951999999992</v>
      </c>
      <c r="H68" s="16">
        <v>29.273899999999998</v>
      </c>
      <c r="I68" s="16">
        <v>6.2685399999999998</v>
      </c>
      <c r="J68" s="17">
        <v>764.66700000000003</v>
      </c>
      <c r="K68" s="28">
        <f t="shared" si="17"/>
        <v>3.9512437185814275</v>
      </c>
      <c r="L68" s="28">
        <f t="shared" si="17"/>
        <v>3.4275552313418594</v>
      </c>
      <c r="M68" s="28">
        <f t="shared" si="17"/>
        <v>4.4659081186545837</v>
      </c>
      <c r="N68" s="28">
        <f t="shared" si="17"/>
        <v>3.4082391964512015</v>
      </c>
      <c r="O68" s="28">
        <f t="shared" si="17"/>
        <v>3.188247943365015</v>
      </c>
      <c r="P68" s="29">
        <f t="shared" si="18"/>
        <v>1.017254596704424</v>
      </c>
      <c r="Q68">
        <f t="shared" si="19"/>
        <v>2.7655916674786396</v>
      </c>
      <c r="R68" s="10">
        <f t="shared" si="20"/>
        <v>0.734437483321292</v>
      </c>
      <c r="S68" s="11">
        <f t="shared" si="21"/>
        <v>-0.30865040159747703</v>
      </c>
      <c r="T68" s="12">
        <f t="shared" si="22"/>
        <v>1</v>
      </c>
      <c r="U68" s="12">
        <f t="shared" si="23"/>
        <v>1</v>
      </c>
    </row>
    <row r="69" spans="1:21" x14ac:dyDescent="0.25">
      <c r="A69" s="12">
        <v>60</v>
      </c>
      <c r="B69" s="12">
        <v>31.231409875074366</v>
      </c>
      <c r="C69" s="12">
        <v>131</v>
      </c>
      <c r="D69" s="11">
        <v>30.13</v>
      </c>
      <c r="E69" s="11">
        <v>11.500050000000002</v>
      </c>
      <c r="F69" s="19">
        <v>1</v>
      </c>
      <c r="G69" s="16">
        <v>9.7360073333333332</v>
      </c>
      <c r="H69" s="16">
        <v>37.843000000000004</v>
      </c>
      <c r="I69" s="16">
        <v>8.4044299999999996</v>
      </c>
      <c r="J69" s="17">
        <v>396.02100000000002</v>
      </c>
      <c r="K69" s="28">
        <f t="shared" si="17"/>
        <v>4.0943445622221004</v>
      </c>
      <c r="L69" s="28">
        <f t="shared" si="17"/>
        <v>3.4414243151710995</v>
      </c>
      <c r="M69" s="28">
        <f t="shared" si="17"/>
        <v>4.8751973232011512</v>
      </c>
      <c r="N69" s="28">
        <f t="shared" si="17"/>
        <v>3.4055213531422099</v>
      </c>
      <c r="O69" s="28">
        <f t="shared" si="17"/>
        <v>2.4423513831858399</v>
      </c>
      <c r="P69" s="29">
        <f t="shared" si="18"/>
        <v>2.2745683629126852</v>
      </c>
      <c r="Q69">
        <f t="shared" si="19"/>
        <v>9.7237209880083917</v>
      </c>
      <c r="R69" s="10">
        <f t="shared" si="20"/>
        <v>0.90674878606798592</v>
      </c>
      <c r="S69" s="11">
        <f t="shared" si="21"/>
        <v>-9.7889839592576272E-2</v>
      </c>
      <c r="T69" s="12">
        <f t="shared" si="22"/>
        <v>1</v>
      </c>
      <c r="U69" s="12">
        <f t="shared" si="23"/>
        <v>1</v>
      </c>
    </row>
    <row r="70" spans="1:21" x14ac:dyDescent="0.25">
      <c r="A70" s="12">
        <v>49</v>
      </c>
      <c r="B70" s="12">
        <v>29.777777777777779</v>
      </c>
      <c r="C70" s="12">
        <v>70</v>
      </c>
      <c r="D70" s="11">
        <v>8.3960000000000008</v>
      </c>
      <c r="E70" s="11">
        <v>20.768009999999997</v>
      </c>
      <c r="F70" s="19">
        <v>1</v>
      </c>
      <c r="G70" s="16">
        <v>1.4497093333333335</v>
      </c>
      <c r="H70" s="16">
        <v>51.338699999999996</v>
      </c>
      <c r="I70" s="16">
        <v>10.73174</v>
      </c>
      <c r="J70" s="17">
        <v>602.48599999999999</v>
      </c>
      <c r="K70" s="28">
        <f t="shared" si="17"/>
        <v>3.8918202981106265</v>
      </c>
      <c r="L70" s="28">
        <f t="shared" si="17"/>
        <v>3.3937624031746374</v>
      </c>
      <c r="M70" s="28">
        <f t="shared" si="17"/>
        <v>4.2484952420493594</v>
      </c>
      <c r="N70" s="28">
        <f t="shared" si="17"/>
        <v>2.1277554019583866</v>
      </c>
      <c r="O70" s="28">
        <f t="shared" si="17"/>
        <v>3.0334138220315787</v>
      </c>
      <c r="P70" s="29">
        <f t="shared" si="18"/>
        <v>-1.3148179786034593</v>
      </c>
      <c r="Q70">
        <f t="shared" si="19"/>
        <v>0.2685231957582751</v>
      </c>
      <c r="R70" s="10">
        <f t="shared" si="20"/>
        <v>0.21168173877795127</v>
      </c>
      <c r="S70" s="11">
        <f t="shared" si="21"/>
        <v>-1.5526713644676742</v>
      </c>
      <c r="T70" s="12">
        <f t="shared" si="22"/>
        <v>1</v>
      </c>
      <c r="U70" s="12">
        <f t="shared" si="23"/>
        <v>1</v>
      </c>
    </row>
    <row r="71" spans="1:21" x14ac:dyDescent="0.25">
      <c r="A71" s="12">
        <v>44</v>
      </c>
      <c r="B71" s="12">
        <v>27.887617065556707</v>
      </c>
      <c r="C71" s="12">
        <v>99</v>
      </c>
      <c r="D71" s="11">
        <v>9.2080000000000002</v>
      </c>
      <c r="E71" s="11">
        <v>23.033060000000003</v>
      </c>
      <c r="F71" s="19">
        <v>1</v>
      </c>
      <c r="G71" s="16">
        <v>2.2485936000000004</v>
      </c>
      <c r="H71" s="16">
        <v>12.675700000000001</v>
      </c>
      <c r="I71" s="16">
        <v>5.4781700000000004</v>
      </c>
      <c r="J71" s="17">
        <v>407.20600000000002</v>
      </c>
      <c r="K71" s="28">
        <f t="shared" si="17"/>
        <v>3.784189633918261</v>
      </c>
      <c r="L71" s="28">
        <f t="shared" si="17"/>
        <v>3.3281827575286553</v>
      </c>
      <c r="M71" s="28">
        <f t="shared" si="17"/>
        <v>4.5951198501345898</v>
      </c>
      <c r="N71" s="28">
        <f t="shared" si="17"/>
        <v>2.2200726714195818</v>
      </c>
      <c r="O71" s="28">
        <f t="shared" si="17"/>
        <v>3.1369305751754792</v>
      </c>
      <c r="P71" s="29">
        <f t="shared" si="18"/>
        <v>1.9116738449957413</v>
      </c>
      <c r="Q71">
        <f t="shared" si="19"/>
        <v>6.764401887960191</v>
      </c>
      <c r="R71" s="10">
        <f t="shared" si="20"/>
        <v>0.87120707886712534</v>
      </c>
      <c r="S71" s="11">
        <f t="shared" si="21"/>
        <v>-0.1378755819749955</v>
      </c>
      <c r="T71" s="12">
        <f t="shared" si="22"/>
        <v>1</v>
      </c>
      <c r="U71" s="12">
        <f t="shared" si="23"/>
        <v>1</v>
      </c>
    </row>
    <row r="72" spans="1:21" x14ac:dyDescent="0.25">
      <c r="A72" s="12">
        <v>71</v>
      </c>
      <c r="B72" s="12">
        <v>27.915518824609737</v>
      </c>
      <c r="C72" s="12">
        <v>104</v>
      </c>
      <c r="D72" s="11">
        <v>18.2</v>
      </c>
      <c r="E72" s="11">
        <v>49.241840000000003</v>
      </c>
      <c r="F72" s="19">
        <v>1</v>
      </c>
      <c r="G72" s="16">
        <v>4.6689066666666665</v>
      </c>
      <c r="H72" s="16">
        <v>53.499699999999997</v>
      </c>
      <c r="I72" s="16">
        <v>1.65602</v>
      </c>
      <c r="J72" s="17">
        <v>256.00099999999998</v>
      </c>
      <c r="K72" s="28">
        <f t="shared" si="17"/>
        <v>4.2626798770413155</v>
      </c>
      <c r="L72" s="28">
        <f t="shared" si="17"/>
        <v>3.3291827644613528</v>
      </c>
      <c r="M72" s="28">
        <f t="shared" si="17"/>
        <v>4.6443908991413725</v>
      </c>
      <c r="N72" s="28">
        <f t="shared" si="17"/>
        <v>2.9014215940827497</v>
      </c>
      <c r="O72" s="28">
        <f t="shared" si="17"/>
        <v>3.8967436686115882</v>
      </c>
      <c r="P72" s="29">
        <f t="shared" si="18"/>
        <v>3.4596198986957614</v>
      </c>
      <c r="Q72">
        <f t="shared" si="19"/>
        <v>31.804885138517037</v>
      </c>
      <c r="R72" s="10">
        <f t="shared" si="20"/>
        <v>0.96951673521252857</v>
      </c>
      <c r="S72" s="11">
        <f t="shared" si="21"/>
        <v>-3.0957542754210164E-2</v>
      </c>
      <c r="T72" s="12">
        <f t="shared" si="22"/>
        <v>1</v>
      </c>
      <c r="U72" s="12">
        <f t="shared" si="23"/>
        <v>1</v>
      </c>
    </row>
    <row r="73" spans="1:21" x14ac:dyDescent="0.25">
      <c r="A73" s="12">
        <v>69</v>
      </c>
      <c r="B73" s="12">
        <v>28.444444444444443</v>
      </c>
      <c r="C73" s="12">
        <v>108</v>
      </c>
      <c r="D73" s="11">
        <v>8.8079999999999998</v>
      </c>
      <c r="E73" s="11">
        <v>16.485080000000004</v>
      </c>
      <c r="F73" s="19">
        <v>1</v>
      </c>
      <c r="G73" s="16">
        <v>2.3464511999999997</v>
      </c>
      <c r="H73" s="16">
        <v>14.748500000000002</v>
      </c>
      <c r="I73" s="16">
        <v>5.2880250000000002</v>
      </c>
      <c r="J73" s="17">
        <v>353.56799999999998</v>
      </c>
      <c r="K73" s="28">
        <f t="shared" si="17"/>
        <v>4.2341065045972597</v>
      </c>
      <c r="L73" s="28">
        <f t="shared" si="17"/>
        <v>3.3479528671433432</v>
      </c>
      <c r="M73" s="28">
        <f t="shared" si="17"/>
        <v>4.6821312271242199</v>
      </c>
      <c r="N73" s="28">
        <f t="shared" si="17"/>
        <v>2.1756603994203787</v>
      </c>
      <c r="O73" s="28">
        <f t="shared" si="17"/>
        <v>2.802455729408492</v>
      </c>
      <c r="P73" s="29">
        <f t="shared" si="18"/>
        <v>1.2194529549137254</v>
      </c>
      <c r="Q73">
        <f t="shared" si="19"/>
        <v>3.385335295945028</v>
      </c>
      <c r="R73" s="10">
        <f t="shared" si="20"/>
        <v>0.77196726532526116</v>
      </c>
      <c r="S73" s="11">
        <f t="shared" si="21"/>
        <v>-0.25881313228478742</v>
      </c>
      <c r="T73" s="12">
        <f t="shared" si="22"/>
        <v>1</v>
      </c>
      <c r="U73" s="12">
        <f t="shared" si="23"/>
        <v>1</v>
      </c>
    </row>
    <row r="74" spans="1:21" x14ac:dyDescent="0.25">
      <c r="A74" s="12">
        <v>66</v>
      </c>
      <c r="B74" s="12">
        <v>26.562499999999996</v>
      </c>
      <c r="C74" s="12">
        <v>89</v>
      </c>
      <c r="D74" s="11">
        <v>6.524</v>
      </c>
      <c r="E74" s="11">
        <v>14.919220000000001</v>
      </c>
      <c r="F74" s="19">
        <v>1</v>
      </c>
      <c r="G74" s="16">
        <v>1.4322354666666668</v>
      </c>
      <c r="H74" s="16">
        <v>14.9084</v>
      </c>
      <c r="I74" s="16">
        <v>8.4299599999999995</v>
      </c>
      <c r="J74" s="17">
        <v>269.48700000000002</v>
      </c>
      <c r="K74" s="28">
        <f t="shared" si="17"/>
        <v>4.1896547420264252</v>
      </c>
      <c r="L74" s="28">
        <f t="shared" si="17"/>
        <v>3.2795004466846356</v>
      </c>
      <c r="M74" s="28">
        <f t="shared" si="17"/>
        <v>4.4886363697321396</v>
      </c>
      <c r="N74" s="28">
        <f t="shared" si="17"/>
        <v>1.8754876847587674</v>
      </c>
      <c r="O74" s="28">
        <f t="shared" si="17"/>
        <v>2.7026503145886545</v>
      </c>
      <c r="P74" s="29">
        <f t="shared" si="18"/>
        <v>2.6706117242030203E-2</v>
      </c>
      <c r="Q74">
        <f t="shared" si="19"/>
        <v>1.0270659214411944</v>
      </c>
      <c r="R74" s="10">
        <f t="shared" si="20"/>
        <v>0.50667613252112476</v>
      </c>
      <c r="S74" s="11">
        <f t="shared" si="21"/>
        <v>-0.67988327137695936</v>
      </c>
      <c r="T74" s="12">
        <f t="shared" si="22"/>
        <v>1</v>
      </c>
      <c r="U74" s="12">
        <f t="shared" si="23"/>
        <v>1</v>
      </c>
    </row>
    <row r="75" spans="1:21" x14ac:dyDescent="0.25">
      <c r="A75" s="12">
        <v>72</v>
      </c>
      <c r="B75" s="12">
        <v>29.136316337148799</v>
      </c>
      <c r="C75" s="12">
        <v>83</v>
      </c>
      <c r="D75" s="11">
        <v>10.949</v>
      </c>
      <c r="E75" s="11">
        <v>14.76966</v>
      </c>
      <c r="F75" s="19">
        <v>1</v>
      </c>
      <c r="G75" s="16">
        <v>2.2416252666666669</v>
      </c>
      <c r="H75" s="16">
        <v>26.808100000000003</v>
      </c>
      <c r="I75" s="16">
        <v>2.78491</v>
      </c>
      <c r="J75" s="17">
        <v>232.018</v>
      </c>
      <c r="K75" s="28">
        <f t="shared" si="17"/>
        <v>4.2766661190160553</v>
      </c>
      <c r="L75" s="28">
        <f t="shared" si="17"/>
        <v>3.3719853801870485</v>
      </c>
      <c r="M75" s="28">
        <f t="shared" si="17"/>
        <v>4.4188406077965983</v>
      </c>
      <c r="N75" s="28">
        <f t="shared" si="17"/>
        <v>2.393248127891288</v>
      </c>
      <c r="O75" s="28">
        <f t="shared" si="17"/>
        <v>2.6925750766439385</v>
      </c>
      <c r="P75" s="29">
        <f t="shared" si="18"/>
        <v>-0.86890922867796938</v>
      </c>
      <c r="Q75">
        <f t="shared" si="19"/>
        <v>0.41940877890404338</v>
      </c>
      <c r="R75" s="10">
        <f t="shared" si="20"/>
        <v>0.29548131950253126</v>
      </c>
      <c r="S75" s="11">
        <f t="shared" si="21"/>
        <v>-1.2191496607077343</v>
      </c>
      <c r="T75" s="12">
        <f t="shared" si="22"/>
        <v>1</v>
      </c>
      <c r="U75" s="12">
        <f t="shared" si="23"/>
        <v>1</v>
      </c>
    </row>
    <row r="76" spans="1:21" x14ac:dyDescent="0.25">
      <c r="A76" s="12">
        <v>45</v>
      </c>
      <c r="B76" s="12">
        <v>29.384756657483933</v>
      </c>
      <c r="C76" s="12">
        <v>90</v>
      </c>
      <c r="D76" s="11">
        <v>4.7130000000000001</v>
      </c>
      <c r="E76" s="11">
        <v>15.55625</v>
      </c>
      <c r="F76" s="19">
        <v>1</v>
      </c>
      <c r="G76" s="16">
        <v>1.046286</v>
      </c>
      <c r="H76" s="16">
        <v>23.847900000000003</v>
      </c>
      <c r="I76" s="16">
        <v>6.6442449999999997</v>
      </c>
      <c r="J76" s="17">
        <v>621.27300000000002</v>
      </c>
      <c r="K76" s="28">
        <f t="shared" si="17"/>
        <v>3.8066624897703196</v>
      </c>
      <c r="L76" s="28">
        <f t="shared" si="17"/>
        <v>3.3804760588489033</v>
      </c>
      <c r="M76" s="28">
        <f t="shared" si="17"/>
        <v>4.499809670330265</v>
      </c>
      <c r="N76" s="28">
        <f t="shared" si="17"/>
        <v>1.5503246479415937</v>
      </c>
      <c r="O76" s="28">
        <f t="shared" si="17"/>
        <v>2.7444624871337653</v>
      </c>
      <c r="P76" s="29">
        <f t="shared" si="18"/>
        <v>-0.27315773671635846</v>
      </c>
      <c r="Q76">
        <f t="shared" si="19"/>
        <v>0.76097274481959776</v>
      </c>
      <c r="R76" s="10">
        <f t="shared" si="20"/>
        <v>0.43213204012283302</v>
      </c>
      <c r="S76" s="11">
        <f t="shared" si="21"/>
        <v>-0.83902408900650927</v>
      </c>
      <c r="T76" s="12">
        <f t="shared" si="22"/>
        <v>1</v>
      </c>
      <c r="U76" s="12">
        <f t="shared" si="23"/>
        <v>1</v>
      </c>
    </row>
    <row r="77" spans="1:21" x14ac:dyDescent="0.25">
      <c r="A77" s="12">
        <v>46</v>
      </c>
      <c r="B77" s="12">
        <v>33.18</v>
      </c>
      <c r="C77" s="12">
        <v>92</v>
      </c>
      <c r="D77" s="11">
        <v>5.75</v>
      </c>
      <c r="E77" s="11">
        <v>8.89</v>
      </c>
      <c r="F77" s="19">
        <v>1</v>
      </c>
      <c r="G77" s="16">
        <v>1.3048666666666666</v>
      </c>
      <c r="H77" s="16">
        <v>18.690000000000001</v>
      </c>
      <c r="I77" s="16">
        <v>9.16</v>
      </c>
      <c r="J77" s="17">
        <v>209.19</v>
      </c>
      <c r="K77" s="28">
        <f t="shared" si="17"/>
        <v>3.8286413964890951</v>
      </c>
      <c r="L77" s="28">
        <f t="shared" si="17"/>
        <v>3.5019472847622986</v>
      </c>
      <c r="M77" s="28">
        <f t="shared" si="17"/>
        <v>4.5217885770490405</v>
      </c>
      <c r="N77" s="28">
        <f t="shared" si="17"/>
        <v>1.7491998548092591</v>
      </c>
      <c r="O77" s="28">
        <f t="shared" si="17"/>
        <v>2.1849270495258133</v>
      </c>
      <c r="P77" s="29">
        <f t="shared" si="18"/>
        <v>-1.8318821570362234</v>
      </c>
      <c r="Q77">
        <f t="shared" si="19"/>
        <v>0.1601119282054452</v>
      </c>
      <c r="R77" s="10">
        <f t="shared" si="20"/>
        <v>0.1380142073473197</v>
      </c>
      <c r="S77" s="11">
        <f t="shared" si="21"/>
        <v>-1.9803986473319326</v>
      </c>
      <c r="T77" s="12">
        <f t="shared" si="22"/>
        <v>0</v>
      </c>
      <c r="U77" s="12">
        <f t="shared" si="23"/>
        <v>-2</v>
      </c>
    </row>
    <row r="78" spans="1:21" x14ac:dyDescent="0.25">
      <c r="A78" s="12">
        <v>75</v>
      </c>
      <c r="B78" s="12">
        <v>30.48</v>
      </c>
      <c r="C78" s="12">
        <v>152</v>
      </c>
      <c r="D78" s="11">
        <v>7.01</v>
      </c>
      <c r="E78" s="11">
        <v>11.73</v>
      </c>
      <c r="F78" s="19">
        <v>1</v>
      </c>
      <c r="G78" s="16">
        <v>2.6282826666666663</v>
      </c>
      <c r="H78" s="16">
        <v>50.53</v>
      </c>
      <c r="I78" s="16">
        <v>10.06</v>
      </c>
      <c r="J78" s="17">
        <v>99.45</v>
      </c>
      <c r="K78" s="28">
        <f t="shared" si="17"/>
        <v>4.3174881135363101</v>
      </c>
      <c r="L78" s="28">
        <f t="shared" si="17"/>
        <v>3.4170707308184456</v>
      </c>
      <c r="M78" s="28">
        <f t="shared" si="17"/>
        <v>5.0238805208462765</v>
      </c>
      <c r="N78" s="28">
        <f t="shared" si="17"/>
        <v>1.9473377010464987</v>
      </c>
      <c r="O78" s="28">
        <f t="shared" si="17"/>
        <v>2.462149662665384</v>
      </c>
      <c r="P78" s="29">
        <f t="shared" si="18"/>
        <v>2.261537751074842</v>
      </c>
      <c r="Q78">
        <f t="shared" si="19"/>
        <v>9.597836908702746</v>
      </c>
      <c r="R78" s="10">
        <f t="shared" si="20"/>
        <v>0.90564112199360058</v>
      </c>
      <c r="S78" s="11">
        <f t="shared" si="21"/>
        <v>-9.9112164002317996E-2</v>
      </c>
      <c r="T78" s="12">
        <f t="shared" si="22"/>
        <v>1</v>
      </c>
      <c r="U78" s="12">
        <f t="shared" si="23"/>
        <v>1</v>
      </c>
    </row>
    <row r="79" spans="1:21" x14ac:dyDescent="0.25">
      <c r="A79" s="12">
        <v>45</v>
      </c>
      <c r="B79" s="12">
        <v>26.85</v>
      </c>
      <c r="C79" s="12">
        <v>92</v>
      </c>
      <c r="D79" s="11">
        <v>3.33</v>
      </c>
      <c r="E79" s="11">
        <v>10.96</v>
      </c>
      <c r="F79" s="19">
        <v>1</v>
      </c>
      <c r="G79" s="16">
        <v>0.75568800000000003</v>
      </c>
      <c r="H79" s="16">
        <v>54.68</v>
      </c>
      <c r="I79" s="16">
        <v>12.1</v>
      </c>
      <c r="J79" s="17">
        <v>268.23</v>
      </c>
      <c r="K79" s="28">
        <f t="shared" si="17"/>
        <v>3.8066624897703196</v>
      </c>
      <c r="L79" s="28">
        <f t="shared" si="17"/>
        <v>3.2902658209548736</v>
      </c>
      <c r="M79" s="28">
        <f t="shared" si="17"/>
        <v>4.5217885770490405</v>
      </c>
      <c r="N79" s="28">
        <f t="shared" si="17"/>
        <v>1.2029723039923526</v>
      </c>
      <c r="O79" s="28">
        <f t="shared" si="17"/>
        <v>2.3942522815198695</v>
      </c>
      <c r="P79" s="29">
        <f t="shared" si="18"/>
        <v>-0.3477531480391729</v>
      </c>
      <c r="Q79">
        <f t="shared" si="19"/>
        <v>0.70627319962166801</v>
      </c>
      <c r="R79" s="10">
        <f t="shared" si="20"/>
        <v>0.41392738265962919</v>
      </c>
      <c r="S79" s="11">
        <f t="shared" si="21"/>
        <v>-0.88206472474573339</v>
      </c>
      <c r="T79" s="12">
        <f t="shared" si="22"/>
        <v>1</v>
      </c>
      <c r="U79" s="12">
        <f t="shared" si="23"/>
        <v>1</v>
      </c>
    </row>
    <row r="80" spans="1:21" x14ac:dyDescent="0.25">
      <c r="A80" s="12">
        <v>62</v>
      </c>
      <c r="B80" s="12">
        <v>26.84</v>
      </c>
      <c r="C80" s="12">
        <v>100</v>
      </c>
      <c r="D80" s="11">
        <v>4.53</v>
      </c>
      <c r="E80" s="11">
        <v>7.32</v>
      </c>
      <c r="F80" s="19">
        <v>1</v>
      </c>
      <c r="G80" s="16">
        <v>1.1173999999999999</v>
      </c>
      <c r="H80" s="16">
        <v>12.45</v>
      </c>
      <c r="I80" s="16">
        <v>21.42</v>
      </c>
      <c r="J80" s="17">
        <v>330.16</v>
      </c>
      <c r="K80" s="28">
        <f t="shared" si="17"/>
        <v>4.1271343850450917</v>
      </c>
      <c r="L80" s="28">
        <f t="shared" si="17"/>
        <v>3.289893312103481</v>
      </c>
      <c r="M80" s="28">
        <f t="shared" si="17"/>
        <v>4.6051701859880918</v>
      </c>
      <c r="N80" s="28">
        <f t="shared" si="17"/>
        <v>1.5107219394949427</v>
      </c>
      <c r="O80" s="28">
        <f t="shared" si="17"/>
        <v>1.9906103279732201</v>
      </c>
      <c r="P80" s="29">
        <f t="shared" si="18"/>
        <v>-0.65607992964656248</v>
      </c>
      <c r="Q80">
        <f t="shared" si="19"/>
        <v>0.51888140449412579</v>
      </c>
      <c r="R80" s="10">
        <f t="shared" si="20"/>
        <v>0.34162074995377467</v>
      </c>
      <c r="S80" s="11">
        <f t="shared" si="21"/>
        <v>-1.0740540754881305</v>
      </c>
      <c r="T80" s="12">
        <f t="shared" si="22"/>
        <v>1</v>
      </c>
      <c r="U80" s="12">
        <f t="shared" si="23"/>
        <v>1</v>
      </c>
    </row>
    <row r="81" spans="1:21" x14ac:dyDescent="0.25">
      <c r="A81" s="12">
        <v>65</v>
      </c>
      <c r="B81" s="12">
        <v>32.049999999999997</v>
      </c>
      <c r="C81" s="12">
        <v>97</v>
      </c>
      <c r="D81" s="11">
        <v>5.73</v>
      </c>
      <c r="E81" s="11">
        <v>10.33</v>
      </c>
      <c r="F81" s="19">
        <v>1</v>
      </c>
      <c r="G81" s="16">
        <v>1.3709979999999999</v>
      </c>
      <c r="H81" s="16">
        <v>61.48</v>
      </c>
      <c r="I81" s="16">
        <v>22.54</v>
      </c>
      <c r="J81" s="17">
        <v>314.05</v>
      </c>
      <c r="K81" s="28">
        <f t="shared" si="17"/>
        <v>4.1743872698956368</v>
      </c>
      <c r="L81" s="28">
        <f t="shared" si="17"/>
        <v>3.467297183366679</v>
      </c>
      <c r="M81" s="28">
        <f t="shared" si="17"/>
        <v>4.5747109785033828</v>
      </c>
      <c r="N81" s="28">
        <f t="shared" si="17"/>
        <v>1.7457155307266483</v>
      </c>
      <c r="O81" s="28">
        <f t="shared" si="17"/>
        <v>2.3350522831315472</v>
      </c>
      <c r="P81" s="29">
        <f t="shared" si="18"/>
        <v>-1.3823572685567562</v>
      </c>
      <c r="Q81">
        <f t="shared" si="19"/>
        <v>0.25098621327333981</v>
      </c>
      <c r="R81" s="10">
        <f t="shared" si="20"/>
        <v>0.20063067890780939</v>
      </c>
      <c r="S81" s="11">
        <f t="shared" si="21"/>
        <v>-1.6062894794159273</v>
      </c>
      <c r="T81" s="12">
        <f t="shared" si="22"/>
        <v>1</v>
      </c>
      <c r="U81" s="12">
        <f t="shared" si="23"/>
        <v>1</v>
      </c>
    </row>
    <row r="82" spans="1:21" x14ac:dyDescent="0.25">
      <c r="A82" s="12">
        <v>86</v>
      </c>
      <c r="B82" s="12">
        <v>27.18</v>
      </c>
      <c r="C82" s="12">
        <v>138</v>
      </c>
      <c r="D82" s="11">
        <v>19.91</v>
      </c>
      <c r="E82" s="11">
        <v>4.3499999999999996</v>
      </c>
      <c r="F82" s="19">
        <v>1</v>
      </c>
      <c r="G82" s="16">
        <v>6.7773640000000004</v>
      </c>
      <c r="H82" s="16">
        <v>90.28</v>
      </c>
      <c r="I82" s="16">
        <v>14.11</v>
      </c>
      <c r="J82" s="17">
        <v>90.09</v>
      </c>
      <c r="K82" s="28">
        <f t="shared" si="17"/>
        <v>4.4543472962535073</v>
      </c>
      <c r="L82" s="28">
        <f t="shared" si="17"/>
        <v>3.3024814087229974</v>
      </c>
      <c r="M82" s="28">
        <f t="shared" si="17"/>
        <v>4.9272536851572051</v>
      </c>
      <c r="N82" s="28">
        <f t="shared" si="17"/>
        <v>2.9912221180761049</v>
      </c>
      <c r="O82" s="28">
        <f t="shared" si="17"/>
        <v>1.4701758451005926</v>
      </c>
      <c r="P82" s="29">
        <f t="shared" si="18"/>
        <v>1.17302140304764</v>
      </c>
      <c r="Q82">
        <f t="shared" si="19"/>
        <v>3.2317422983149675</v>
      </c>
      <c r="R82" s="10">
        <f t="shared" si="20"/>
        <v>0.76369071424831581</v>
      </c>
      <c r="S82" s="11">
        <f t="shared" si="21"/>
        <v>-0.26959239606139679</v>
      </c>
      <c r="T82" s="12">
        <f t="shared" si="22"/>
        <v>1</v>
      </c>
      <c r="U82" s="12">
        <f t="shared" si="23"/>
        <v>1</v>
      </c>
    </row>
  </sheetData>
  <conditionalFormatting sqref="X20:A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G82"/>
  <sheetViews>
    <sheetView workbookViewId="0">
      <selection activeCell="B15" sqref="B15"/>
    </sheetView>
  </sheetViews>
  <sheetFormatPr defaultRowHeight="15" x14ac:dyDescent="0.25"/>
  <cols>
    <col min="6" max="6" width="12.5703125" style="18" customWidth="1"/>
    <col min="7" max="10" width="9.140625" style="15"/>
    <col min="11" max="16" width="9.140625" style="29"/>
    <col min="18" max="18" width="12" customWidth="1"/>
    <col min="23" max="23" width="15.5703125" customWidth="1"/>
  </cols>
  <sheetData>
    <row r="1" spans="1:33" ht="15.75" thickBot="1" x14ac:dyDescent="0.3">
      <c r="A1" s="20" t="s">
        <v>0</v>
      </c>
      <c r="B1" s="21" t="s">
        <v>1</v>
      </c>
      <c r="C1" s="21" t="s">
        <v>2</v>
      </c>
      <c r="D1" s="21" t="s">
        <v>3</v>
      </c>
      <c r="E1" s="21" t="s">
        <v>7</v>
      </c>
      <c r="F1" s="22" t="s">
        <v>9</v>
      </c>
      <c r="G1" s="23" t="s">
        <v>4</v>
      </c>
      <c r="H1" s="23" t="s">
        <v>5</v>
      </c>
      <c r="I1" s="23" t="s">
        <v>6</v>
      </c>
      <c r="J1" s="24" t="s">
        <v>8</v>
      </c>
      <c r="K1" s="20" t="s">
        <v>59</v>
      </c>
      <c r="L1" s="21" t="s">
        <v>60</v>
      </c>
      <c r="M1" s="21" t="s">
        <v>61</v>
      </c>
      <c r="N1" s="21" t="s">
        <v>62</v>
      </c>
      <c r="O1" s="21" t="s">
        <v>63</v>
      </c>
      <c r="P1" s="27" t="s">
        <v>54</v>
      </c>
      <c r="Q1" s="27" t="s">
        <v>55</v>
      </c>
      <c r="R1" s="27" t="s">
        <v>56</v>
      </c>
      <c r="S1" s="27" t="s">
        <v>57</v>
      </c>
      <c r="T1" s="27" t="s">
        <v>69</v>
      </c>
      <c r="U1" s="27" t="s">
        <v>68</v>
      </c>
      <c r="W1" t="s">
        <v>58</v>
      </c>
    </row>
    <row r="2" spans="1:33" x14ac:dyDescent="0.25">
      <c r="A2" s="12">
        <v>83</v>
      </c>
      <c r="B2" s="12">
        <v>20.690494543389182</v>
      </c>
      <c r="C2" s="12">
        <v>92</v>
      </c>
      <c r="D2" s="11">
        <v>3.1150000000000002</v>
      </c>
      <c r="E2" s="11">
        <v>4.0640499999999999</v>
      </c>
      <c r="F2" s="19">
        <v>0</v>
      </c>
      <c r="G2" s="16"/>
      <c r="H2" s="16"/>
      <c r="I2" s="16"/>
      <c r="J2" s="17"/>
      <c r="K2" s="28">
        <f>LN(A2)</f>
        <v>4.4188406077965983</v>
      </c>
      <c r="L2" s="28">
        <f>LN(B2)</f>
        <v>3.0296743940038922</v>
      </c>
      <c r="M2" s="28">
        <f>LN(C2)</f>
        <v>4.5217885770490405</v>
      </c>
      <c r="N2" s="28">
        <f>LN(D2)</f>
        <v>1.1362291522394166</v>
      </c>
      <c r="O2" s="28">
        <f>LN(E2)</f>
        <v>1.4021800133501039</v>
      </c>
      <c r="P2" s="29">
        <f>SUMPRODUCT($W$5:$AA$5,K2:O2)+$AB$5</f>
        <v>-1.0794003968904722</v>
      </c>
      <c r="Q2">
        <f>EXP(P2)</f>
        <v>0.33979920923665263</v>
      </c>
      <c r="R2" s="30">
        <f>Q2/(Q2+1)</f>
        <v>0.25361950275388834</v>
      </c>
      <c r="S2" s="11">
        <f>F2*LN(R2)+LN(1-R2)*(1-F2)</f>
        <v>-0.29251975888186393</v>
      </c>
      <c r="T2" s="12">
        <f>IF(R2&gt;$W$7,1,0)</f>
        <v>1</v>
      </c>
      <c r="U2" s="12">
        <f>IF(AND(T2=1,F2=1),1,IF(AND(T2=1,F2=0),-1,IF(AND(T2=0,F2=0),2,IF(AND(T2=0,F2=1),-2,"Error"))))</f>
        <v>-1</v>
      </c>
      <c r="W2" s="11">
        <f>SUM(S2:S82)</f>
        <v>-44.063255485829238</v>
      </c>
    </row>
    <row r="3" spans="1:33" ht="15.75" thickBot="1" x14ac:dyDescent="0.3">
      <c r="A3" s="12">
        <v>82</v>
      </c>
      <c r="B3" s="12">
        <v>23.124670372023203</v>
      </c>
      <c r="C3" s="12">
        <v>91</v>
      </c>
      <c r="D3" s="11">
        <v>4.4980000000000002</v>
      </c>
      <c r="E3" s="11">
        <v>9.2771499999999989</v>
      </c>
      <c r="F3" s="19">
        <v>0</v>
      </c>
      <c r="G3" s="16"/>
      <c r="H3" s="16"/>
      <c r="I3" s="16"/>
      <c r="J3" s="17"/>
      <c r="K3" s="28">
        <f t="shared" ref="K3:O53" si="0">LN(A3)</f>
        <v>4.4067192472642533</v>
      </c>
      <c r="L3" s="28">
        <f t="shared" si="0"/>
        <v>3.1409000291141167</v>
      </c>
      <c r="M3" s="28">
        <f t="shared" si="0"/>
        <v>4.5108595065168497</v>
      </c>
      <c r="N3" s="28">
        <f t="shared" si="0"/>
        <v>1.5036328535371239</v>
      </c>
      <c r="O3" s="28">
        <f t="shared" si="0"/>
        <v>2.2275543875605743</v>
      </c>
      <c r="P3" s="29">
        <f t="shared" ref="P3:P66" si="1">SUMPRODUCT($W$5:$AA$5,K3:O3)+$AB$5</f>
        <v>-0.21063466818077714</v>
      </c>
      <c r="Q3">
        <f t="shared" ref="Q3:Q66" si="2">EXP(P3)</f>
        <v>0.81006995716006547</v>
      </c>
      <c r="R3" s="10">
        <f t="shared" ref="R3:R66" si="3">Q3/(Q3+1)</f>
        <v>0.44753516512203545</v>
      </c>
      <c r="S3" s="11">
        <f t="shared" ref="S3:S66" si="4">F3*LN(R3)+LN(1-R3)*(1-F3)</f>
        <v>-0.59336549489550527</v>
      </c>
      <c r="T3" s="12">
        <f t="shared" ref="T3:T66" si="5">IF(R3&gt;$W$7,1,0)</f>
        <v>1</v>
      </c>
      <c r="U3" s="12">
        <f t="shared" ref="U3:U66" si="6">IF(AND(T3=1,F3=1),1,IF(AND(T3=1,F3=0),-1,IF(AND(T3=0,F3=0),2,IF(AND(T3=0,F3=1),-2,"Error"))))</f>
        <v>-1</v>
      </c>
      <c r="W3" s="25" t="s">
        <v>53</v>
      </c>
    </row>
    <row r="4" spans="1:33" ht="15.75" thickBot="1" x14ac:dyDescent="0.3">
      <c r="A4" s="12">
        <v>73</v>
      </c>
      <c r="B4" s="12">
        <v>22</v>
      </c>
      <c r="C4" s="12">
        <v>97</v>
      </c>
      <c r="D4" s="11">
        <v>3.35</v>
      </c>
      <c r="E4" s="11">
        <v>6.2844499999999996</v>
      </c>
      <c r="F4" s="19">
        <v>0</v>
      </c>
      <c r="G4" s="16"/>
      <c r="H4" s="16"/>
      <c r="I4" s="16"/>
      <c r="J4" s="17"/>
      <c r="K4" s="28">
        <f t="shared" si="0"/>
        <v>4.290459441148391</v>
      </c>
      <c r="L4" s="28">
        <f t="shared" si="0"/>
        <v>3.0910424533583161</v>
      </c>
      <c r="M4" s="28">
        <f t="shared" si="0"/>
        <v>4.5747109785033828</v>
      </c>
      <c r="N4" s="28">
        <f t="shared" si="0"/>
        <v>1.2089603458369751</v>
      </c>
      <c r="O4" s="28">
        <f t="shared" si="0"/>
        <v>1.8380783282686803</v>
      </c>
      <c r="P4" s="29">
        <f t="shared" si="1"/>
        <v>-0.16611951556198612</v>
      </c>
      <c r="Q4">
        <f t="shared" si="2"/>
        <v>0.84694500503204262</v>
      </c>
      <c r="R4" s="10">
        <f t="shared" si="3"/>
        <v>0.45856536211122811</v>
      </c>
      <c r="S4" s="11">
        <f t="shared" si="4"/>
        <v>-0.61353292547984295</v>
      </c>
      <c r="T4" s="12">
        <f t="shared" si="5"/>
        <v>1</v>
      </c>
      <c r="U4" s="12">
        <f t="shared" si="6"/>
        <v>-1</v>
      </c>
      <c r="W4" s="20" t="s">
        <v>0</v>
      </c>
      <c r="X4" s="21" t="s">
        <v>1</v>
      </c>
      <c r="Y4" s="21" t="s">
        <v>2</v>
      </c>
      <c r="Z4" s="21" t="s">
        <v>3</v>
      </c>
      <c r="AA4" s="26" t="s">
        <v>7</v>
      </c>
      <c r="AB4" s="27" t="s">
        <v>39</v>
      </c>
    </row>
    <row r="5" spans="1:33" x14ac:dyDescent="0.25">
      <c r="A5" s="12">
        <v>34</v>
      </c>
      <c r="B5" s="12">
        <v>21.47</v>
      </c>
      <c r="C5" s="12">
        <v>78</v>
      </c>
      <c r="D5" s="11">
        <v>3.4689999999999999</v>
      </c>
      <c r="E5" s="11">
        <v>6.92</v>
      </c>
      <c r="F5" s="19">
        <v>0</v>
      </c>
      <c r="G5" s="16"/>
      <c r="H5" s="16"/>
      <c r="I5" s="16"/>
      <c r="J5" s="17"/>
      <c r="K5" s="28">
        <f t="shared" si="0"/>
        <v>3.5263605246161616</v>
      </c>
      <c r="L5" s="28">
        <f t="shared" si="0"/>
        <v>3.0666566118906897</v>
      </c>
      <c r="M5" s="28">
        <f t="shared" si="0"/>
        <v>4.3567088266895917</v>
      </c>
      <c r="N5" s="28">
        <f t="shared" si="0"/>
        <v>1.2438663679876125</v>
      </c>
      <c r="O5" s="28">
        <f t="shared" si="0"/>
        <v>1.9344157696295783</v>
      </c>
      <c r="P5" s="29">
        <f t="shared" si="1"/>
        <v>-0.39559479064456049</v>
      </c>
      <c r="Q5">
        <f t="shared" si="2"/>
        <v>0.67327945980635728</v>
      </c>
      <c r="R5" s="10">
        <f t="shared" si="3"/>
        <v>0.40237119738759808</v>
      </c>
      <c r="S5" s="11">
        <f t="shared" si="4"/>
        <v>-0.51478544918240099</v>
      </c>
      <c r="T5" s="12">
        <f t="shared" si="5"/>
        <v>1</v>
      </c>
      <c r="U5" s="12">
        <f t="shared" si="6"/>
        <v>-1</v>
      </c>
      <c r="W5">
        <v>-1.2054117287976398</v>
      </c>
      <c r="X5">
        <v>-6.8784941742564385</v>
      </c>
      <c r="Y5">
        <v>6.9300175383244627</v>
      </c>
      <c r="Z5">
        <v>0.66980450946634995</v>
      </c>
      <c r="AA5">
        <v>1.7554087230009474</v>
      </c>
      <c r="AB5">
        <v>-9.4718050116699946</v>
      </c>
    </row>
    <row r="6" spans="1:33" x14ac:dyDescent="0.25">
      <c r="A6" s="12">
        <v>24</v>
      </c>
      <c r="B6" s="12">
        <v>18.670000000000002</v>
      </c>
      <c r="C6" s="12">
        <v>88</v>
      </c>
      <c r="D6" s="11">
        <v>6.1070000000000002</v>
      </c>
      <c r="E6" s="11">
        <v>6.85</v>
      </c>
      <c r="F6" s="19">
        <v>0</v>
      </c>
      <c r="G6" s="16"/>
      <c r="H6" s="16"/>
      <c r="I6" s="16"/>
      <c r="J6" s="17"/>
      <c r="K6" s="28">
        <f t="shared" si="0"/>
        <v>3.1780538303479458</v>
      </c>
      <c r="L6" s="28">
        <f t="shared" si="0"/>
        <v>2.9269179575536315</v>
      </c>
      <c r="M6" s="28">
        <f t="shared" si="0"/>
        <v>4.4773368144782069</v>
      </c>
      <c r="N6" s="28">
        <f t="shared" si="0"/>
        <v>1.8094356542409977</v>
      </c>
      <c r="O6" s="28">
        <f t="shared" si="0"/>
        <v>1.9242486522741338</v>
      </c>
      <c r="P6" s="29">
        <f t="shared" si="1"/>
        <v>2.1823771864635226</v>
      </c>
      <c r="Q6">
        <f t="shared" si="2"/>
        <v>8.8673605933360484</v>
      </c>
      <c r="R6" s="10">
        <f t="shared" si="3"/>
        <v>0.89865577622901982</v>
      </c>
      <c r="S6" s="11">
        <f t="shared" si="4"/>
        <v>-2.2892324005945182</v>
      </c>
      <c r="T6" s="12">
        <f t="shared" si="5"/>
        <v>1</v>
      </c>
      <c r="U6" s="12">
        <f t="shared" si="6"/>
        <v>-1</v>
      </c>
    </row>
    <row r="7" spans="1:33" x14ac:dyDescent="0.25">
      <c r="A7" s="12">
        <v>44</v>
      </c>
      <c r="B7" s="12">
        <v>20.76</v>
      </c>
      <c r="C7" s="12">
        <v>86</v>
      </c>
      <c r="D7" s="11">
        <v>7.5529999999999999</v>
      </c>
      <c r="E7" s="11">
        <v>7.64</v>
      </c>
      <c r="F7" s="19">
        <v>0</v>
      </c>
      <c r="G7" s="16"/>
      <c r="H7" s="16"/>
      <c r="I7" s="16"/>
      <c r="J7" s="17"/>
      <c r="K7" s="28">
        <f t="shared" si="0"/>
        <v>3.784189633918261</v>
      </c>
      <c r="L7" s="28">
        <f t="shared" si="0"/>
        <v>3.0330280582976878</v>
      </c>
      <c r="M7" s="28">
        <f t="shared" si="0"/>
        <v>4.4543472962535073</v>
      </c>
      <c r="N7" s="28">
        <f t="shared" si="0"/>
        <v>2.0219448353313108</v>
      </c>
      <c r="O7" s="28">
        <f t="shared" si="0"/>
        <v>2.0333976031784289</v>
      </c>
      <c r="P7" s="29">
        <f t="shared" si="1"/>
        <v>0.89647913362422216</v>
      </c>
      <c r="Q7">
        <f t="shared" si="2"/>
        <v>2.4509584046237394</v>
      </c>
      <c r="R7" s="10">
        <f t="shared" si="3"/>
        <v>0.71022542646119469</v>
      </c>
      <c r="S7" s="11">
        <f t="shared" si="4"/>
        <v>-1.2386519909060894</v>
      </c>
      <c r="T7" s="12">
        <f t="shared" si="5"/>
        <v>1</v>
      </c>
      <c r="U7" s="12">
        <f t="shared" si="6"/>
        <v>-1</v>
      </c>
      <c r="W7">
        <v>0.1</v>
      </c>
    </row>
    <row r="8" spans="1:33" x14ac:dyDescent="0.25">
      <c r="A8" s="12">
        <v>54</v>
      </c>
      <c r="B8" s="12">
        <v>30.48315805517451</v>
      </c>
      <c r="C8" s="12">
        <v>90</v>
      </c>
      <c r="D8" s="11">
        <v>5.5369999999999999</v>
      </c>
      <c r="E8" s="11">
        <v>10.19299</v>
      </c>
      <c r="F8" s="19">
        <v>0</v>
      </c>
      <c r="G8" s="16"/>
      <c r="H8" s="16"/>
      <c r="I8" s="16"/>
      <c r="J8" s="17"/>
      <c r="K8" s="28">
        <f t="shared" si="0"/>
        <v>3.9889840465642745</v>
      </c>
      <c r="L8" s="28">
        <f t="shared" si="0"/>
        <v>3.4171743361852962</v>
      </c>
      <c r="M8" s="28">
        <f t="shared" si="0"/>
        <v>4.499809670330265</v>
      </c>
      <c r="N8" s="28">
        <f t="shared" si="0"/>
        <v>1.71145283784083</v>
      </c>
      <c r="O8" s="28">
        <f t="shared" si="0"/>
        <v>2.3217002291203572</v>
      </c>
      <c r="P8" s="29">
        <f t="shared" si="1"/>
        <v>-1.3795553338277173</v>
      </c>
      <c r="Q8">
        <f t="shared" si="2"/>
        <v>0.2516904464077237</v>
      </c>
      <c r="R8" s="10">
        <f t="shared" si="3"/>
        <v>0.20108042458106168</v>
      </c>
      <c r="S8" s="11">
        <f t="shared" si="4"/>
        <v>-0.22449499482908344</v>
      </c>
      <c r="T8" s="12">
        <f t="shared" si="5"/>
        <v>1</v>
      </c>
      <c r="U8" s="12">
        <f t="shared" si="6"/>
        <v>-1</v>
      </c>
      <c r="W8">
        <v>1</v>
      </c>
      <c r="X8" t="s">
        <v>64</v>
      </c>
      <c r="Y8">
        <f>COUNTIF($U$2:$U$82,W8)</f>
        <v>63</v>
      </c>
      <c r="Z8" s="31">
        <f>Y8/$Y$12</f>
        <v>0.77777777777777779</v>
      </c>
    </row>
    <row r="9" spans="1:33" x14ac:dyDescent="0.25">
      <c r="A9" s="12">
        <v>28</v>
      </c>
      <c r="B9" s="12">
        <v>35.855814662399013</v>
      </c>
      <c r="C9" s="12">
        <v>87</v>
      </c>
      <c r="D9" s="11">
        <v>8.5760000000000005</v>
      </c>
      <c r="E9" s="11">
        <v>21.443660000000001</v>
      </c>
      <c r="F9" s="19">
        <v>0</v>
      </c>
      <c r="G9" s="16"/>
      <c r="H9" s="16"/>
      <c r="I9" s="16"/>
      <c r="J9" s="17"/>
      <c r="K9" s="28">
        <f t="shared" si="0"/>
        <v>3.3322045101752038</v>
      </c>
      <c r="L9" s="28">
        <f t="shared" si="0"/>
        <v>3.5795057481027484</v>
      </c>
      <c r="M9" s="28">
        <f t="shared" si="0"/>
        <v>4.4659081186545837</v>
      </c>
      <c r="N9" s="28">
        <f t="shared" si="0"/>
        <v>2.1489676043284462</v>
      </c>
      <c r="O9" s="28">
        <f t="shared" si="0"/>
        <v>3.0654290305887093</v>
      </c>
      <c r="P9" s="29">
        <f t="shared" si="1"/>
        <v>-0.3408022070958463</v>
      </c>
      <c r="Q9">
        <f t="shared" si="2"/>
        <v>0.71119956452284039</v>
      </c>
      <c r="R9" s="10">
        <f t="shared" si="3"/>
        <v>0.41561462454039072</v>
      </c>
      <c r="S9" s="11">
        <f t="shared" si="4"/>
        <v>-0.53719462429960774</v>
      </c>
      <c r="T9" s="12">
        <f t="shared" si="5"/>
        <v>1</v>
      </c>
      <c r="U9" s="12">
        <f t="shared" si="6"/>
        <v>-1</v>
      </c>
      <c r="W9">
        <v>-1</v>
      </c>
      <c r="X9" s="14" t="s">
        <v>65</v>
      </c>
      <c r="Y9" s="14">
        <f t="shared" ref="Y9:Y11" si="7">COUNTIF($U$2:$U$82,W9)</f>
        <v>14</v>
      </c>
      <c r="Z9" s="32">
        <f t="shared" ref="Z9:Z11" si="8">Y9/$Y$12</f>
        <v>0.1728395061728395</v>
      </c>
      <c r="AA9" t="s">
        <v>71</v>
      </c>
    </row>
    <row r="10" spans="1:33" x14ac:dyDescent="0.25">
      <c r="A10" s="12">
        <v>51</v>
      </c>
      <c r="B10" s="12">
        <v>27.688778133776353</v>
      </c>
      <c r="C10" s="12">
        <v>77</v>
      </c>
      <c r="D10" s="11">
        <v>3.855</v>
      </c>
      <c r="E10" s="11">
        <v>10.37518</v>
      </c>
      <c r="F10" s="19">
        <v>0</v>
      </c>
      <c r="G10" s="16"/>
      <c r="H10" s="16"/>
      <c r="I10" s="16"/>
      <c r="J10" s="17"/>
      <c r="K10" s="28">
        <f t="shared" si="0"/>
        <v>3.9318256327243257</v>
      </c>
      <c r="L10" s="28">
        <f t="shared" si="0"/>
        <v>3.3210272095850786</v>
      </c>
      <c r="M10" s="28">
        <f t="shared" si="0"/>
        <v>4.3438054218536841</v>
      </c>
      <c r="N10" s="28">
        <f t="shared" si="0"/>
        <v>1.3493710070152929</v>
      </c>
      <c r="O10" s="28">
        <f t="shared" si="0"/>
        <v>2.3394164153638535</v>
      </c>
      <c r="P10" s="29">
        <f t="shared" si="1"/>
        <v>-1.9418455344029439</v>
      </c>
      <c r="Q10">
        <f t="shared" si="2"/>
        <v>0.1434389837716952</v>
      </c>
      <c r="R10" s="10">
        <f t="shared" si="3"/>
        <v>0.12544524527102791</v>
      </c>
      <c r="S10" s="11">
        <f t="shared" si="4"/>
        <v>-0.13404037387182186</v>
      </c>
      <c r="T10" s="12">
        <f t="shared" si="5"/>
        <v>1</v>
      </c>
      <c r="U10" s="12">
        <f t="shared" si="6"/>
        <v>-1</v>
      </c>
      <c r="W10">
        <v>2</v>
      </c>
      <c r="X10" t="s">
        <v>66</v>
      </c>
      <c r="Y10">
        <f t="shared" si="7"/>
        <v>3</v>
      </c>
      <c r="Z10" s="31">
        <f t="shared" si="8"/>
        <v>3.7037037037037035E-2</v>
      </c>
    </row>
    <row r="11" spans="1:33" x14ac:dyDescent="0.25">
      <c r="A11" s="12">
        <v>66</v>
      </c>
      <c r="B11" s="12">
        <v>31.238589800803275</v>
      </c>
      <c r="C11" s="12">
        <v>82</v>
      </c>
      <c r="D11" s="11">
        <v>4.181</v>
      </c>
      <c r="E11" s="11">
        <v>3.2917499999999995</v>
      </c>
      <c r="F11" s="19">
        <v>0</v>
      </c>
      <c r="G11" s="16"/>
      <c r="H11" s="16"/>
      <c r="I11" s="16"/>
      <c r="J11" s="17"/>
      <c r="K11" s="28">
        <f t="shared" si="0"/>
        <v>4.1896547420264252</v>
      </c>
      <c r="L11" s="28">
        <f t="shared" si="0"/>
        <v>3.4416541831332506</v>
      </c>
      <c r="M11" s="28">
        <f t="shared" si="0"/>
        <v>4.4067192472642533</v>
      </c>
      <c r="N11" s="28">
        <f t="shared" si="0"/>
        <v>1.4305504523744279</v>
      </c>
      <c r="O11" s="28">
        <f t="shared" si="0"/>
        <v>1.1914193382543159</v>
      </c>
      <c r="P11" s="29">
        <f t="shared" si="1"/>
        <v>-4.6072035126522533</v>
      </c>
      <c r="Q11">
        <f t="shared" si="2"/>
        <v>9.9796873914410819E-3</v>
      </c>
      <c r="R11" s="10">
        <f t="shared" si="3"/>
        <v>9.8810773286108905E-3</v>
      </c>
      <c r="S11" s="11">
        <f t="shared" si="4"/>
        <v>-9.9302191573065798E-3</v>
      </c>
      <c r="T11" s="12">
        <f t="shared" si="5"/>
        <v>0</v>
      </c>
      <c r="U11" s="12">
        <f t="shared" si="6"/>
        <v>2</v>
      </c>
      <c r="W11">
        <v>-2</v>
      </c>
      <c r="X11" s="14" t="s">
        <v>67</v>
      </c>
      <c r="Y11" s="14">
        <f t="shared" si="7"/>
        <v>1</v>
      </c>
      <c r="Z11" s="32">
        <f t="shared" si="8"/>
        <v>1.2345679012345678E-2</v>
      </c>
      <c r="AA11" t="s">
        <v>70</v>
      </c>
    </row>
    <row r="12" spans="1:33" x14ac:dyDescent="0.25">
      <c r="A12" s="12">
        <v>76</v>
      </c>
      <c r="B12" s="12">
        <v>29.218407596785976</v>
      </c>
      <c r="C12" s="12">
        <v>83</v>
      </c>
      <c r="D12" s="11">
        <v>5.3760000000000003</v>
      </c>
      <c r="E12" s="11">
        <v>8.0437499999999993</v>
      </c>
      <c r="F12" s="19">
        <v>0</v>
      </c>
      <c r="G12" s="16"/>
      <c r="H12" s="16"/>
      <c r="I12" s="16"/>
      <c r="J12" s="17"/>
      <c r="K12" s="28">
        <f t="shared" si="0"/>
        <v>4.3307333402863311</v>
      </c>
      <c r="L12" s="28">
        <f t="shared" si="0"/>
        <v>3.3747989078076244</v>
      </c>
      <c r="M12" s="28">
        <f t="shared" si="0"/>
        <v>4.4188406077965983</v>
      </c>
      <c r="N12" s="28">
        <f t="shared" si="0"/>
        <v>1.6819446032208485</v>
      </c>
      <c r="O12" s="28">
        <f t="shared" si="0"/>
        <v>2.0848953923622995</v>
      </c>
      <c r="P12" s="29">
        <f t="shared" si="1"/>
        <v>-2.4965958516899214</v>
      </c>
      <c r="Q12">
        <f t="shared" si="2"/>
        <v>8.236490428313481E-2</v>
      </c>
      <c r="R12" s="10">
        <f t="shared" si="3"/>
        <v>7.6097168299896267E-2</v>
      </c>
      <c r="S12" s="11">
        <f t="shared" si="4"/>
        <v>-7.9148373367929001E-2</v>
      </c>
      <c r="T12" s="12">
        <f t="shared" si="5"/>
        <v>0</v>
      </c>
      <c r="U12" s="12">
        <f t="shared" si="6"/>
        <v>2</v>
      </c>
      <c r="Y12">
        <f>SUM(Y8:Y11)</f>
        <v>81</v>
      </c>
    </row>
    <row r="13" spans="1:33" x14ac:dyDescent="0.25">
      <c r="A13" s="12">
        <v>75</v>
      </c>
      <c r="B13" s="12">
        <v>27.3</v>
      </c>
      <c r="C13" s="12">
        <v>85</v>
      </c>
      <c r="D13" s="11">
        <v>5.1970000000000001</v>
      </c>
      <c r="E13" s="11">
        <v>7.5766999999999998</v>
      </c>
      <c r="F13" s="19">
        <v>0</v>
      </c>
      <c r="G13" s="16"/>
      <c r="H13" s="16"/>
      <c r="I13" s="16"/>
      <c r="J13" s="17"/>
      <c r="K13" s="28">
        <f t="shared" si="0"/>
        <v>4.3174881135363101</v>
      </c>
      <c r="L13" s="28">
        <f t="shared" si="0"/>
        <v>3.3068867021909143</v>
      </c>
      <c r="M13" s="28">
        <f t="shared" si="0"/>
        <v>4.4426512564903167</v>
      </c>
      <c r="N13" s="28">
        <f t="shared" si="0"/>
        <v>1.6480815360263048</v>
      </c>
      <c r="O13" s="28">
        <f t="shared" si="0"/>
        <v>2.0250777486587279</v>
      </c>
      <c r="P13" s="29">
        <f t="shared" si="1"/>
        <v>-1.9761740249309412</v>
      </c>
      <c r="Q13">
        <f t="shared" si="2"/>
        <v>0.13859849859527362</v>
      </c>
      <c r="R13" s="10">
        <f t="shared" si="3"/>
        <v>0.12172728030668155</v>
      </c>
      <c r="S13" s="11">
        <f t="shared" si="4"/>
        <v>-0.12979811889290149</v>
      </c>
      <c r="T13" s="12">
        <f t="shared" si="5"/>
        <v>1</v>
      </c>
      <c r="U13" s="12">
        <f t="shared" si="6"/>
        <v>-1</v>
      </c>
    </row>
    <row r="14" spans="1:33" x14ac:dyDescent="0.25">
      <c r="A14" s="12">
        <v>69</v>
      </c>
      <c r="B14" s="12">
        <v>32.5</v>
      </c>
      <c r="C14" s="12">
        <v>93</v>
      </c>
      <c r="D14" s="11">
        <v>5.43</v>
      </c>
      <c r="E14" s="11">
        <v>11.78796</v>
      </c>
      <c r="F14" s="19">
        <v>0</v>
      </c>
      <c r="G14" s="16"/>
      <c r="H14" s="16"/>
      <c r="I14" s="16"/>
      <c r="J14" s="17"/>
      <c r="K14" s="28">
        <f t="shared" si="0"/>
        <v>4.2341065045972597</v>
      </c>
      <c r="L14" s="28">
        <f t="shared" si="0"/>
        <v>3.4812400893356918</v>
      </c>
      <c r="M14" s="28">
        <f t="shared" si="0"/>
        <v>4.5325994931532563</v>
      </c>
      <c r="N14" s="28">
        <f t="shared" si="0"/>
        <v>1.6919391339458441</v>
      </c>
      <c r="O14" s="28">
        <f t="shared" si="0"/>
        <v>2.4670786715883879</v>
      </c>
      <c r="P14" s="29">
        <f t="shared" si="1"/>
        <v>-1.6463424631254329</v>
      </c>
      <c r="Q14">
        <f t="shared" si="2"/>
        <v>0.19275362439198226</v>
      </c>
      <c r="R14" s="10">
        <f t="shared" si="3"/>
        <v>0.16160388905985534</v>
      </c>
      <c r="S14" s="11">
        <f t="shared" si="4"/>
        <v>-0.17626460409483857</v>
      </c>
      <c r="T14" s="12">
        <f t="shared" si="5"/>
        <v>1</v>
      </c>
      <c r="U14" s="12">
        <f t="shared" si="6"/>
        <v>-1</v>
      </c>
      <c r="W14" s="35" t="s">
        <v>72</v>
      </c>
      <c r="X14" s="35">
        <v>0.1</v>
      </c>
      <c r="Y14" s="35">
        <v>0.2</v>
      </c>
      <c r="Z14" s="35">
        <v>0.3</v>
      </c>
      <c r="AA14" s="35">
        <v>0.4</v>
      </c>
      <c r="AB14" s="35">
        <v>0.5</v>
      </c>
      <c r="AC14" s="35">
        <v>0.6</v>
      </c>
      <c r="AD14" s="35">
        <v>0.7</v>
      </c>
      <c r="AE14" s="35">
        <v>0.8</v>
      </c>
      <c r="AF14" s="35">
        <v>0.9</v>
      </c>
      <c r="AG14" s="35">
        <v>1</v>
      </c>
    </row>
    <row r="15" spans="1:33" x14ac:dyDescent="0.25">
      <c r="A15" s="12">
        <v>78</v>
      </c>
      <c r="B15" s="12">
        <v>25.3</v>
      </c>
      <c r="C15" s="12">
        <v>60</v>
      </c>
      <c r="D15" s="11">
        <v>3.508</v>
      </c>
      <c r="E15" s="11">
        <v>4.6638000000000002</v>
      </c>
      <c r="F15" s="19">
        <v>0</v>
      </c>
      <c r="G15" s="16"/>
      <c r="H15" s="16"/>
      <c r="I15" s="16"/>
      <c r="J15" s="17"/>
      <c r="K15" s="28">
        <f t="shared" si="0"/>
        <v>4.3567088266895917</v>
      </c>
      <c r="L15" s="28">
        <f t="shared" si="0"/>
        <v>3.2308043957334744</v>
      </c>
      <c r="M15" s="28">
        <f t="shared" si="0"/>
        <v>4.0943445622221004</v>
      </c>
      <c r="N15" s="28">
        <f t="shared" si="0"/>
        <v>1.2550460745099365</v>
      </c>
      <c r="O15" s="28">
        <f t="shared" si="0"/>
        <v>1.5398305664820919</v>
      </c>
      <c r="P15" s="29">
        <f t="shared" si="1"/>
        <v>-5.0289549917491279</v>
      </c>
      <c r="Q15">
        <f t="shared" si="2"/>
        <v>6.5456472531188643E-3</v>
      </c>
      <c r="R15" s="10">
        <f t="shared" si="3"/>
        <v>6.5030803828738945E-3</v>
      </c>
      <c r="S15" s="11">
        <f t="shared" si="4"/>
        <v>-6.524317531432477E-3</v>
      </c>
      <c r="T15" s="12">
        <f t="shared" si="5"/>
        <v>0</v>
      </c>
      <c r="U15" s="12">
        <f t="shared" si="6"/>
        <v>2</v>
      </c>
      <c r="W15" s="35" t="s">
        <v>64</v>
      </c>
      <c r="X15" s="33">
        <v>0.77777777777777779</v>
      </c>
      <c r="Y15" s="33">
        <v>0.72839506172839508</v>
      </c>
      <c r="Z15" s="33">
        <v>0.65432098765432101</v>
      </c>
      <c r="AA15" s="33">
        <v>0.62962962962962965</v>
      </c>
      <c r="AB15" s="33">
        <v>0.55555555555555558</v>
      </c>
      <c r="AC15" s="33">
        <v>0.53086419753086422</v>
      </c>
      <c r="AD15" s="33">
        <v>0.49382716049382713</v>
      </c>
      <c r="AE15" s="33">
        <v>0.33333333333333331</v>
      </c>
      <c r="AF15" s="33">
        <v>0.20987654320987653</v>
      </c>
      <c r="AG15" s="33">
        <v>0</v>
      </c>
    </row>
    <row r="16" spans="1:33" x14ac:dyDescent="0.25">
      <c r="A16" s="12">
        <v>51</v>
      </c>
      <c r="B16" s="12">
        <v>19.132653061224492</v>
      </c>
      <c r="C16" s="12">
        <v>93</v>
      </c>
      <c r="D16" s="11">
        <v>4.3639999999999999</v>
      </c>
      <c r="E16" s="11">
        <v>5.5705499999999999</v>
      </c>
      <c r="F16" s="19">
        <v>1</v>
      </c>
      <c r="G16" s="16"/>
      <c r="H16" s="16"/>
      <c r="I16" s="16"/>
      <c r="J16" s="17"/>
      <c r="K16" s="28">
        <f t="shared" si="0"/>
        <v>3.9318256327243257</v>
      </c>
      <c r="L16" s="28">
        <f t="shared" si="0"/>
        <v>2.9513964597339393</v>
      </c>
      <c r="M16" s="28">
        <f t="shared" si="0"/>
        <v>4.5325994931532563</v>
      </c>
      <c r="N16" s="28">
        <f t="shared" si="0"/>
        <v>1.4733890679708244</v>
      </c>
      <c r="O16" s="28">
        <f t="shared" si="0"/>
        <v>1.7174937923319016</v>
      </c>
      <c r="P16" s="29">
        <f t="shared" si="1"/>
        <v>0.90034310929324057</v>
      </c>
      <c r="Q16">
        <f t="shared" si="2"/>
        <v>2.4604471686357732</v>
      </c>
      <c r="R16" s="10">
        <f t="shared" si="3"/>
        <v>0.71102000658653775</v>
      </c>
      <c r="S16" s="11">
        <f t="shared" si="4"/>
        <v>-0.34105471091579664</v>
      </c>
      <c r="T16" s="12">
        <f t="shared" si="5"/>
        <v>1</v>
      </c>
      <c r="U16" s="12">
        <f t="shared" si="6"/>
        <v>1</v>
      </c>
      <c r="W16" s="36" t="s">
        <v>65</v>
      </c>
      <c r="X16" s="34">
        <v>0.1728395061728395</v>
      </c>
      <c r="Y16" s="34">
        <v>0.13580246913580246</v>
      </c>
      <c r="Z16" s="34">
        <v>9.8765432098765427E-2</v>
      </c>
      <c r="AA16" s="34">
        <v>8.6419753086419748E-2</v>
      </c>
      <c r="AB16" s="34">
        <v>3.7037037037037035E-2</v>
      </c>
      <c r="AC16" s="34">
        <v>3.7037037037037035E-2</v>
      </c>
      <c r="AD16" s="34">
        <v>3.7037037037037035E-2</v>
      </c>
      <c r="AE16" s="34">
        <v>1.2345679012345678E-2</v>
      </c>
      <c r="AF16" s="34">
        <v>0</v>
      </c>
      <c r="AG16" s="34">
        <v>0</v>
      </c>
    </row>
    <row r="17" spans="1:33" x14ac:dyDescent="0.25">
      <c r="A17" s="12">
        <v>62</v>
      </c>
      <c r="B17" s="12">
        <v>22.656249999999996</v>
      </c>
      <c r="C17" s="12">
        <v>92</v>
      </c>
      <c r="D17" s="11">
        <v>3.4820000000000002</v>
      </c>
      <c r="E17" s="11">
        <v>10.69548</v>
      </c>
      <c r="F17" s="19">
        <v>1</v>
      </c>
      <c r="G17" s="16"/>
      <c r="H17" s="16"/>
      <c r="I17" s="16"/>
      <c r="J17" s="17"/>
      <c r="K17" s="28">
        <f t="shared" si="0"/>
        <v>4.1271343850450917</v>
      </c>
      <c r="L17" s="28">
        <f t="shared" si="0"/>
        <v>3.1204357520549482</v>
      </c>
      <c r="M17" s="28">
        <f t="shared" si="0"/>
        <v>4.5217885770490405</v>
      </c>
      <c r="N17" s="28">
        <f t="shared" si="0"/>
        <v>1.2476068413459973</v>
      </c>
      <c r="O17" s="28">
        <f t="shared" si="0"/>
        <v>2.3698212223126705</v>
      </c>
      <c r="P17" s="29">
        <f t="shared" si="1"/>
        <v>0.42113133014125914</v>
      </c>
      <c r="Q17">
        <f t="shared" si="2"/>
        <v>1.523684370953047</v>
      </c>
      <c r="R17" s="10">
        <f t="shared" si="3"/>
        <v>0.6037539355120074</v>
      </c>
      <c r="S17" s="11">
        <f t="shared" si="4"/>
        <v>-0.50458855559021054</v>
      </c>
      <c r="T17" s="12">
        <f t="shared" si="5"/>
        <v>1</v>
      </c>
      <c r="U17" s="12">
        <f t="shared" si="6"/>
        <v>1</v>
      </c>
      <c r="W17" s="35" t="s">
        <v>66</v>
      </c>
      <c r="X17" s="33">
        <v>3.7037037037037035E-2</v>
      </c>
      <c r="Y17" s="33">
        <v>7.407407407407407E-2</v>
      </c>
      <c r="Z17" s="33">
        <v>0.1111111111111111</v>
      </c>
      <c r="AA17" s="33">
        <v>0.12345679012345678</v>
      </c>
      <c r="AB17" s="33">
        <v>0.1728395061728395</v>
      </c>
      <c r="AC17" s="33">
        <v>0.1728395061728395</v>
      </c>
      <c r="AD17" s="33">
        <v>0.1728395061728395</v>
      </c>
      <c r="AE17" s="33">
        <v>0.19753086419753085</v>
      </c>
      <c r="AF17" s="33">
        <v>0.20987654320987653</v>
      </c>
      <c r="AG17" s="33">
        <v>0.20987654320987653</v>
      </c>
    </row>
    <row r="18" spans="1:33" x14ac:dyDescent="0.25">
      <c r="A18" s="12">
        <v>51</v>
      </c>
      <c r="B18" s="12">
        <v>22.892819979188342</v>
      </c>
      <c r="C18" s="12">
        <v>103</v>
      </c>
      <c r="D18" s="11">
        <v>2.74</v>
      </c>
      <c r="E18" s="11">
        <v>11.554919999999999</v>
      </c>
      <c r="F18" s="19">
        <v>1</v>
      </c>
      <c r="G18" s="16"/>
      <c r="H18" s="16"/>
      <c r="I18" s="16"/>
      <c r="J18" s="17"/>
      <c r="K18" s="28">
        <f t="shared" si="0"/>
        <v>3.9318256327243257</v>
      </c>
      <c r="L18" s="28">
        <f t="shared" si="0"/>
        <v>3.1308233233701603</v>
      </c>
      <c r="M18" s="28">
        <f t="shared" si="0"/>
        <v>4.6347289882296359</v>
      </c>
      <c r="N18" s="28">
        <f t="shared" si="0"/>
        <v>1.0079579203999789</v>
      </c>
      <c r="O18" s="28">
        <f t="shared" si="0"/>
        <v>2.4471113202925978</v>
      </c>
      <c r="P18" s="29">
        <f t="shared" si="1"/>
        <v>1.3429447566734627</v>
      </c>
      <c r="Q18">
        <f t="shared" si="2"/>
        <v>3.8303062340739547</v>
      </c>
      <c r="R18" s="10">
        <f t="shared" si="3"/>
        <v>0.79297378850520939</v>
      </c>
      <c r="S18" s="11">
        <f t="shared" si="4"/>
        <v>-0.23196511148094875</v>
      </c>
      <c r="T18" s="12">
        <f t="shared" si="5"/>
        <v>1</v>
      </c>
      <c r="U18" s="12">
        <f t="shared" si="6"/>
        <v>1</v>
      </c>
      <c r="W18" s="36" t="s">
        <v>67</v>
      </c>
      <c r="X18" s="34">
        <v>1.2345679012345678E-2</v>
      </c>
      <c r="Y18" s="34">
        <v>6.1728395061728392E-2</v>
      </c>
      <c r="Z18" s="34">
        <v>0.13580246913580246</v>
      </c>
      <c r="AA18" s="34">
        <v>0.16049382716049382</v>
      </c>
      <c r="AB18" s="34">
        <v>0.23456790123456789</v>
      </c>
      <c r="AC18" s="34">
        <v>0.25925925925925924</v>
      </c>
      <c r="AD18" s="34">
        <v>0.29629629629629628</v>
      </c>
      <c r="AE18" s="34">
        <v>0.4567901234567901</v>
      </c>
      <c r="AF18" s="34">
        <v>0.58024691358024694</v>
      </c>
      <c r="AG18" s="34">
        <v>0.79012345679012341</v>
      </c>
    </row>
    <row r="19" spans="1:33" x14ac:dyDescent="0.25">
      <c r="A19" s="12">
        <v>59</v>
      </c>
      <c r="B19" s="12">
        <v>22.832879346258608</v>
      </c>
      <c r="C19" s="12">
        <v>98</v>
      </c>
      <c r="D19" s="11">
        <v>6.8620000000000001</v>
      </c>
      <c r="E19" s="11">
        <v>8.2049000000000021</v>
      </c>
      <c r="F19" s="19">
        <v>1</v>
      </c>
      <c r="G19" s="16"/>
      <c r="H19" s="16"/>
      <c r="I19" s="16"/>
      <c r="J19" s="17"/>
      <c r="K19" s="28">
        <f t="shared" si="0"/>
        <v>4.0775374439057197</v>
      </c>
      <c r="L19" s="28">
        <f t="shared" si="0"/>
        <v>3.1282015737567992</v>
      </c>
      <c r="M19" s="28">
        <f t="shared" si="0"/>
        <v>4.5849674786705723</v>
      </c>
      <c r="N19" s="28">
        <f t="shared" si="0"/>
        <v>1.925998944436258</v>
      </c>
      <c r="O19" s="28">
        <f t="shared" si="0"/>
        <v>2.1047315367773511</v>
      </c>
      <c r="P19" s="29">
        <f t="shared" si="1"/>
        <v>0.85437914512788282</v>
      </c>
      <c r="Q19">
        <f t="shared" si="2"/>
        <v>2.3499149714220708</v>
      </c>
      <c r="R19" s="10">
        <f t="shared" si="3"/>
        <v>0.70148496050468689</v>
      </c>
      <c r="S19" s="11">
        <f t="shared" si="4"/>
        <v>-0.35455581872191888</v>
      </c>
      <c r="T19" s="12">
        <f t="shared" si="5"/>
        <v>1</v>
      </c>
      <c r="U19" s="12">
        <f t="shared" si="6"/>
        <v>1</v>
      </c>
    </row>
    <row r="20" spans="1:33" x14ac:dyDescent="0.25">
      <c r="A20" s="12">
        <v>54</v>
      </c>
      <c r="B20" s="12">
        <v>24.218749999999996</v>
      </c>
      <c r="C20" s="12">
        <v>86</v>
      </c>
      <c r="D20" s="11">
        <v>3.73</v>
      </c>
      <c r="E20" s="11">
        <v>10.34455</v>
      </c>
      <c r="F20" s="19">
        <v>1</v>
      </c>
      <c r="G20" s="16"/>
      <c r="H20" s="16"/>
      <c r="I20" s="16"/>
      <c r="J20" s="17"/>
      <c r="K20" s="28">
        <f t="shared" si="0"/>
        <v>3.9889840465642745</v>
      </c>
      <c r="L20" s="28">
        <f t="shared" si="0"/>
        <v>3.1871271265536203</v>
      </c>
      <c r="M20" s="28">
        <f t="shared" si="0"/>
        <v>4.4543472962535073</v>
      </c>
      <c r="N20" s="28">
        <f t="shared" si="0"/>
        <v>1.3164082336557241</v>
      </c>
      <c r="O20" s="28">
        <f t="shared" si="0"/>
        <v>2.3364598109763732</v>
      </c>
      <c r="P20" s="29">
        <f t="shared" si="1"/>
        <v>-0.35092555084371746</v>
      </c>
      <c r="Q20">
        <f t="shared" si="2"/>
        <v>0.70403616680315773</v>
      </c>
      <c r="R20" s="10">
        <f t="shared" si="3"/>
        <v>0.41315799542210341</v>
      </c>
      <c r="S20" s="11">
        <f t="shared" si="4"/>
        <v>-0.88392520367534233</v>
      </c>
      <c r="T20" s="12">
        <f t="shared" si="5"/>
        <v>1</v>
      </c>
      <c r="U20" s="12">
        <f t="shared" si="6"/>
        <v>1</v>
      </c>
      <c r="W20" s="42" t="s">
        <v>73</v>
      </c>
      <c r="X20" s="37">
        <f t="shared" ref="X20:Y20" si="9">X15+X17</f>
        <v>0.81481481481481488</v>
      </c>
      <c r="Y20" s="37">
        <f t="shared" si="9"/>
        <v>0.80246913580246915</v>
      </c>
      <c r="Z20" s="37">
        <f>Z15+Z17</f>
        <v>0.76543209876543217</v>
      </c>
      <c r="AA20" s="37">
        <f t="shared" ref="AA20:AG20" si="10">AA15+AA17</f>
        <v>0.75308641975308643</v>
      </c>
      <c r="AB20" s="37">
        <f t="shared" si="10"/>
        <v>0.72839506172839508</v>
      </c>
      <c r="AC20" s="37">
        <f t="shared" si="10"/>
        <v>0.70370370370370372</v>
      </c>
      <c r="AD20" s="37">
        <f t="shared" si="10"/>
        <v>0.66666666666666663</v>
      </c>
      <c r="AE20" s="37">
        <f t="shared" si="10"/>
        <v>0.53086419753086411</v>
      </c>
      <c r="AF20" s="37">
        <f t="shared" si="10"/>
        <v>0.41975308641975306</v>
      </c>
      <c r="AG20" s="37">
        <f t="shared" si="10"/>
        <v>0.20987654320987653</v>
      </c>
    </row>
    <row r="21" spans="1:33" ht="30" x14ac:dyDescent="0.25">
      <c r="A21" s="12">
        <v>44</v>
      </c>
      <c r="B21" s="12">
        <v>19.559999999999999</v>
      </c>
      <c r="C21" s="12">
        <v>114</v>
      </c>
      <c r="D21" s="11">
        <v>15.89</v>
      </c>
      <c r="E21" s="11">
        <v>4.62</v>
      </c>
      <c r="F21" s="19">
        <v>1</v>
      </c>
      <c r="G21" s="16"/>
      <c r="H21" s="16"/>
      <c r="I21" s="16"/>
      <c r="J21" s="17"/>
      <c r="K21" s="28">
        <f t="shared" si="0"/>
        <v>3.784189633918261</v>
      </c>
      <c r="L21" s="28">
        <f t="shared" si="0"/>
        <v>2.9734866646066713</v>
      </c>
      <c r="M21" s="28">
        <f t="shared" si="0"/>
        <v>4.7361984483944957</v>
      </c>
      <c r="N21" s="28">
        <f t="shared" si="0"/>
        <v>2.7656899805486246</v>
      </c>
      <c r="O21" s="28">
        <f t="shared" si="0"/>
        <v>1.5303947050936475</v>
      </c>
      <c r="P21" s="29">
        <f t="shared" si="1"/>
        <v>2.8744558679564722</v>
      </c>
      <c r="Q21">
        <f t="shared" si="2"/>
        <v>17.715781773805109</v>
      </c>
      <c r="R21" s="10">
        <f t="shared" si="3"/>
        <v>0.94656915687061416</v>
      </c>
      <c r="S21" s="11">
        <f t="shared" si="4"/>
        <v>-5.4911245105889087E-2</v>
      </c>
      <c r="T21" s="12">
        <f t="shared" si="5"/>
        <v>1</v>
      </c>
      <c r="U21" s="12">
        <f t="shared" si="6"/>
        <v>1</v>
      </c>
      <c r="W21" s="43" t="s">
        <v>74</v>
      </c>
      <c r="X21" s="37">
        <f t="shared" ref="X21:Y21" si="11">X16</f>
        <v>0.1728395061728395</v>
      </c>
      <c r="Y21" s="37">
        <f t="shared" si="11"/>
        <v>0.13580246913580246</v>
      </c>
      <c r="Z21" s="37">
        <f>Z16</f>
        <v>9.8765432098765427E-2</v>
      </c>
      <c r="AA21" s="37">
        <f t="shared" ref="AA21:AG21" si="12">AA16</f>
        <v>8.6419753086419748E-2</v>
      </c>
      <c r="AB21" s="37">
        <f t="shared" si="12"/>
        <v>3.7037037037037035E-2</v>
      </c>
      <c r="AC21" s="37">
        <f t="shared" si="12"/>
        <v>3.7037037037037035E-2</v>
      </c>
      <c r="AD21" s="37">
        <f t="shared" si="12"/>
        <v>3.7037037037037035E-2</v>
      </c>
      <c r="AE21" s="37">
        <f t="shared" si="12"/>
        <v>1.2345679012345678E-2</v>
      </c>
      <c r="AF21" s="37">
        <f t="shared" si="12"/>
        <v>0</v>
      </c>
      <c r="AG21" s="37">
        <f t="shared" si="12"/>
        <v>0</v>
      </c>
    </row>
    <row r="22" spans="1:33" ht="30" x14ac:dyDescent="0.25">
      <c r="A22" s="12">
        <v>44</v>
      </c>
      <c r="B22" s="12">
        <v>24.74</v>
      </c>
      <c r="C22" s="12">
        <v>106</v>
      </c>
      <c r="D22" s="11">
        <v>58.46</v>
      </c>
      <c r="E22" s="11">
        <v>5.31</v>
      </c>
      <c r="F22" s="19">
        <v>1</v>
      </c>
      <c r="G22" s="16"/>
      <c r="H22" s="16"/>
      <c r="I22" s="16"/>
      <c r="J22" s="17"/>
      <c r="K22" s="28">
        <f t="shared" si="0"/>
        <v>3.784189633918261</v>
      </c>
      <c r="L22" s="28">
        <f t="shared" si="0"/>
        <v>3.208421366964342</v>
      </c>
      <c r="M22" s="28">
        <f t="shared" si="0"/>
        <v>4.6634390941120669</v>
      </c>
      <c r="N22" s="28">
        <f t="shared" si="0"/>
        <v>4.0683427596830999</v>
      </c>
      <c r="O22" s="28">
        <f t="shared" si="0"/>
        <v>1.6695918352538475</v>
      </c>
      <c r="P22" s="29">
        <f t="shared" si="1"/>
        <v>1.8711058474372333</v>
      </c>
      <c r="Q22">
        <f t="shared" si="2"/>
        <v>6.4954754339588163</v>
      </c>
      <c r="R22" s="10">
        <f t="shared" si="3"/>
        <v>0.86658618138224763</v>
      </c>
      <c r="S22" s="11">
        <f t="shared" si="4"/>
        <v>-0.14319371558900734</v>
      </c>
      <c r="T22" s="12">
        <f t="shared" si="5"/>
        <v>1</v>
      </c>
      <c r="U22" s="12">
        <f t="shared" si="6"/>
        <v>1</v>
      </c>
      <c r="W22" s="43" t="s">
        <v>75</v>
      </c>
      <c r="X22" s="37">
        <f t="shared" ref="X22:Y22" si="13">X18</f>
        <v>1.2345679012345678E-2</v>
      </c>
      <c r="Y22" s="37">
        <f t="shared" si="13"/>
        <v>6.1728395061728392E-2</v>
      </c>
      <c r="Z22" s="37">
        <f>Z18</f>
        <v>0.13580246913580246</v>
      </c>
      <c r="AA22" s="37">
        <f t="shared" ref="AA22:AG22" si="14">AA18</f>
        <v>0.16049382716049382</v>
      </c>
      <c r="AB22" s="37">
        <f t="shared" si="14"/>
        <v>0.23456790123456789</v>
      </c>
      <c r="AC22" s="37">
        <f t="shared" si="14"/>
        <v>0.25925925925925924</v>
      </c>
      <c r="AD22" s="37">
        <f t="shared" si="14"/>
        <v>0.29629629629629628</v>
      </c>
      <c r="AE22" s="37">
        <f t="shared" si="14"/>
        <v>0.4567901234567901</v>
      </c>
      <c r="AF22" s="37">
        <f t="shared" si="14"/>
        <v>0.58024691358024694</v>
      </c>
      <c r="AG22" s="37">
        <f t="shared" si="14"/>
        <v>0.79012345679012341</v>
      </c>
    </row>
    <row r="23" spans="1:33" x14ac:dyDescent="0.25">
      <c r="A23" s="12">
        <v>46</v>
      </c>
      <c r="B23" s="12">
        <v>22.21</v>
      </c>
      <c r="C23" s="12">
        <v>86</v>
      </c>
      <c r="D23" s="11">
        <v>36.94</v>
      </c>
      <c r="E23" s="11">
        <v>5.68</v>
      </c>
      <c r="F23" s="19">
        <v>1</v>
      </c>
      <c r="G23" s="16"/>
      <c r="H23" s="16"/>
      <c r="I23" s="16"/>
      <c r="J23" s="17"/>
      <c r="K23" s="28">
        <f t="shared" si="0"/>
        <v>3.8286413964890951</v>
      </c>
      <c r="L23" s="28">
        <f t="shared" si="0"/>
        <v>3.1005426379063361</v>
      </c>
      <c r="M23" s="28">
        <f t="shared" si="0"/>
        <v>4.4543472962535073</v>
      </c>
      <c r="N23" s="28">
        <f t="shared" si="0"/>
        <v>3.6092949747710938</v>
      </c>
      <c r="O23" s="28">
        <f t="shared" si="0"/>
        <v>1.7369512327330598</v>
      </c>
      <c r="P23" s="29">
        <f t="shared" si="1"/>
        <v>0.92132755205718553</v>
      </c>
      <c r="Q23">
        <f t="shared" si="2"/>
        <v>2.5126238157140901</v>
      </c>
      <c r="R23" s="10">
        <f t="shared" si="3"/>
        <v>0.71531252634386999</v>
      </c>
      <c r="S23" s="11">
        <f t="shared" si="4"/>
        <v>-0.33503573200677483</v>
      </c>
      <c r="T23" s="12">
        <f t="shared" si="5"/>
        <v>1</v>
      </c>
      <c r="U23" s="12">
        <f t="shared" si="6"/>
        <v>1</v>
      </c>
    </row>
    <row r="24" spans="1:33" x14ac:dyDescent="0.25">
      <c r="A24" s="12">
        <v>43</v>
      </c>
      <c r="B24" s="12">
        <v>26.562499999999996</v>
      </c>
      <c r="C24" s="12">
        <v>101</v>
      </c>
      <c r="D24" s="11">
        <v>10.555</v>
      </c>
      <c r="E24" s="11">
        <v>16.100000000000001</v>
      </c>
      <c r="F24" s="19">
        <v>1</v>
      </c>
      <c r="G24" s="16"/>
      <c r="H24" s="16"/>
      <c r="I24" s="16"/>
      <c r="J24" s="17"/>
      <c r="K24" s="28">
        <f t="shared" si="0"/>
        <v>3.7612001156935624</v>
      </c>
      <c r="L24" s="28">
        <f t="shared" si="0"/>
        <v>3.2795004466846356</v>
      </c>
      <c r="M24" s="28">
        <f t="shared" si="0"/>
        <v>4.6151205168412597</v>
      </c>
      <c r="N24" s="28">
        <f t="shared" si="0"/>
        <v>2.3565996813002839</v>
      </c>
      <c r="O24" s="28">
        <f t="shared" si="0"/>
        <v>2.7788192719904172</v>
      </c>
      <c r="P24" s="29">
        <f t="shared" si="1"/>
        <v>1.8756663439542951</v>
      </c>
      <c r="Q24">
        <f t="shared" si="2"/>
        <v>6.525165676717954</v>
      </c>
      <c r="R24" s="10">
        <f t="shared" si="3"/>
        <v>0.86711256031293882</v>
      </c>
      <c r="S24" s="11">
        <f t="shared" si="4"/>
        <v>-0.14258648327787252</v>
      </c>
      <c r="T24" s="12">
        <f t="shared" si="5"/>
        <v>1</v>
      </c>
      <c r="U24" s="12">
        <f t="shared" si="6"/>
        <v>1</v>
      </c>
    </row>
    <row r="25" spans="1:33" x14ac:dyDescent="0.25">
      <c r="A25" s="12">
        <v>81</v>
      </c>
      <c r="B25" s="12">
        <v>31.640368178829714</v>
      </c>
      <c r="C25" s="12">
        <v>100</v>
      </c>
      <c r="D25" s="11">
        <v>9.6690000000000005</v>
      </c>
      <c r="E25" s="11">
        <v>29.558300000000003</v>
      </c>
      <c r="F25" s="19">
        <v>1</v>
      </c>
      <c r="G25" s="16"/>
      <c r="H25" s="16"/>
      <c r="I25" s="16"/>
      <c r="J25" s="17"/>
      <c r="K25" s="28">
        <f t="shared" si="0"/>
        <v>4.3944491546724391</v>
      </c>
      <c r="L25" s="28">
        <f t="shared" si="0"/>
        <v>3.4544337793307922</v>
      </c>
      <c r="M25" s="28">
        <f t="shared" si="0"/>
        <v>4.6051701859880918</v>
      </c>
      <c r="N25" s="28">
        <f t="shared" si="0"/>
        <v>2.2689248915014106</v>
      </c>
      <c r="O25" s="28">
        <f t="shared" si="0"/>
        <v>3.3863645842773793</v>
      </c>
      <c r="P25" s="29">
        <f t="shared" si="1"/>
        <v>0.84787201953795233</v>
      </c>
      <c r="Q25">
        <f t="shared" si="2"/>
        <v>2.3346734226938839</v>
      </c>
      <c r="R25" s="10">
        <f t="shared" si="3"/>
        <v>0.70012055957426866</v>
      </c>
      <c r="S25" s="11">
        <f t="shared" si="4"/>
        <v>-0.35650273080502443</v>
      </c>
      <c r="T25" s="12">
        <f t="shared" si="5"/>
        <v>1</v>
      </c>
      <c r="U25" s="12">
        <f t="shared" si="6"/>
        <v>1</v>
      </c>
    </row>
    <row r="26" spans="1:33" x14ac:dyDescent="0.25">
      <c r="A26" s="12">
        <v>48</v>
      </c>
      <c r="B26" s="12">
        <v>32.461911357340718</v>
      </c>
      <c r="C26" s="12">
        <v>99</v>
      </c>
      <c r="D26" s="11">
        <v>28.677</v>
      </c>
      <c r="E26" s="11">
        <v>10.157260000000001</v>
      </c>
      <c r="F26" s="19">
        <v>1</v>
      </c>
      <c r="G26" s="16"/>
      <c r="H26" s="16"/>
      <c r="I26" s="16"/>
      <c r="J26" s="17"/>
      <c r="K26" s="28">
        <f t="shared" si="0"/>
        <v>3.8712010109078911</v>
      </c>
      <c r="L26" s="28">
        <f t="shared" si="0"/>
        <v>3.4800674438199404</v>
      </c>
      <c r="M26" s="28">
        <f t="shared" si="0"/>
        <v>4.5951198501345898</v>
      </c>
      <c r="N26" s="28">
        <f t="shared" si="0"/>
        <v>3.3560954077497351</v>
      </c>
      <c r="O26" s="28">
        <f t="shared" si="0"/>
        <v>2.3181887207394163</v>
      </c>
      <c r="P26" s="29">
        <f t="shared" si="1"/>
        <v>8.5737939307444222E-2</v>
      </c>
      <c r="Q26">
        <f t="shared" si="2"/>
        <v>1.089520770322377</v>
      </c>
      <c r="R26" s="10">
        <f t="shared" si="3"/>
        <v>0.52142136407396555</v>
      </c>
      <c r="S26" s="11">
        <f t="shared" si="4"/>
        <v>-0.65119680388034407</v>
      </c>
      <c r="T26" s="12">
        <f t="shared" si="5"/>
        <v>1</v>
      </c>
      <c r="U26" s="12">
        <f t="shared" si="6"/>
        <v>1</v>
      </c>
      <c r="X26" s="44"/>
    </row>
    <row r="27" spans="1:33" x14ac:dyDescent="0.25">
      <c r="A27" s="12">
        <v>85</v>
      </c>
      <c r="B27" s="12">
        <v>27.688778133776353</v>
      </c>
      <c r="C27" s="12">
        <v>196</v>
      </c>
      <c r="D27" s="11">
        <v>51.814</v>
      </c>
      <c r="E27" s="11">
        <v>55.215300000000006</v>
      </c>
      <c r="F27" s="19">
        <v>1</v>
      </c>
      <c r="G27" s="16"/>
      <c r="H27" s="16"/>
      <c r="I27" s="16"/>
      <c r="J27" s="17"/>
      <c r="K27" s="28">
        <f t="shared" si="0"/>
        <v>4.4426512564903167</v>
      </c>
      <c r="L27" s="28">
        <f t="shared" si="0"/>
        <v>3.3210272095850786</v>
      </c>
      <c r="M27" s="28">
        <f t="shared" si="0"/>
        <v>5.2781146592305168</v>
      </c>
      <c r="N27" s="28">
        <f t="shared" si="0"/>
        <v>3.9476603830192776</v>
      </c>
      <c r="O27" s="28">
        <f t="shared" si="0"/>
        <v>4.0112400887905011</v>
      </c>
      <c r="P27" s="29">
        <f t="shared" si="1"/>
        <v>8.5922584691777626</v>
      </c>
      <c r="Q27">
        <f t="shared" si="2"/>
        <v>5389.7725752288361</v>
      </c>
      <c r="R27" s="10">
        <f t="shared" si="3"/>
        <v>0.9998144978319814</v>
      </c>
      <c r="S27" s="11">
        <f t="shared" si="4"/>
        <v>-1.8551937567384401E-4</v>
      </c>
      <c r="T27" s="12">
        <f t="shared" si="5"/>
        <v>1</v>
      </c>
      <c r="U27" s="12">
        <f t="shared" si="6"/>
        <v>1</v>
      </c>
    </row>
    <row r="28" spans="1:33" x14ac:dyDescent="0.25">
      <c r="A28" s="12">
        <v>49</v>
      </c>
      <c r="B28" s="12">
        <v>32.461911357340718</v>
      </c>
      <c r="C28" s="12">
        <v>134</v>
      </c>
      <c r="D28" s="11">
        <v>24.887</v>
      </c>
      <c r="E28" s="11">
        <v>5.7679999999999998</v>
      </c>
      <c r="F28" s="19">
        <v>1</v>
      </c>
      <c r="G28" s="16"/>
      <c r="H28" s="16"/>
      <c r="I28" s="16"/>
      <c r="J28" s="17"/>
      <c r="K28" s="28">
        <f t="shared" si="0"/>
        <v>3.8918202981106265</v>
      </c>
      <c r="L28" s="28">
        <f t="shared" si="0"/>
        <v>3.4800674438199404</v>
      </c>
      <c r="M28" s="28">
        <f t="shared" si="0"/>
        <v>4.8978397999509111</v>
      </c>
      <c r="N28" s="28">
        <f t="shared" si="0"/>
        <v>3.214345578781669</v>
      </c>
      <c r="O28" s="28">
        <f t="shared" si="0"/>
        <v>1.752325399982648</v>
      </c>
      <c r="P28" s="29">
        <f t="shared" si="1"/>
        <v>1.0704716861600154</v>
      </c>
      <c r="Q28">
        <f t="shared" si="2"/>
        <v>2.9167549685075613</v>
      </c>
      <c r="R28" s="10">
        <f t="shared" si="3"/>
        <v>0.74468660714279</v>
      </c>
      <c r="S28" s="11">
        <f t="shared" si="4"/>
        <v>-0.29479181065877147</v>
      </c>
      <c r="T28" s="12">
        <f t="shared" si="5"/>
        <v>1</v>
      </c>
      <c r="U28" s="12">
        <f t="shared" si="6"/>
        <v>1</v>
      </c>
    </row>
    <row r="29" spans="1:33" x14ac:dyDescent="0.25">
      <c r="A29" s="12">
        <v>40</v>
      </c>
      <c r="B29" s="12">
        <v>27.636054421768712</v>
      </c>
      <c r="C29" s="12">
        <v>103</v>
      </c>
      <c r="D29" s="11">
        <v>2.4319999999999999</v>
      </c>
      <c r="E29" s="11">
        <v>26.013600000000004</v>
      </c>
      <c r="F29" s="19">
        <v>1</v>
      </c>
      <c r="G29" s="16"/>
      <c r="H29" s="16"/>
      <c r="I29" s="16"/>
      <c r="J29" s="17"/>
      <c r="K29" s="28">
        <f t="shared" si="0"/>
        <v>3.6888794541139363</v>
      </c>
      <c r="L29" s="28">
        <f t="shared" si="0"/>
        <v>3.3191212398592569</v>
      </c>
      <c r="M29" s="28">
        <f t="shared" si="0"/>
        <v>4.6347289882296359</v>
      </c>
      <c r="N29" s="28">
        <f t="shared" si="0"/>
        <v>0.88871396410392056</v>
      </c>
      <c r="O29" s="28">
        <f t="shared" si="0"/>
        <v>3.2586194781875131</v>
      </c>
      <c r="P29" s="29">
        <f t="shared" si="1"/>
        <v>1.6852471677435705</v>
      </c>
      <c r="Q29">
        <f t="shared" si="2"/>
        <v>5.3937839370098617</v>
      </c>
      <c r="R29" s="10">
        <f t="shared" si="3"/>
        <v>0.84359809310859146</v>
      </c>
      <c r="S29" s="11">
        <f t="shared" si="4"/>
        <v>-0.1700790908013721</v>
      </c>
      <c r="T29" s="12">
        <f t="shared" si="5"/>
        <v>1</v>
      </c>
      <c r="U29" s="12">
        <f t="shared" si="6"/>
        <v>1</v>
      </c>
    </row>
    <row r="30" spans="1:33" x14ac:dyDescent="0.25">
      <c r="A30" s="12">
        <v>74</v>
      </c>
      <c r="B30" s="12">
        <v>28.650137741046834</v>
      </c>
      <c r="C30" s="12">
        <v>88</v>
      </c>
      <c r="D30" s="11">
        <v>3.012</v>
      </c>
      <c r="E30" s="11">
        <v>18.355740000000001</v>
      </c>
      <c r="F30" s="19">
        <v>1</v>
      </c>
      <c r="G30" s="16"/>
      <c r="H30" s="16"/>
      <c r="I30" s="16"/>
      <c r="J30" s="17"/>
      <c r="K30" s="28">
        <f t="shared" si="0"/>
        <v>4.3040650932041702</v>
      </c>
      <c r="L30" s="28">
        <f t="shared" si="0"/>
        <v>3.3551582508646134</v>
      </c>
      <c r="M30" s="28">
        <f t="shared" si="0"/>
        <v>4.4773368144782069</v>
      </c>
      <c r="N30" s="28">
        <f t="shared" si="0"/>
        <v>1.1026043099376472</v>
      </c>
      <c r="O30" s="28">
        <f t="shared" si="0"/>
        <v>2.9099423321263234</v>
      </c>
      <c r="P30" s="29">
        <f t="shared" si="1"/>
        <v>-0.8637218972901799</v>
      </c>
      <c r="Q30">
        <f t="shared" si="2"/>
        <v>0.42159004380792248</v>
      </c>
      <c r="R30" s="10">
        <f t="shared" si="3"/>
        <v>0.29656232163714097</v>
      </c>
      <c r="S30" s="11">
        <f t="shared" si="4"/>
        <v>-1.2154978916123691</v>
      </c>
      <c r="T30" s="12">
        <f t="shared" si="5"/>
        <v>1</v>
      </c>
      <c r="U30" s="12">
        <f t="shared" si="6"/>
        <v>1</v>
      </c>
    </row>
    <row r="31" spans="1:33" x14ac:dyDescent="0.25">
      <c r="A31" s="12">
        <v>65</v>
      </c>
      <c r="B31" s="12">
        <v>30.915576694411413</v>
      </c>
      <c r="C31" s="12">
        <v>97</v>
      </c>
      <c r="D31" s="11">
        <v>10.491</v>
      </c>
      <c r="E31" s="11">
        <v>20.468499999999999</v>
      </c>
      <c r="F31" s="19">
        <v>1</v>
      </c>
      <c r="G31" s="16"/>
      <c r="H31" s="16"/>
      <c r="I31" s="16"/>
      <c r="J31" s="17"/>
      <c r="K31" s="28">
        <f t="shared" si="0"/>
        <v>4.1743872698956368</v>
      </c>
      <c r="L31" s="28">
        <f t="shared" si="0"/>
        <v>3.4312601570306711</v>
      </c>
      <c r="M31" s="28">
        <f t="shared" si="0"/>
        <v>4.5747109785033828</v>
      </c>
      <c r="N31" s="28">
        <f t="shared" si="0"/>
        <v>2.3505177467493485</v>
      </c>
      <c r="O31" s="28">
        <f t="shared" si="0"/>
        <v>3.0188871190204791</v>
      </c>
      <c r="P31" s="29">
        <f t="shared" si="1"/>
        <v>0.4710320947915978</v>
      </c>
      <c r="Q31">
        <f t="shared" si="2"/>
        <v>1.601646391356651</v>
      </c>
      <c r="R31" s="10">
        <f t="shared" si="3"/>
        <v>0.61562801027754532</v>
      </c>
      <c r="S31" s="11">
        <f t="shared" si="4"/>
        <v>-0.48511237727680212</v>
      </c>
      <c r="T31" s="12">
        <f t="shared" si="5"/>
        <v>1</v>
      </c>
      <c r="U31" s="12">
        <f t="shared" si="6"/>
        <v>1</v>
      </c>
    </row>
    <row r="32" spans="1:33" x14ac:dyDescent="0.25">
      <c r="A32" s="12">
        <v>57</v>
      </c>
      <c r="B32" s="12">
        <v>34.838147771810135</v>
      </c>
      <c r="C32" s="12">
        <v>95</v>
      </c>
      <c r="D32" s="11">
        <v>12.548</v>
      </c>
      <c r="E32" s="11">
        <v>9.9542000000000002</v>
      </c>
      <c r="F32" s="19">
        <v>1</v>
      </c>
      <c r="G32" s="16"/>
      <c r="H32" s="16"/>
      <c r="I32" s="16"/>
      <c r="J32" s="17"/>
      <c r="K32" s="28">
        <f t="shared" si="0"/>
        <v>4.0430512678345503</v>
      </c>
      <c r="L32" s="28">
        <f t="shared" si="0"/>
        <v>3.5507129867309324</v>
      </c>
      <c r="M32" s="28">
        <f t="shared" si="0"/>
        <v>4.5538768916005408</v>
      </c>
      <c r="N32" s="28">
        <f t="shared" si="0"/>
        <v>2.5295612903284317</v>
      </c>
      <c r="O32" s="28">
        <f t="shared" si="0"/>
        <v>2.2979945726596682</v>
      </c>
      <c r="P32" s="29">
        <f t="shared" si="1"/>
        <v>-1.4822270200819734</v>
      </c>
      <c r="Q32">
        <f t="shared" si="2"/>
        <v>0.22713129875959082</v>
      </c>
      <c r="R32" s="10">
        <f t="shared" si="3"/>
        <v>0.18509127669482453</v>
      </c>
      <c r="S32" s="11">
        <f t="shared" si="4"/>
        <v>-1.6869061880398317</v>
      </c>
      <c r="T32" s="12">
        <f t="shared" si="5"/>
        <v>1</v>
      </c>
      <c r="U32" s="12">
        <f t="shared" si="6"/>
        <v>1</v>
      </c>
    </row>
    <row r="33" spans="1:21" x14ac:dyDescent="0.25">
      <c r="A33" s="12">
        <v>73</v>
      </c>
      <c r="B33" s="12">
        <v>37.109374999999993</v>
      </c>
      <c r="C33" s="12">
        <v>134</v>
      </c>
      <c r="D33" s="11">
        <v>5.6360000000000001</v>
      </c>
      <c r="E33" s="11">
        <v>6.8923500000000004</v>
      </c>
      <c r="F33" s="19">
        <v>1</v>
      </c>
      <c r="G33" s="16"/>
      <c r="H33" s="16"/>
      <c r="I33" s="16"/>
      <c r="J33" s="17"/>
      <c r="K33" s="28">
        <f t="shared" si="0"/>
        <v>4.290459441148391</v>
      </c>
      <c r="L33" s="28">
        <f t="shared" si="0"/>
        <v>3.6138696331090694</v>
      </c>
      <c r="M33" s="28">
        <f t="shared" si="0"/>
        <v>4.8978397999509111</v>
      </c>
      <c r="N33" s="28">
        <f t="shared" si="0"/>
        <v>1.7291745940364338</v>
      </c>
      <c r="O33" s="28">
        <f t="shared" si="0"/>
        <v>1.9304121008933655</v>
      </c>
      <c r="P33" s="29">
        <f t="shared" si="1"/>
        <v>-1.0125694666253811</v>
      </c>
      <c r="Q33">
        <f t="shared" si="2"/>
        <v>0.36328433234583446</v>
      </c>
      <c r="R33" s="10">
        <f t="shared" si="3"/>
        <v>0.26647730317616342</v>
      </c>
      <c r="S33" s="11">
        <f t="shared" si="4"/>
        <v>-1.3224662053214309</v>
      </c>
      <c r="T33" s="12">
        <f t="shared" si="5"/>
        <v>1</v>
      </c>
      <c r="U33" s="12">
        <f t="shared" si="6"/>
        <v>1</v>
      </c>
    </row>
    <row r="34" spans="1:21" x14ac:dyDescent="0.25">
      <c r="A34" s="12">
        <v>68</v>
      </c>
      <c r="B34" s="12">
        <v>35.56</v>
      </c>
      <c r="C34" s="12">
        <v>131</v>
      </c>
      <c r="D34" s="11">
        <v>8.15</v>
      </c>
      <c r="E34" s="11">
        <v>4.1900000000000004</v>
      </c>
      <c r="F34" s="19">
        <v>1</v>
      </c>
      <c r="G34" s="16"/>
      <c r="H34" s="16"/>
      <c r="I34" s="16"/>
      <c r="J34" s="17"/>
      <c r="K34" s="28">
        <f t="shared" si="0"/>
        <v>4.219507705176107</v>
      </c>
      <c r="L34" s="28">
        <f t="shared" si="0"/>
        <v>3.5712214106457041</v>
      </c>
      <c r="M34" s="28">
        <f t="shared" si="0"/>
        <v>4.8751973232011512</v>
      </c>
      <c r="N34" s="28">
        <f t="shared" si="0"/>
        <v>2.0980179272527715</v>
      </c>
      <c r="O34" s="28">
        <f t="shared" si="0"/>
        <v>1.4327007339340465</v>
      </c>
      <c r="P34" s="29">
        <f t="shared" si="1"/>
        <v>-1.4172345703583389</v>
      </c>
      <c r="Q34">
        <f t="shared" si="2"/>
        <v>0.24238338512294666</v>
      </c>
      <c r="R34" s="10">
        <f t="shared" si="3"/>
        <v>0.19509548181776459</v>
      </c>
      <c r="S34" s="11">
        <f t="shared" si="4"/>
        <v>-1.6342661899104929</v>
      </c>
      <c r="T34" s="12">
        <f t="shared" si="5"/>
        <v>1</v>
      </c>
      <c r="U34" s="12">
        <f t="shared" si="6"/>
        <v>1</v>
      </c>
    </row>
    <row r="35" spans="1:21" x14ac:dyDescent="0.25">
      <c r="A35" s="12">
        <v>54</v>
      </c>
      <c r="B35" s="12">
        <v>36.049999999999997</v>
      </c>
      <c r="C35" s="12">
        <v>119</v>
      </c>
      <c r="D35" s="11">
        <v>11.91</v>
      </c>
      <c r="E35" s="11">
        <v>5.0599999999999996</v>
      </c>
      <c r="F35" s="19">
        <v>1</v>
      </c>
      <c r="G35" s="16"/>
      <c r="H35" s="16"/>
      <c r="I35" s="16"/>
      <c r="J35" s="17"/>
      <c r="K35" s="28">
        <f t="shared" si="0"/>
        <v>3.9889840465642745</v>
      </c>
      <c r="L35" s="28">
        <f t="shared" si="0"/>
        <v>3.584906863730958</v>
      </c>
      <c r="M35" s="28">
        <f t="shared" si="0"/>
        <v>4.7791234931115296</v>
      </c>
      <c r="N35" s="28">
        <f t="shared" si="0"/>
        <v>2.4773783833672089</v>
      </c>
      <c r="O35" s="28">
        <f t="shared" si="0"/>
        <v>1.6213664832993742</v>
      </c>
      <c r="P35" s="29">
        <f t="shared" si="1"/>
        <v>-1.3140044389302847</v>
      </c>
      <c r="Q35">
        <f t="shared" si="2"/>
        <v>0.26874173891590303</v>
      </c>
      <c r="R35" s="10">
        <f t="shared" si="3"/>
        <v>0.21181752808537202</v>
      </c>
      <c r="S35" s="11">
        <f t="shared" si="4"/>
        <v>-1.5520300915177589</v>
      </c>
      <c r="T35" s="12">
        <f t="shared" si="5"/>
        <v>1</v>
      </c>
      <c r="U35" s="12">
        <f t="shared" si="6"/>
        <v>1</v>
      </c>
    </row>
    <row r="36" spans="1:21" x14ac:dyDescent="0.25">
      <c r="A36" s="12">
        <v>72</v>
      </c>
      <c r="B36" s="12">
        <v>25.59</v>
      </c>
      <c r="C36" s="12">
        <v>82</v>
      </c>
      <c r="D36" s="11">
        <v>2.82</v>
      </c>
      <c r="E36" s="11">
        <v>3.27</v>
      </c>
      <c r="F36" s="19">
        <v>1</v>
      </c>
      <c r="G36" s="16"/>
      <c r="H36" s="16"/>
      <c r="I36" s="16"/>
      <c r="J36" s="17"/>
      <c r="K36" s="28">
        <f t="shared" si="0"/>
        <v>4.2766661190160553</v>
      </c>
      <c r="L36" s="28">
        <f t="shared" si="0"/>
        <v>3.2422016501716975</v>
      </c>
      <c r="M36" s="28">
        <f t="shared" si="0"/>
        <v>4.4067192472642533</v>
      </c>
      <c r="N36" s="28">
        <f t="shared" si="0"/>
        <v>1.0367368849500223</v>
      </c>
      <c r="O36" s="28">
        <f t="shared" si="0"/>
        <v>1.1847899849091621</v>
      </c>
      <c r="P36" s="29">
        <f t="shared" si="1"/>
        <v>-3.6155702890374855</v>
      </c>
      <c r="Q36">
        <f t="shared" si="2"/>
        <v>2.6901579166112192E-2</v>
      </c>
      <c r="R36" s="10">
        <f t="shared" si="3"/>
        <v>2.6196842727574162E-2</v>
      </c>
      <c r="S36" s="11">
        <f t="shared" si="4"/>
        <v>-3.642116382057726</v>
      </c>
      <c r="T36" s="12">
        <f t="shared" si="5"/>
        <v>0</v>
      </c>
      <c r="U36" s="12">
        <f t="shared" si="6"/>
        <v>-2</v>
      </c>
    </row>
    <row r="37" spans="1:21" x14ac:dyDescent="0.25">
      <c r="A37" s="12">
        <v>85</v>
      </c>
      <c r="B37" s="12">
        <v>26.6</v>
      </c>
      <c r="C37" s="12">
        <v>96</v>
      </c>
      <c r="D37" s="11">
        <v>4.4619999999999997</v>
      </c>
      <c r="E37" s="11">
        <v>9.6135000000000019</v>
      </c>
      <c r="F37" s="19">
        <v>0</v>
      </c>
      <c r="G37" s="16"/>
      <c r="H37" s="16"/>
      <c r="I37" s="16"/>
      <c r="J37" s="17"/>
      <c r="K37" s="28">
        <f t="shared" si="0"/>
        <v>4.4426512564903167</v>
      </c>
      <c r="L37" s="28">
        <f t="shared" si="0"/>
        <v>3.2809112157876537</v>
      </c>
      <c r="M37" s="28">
        <f t="shared" si="0"/>
        <v>4.5643481914678361</v>
      </c>
      <c r="N37" s="28">
        <f t="shared" si="0"/>
        <v>1.4955970960103406</v>
      </c>
      <c r="O37" s="28">
        <f t="shared" si="0"/>
        <v>2.2631683606302544</v>
      </c>
      <c r="P37" s="29">
        <f t="shared" si="1"/>
        <v>-0.78920144823472782</v>
      </c>
      <c r="Q37">
        <f t="shared" si="2"/>
        <v>0.45420735858830535</v>
      </c>
      <c r="R37" s="10">
        <f t="shared" si="3"/>
        <v>0.31234015967931444</v>
      </c>
      <c r="S37" s="11">
        <f t="shared" si="4"/>
        <v>-0.37446098145228141</v>
      </c>
      <c r="T37" s="12">
        <f t="shared" si="5"/>
        <v>1</v>
      </c>
      <c r="U37" s="12">
        <f t="shared" si="6"/>
        <v>-1</v>
      </c>
    </row>
    <row r="38" spans="1:21" x14ac:dyDescent="0.25">
      <c r="A38" s="12">
        <v>76</v>
      </c>
      <c r="B38" s="12">
        <v>27.1</v>
      </c>
      <c r="C38" s="12">
        <v>110</v>
      </c>
      <c r="D38" s="11">
        <v>26.210999999999999</v>
      </c>
      <c r="E38" s="11">
        <v>8.4939499999999999</v>
      </c>
      <c r="F38" s="19">
        <v>0</v>
      </c>
      <c r="G38" s="16"/>
      <c r="H38" s="16"/>
      <c r="I38" s="16"/>
      <c r="J38" s="17"/>
      <c r="K38" s="28">
        <f t="shared" si="0"/>
        <v>4.3307333402863311</v>
      </c>
      <c r="L38" s="28">
        <f t="shared" si="0"/>
        <v>3.2995337278856551</v>
      </c>
      <c r="M38" s="28">
        <f t="shared" si="0"/>
        <v>4.7004803657924166</v>
      </c>
      <c r="N38" s="28">
        <f t="shared" si="0"/>
        <v>3.266179169984067</v>
      </c>
      <c r="O38" s="28">
        <f t="shared" si="0"/>
        <v>2.1393541453656306</v>
      </c>
      <c r="P38" s="29">
        <f t="shared" si="1"/>
        <v>1.1296085392644581</v>
      </c>
      <c r="Q38">
        <f t="shared" si="2"/>
        <v>3.0944449093147748</v>
      </c>
      <c r="R38" s="10">
        <f t="shared" si="3"/>
        <v>0.75576664916774883</v>
      </c>
      <c r="S38" s="11">
        <f t="shared" si="4"/>
        <v>-1.409631154835971</v>
      </c>
      <c r="T38" s="12">
        <f t="shared" si="5"/>
        <v>1</v>
      </c>
      <c r="U38" s="12">
        <f t="shared" si="6"/>
        <v>-1</v>
      </c>
    </row>
    <row r="39" spans="1:21" x14ac:dyDescent="0.25">
      <c r="A39" s="12">
        <v>77</v>
      </c>
      <c r="B39" s="12">
        <v>25.9</v>
      </c>
      <c r="C39" s="12">
        <v>85</v>
      </c>
      <c r="D39" s="11">
        <v>4.58</v>
      </c>
      <c r="E39" s="11">
        <v>11.774000000000001</v>
      </c>
      <c r="F39" s="19">
        <v>0</v>
      </c>
      <c r="G39" s="16"/>
      <c r="H39" s="16"/>
      <c r="I39" s="16"/>
      <c r="J39" s="17"/>
      <c r="K39" s="28">
        <f t="shared" si="0"/>
        <v>4.3438054218536841</v>
      </c>
      <c r="L39" s="28">
        <f t="shared" si="0"/>
        <v>3.2542429687054919</v>
      </c>
      <c r="M39" s="28">
        <f t="shared" si="0"/>
        <v>4.4426512564903167</v>
      </c>
      <c r="N39" s="28">
        <f t="shared" si="0"/>
        <v>1.5216989981260935</v>
      </c>
      <c r="O39" s="28">
        <f t="shared" si="0"/>
        <v>2.4658937106060699</v>
      </c>
      <c r="P39" s="29">
        <f t="shared" si="1"/>
        <v>-0.95662701191944954</v>
      </c>
      <c r="Q39">
        <f t="shared" si="2"/>
        <v>0.38418655966208132</v>
      </c>
      <c r="R39" s="10">
        <f t="shared" si="3"/>
        <v>0.27755403126864059</v>
      </c>
      <c r="S39" s="11">
        <f t="shared" si="4"/>
        <v>-0.32511264555481928</v>
      </c>
      <c r="T39" s="12">
        <f t="shared" si="5"/>
        <v>1</v>
      </c>
      <c r="U39" s="12">
        <f t="shared" si="6"/>
        <v>-1</v>
      </c>
    </row>
    <row r="40" spans="1:21" x14ac:dyDescent="0.25">
      <c r="A40" s="12">
        <v>45</v>
      </c>
      <c r="B40" s="12">
        <v>21.30394857667585</v>
      </c>
      <c r="C40" s="12">
        <v>102</v>
      </c>
      <c r="D40" s="11">
        <v>13.852</v>
      </c>
      <c r="E40" s="11">
        <v>23.034079999999999</v>
      </c>
      <c r="F40" s="19">
        <v>1</v>
      </c>
      <c r="G40" s="16"/>
      <c r="H40" s="16"/>
      <c r="I40" s="16"/>
      <c r="J40" s="17"/>
      <c r="K40" s="28">
        <f t="shared" si="0"/>
        <v>3.8066624897703196</v>
      </c>
      <c r="L40" s="28">
        <f t="shared" si="0"/>
        <v>3.0588924347214408</v>
      </c>
      <c r="M40" s="28">
        <f t="shared" si="0"/>
        <v>4.6249728132842707</v>
      </c>
      <c r="N40" s="28">
        <f t="shared" si="0"/>
        <v>2.6284296265401754</v>
      </c>
      <c r="O40" s="28">
        <f t="shared" si="0"/>
        <v>3.1369748583673664</v>
      </c>
      <c r="P40" s="29">
        <f t="shared" si="1"/>
        <v>4.2173753408964387</v>
      </c>
      <c r="Q40">
        <f t="shared" si="2"/>
        <v>67.855153716387576</v>
      </c>
      <c r="R40" s="10">
        <f t="shared" si="3"/>
        <v>0.98547675887677233</v>
      </c>
      <c r="S40" s="11">
        <f t="shared" si="4"/>
        <v>-1.4629735745303902E-2</v>
      </c>
      <c r="T40" s="12">
        <f t="shared" si="5"/>
        <v>1</v>
      </c>
      <c r="U40" s="12">
        <f t="shared" si="6"/>
        <v>1</v>
      </c>
    </row>
    <row r="41" spans="1:21" x14ac:dyDescent="0.25">
      <c r="A41" s="12">
        <v>45</v>
      </c>
      <c r="B41" s="12">
        <v>20.82999519307803</v>
      </c>
      <c r="C41" s="12">
        <v>74</v>
      </c>
      <c r="D41" s="11">
        <v>4.5599999999999996</v>
      </c>
      <c r="E41" s="11">
        <v>28.032299999999999</v>
      </c>
      <c r="F41" s="19">
        <v>1</v>
      </c>
      <c r="G41" s="16"/>
      <c r="H41" s="16"/>
      <c r="I41" s="16"/>
      <c r="J41" s="17"/>
      <c r="K41" s="28">
        <f t="shared" si="0"/>
        <v>3.8066624897703196</v>
      </c>
      <c r="L41" s="28">
        <f t="shared" si="0"/>
        <v>3.0363940245036765</v>
      </c>
      <c r="M41" s="28">
        <f t="shared" si="0"/>
        <v>4.3040650932041702</v>
      </c>
      <c r="N41" s="28">
        <f t="shared" si="0"/>
        <v>1.5173226235262947</v>
      </c>
      <c r="O41" s="28">
        <f t="shared" si="0"/>
        <v>3.3333574167515088</v>
      </c>
      <c r="P41" s="29">
        <f t="shared" si="1"/>
        <v>1.7487415710849756</v>
      </c>
      <c r="Q41">
        <f t="shared" si="2"/>
        <v>5.74736547231206</v>
      </c>
      <c r="R41" s="10">
        <f t="shared" si="3"/>
        <v>0.85179400699376395</v>
      </c>
      <c r="S41" s="11">
        <f t="shared" si="4"/>
        <v>-0.16041055721422448</v>
      </c>
      <c r="T41" s="12">
        <f t="shared" si="5"/>
        <v>1</v>
      </c>
      <c r="U41" s="12">
        <f t="shared" si="6"/>
        <v>1</v>
      </c>
    </row>
    <row r="42" spans="1:21" x14ac:dyDescent="0.25">
      <c r="A42" s="12">
        <v>49</v>
      </c>
      <c r="B42" s="12">
        <v>20.956607495069033</v>
      </c>
      <c r="C42" s="12">
        <v>94</v>
      </c>
      <c r="D42" s="11">
        <v>12.305</v>
      </c>
      <c r="E42" s="11">
        <v>23.117699999999999</v>
      </c>
      <c r="F42" s="19">
        <v>1</v>
      </c>
      <c r="G42" s="16"/>
      <c r="H42" s="16"/>
      <c r="I42" s="16"/>
      <c r="J42" s="17"/>
      <c r="K42" s="28">
        <f t="shared" si="0"/>
        <v>3.8918202981106265</v>
      </c>
      <c r="L42" s="28">
        <f t="shared" si="0"/>
        <v>3.0424539902014343</v>
      </c>
      <c r="M42" s="28">
        <f t="shared" si="0"/>
        <v>4.5432947822700038</v>
      </c>
      <c r="N42" s="28">
        <f t="shared" si="0"/>
        <v>2.5100056838430191</v>
      </c>
      <c r="O42" s="28">
        <f t="shared" si="0"/>
        <v>3.1405985578867588</v>
      </c>
      <c r="P42" s="29">
        <f t="shared" si="1"/>
        <v>3.5888068602628937</v>
      </c>
      <c r="Q42">
        <f t="shared" si="2"/>
        <v>36.190869391493834</v>
      </c>
      <c r="R42" s="10">
        <f t="shared" si="3"/>
        <v>0.97311167992677483</v>
      </c>
      <c r="S42" s="11">
        <f t="shared" si="4"/>
        <v>-2.7256424424074055E-2</v>
      </c>
      <c r="T42" s="12">
        <f t="shared" si="5"/>
        <v>1</v>
      </c>
      <c r="U42" s="12">
        <f t="shared" si="6"/>
        <v>1</v>
      </c>
    </row>
    <row r="43" spans="1:21" x14ac:dyDescent="0.25">
      <c r="A43" s="12">
        <v>34</v>
      </c>
      <c r="B43" s="12">
        <v>24.242424242424246</v>
      </c>
      <c r="C43" s="12">
        <v>92</v>
      </c>
      <c r="D43" s="11">
        <v>21.699000000000002</v>
      </c>
      <c r="E43" s="11">
        <v>12.065340000000001</v>
      </c>
      <c r="F43" s="19">
        <v>1</v>
      </c>
      <c r="G43" s="16"/>
      <c r="H43" s="16"/>
      <c r="I43" s="16"/>
      <c r="J43" s="17"/>
      <c r="K43" s="28">
        <f t="shared" si="0"/>
        <v>3.5263605246161616</v>
      </c>
      <c r="L43" s="28">
        <f t="shared" si="0"/>
        <v>3.1881041662014473</v>
      </c>
      <c r="M43" s="28">
        <f t="shared" si="0"/>
        <v>4.5217885770490405</v>
      </c>
      <c r="N43" s="28">
        <f t="shared" si="0"/>
        <v>3.0772661765352534</v>
      </c>
      <c r="O43" s="28">
        <f t="shared" si="0"/>
        <v>2.4903368793678675</v>
      </c>
      <c r="P43" s="29">
        <f t="shared" si="1"/>
        <v>2.1169227045193164</v>
      </c>
      <c r="Q43">
        <f t="shared" si="2"/>
        <v>8.3055395223998438</v>
      </c>
      <c r="R43" s="10">
        <f t="shared" si="3"/>
        <v>0.89253712827796294</v>
      </c>
      <c r="S43" s="11">
        <f t="shared" si="4"/>
        <v>-0.11368716588216879</v>
      </c>
      <c r="T43" s="12">
        <f t="shared" si="5"/>
        <v>1</v>
      </c>
      <c r="U43" s="12">
        <f t="shared" si="6"/>
        <v>1</v>
      </c>
    </row>
    <row r="44" spans="1:21" x14ac:dyDescent="0.25">
      <c r="A44" s="12">
        <v>42</v>
      </c>
      <c r="B44" s="12">
        <v>21.359914560341757</v>
      </c>
      <c r="C44" s="12">
        <v>93</v>
      </c>
      <c r="D44" s="11">
        <v>2.9990000000000001</v>
      </c>
      <c r="E44" s="11">
        <v>17.376150000000003</v>
      </c>
      <c r="F44" s="19">
        <v>1</v>
      </c>
      <c r="G44" s="16"/>
      <c r="H44" s="16"/>
      <c r="I44" s="16"/>
      <c r="J44" s="17"/>
      <c r="K44" s="28">
        <f t="shared" si="0"/>
        <v>3.7376696182833684</v>
      </c>
      <c r="L44" s="28">
        <f t="shared" si="0"/>
        <v>3.0615160140999942</v>
      </c>
      <c r="M44" s="28">
        <f t="shared" si="0"/>
        <v>4.5325994931532563</v>
      </c>
      <c r="N44" s="28">
        <f t="shared" si="0"/>
        <v>1.098278899766872</v>
      </c>
      <c r="O44" s="28">
        <f t="shared" si="0"/>
        <v>2.8550985763109495</v>
      </c>
      <c r="P44" s="29">
        <f t="shared" si="1"/>
        <v>2.1226352120530905</v>
      </c>
      <c r="Q44">
        <f t="shared" si="2"/>
        <v>8.3531207541739967</v>
      </c>
      <c r="R44" s="10">
        <f t="shared" si="3"/>
        <v>0.89308381381115687</v>
      </c>
      <c r="S44" s="11">
        <f t="shared" si="4"/>
        <v>-0.11307484605841571</v>
      </c>
      <c r="T44" s="12">
        <f t="shared" si="5"/>
        <v>1</v>
      </c>
      <c r="U44" s="12">
        <f t="shared" si="6"/>
        <v>1</v>
      </c>
    </row>
    <row r="45" spans="1:21" x14ac:dyDescent="0.25">
      <c r="A45" s="12">
        <v>68</v>
      </c>
      <c r="B45" s="12">
        <v>21.0828132906055</v>
      </c>
      <c r="C45" s="12">
        <v>102</v>
      </c>
      <c r="D45" s="11">
        <v>6.2</v>
      </c>
      <c r="E45" s="11">
        <v>13.742439999999998</v>
      </c>
      <c r="F45" s="19">
        <v>1</v>
      </c>
      <c r="G45" s="16"/>
      <c r="H45" s="16"/>
      <c r="I45" s="16"/>
      <c r="J45" s="17"/>
      <c r="K45" s="28">
        <f t="shared" si="0"/>
        <v>4.219507705176107</v>
      </c>
      <c r="L45" s="28">
        <f t="shared" si="0"/>
        <v>3.0484581725770705</v>
      </c>
      <c r="M45" s="28">
        <f t="shared" si="0"/>
        <v>4.6249728132842707</v>
      </c>
      <c r="N45" s="28">
        <f t="shared" si="0"/>
        <v>1.824549292051046</v>
      </c>
      <c r="O45" s="28">
        <f t="shared" si="0"/>
        <v>2.6204888547253193</v>
      </c>
      <c r="P45" s="29">
        <f t="shared" si="1"/>
        <v>2.3464121782277445</v>
      </c>
      <c r="Q45">
        <f t="shared" si="2"/>
        <v>10.448016776300925</v>
      </c>
      <c r="R45" s="10">
        <f t="shared" si="3"/>
        <v>0.91264862556192727</v>
      </c>
      <c r="S45" s="11">
        <f t="shared" si="4"/>
        <v>-9.1404329460422873E-2</v>
      </c>
      <c r="T45" s="12">
        <f t="shared" si="5"/>
        <v>1</v>
      </c>
      <c r="U45" s="12">
        <f t="shared" si="6"/>
        <v>1</v>
      </c>
    </row>
    <row r="46" spans="1:21" x14ac:dyDescent="0.25">
      <c r="A46" s="12">
        <v>38</v>
      </c>
      <c r="B46" s="12">
        <v>22.499637102627378</v>
      </c>
      <c r="C46" s="12">
        <v>95</v>
      </c>
      <c r="D46" s="11">
        <v>5.2610000000000001</v>
      </c>
      <c r="E46" s="11">
        <v>15.73606</v>
      </c>
      <c r="F46" s="19">
        <v>1</v>
      </c>
      <c r="G46" s="16"/>
      <c r="H46" s="16"/>
      <c r="I46" s="16"/>
      <c r="J46" s="17"/>
      <c r="K46" s="28">
        <f t="shared" si="0"/>
        <v>3.6375861597263857</v>
      </c>
      <c r="L46" s="28">
        <f t="shared" si="0"/>
        <v>3.113499180308188</v>
      </c>
      <c r="M46" s="28">
        <f t="shared" si="0"/>
        <v>4.5538768916005408</v>
      </c>
      <c r="N46" s="28">
        <f t="shared" si="0"/>
        <v>1.6603211227486703</v>
      </c>
      <c r="O46" s="28">
        <f t="shared" si="0"/>
        <v>2.7559548939925542</v>
      </c>
      <c r="P46" s="29">
        <f t="shared" si="1"/>
        <v>2.235584556034997</v>
      </c>
      <c r="Q46">
        <f t="shared" si="2"/>
        <v>9.3519469917538576</v>
      </c>
      <c r="R46" s="10">
        <f t="shared" si="3"/>
        <v>0.90339981447001427</v>
      </c>
      <c r="S46" s="11">
        <f t="shared" si="4"/>
        <v>-0.10159006113024603</v>
      </c>
      <c r="T46" s="12">
        <f t="shared" si="5"/>
        <v>1</v>
      </c>
      <c r="U46" s="12">
        <f t="shared" si="6"/>
        <v>1</v>
      </c>
    </row>
    <row r="47" spans="1:21" x14ac:dyDescent="0.25">
      <c r="A47" s="12">
        <v>69</v>
      </c>
      <c r="B47" s="12">
        <v>21.513858510523864</v>
      </c>
      <c r="C47" s="12">
        <v>112</v>
      </c>
      <c r="D47" s="11">
        <v>6.6829999999999998</v>
      </c>
      <c r="E47" s="11">
        <v>15.69876</v>
      </c>
      <c r="F47" s="19">
        <v>1</v>
      </c>
      <c r="G47" s="16"/>
      <c r="H47" s="16"/>
      <c r="I47" s="16"/>
      <c r="J47" s="17"/>
      <c r="K47" s="28">
        <f t="shared" si="0"/>
        <v>4.2341065045972597</v>
      </c>
      <c r="L47" s="28">
        <f t="shared" si="0"/>
        <v>3.0686973093647731</v>
      </c>
      <c r="M47" s="28">
        <f t="shared" si="0"/>
        <v>4.7184988712950942</v>
      </c>
      <c r="N47" s="28">
        <f t="shared" si="0"/>
        <v>1.899566988528933</v>
      </c>
      <c r="O47" s="28">
        <f t="shared" si="0"/>
        <v>2.7535817283433879</v>
      </c>
      <c r="P47" s="29">
        <f t="shared" si="1"/>
        <v>3.1216166347073795</v>
      </c>
      <c r="Q47">
        <f t="shared" si="2"/>
        <v>22.683020175701309</v>
      </c>
      <c r="R47" s="10">
        <f t="shared" si="3"/>
        <v>0.9577756556139746</v>
      </c>
      <c r="S47" s="11">
        <f t="shared" si="4"/>
        <v>-4.3141708379340178E-2</v>
      </c>
      <c r="T47" s="12">
        <f t="shared" si="5"/>
        <v>1</v>
      </c>
      <c r="U47" s="12">
        <f t="shared" si="6"/>
        <v>1</v>
      </c>
    </row>
    <row r="48" spans="1:21" x14ac:dyDescent="0.25">
      <c r="A48" s="12">
        <v>49</v>
      </c>
      <c r="B48" s="12">
        <v>21.367521367521366</v>
      </c>
      <c r="C48" s="12">
        <v>78</v>
      </c>
      <c r="D48" s="11">
        <v>2.64</v>
      </c>
      <c r="E48" s="11">
        <v>22.942540000000001</v>
      </c>
      <c r="F48" s="19">
        <v>1</v>
      </c>
      <c r="G48" s="16"/>
      <c r="H48" s="16"/>
      <c r="I48" s="16"/>
      <c r="J48" s="17"/>
      <c r="K48" s="28">
        <f t="shared" si="0"/>
        <v>3.8918202981106265</v>
      </c>
      <c r="L48" s="28">
        <f t="shared" si="0"/>
        <v>3.0618720760585361</v>
      </c>
      <c r="M48" s="28">
        <f t="shared" si="0"/>
        <v>4.3567088266895917</v>
      </c>
      <c r="N48" s="28">
        <f t="shared" si="0"/>
        <v>0.97077891715822484</v>
      </c>
      <c r="O48" s="28">
        <f t="shared" si="0"/>
        <v>3.1329928291986691</v>
      </c>
      <c r="P48" s="29">
        <f t="shared" si="1"/>
        <v>1.1178635333416871</v>
      </c>
      <c r="Q48">
        <f t="shared" si="2"/>
        <v>3.0583132342442347</v>
      </c>
      <c r="R48" s="10">
        <f t="shared" si="3"/>
        <v>0.75359220881179068</v>
      </c>
      <c r="S48" s="11">
        <f t="shared" si="4"/>
        <v>-0.28290389439897085</v>
      </c>
      <c r="T48" s="12">
        <f t="shared" si="5"/>
        <v>1</v>
      </c>
      <c r="U48" s="12">
        <f t="shared" si="6"/>
        <v>1</v>
      </c>
    </row>
    <row r="49" spans="1:21" x14ac:dyDescent="0.25">
      <c r="A49" s="12">
        <v>45</v>
      </c>
      <c r="B49" s="12">
        <v>23.140495867768596</v>
      </c>
      <c r="C49" s="12">
        <v>116</v>
      </c>
      <c r="D49" s="11">
        <v>4.9020000000000001</v>
      </c>
      <c r="E49" s="11">
        <v>5.2633000000000001</v>
      </c>
      <c r="F49" s="19">
        <v>1</v>
      </c>
      <c r="G49" s="16"/>
      <c r="H49" s="16"/>
      <c r="I49" s="16"/>
      <c r="J49" s="17"/>
      <c r="K49" s="28">
        <f t="shared" si="0"/>
        <v>3.8066624897703196</v>
      </c>
      <c r="L49" s="28">
        <f t="shared" si="0"/>
        <v>3.1415841505665543</v>
      </c>
      <c r="M49" s="28">
        <f t="shared" si="0"/>
        <v>4.7535901911063645</v>
      </c>
      <c r="N49" s="28">
        <f t="shared" si="0"/>
        <v>1.5896432851059208</v>
      </c>
      <c r="O49" s="28">
        <f t="shared" si="0"/>
        <v>1.6607582064571575</v>
      </c>
      <c r="P49" s="29">
        <f t="shared" si="1"/>
        <v>1.2527541755698266</v>
      </c>
      <c r="Q49">
        <f t="shared" si="2"/>
        <v>3.4999692248959069</v>
      </c>
      <c r="R49" s="10">
        <f t="shared" si="3"/>
        <v>0.77777625800915751</v>
      </c>
      <c r="S49" s="11">
        <f t="shared" si="4"/>
        <v>-0.25131638227104119</v>
      </c>
      <c r="T49" s="12">
        <f t="shared" si="5"/>
        <v>1</v>
      </c>
      <c r="U49" s="12">
        <f t="shared" si="6"/>
        <v>1</v>
      </c>
    </row>
    <row r="50" spans="1:21" x14ac:dyDescent="0.25">
      <c r="A50" s="12">
        <v>64</v>
      </c>
      <c r="B50" s="12">
        <v>22.222222222222221</v>
      </c>
      <c r="C50" s="12">
        <v>98</v>
      </c>
      <c r="D50" s="11">
        <v>5.7</v>
      </c>
      <c r="E50" s="11">
        <v>13.912450000000002</v>
      </c>
      <c r="F50" s="19">
        <v>1</v>
      </c>
      <c r="G50" s="16"/>
      <c r="H50" s="16"/>
      <c r="I50" s="16"/>
      <c r="J50" s="17"/>
      <c r="K50" s="28">
        <f t="shared" si="0"/>
        <v>4.1588830833596715</v>
      </c>
      <c r="L50" s="28">
        <f t="shared" si="0"/>
        <v>3.1010927892118172</v>
      </c>
      <c r="M50" s="28">
        <f t="shared" si="0"/>
        <v>4.5849674786705723</v>
      </c>
      <c r="N50" s="28">
        <f t="shared" si="0"/>
        <v>1.7404661748405046</v>
      </c>
      <c r="O50" s="28">
        <f t="shared" si="0"/>
        <v>2.6327841227048188</v>
      </c>
      <c r="P50" s="29">
        <f t="shared" si="1"/>
        <v>1.7454692036186419</v>
      </c>
      <c r="Q50">
        <f t="shared" si="2"/>
        <v>5.7285887194965825</v>
      </c>
      <c r="R50" s="10">
        <f t="shared" si="3"/>
        <v>0.85138042438194717</v>
      </c>
      <c r="S50" s="11">
        <f t="shared" si="4"/>
        <v>-0.16089621812167706</v>
      </c>
      <c r="T50" s="12">
        <f t="shared" si="5"/>
        <v>1</v>
      </c>
      <c r="U50" s="12">
        <f t="shared" si="6"/>
        <v>1</v>
      </c>
    </row>
    <row r="51" spans="1:21" x14ac:dyDescent="0.25">
      <c r="A51" s="12">
        <v>46</v>
      </c>
      <c r="B51" s="12">
        <v>20.83</v>
      </c>
      <c r="C51" s="12">
        <v>88</v>
      </c>
      <c r="D51" s="11">
        <v>3.42</v>
      </c>
      <c r="E51" s="11">
        <v>13.56</v>
      </c>
      <c r="F51" s="19">
        <v>1</v>
      </c>
      <c r="G51" s="16"/>
      <c r="H51" s="16"/>
      <c r="I51" s="16"/>
      <c r="J51" s="17"/>
      <c r="K51" s="28">
        <f t="shared" si="0"/>
        <v>3.8286413964890951</v>
      </c>
      <c r="L51" s="28">
        <f t="shared" si="0"/>
        <v>3.0363942552728806</v>
      </c>
      <c r="M51" s="28">
        <f t="shared" si="0"/>
        <v>4.4773368144782069</v>
      </c>
      <c r="N51" s="28">
        <f t="shared" si="0"/>
        <v>1.2296405510745139</v>
      </c>
      <c r="O51" s="28">
        <f t="shared" si="0"/>
        <v>2.6071242825122494</v>
      </c>
      <c r="P51" s="29">
        <f t="shared" si="1"/>
        <v>1.4554956909233905</v>
      </c>
      <c r="Q51">
        <f t="shared" si="2"/>
        <v>4.286607771623542</v>
      </c>
      <c r="R51" s="10">
        <f t="shared" si="3"/>
        <v>0.81084278554433109</v>
      </c>
      <c r="S51" s="11">
        <f t="shared" si="4"/>
        <v>-0.20968109625495313</v>
      </c>
      <c r="T51" s="12">
        <f t="shared" si="5"/>
        <v>1</v>
      </c>
      <c r="U51" s="12">
        <f t="shared" si="6"/>
        <v>1</v>
      </c>
    </row>
    <row r="52" spans="1:21" x14ac:dyDescent="0.25">
      <c r="A52" s="12">
        <v>45</v>
      </c>
      <c r="B52" s="12">
        <v>20.260000000000002</v>
      </c>
      <c r="C52" s="12">
        <v>92</v>
      </c>
      <c r="D52" s="11">
        <v>3.44</v>
      </c>
      <c r="E52" s="11">
        <v>7.84</v>
      </c>
      <c r="F52" s="19">
        <v>1</v>
      </c>
      <c r="G52" s="16"/>
      <c r="H52" s="16"/>
      <c r="I52" s="16"/>
      <c r="J52" s="17"/>
      <c r="K52" s="28">
        <f t="shared" si="0"/>
        <v>3.8066624897703196</v>
      </c>
      <c r="L52" s="28">
        <f t="shared" si="0"/>
        <v>3.0086484988205373</v>
      </c>
      <c r="M52" s="28">
        <f t="shared" si="0"/>
        <v>4.5217885770490405</v>
      </c>
      <c r="N52" s="28">
        <f t="shared" si="0"/>
        <v>1.235471471385307</v>
      </c>
      <c r="O52" s="28">
        <f t="shared" si="0"/>
        <v>2.0592388343623163</v>
      </c>
      <c r="P52" s="29">
        <f t="shared" si="1"/>
        <v>1.0230325230422732</v>
      </c>
      <c r="Q52">
        <f t="shared" si="2"/>
        <v>2.7816173053074693</v>
      </c>
      <c r="R52" s="10">
        <f t="shared" si="3"/>
        <v>0.73556287713288493</v>
      </c>
      <c r="S52" s="11">
        <f t="shared" si="4"/>
        <v>-0.30711925363080445</v>
      </c>
      <c r="T52" s="12">
        <f t="shared" si="5"/>
        <v>1</v>
      </c>
      <c r="U52" s="12">
        <f t="shared" si="6"/>
        <v>1</v>
      </c>
    </row>
    <row r="53" spans="1:21" x14ac:dyDescent="0.25">
      <c r="A53" s="12">
        <v>51</v>
      </c>
      <c r="B53" s="12">
        <v>18.37</v>
      </c>
      <c r="C53" s="12">
        <v>105</v>
      </c>
      <c r="D53" s="11">
        <v>6.03</v>
      </c>
      <c r="E53" s="11">
        <v>3.21</v>
      </c>
      <c r="F53" s="19">
        <v>1</v>
      </c>
      <c r="G53" s="16"/>
      <c r="H53" s="16"/>
      <c r="I53" s="16"/>
      <c r="J53" s="17"/>
      <c r="K53" s="28">
        <f t="shared" si="0"/>
        <v>3.9318256327243257</v>
      </c>
      <c r="L53" s="28">
        <f t="shared" si="0"/>
        <v>2.9107188992270343</v>
      </c>
      <c r="M53" s="28">
        <f t="shared" si="0"/>
        <v>4.6539603501575231</v>
      </c>
      <c r="N53" s="28">
        <f t="shared" si="0"/>
        <v>1.7967470107390942</v>
      </c>
      <c r="O53" s="28">
        <f t="shared" si="0"/>
        <v>1.1662709371419244</v>
      </c>
      <c r="P53" s="29">
        <f t="shared" si="1"/>
        <v>1.2701415396885807</v>
      </c>
      <c r="Q53">
        <f t="shared" si="2"/>
        <v>3.5613565999881014</v>
      </c>
      <c r="R53" s="10">
        <f t="shared" si="3"/>
        <v>0.78076697620997026</v>
      </c>
      <c r="S53" s="11">
        <f t="shared" si="4"/>
        <v>-0.24747853959075553</v>
      </c>
      <c r="T53" s="12">
        <f t="shared" si="5"/>
        <v>1</v>
      </c>
      <c r="U53" s="12">
        <f t="shared" si="6"/>
        <v>1</v>
      </c>
    </row>
    <row r="54" spans="1:21" x14ac:dyDescent="0.25">
      <c r="A54" s="12">
        <v>72</v>
      </c>
      <c r="B54" s="12">
        <v>23.62</v>
      </c>
      <c r="C54" s="12">
        <v>105</v>
      </c>
      <c r="D54" s="11">
        <v>4.42</v>
      </c>
      <c r="E54" s="11">
        <v>4.82</v>
      </c>
      <c r="F54" s="19">
        <v>1</v>
      </c>
      <c r="G54" s="16"/>
      <c r="H54" s="16"/>
      <c r="I54" s="16"/>
      <c r="J54" s="17"/>
      <c r="K54" s="28">
        <f t="shared" ref="K54:O82" si="15">LN(A54)</f>
        <v>4.2766661190160553</v>
      </c>
      <c r="L54" s="28">
        <f t="shared" si="15"/>
        <v>3.1620938107692163</v>
      </c>
      <c r="M54" s="28">
        <f t="shared" si="15"/>
        <v>4.6539603501575231</v>
      </c>
      <c r="N54" s="28">
        <f t="shared" si="15"/>
        <v>1.4861396960896067</v>
      </c>
      <c r="O54" s="28">
        <f t="shared" si="15"/>
        <v>1.572773928062509</v>
      </c>
      <c r="P54" s="29">
        <f t="shared" si="1"/>
        <v>-0.36908137548637043</v>
      </c>
      <c r="Q54">
        <f t="shared" si="2"/>
        <v>0.69136914766048119</v>
      </c>
      <c r="R54" s="10">
        <f t="shared" si="3"/>
        <v>0.40876301227132467</v>
      </c>
      <c r="S54" s="11">
        <f t="shared" si="4"/>
        <v>-0.89461972297443959</v>
      </c>
      <c r="T54" s="12">
        <f t="shared" si="5"/>
        <v>1</v>
      </c>
      <c r="U54" s="12">
        <f t="shared" si="6"/>
        <v>1</v>
      </c>
    </row>
    <row r="55" spans="1:21" x14ac:dyDescent="0.25">
      <c r="A55" s="12">
        <v>55</v>
      </c>
      <c r="B55" s="12">
        <v>31.975014872099948</v>
      </c>
      <c r="C55" s="12">
        <v>92</v>
      </c>
      <c r="D55" s="11">
        <v>16.635000000000002</v>
      </c>
      <c r="E55" s="11">
        <v>7.1651400000000001</v>
      </c>
      <c r="F55" s="19">
        <v>1</v>
      </c>
      <c r="G55" s="16"/>
      <c r="H55" s="16"/>
      <c r="I55" s="16"/>
      <c r="J55" s="17"/>
      <c r="K55" s="28">
        <f t="shared" si="15"/>
        <v>4.0073331852324712</v>
      </c>
      <c r="L55" s="28">
        <f t="shared" si="15"/>
        <v>3.4649548125812939</v>
      </c>
      <c r="M55" s="28">
        <f t="shared" si="15"/>
        <v>4.5217885770490405</v>
      </c>
      <c r="N55" s="28">
        <f t="shared" si="15"/>
        <v>2.8115089094704402</v>
      </c>
      <c r="O55" s="28">
        <f t="shared" si="15"/>
        <v>1.9692276005170168</v>
      </c>
      <c r="P55" s="29">
        <f t="shared" si="1"/>
        <v>-1.4599281297164755</v>
      </c>
      <c r="Q55">
        <f t="shared" si="2"/>
        <v>0.2322529662164721</v>
      </c>
      <c r="R55" s="10">
        <f t="shared" si="3"/>
        <v>0.18847831783240504</v>
      </c>
      <c r="S55" s="11">
        <f t="shared" si="4"/>
        <v>-1.6687723034717039</v>
      </c>
      <c r="T55" s="12">
        <f t="shared" si="5"/>
        <v>1</v>
      </c>
      <c r="U55" s="12">
        <f t="shared" si="6"/>
        <v>1</v>
      </c>
    </row>
    <row r="56" spans="1:21" x14ac:dyDescent="0.25">
      <c r="A56" s="12">
        <v>43</v>
      </c>
      <c r="B56" s="12">
        <v>31.249999999999993</v>
      </c>
      <c r="C56" s="12">
        <v>103</v>
      </c>
      <c r="D56" s="11">
        <v>4.3280000000000003</v>
      </c>
      <c r="E56" s="11">
        <v>38.653100000000002</v>
      </c>
      <c r="F56" s="19">
        <v>1</v>
      </c>
      <c r="G56" s="16"/>
      <c r="H56" s="16"/>
      <c r="I56" s="16"/>
      <c r="J56" s="17"/>
      <c r="K56" s="28">
        <f t="shared" si="15"/>
        <v>3.7612001156935624</v>
      </c>
      <c r="L56" s="28">
        <f t="shared" si="15"/>
        <v>3.4420193761824103</v>
      </c>
      <c r="M56" s="28">
        <f t="shared" si="15"/>
        <v>4.6347289882296359</v>
      </c>
      <c r="N56" s="28">
        <f t="shared" si="15"/>
        <v>1.4651055415441805</v>
      </c>
      <c r="O56" s="28">
        <f t="shared" si="15"/>
        <v>3.6546269788027925</v>
      </c>
      <c r="P56" s="29">
        <f t="shared" si="1"/>
        <v>1.8339415780570771</v>
      </c>
      <c r="Q56">
        <f t="shared" si="2"/>
        <v>6.2585064980232783</v>
      </c>
      <c r="R56" s="10">
        <f t="shared" si="3"/>
        <v>0.86223061172813831</v>
      </c>
      <c r="S56" s="11">
        <f t="shared" si="4"/>
        <v>-0.14823251309136146</v>
      </c>
      <c r="T56" s="12">
        <f t="shared" si="5"/>
        <v>1</v>
      </c>
      <c r="U56" s="12">
        <f t="shared" si="6"/>
        <v>1</v>
      </c>
    </row>
    <row r="57" spans="1:21" x14ac:dyDescent="0.25">
      <c r="A57" s="12">
        <v>86</v>
      </c>
      <c r="B57" s="12">
        <v>26.666666666666668</v>
      </c>
      <c r="C57" s="12">
        <v>201</v>
      </c>
      <c r="D57" s="11">
        <v>41.610999999999997</v>
      </c>
      <c r="E57" s="11">
        <v>24.370099999999997</v>
      </c>
      <c r="F57" s="19">
        <v>1</v>
      </c>
      <c r="G57" s="16"/>
      <c r="H57" s="16"/>
      <c r="I57" s="16"/>
      <c r="J57" s="17"/>
      <c r="K57" s="28">
        <f t="shared" si="15"/>
        <v>4.4543472962535073</v>
      </c>
      <c r="L57" s="28">
        <f t="shared" si="15"/>
        <v>3.2834143460057721</v>
      </c>
      <c r="M57" s="28">
        <f t="shared" si="15"/>
        <v>5.3033049080590757</v>
      </c>
      <c r="N57" s="28">
        <f t="shared" si="15"/>
        <v>3.7283645553905203</v>
      </c>
      <c r="O57" s="28">
        <f t="shared" si="15"/>
        <v>3.1933569710345227</v>
      </c>
      <c r="P57" s="29">
        <f t="shared" si="1"/>
        <v>7.4288441612938083</v>
      </c>
      <c r="Q57">
        <f t="shared" si="2"/>
        <v>1683.8601773768089</v>
      </c>
      <c r="R57" s="10">
        <f t="shared" si="3"/>
        <v>0.99940647893906731</v>
      </c>
      <c r="S57" s="11">
        <f t="shared" si="4"/>
        <v>-5.9369726428128947E-4</v>
      </c>
      <c r="T57" s="12">
        <f t="shared" si="5"/>
        <v>1</v>
      </c>
      <c r="U57" s="12">
        <f t="shared" si="6"/>
        <v>1</v>
      </c>
    </row>
    <row r="58" spans="1:21" x14ac:dyDescent="0.25">
      <c r="A58" s="12">
        <v>41</v>
      </c>
      <c r="B58" s="12">
        <v>26.672763298277697</v>
      </c>
      <c r="C58" s="12">
        <v>97</v>
      </c>
      <c r="D58" s="11">
        <v>22.033000000000001</v>
      </c>
      <c r="E58" s="11">
        <v>27.8325</v>
      </c>
      <c r="F58" s="19">
        <v>1</v>
      </c>
      <c r="G58" s="16"/>
      <c r="H58" s="16"/>
      <c r="I58" s="16"/>
      <c r="J58" s="17"/>
      <c r="K58" s="28">
        <f t="shared" si="15"/>
        <v>3.713572066704308</v>
      </c>
      <c r="L58" s="28">
        <f t="shared" si="15"/>
        <v>3.2836429435607735</v>
      </c>
      <c r="M58" s="28">
        <f t="shared" si="15"/>
        <v>4.5747109785033828</v>
      </c>
      <c r="N58" s="28">
        <f t="shared" si="15"/>
        <v>3.0925413294820516</v>
      </c>
      <c r="O58" s="28">
        <f t="shared" si="15"/>
        <v>3.3262044026207254</v>
      </c>
      <c r="P58" s="29">
        <f t="shared" si="1"/>
        <v>3.0783664706049212</v>
      </c>
      <c r="Q58">
        <f t="shared" si="2"/>
        <v>21.722888420751527</v>
      </c>
      <c r="R58" s="10">
        <f t="shared" si="3"/>
        <v>0.95599151034483998</v>
      </c>
      <c r="S58" s="11">
        <f t="shared" si="4"/>
        <v>-4.5006246362593483E-2</v>
      </c>
      <c r="T58" s="12">
        <f t="shared" si="5"/>
        <v>1</v>
      </c>
      <c r="U58" s="12">
        <f t="shared" si="6"/>
        <v>1</v>
      </c>
    </row>
    <row r="59" spans="1:21" x14ac:dyDescent="0.25">
      <c r="A59" s="12">
        <v>59</v>
      </c>
      <c r="B59" s="12">
        <v>28.67262607522348</v>
      </c>
      <c r="C59" s="12">
        <v>77</v>
      </c>
      <c r="D59" s="11">
        <v>3.1880000000000002</v>
      </c>
      <c r="E59" s="11">
        <v>31.6904</v>
      </c>
      <c r="F59" s="19">
        <v>1</v>
      </c>
      <c r="G59" s="16"/>
      <c r="H59" s="16"/>
      <c r="I59" s="16"/>
      <c r="J59" s="17"/>
      <c r="K59" s="28">
        <f t="shared" si="15"/>
        <v>4.0775374439057197</v>
      </c>
      <c r="L59" s="28">
        <f t="shared" si="15"/>
        <v>3.3559428723250311</v>
      </c>
      <c r="M59" s="28">
        <f t="shared" si="15"/>
        <v>4.3438054218536841</v>
      </c>
      <c r="N59" s="28">
        <f t="shared" si="15"/>
        <v>1.1593937609279688</v>
      </c>
      <c r="O59" s="28">
        <f t="shared" si="15"/>
        <v>3.4560137959014905</v>
      </c>
      <c r="P59" s="29">
        <f t="shared" si="1"/>
        <v>-0.52481827762192346</v>
      </c>
      <c r="Q59">
        <f t="shared" si="2"/>
        <v>0.59166287298245657</v>
      </c>
      <c r="R59" s="10">
        <f t="shared" si="3"/>
        <v>0.37172625122165426</v>
      </c>
      <c r="S59" s="11">
        <f t="shared" si="4"/>
        <v>-0.98959757941714732</v>
      </c>
      <c r="T59" s="12">
        <f t="shared" si="5"/>
        <v>1</v>
      </c>
      <c r="U59" s="12">
        <f t="shared" si="6"/>
        <v>1</v>
      </c>
    </row>
    <row r="60" spans="1:21" x14ac:dyDescent="0.25">
      <c r="A60" s="12">
        <v>71</v>
      </c>
      <c r="B60" s="12">
        <v>25.510204081632658</v>
      </c>
      <c r="C60" s="12">
        <v>112</v>
      </c>
      <c r="D60" s="11">
        <v>10.395</v>
      </c>
      <c r="E60" s="11">
        <v>42.744699999999995</v>
      </c>
      <c r="F60" s="19">
        <v>1</v>
      </c>
      <c r="G60" s="16"/>
      <c r="H60" s="16"/>
      <c r="I60" s="16"/>
      <c r="J60" s="17"/>
      <c r="K60" s="28">
        <f t="shared" si="15"/>
        <v>4.2626798770413155</v>
      </c>
      <c r="L60" s="28">
        <f t="shared" si="15"/>
        <v>3.2390785321857205</v>
      </c>
      <c r="M60" s="28">
        <f t="shared" si="15"/>
        <v>4.7184988712950942</v>
      </c>
      <c r="N60" s="28">
        <f t="shared" si="15"/>
        <v>2.341324921309976</v>
      </c>
      <c r="O60" s="28">
        <f t="shared" si="15"/>
        <v>3.7552452110888472</v>
      </c>
      <c r="P60" s="29">
        <f t="shared" si="1"/>
        <v>3.9694279784475999</v>
      </c>
      <c r="Q60">
        <f t="shared" si="2"/>
        <v>52.954231212938012</v>
      </c>
      <c r="R60" s="10">
        <f t="shared" si="3"/>
        <v>0.98146577242379085</v>
      </c>
      <c r="S60" s="11">
        <f t="shared" si="4"/>
        <v>-1.8708138595246761E-2</v>
      </c>
      <c r="T60" s="12">
        <f t="shared" si="5"/>
        <v>1</v>
      </c>
      <c r="U60" s="12">
        <f t="shared" si="6"/>
        <v>1</v>
      </c>
    </row>
    <row r="61" spans="1:21" x14ac:dyDescent="0.25">
      <c r="A61" s="12">
        <v>42</v>
      </c>
      <c r="B61" s="12">
        <v>29.296874999999993</v>
      </c>
      <c r="C61" s="12">
        <v>98</v>
      </c>
      <c r="D61" s="11">
        <v>4.1719999999999997</v>
      </c>
      <c r="E61" s="11">
        <v>53.671699999999994</v>
      </c>
      <c r="F61" s="19">
        <v>1</v>
      </c>
      <c r="G61" s="16"/>
      <c r="H61" s="16"/>
      <c r="I61" s="16"/>
      <c r="J61" s="17"/>
      <c r="K61" s="28">
        <f t="shared" si="15"/>
        <v>3.7376696182833684</v>
      </c>
      <c r="L61" s="28">
        <f t="shared" si="15"/>
        <v>3.3774808550448392</v>
      </c>
      <c r="M61" s="28">
        <f t="shared" si="15"/>
        <v>4.5849674786705723</v>
      </c>
      <c r="N61" s="28">
        <f t="shared" si="15"/>
        <v>1.428395537138526</v>
      </c>
      <c r="O61" s="28">
        <f t="shared" si="15"/>
        <v>3.9828858607383326</v>
      </c>
      <c r="P61" s="29">
        <f t="shared" si="1"/>
        <v>2.5130252015606143</v>
      </c>
      <c r="Q61">
        <f t="shared" si="2"/>
        <v>12.342211317358231</v>
      </c>
      <c r="R61" s="10">
        <f t="shared" si="3"/>
        <v>0.92504990543066878</v>
      </c>
      <c r="S61" s="11">
        <f t="shared" si="4"/>
        <v>-7.7907591108119567E-2</v>
      </c>
      <c r="T61" s="12">
        <f t="shared" si="5"/>
        <v>1</v>
      </c>
      <c r="U61" s="12">
        <f t="shared" si="6"/>
        <v>1</v>
      </c>
    </row>
    <row r="62" spans="1:21" x14ac:dyDescent="0.25">
      <c r="A62" s="12">
        <v>65</v>
      </c>
      <c r="B62" s="12">
        <v>29.666548000474663</v>
      </c>
      <c r="C62" s="12">
        <v>85</v>
      </c>
      <c r="D62" s="11">
        <v>14.648999999999999</v>
      </c>
      <c r="E62" s="11">
        <v>19.463240000000003</v>
      </c>
      <c r="F62" s="19">
        <v>1</v>
      </c>
      <c r="G62" s="16"/>
      <c r="H62" s="16"/>
      <c r="I62" s="16"/>
      <c r="J62" s="17"/>
      <c r="K62" s="28">
        <f t="shared" si="15"/>
        <v>4.1743872698956368</v>
      </c>
      <c r="L62" s="28">
        <f t="shared" si="15"/>
        <v>3.3900200810720302</v>
      </c>
      <c r="M62" s="28">
        <f t="shared" si="15"/>
        <v>4.4426512564903167</v>
      </c>
      <c r="N62" s="28">
        <f t="shared" si="15"/>
        <v>2.6843720737476326</v>
      </c>
      <c r="O62" s="28">
        <f t="shared" si="15"/>
        <v>2.9685275582741708</v>
      </c>
      <c r="P62" s="29">
        <f t="shared" si="1"/>
        <v>-2.5258951130064489E-2</v>
      </c>
      <c r="Q62">
        <f t="shared" si="2"/>
        <v>0.9750573871216659</v>
      </c>
      <c r="R62" s="10">
        <f t="shared" si="3"/>
        <v>0.49368559793731259</v>
      </c>
      <c r="S62" s="11">
        <f t="shared" si="4"/>
        <v>-0.70585640583147369</v>
      </c>
      <c r="T62" s="12">
        <f t="shared" si="5"/>
        <v>1</v>
      </c>
      <c r="U62" s="12">
        <f t="shared" si="6"/>
        <v>1</v>
      </c>
    </row>
    <row r="63" spans="1:21" x14ac:dyDescent="0.25">
      <c r="A63" s="12">
        <v>48</v>
      </c>
      <c r="B63" s="12">
        <v>28.124999999999993</v>
      </c>
      <c r="C63" s="12">
        <v>90</v>
      </c>
      <c r="D63" s="11">
        <v>2.54</v>
      </c>
      <c r="E63" s="11">
        <v>16.110319999999998</v>
      </c>
      <c r="F63" s="19">
        <v>1</v>
      </c>
      <c r="G63" s="16"/>
      <c r="H63" s="16"/>
      <c r="I63" s="16"/>
      <c r="J63" s="17"/>
      <c r="K63" s="28">
        <f t="shared" si="15"/>
        <v>3.8712010109078911</v>
      </c>
      <c r="L63" s="28">
        <f t="shared" si="15"/>
        <v>3.3366588605245839</v>
      </c>
      <c r="M63" s="28">
        <f t="shared" si="15"/>
        <v>4.499809670330265</v>
      </c>
      <c r="N63" s="28">
        <f t="shared" si="15"/>
        <v>0.93216408103044524</v>
      </c>
      <c r="O63" s="28">
        <f t="shared" si="15"/>
        <v>2.7794600604304653</v>
      </c>
      <c r="P63" s="29">
        <f t="shared" si="1"/>
        <v>-0.40216857349124169</v>
      </c>
      <c r="Q63">
        <f t="shared" si="2"/>
        <v>0.66886798277515847</v>
      </c>
      <c r="R63" s="10">
        <f t="shared" si="3"/>
        <v>0.40079142848848881</v>
      </c>
      <c r="S63" s="11">
        <f t="shared" si="4"/>
        <v>-0.91431411544693031</v>
      </c>
      <c r="T63" s="12">
        <f t="shared" si="5"/>
        <v>1</v>
      </c>
      <c r="U63" s="12">
        <f t="shared" si="6"/>
        <v>1</v>
      </c>
    </row>
    <row r="64" spans="1:21" x14ac:dyDescent="0.25">
      <c r="A64" s="12">
        <v>48</v>
      </c>
      <c r="B64" s="12">
        <v>31.249999999999993</v>
      </c>
      <c r="C64" s="12">
        <v>199</v>
      </c>
      <c r="D64" s="11">
        <v>12.162000000000001</v>
      </c>
      <c r="E64" s="11">
        <v>53.630800000000001</v>
      </c>
      <c r="F64" s="19">
        <v>1</v>
      </c>
      <c r="G64" s="16"/>
      <c r="H64" s="16"/>
      <c r="I64" s="16"/>
      <c r="J64" s="17"/>
      <c r="K64" s="28">
        <f t="shared" si="15"/>
        <v>3.8712010109078911</v>
      </c>
      <c r="L64" s="28">
        <f t="shared" si="15"/>
        <v>3.4420193761824103</v>
      </c>
      <c r="M64" s="28">
        <f t="shared" si="15"/>
        <v>5.2933048247244923</v>
      </c>
      <c r="N64" s="28">
        <f t="shared" si="15"/>
        <v>2.498316336697918</v>
      </c>
      <c r="O64" s="28">
        <f t="shared" si="15"/>
        <v>3.9821235299076299</v>
      </c>
      <c r="P64" s="29">
        <f t="shared" si="1"/>
        <v>7.5322268583989906</v>
      </c>
      <c r="Q64">
        <f t="shared" si="2"/>
        <v>1867.2589986015812</v>
      </c>
      <c r="R64" s="10">
        <f t="shared" si="3"/>
        <v>0.99946474230781246</v>
      </c>
      <c r="S64" s="11">
        <f t="shared" si="4"/>
        <v>-5.3540099372384497E-4</v>
      </c>
      <c r="T64" s="12">
        <f t="shared" si="5"/>
        <v>1</v>
      </c>
      <c r="U64" s="12">
        <f t="shared" si="6"/>
        <v>1</v>
      </c>
    </row>
    <row r="65" spans="1:21" x14ac:dyDescent="0.25">
      <c r="A65" s="12">
        <v>58</v>
      </c>
      <c r="B65" s="12">
        <v>29.154518950437321</v>
      </c>
      <c r="C65" s="12">
        <v>139</v>
      </c>
      <c r="D65" s="11">
        <v>16.582000000000001</v>
      </c>
      <c r="E65" s="11">
        <v>13.973989999999999</v>
      </c>
      <c r="F65" s="19">
        <v>1</v>
      </c>
      <c r="G65" s="16"/>
      <c r="H65" s="16"/>
      <c r="I65" s="16"/>
      <c r="J65" s="17"/>
      <c r="K65" s="28">
        <f t="shared" si="15"/>
        <v>4.0604430105464191</v>
      </c>
      <c r="L65" s="28">
        <f t="shared" si="15"/>
        <v>3.3726099248102428</v>
      </c>
      <c r="M65" s="28">
        <f t="shared" si="15"/>
        <v>4.9344739331306915</v>
      </c>
      <c r="N65" s="28">
        <f t="shared" si="15"/>
        <v>2.8083177696940269</v>
      </c>
      <c r="O65" s="28">
        <f t="shared" si="15"/>
        <v>2.6371977445152899</v>
      </c>
      <c r="P65" s="29">
        <f t="shared" si="1"/>
        <v>3.1415863696129431</v>
      </c>
      <c r="Q65">
        <f t="shared" si="2"/>
        <v>23.140547217659361</v>
      </c>
      <c r="R65" s="10">
        <f t="shared" si="3"/>
        <v>0.95857591830940447</v>
      </c>
      <c r="S65" s="11">
        <f t="shared" si="4"/>
        <v>-4.2306514302389013E-2</v>
      </c>
      <c r="T65" s="12">
        <f t="shared" si="5"/>
        <v>1</v>
      </c>
      <c r="U65" s="12">
        <f t="shared" si="6"/>
        <v>1</v>
      </c>
    </row>
    <row r="66" spans="1:21" x14ac:dyDescent="0.25">
      <c r="A66" s="12">
        <v>40</v>
      </c>
      <c r="B66" s="12">
        <v>30.836530531750871</v>
      </c>
      <c r="C66" s="12">
        <v>128</v>
      </c>
      <c r="D66" s="11">
        <v>41.893999999999998</v>
      </c>
      <c r="E66" s="11">
        <v>17.555029999999999</v>
      </c>
      <c r="F66" s="19">
        <v>1</v>
      </c>
      <c r="G66" s="16"/>
      <c r="H66" s="16"/>
      <c r="I66" s="16"/>
      <c r="J66" s="17"/>
      <c r="K66" s="28">
        <f t="shared" si="15"/>
        <v>3.6888794541139363</v>
      </c>
      <c r="L66" s="28">
        <f t="shared" si="15"/>
        <v>3.4287000433961805</v>
      </c>
      <c r="M66" s="28">
        <f t="shared" si="15"/>
        <v>4.8520302639196169</v>
      </c>
      <c r="N66" s="28">
        <f t="shared" si="15"/>
        <v>3.7351426185835743</v>
      </c>
      <c r="O66" s="28">
        <f t="shared" si="15"/>
        <v>2.8653405185337744</v>
      </c>
      <c r="P66" s="29">
        <f t="shared" si="1"/>
        <v>3.6535970899204973</v>
      </c>
      <c r="Q66">
        <f t="shared" si="2"/>
        <v>38.61331209412154</v>
      </c>
      <c r="R66" s="10">
        <f t="shared" si="3"/>
        <v>0.97475596088446248</v>
      </c>
      <c r="S66" s="11">
        <f t="shared" si="4"/>
        <v>-2.556813584245033E-2</v>
      </c>
      <c r="T66" s="12">
        <f t="shared" si="5"/>
        <v>1</v>
      </c>
      <c r="U66" s="12">
        <f t="shared" si="6"/>
        <v>1</v>
      </c>
    </row>
    <row r="67" spans="1:21" x14ac:dyDescent="0.25">
      <c r="A67" s="12">
        <v>82</v>
      </c>
      <c r="B67" s="12">
        <v>31.217481789802285</v>
      </c>
      <c r="C67" s="12">
        <v>100</v>
      </c>
      <c r="D67" s="11">
        <v>18.077000000000002</v>
      </c>
      <c r="E67" s="11">
        <v>19.946870000000001</v>
      </c>
      <c r="F67" s="19">
        <v>1</v>
      </c>
      <c r="G67" s="16"/>
      <c r="H67" s="16"/>
      <c r="I67" s="16"/>
      <c r="J67" s="17"/>
      <c r="K67" s="28">
        <f t="shared" si="15"/>
        <v>4.4067192472642533</v>
      </c>
      <c r="L67" s="28">
        <f t="shared" si="15"/>
        <v>3.4409782516739997</v>
      </c>
      <c r="M67" s="28">
        <f t="shared" si="15"/>
        <v>4.6051701859880918</v>
      </c>
      <c r="N67" s="28">
        <f t="shared" si="15"/>
        <v>2.8946404119927176</v>
      </c>
      <c r="O67" s="28">
        <f t="shared" si="15"/>
        <v>2.9930722387964224</v>
      </c>
      <c r="P67" s="29">
        <f t="shared" ref="P67:P82" si="16">SUMPRODUCT($W$5:$AA$5,K67:O67)+$AB$5</f>
        <v>0.6543535379345311</v>
      </c>
      <c r="Q67">
        <f t="shared" ref="Q67:Q82" si="17">EXP(P67)</f>
        <v>1.9238983879528242</v>
      </c>
      <c r="R67" s="10">
        <f t="shared" ref="R67:R82" si="18">Q67/(Q67+1)</f>
        <v>0.65799085080376107</v>
      </c>
      <c r="S67" s="11">
        <f t="shared" ref="S67:S82" si="19">F67*LN(R67)+LN(1-R67)*(1-F67)</f>
        <v>-0.41856425230704364</v>
      </c>
      <c r="T67" s="12">
        <f t="shared" ref="T67:T82" si="20">IF(R67&gt;$W$7,1,0)</f>
        <v>1</v>
      </c>
      <c r="U67" s="12">
        <f t="shared" ref="U67:U82" si="21">IF(AND(T67=1,F67=1),1,IF(AND(T67=1,F67=0),-1,IF(AND(T67=0,F67=0),2,IF(AND(T67=0,F67=1),-2,"Error"))))</f>
        <v>1</v>
      </c>
    </row>
    <row r="68" spans="1:21" x14ac:dyDescent="0.25">
      <c r="A68" s="12">
        <v>52</v>
      </c>
      <c r="B68" s="12">
        <v>30.801248699271589</v>
      </c>
      <c r="C68" s="12">
        <v>87</v>
      </c>
      <c r="D68" s="11">
        <v>30.212</v>
      </c>
      <c r="E68" s="11">
        <v>24.245909999999999</v>
      </c>
      <c r="F68" s="19">
        <v>1</v>
      </c>
      <c r="G68" s="16"/>
      <c r="H68" s="16"/>
      <c r="I68" s="16"/>
      <c r="J68" s="17"/>
      <c r="K68" s="28">
        <f t="shared" si="15"/>
        <v>3.9512437185814275</v>
      </c>
      <c r="L68" s="28">
        <f t="shared" si="15"/>
        <v>3.4275552313418594</v>
      </c>
      <c r="M68" s="28">
        <f t="shared" si="15"/>
        <v>4.4659081186545837</v>
      </c>
      <c r="N68" s="28">
        <f t="shared" si="15"/>
        <v>3.4082391964512015</v>
      </c>
      <c r="O68" s="28">
        <f t="shared" si="15"/>
        <v>3.188247943365015</v>
      </c>
      <c r="P68" s="29">
        <f t="shared" si="16"/>
        <v>1.017254596704424</v>
      </c>
      <c r="Q68">
        <f t="shared" si="17"/>
        <v>2.7655916674786396</v>
      </c>
      <c r="R68" s="10">
        <f t="shared" si="18"/>
        <v>0.734437483321292</v>
      </c>
      <c r="S68" s="11">
        <f t="shared" si="19"/>
        <v>-0.30865040159747703</v>
      </c>
      <c r="T68" s="12">
        <f t="shared" si="20"/>
        <v>1</v>
      </c>
      <c r="U68" s="12">
        <f t="shared" si="21"/>
        <v>1</v>
      </c>
    </row>
    <row r="69" spans="1:21" x14ac:dyDescent="0.25">
      <c r="A69" s="12">
        <v>60</v>
      </c>
      <c r="B69" s="12">
        <v>31.231409875074366</v>
      </c>
      <c r="C69" s="12">
        <v>131</v>
      </c>
      <c r="D69" s="11">
        <v>30.13</v>
      </c>
      <c r="E69" s="11">
        <v>11.500050000000002</v>
      </c>
      <c r="F69" s="19">
        <v>1</v>
      </c>
      <c r="G69" s="16"/>
      <c r="H69" s="16"/>
      <c r="I69" s="16"/>
      <c r="J69" s="17"/>
      <c r="K69" s="28">
        <f t="shared" si="15"/>
        <v>4.0943445622221004</v>
      </c>
      <c r="L69" s="28">
        <f t="shared" si="15"/>
        <v>3.4414243151710995</v>
      </c>
      <c r="M69" s="28">
        <f t="shared" si="15"/>
        <v>4.8751973232011512</v>
      </c>
      <c r="N69" s="28">
        <f t="shared" si="15"/>
        <v>3.4055213531422099</v>
      </c>
      <c r="O69" s="28">
        <f t="shared" si="15"/>
        <v>2.4423513831858399</v>
      </c>
      <c r="P69" s="29">
        <f t="shared" si="16"/>
        <v>2.2745683629126852</v>
      </c>
      <c r="Q69">
        <f t="shared" si="17"/>
        <v>9.7237209880083917</v>
      </c>
      <c r="R69" s="10">
        <f t="shared" si="18"/>
        <v>0.90674878606798592</v>
      </c>
      <c r="S69" s="11">
        <f t="shared" si="19"/>
        <v>-9.7889839592576272E-2</v>
      </c>
      <c r="T69" s="12">
        <f t="shared" si="20"/>
        <v>1</v>
      </c>
      <c r="U69" s="12">
        <f t="shared" si="21"/>
        <v>1</v>
      </c>
    </row>
    <row r="70" spans="1:21" x14ac:dyDescent="0.25">
      <c r="A70" s="12">
        <v>49</v>
      </c>
      <c r="B70" s="12">
        <v>29.777777777777779</v>
      </c>
      <c r="C70" s="12">
        <v>70</v>
      </c>
      <c r="D70" s="11">
        <v>8.3960000000000008</v>
      </c>
      <c r="E70" s="11">
        <v>20.768009999999997</v>
      </c>
      <c r="F70" s="19">
        <v>1</v>
      </c>
      <c r="G70" s="16"/>
      <c r="H70" s="16"/>
      <c r="I70" s="16"/>
      <c r="J70" s="17"/>
      <c r="K70" s="28">
        <f t="shared" si="15"/>
        <v>3.8918202981106265</v>
      </c>
      <c r="L70" s="28">
        <f t="shared" si="15"/>
        <v>3.3937624031746374</v>
      </c>
      <c r="M70" s="28">
        <f t="shared" si="15"/>
        <v>4.2484952420493594</v>
      </c>
      <c r="N70" s="28">
        <f t="shared" si="15"/>
        <v>2.1277554019583866</v>
      </c>
      <c r="O70" s="28">
        <f t="shared" si="15"/>
        <v>3.0334138220315787</v>
      </c>
      <c r="P70" s="29">
        <f t="shared" si="16"/>
        <v>-1.3148179786034593</v>
      </c>
      <c r="Q70">
        <f t="shared" si="17"/>
        <v>0.2685231957582751</v>
      </c>
      <c r="R70" s="10">
        <f t="shared" si="18"/>
        <v>0.21168173877795127</v>
      </c>
      <c r="S70" s="11">
        <f t="shared" si="19"/>
        <v>-1.5526713644676742</v>
      </c>
      <c r="T70" s="12">
        <f t="shared" si="20"/>
        <v>1</v>
      </c>
      <c r="U70" s="12">
        <f t="shared" si="21"/>
        <v>1</v>
      </c>
    </row>
    <row r="71" spans="1:21" x14ac:dyDescent="0.25">
      <c r="A71" s="12">
        <v>44</v>
      </c>
      <c r="B71" s="12">
        <v>27.887617065556707</v>
      </c>
      <c r="C71" s="12">
        <v>99</v>
      </c>
      <c r="D71" s="11">
        <v>9.2080000000000002</v>
      </c>
      <c r="E71" s="11">
        <v>23.033060000000003</v>
      </c>
      <c r="F71" s="19">
        <v>1</v>
      </c>
      <c r="G71" s="16"/>
      <c r="H71" s="16"/>
      <c r="I71" s="16"/>
      <c r="J71" s="17"/>
      <c r="K71" s="28">
        <f t="shared" si="15"/>
        <v>3.784189633918261</v>
      </c>
      <c r="L71" s="28">
        <f t="shared" si="15"/>
        <v>3.3281827575286553</v>
      </c>
      <c r="M71" s="28">
        <f t="shared" si="15"/>
        <v>4.5951198501345898</v>
      </c>
      <c r="N71" s="28">
        <f t="shared" si="15"/>
        <v>2.2200726714195818</v>
      </c>
      <c r="O71" s="28">
        <f t="shared" si="15"/>
        <v>3.1369305751754792</v>
      </c>
      <c r="P71" s="29">
        <f t="shared" si="16"/>
        <v>1.9116738449957413</v>
      </c>
      <c r="Q71">
        <f t="shared" si="17"/>
        <v>6.764401887960191</v>
      </c>
      <c r="R71" s="10">
        <f t="shared" si="18"/>
        <v>0.87120707886712534</v>
      </c>
      <c r="S71" s="11">
        <f t="shared" si="19"/>
        <v>-0.1378755819749955</v>
      </c>
      <c r="T71" s="12">
        <f t="shared" si="20"/>
        <v>1</v>
      </c>
      <c r="U71" s="12">
        <f t="shared" si="21"/>
        <v>1</v>
      </c>
    </row>
    <row r="72" spans="1:21" x14ac:dyDescent="0.25">
      <c r="A72" s="12">
        <v>71</v>
      </c>
      <c r="B72" s="12">
        <v>27.915518824609737</v>
      </c>
      <c r="C72" s="12">
        <v>104</v>
      </c>
      <c r="D72" s="11">
        <v>18.2</v>
      </c>
      <c r="E72" s="11">
        <v>49.241840000000003</v>
      </c>
      <c r="F72" s="19">
        <v>1</v>
      </c>
      <c r="G72" s="16"/>
      <c r="H72" s="16"/>
      <c r="I72" s="16"/>
      <c r="J72" s="17"/>
      <c r="K72" s="28">
        <f t="shared" si="15"/>
        <v>4.2626798770413155</v>
      </c>
      <c r="L72" s="28">
        <f t="shared" si="15"/>
        <v>3.3291827644613528</v>
      </c>
      <c r="M72" s="28">
        <f t="shared" si="15"/>
        <v>4.6443908991413725</v>
      </c>
      <c r="N72" s="28">
        <f t="shared" si="15"/>
        <v>2.9014215940827497</v>
      </c>
      <c r="O72" s="28">
        <f t="shared" si="15"/>
        <v>3.8967436686115882</v>
      </c>
      <c r="P72" s="29">
        <f t="shared" si="16"/>
        <v>3.4596198986957614</v>
      </c>
      <c r="Q72">
        <f t="shared" si="17"/>
        <v>31.804885138517037</v>
      </c>
      <c r="R72" s="10">
        <f t="shared" si="18"/>
        <v>0.96951673521252857</v>
      </c>
      <c r="S72" s="11">
        <f t="shared" si="19"/>
        <v>-3.0957542754210164E-2</v>
      </c>
      <c r="T72" s="12">
        <f t="shared" si="20"/>
        <v>1</v>
      </c>
      <c r="U72" s="12">
        <f t="shared" si="21"/>
        <v>1</v>
      </c>
    </row>
    <row r="73" spans="1:21" x14ac:dyDescent="0.25">
      <c r="A73" s="12">
        <v>69</v>
      </c>
      <c r="B73" s="12">
        <v>28.444444444444443</v>
      </c>
      <c r="C73" s="12">
        <v>108</v>
      </c>
      <c r="D73" s="11">
        <v>8.8079999999999998</v>
      </c>
      <c r="E73" s="11">
        <v>16.485080000000004</v>
      </c>
      <c r="F73" s="19">
        <v>1</v>
      </c>
      <c r="G73" s="16"/>
      <c r="H73" s="16"/>
      <c r="I73" s="16"/>
      <c r="J73" s="17"/>
      <c r="K73" s="28">
        <f t="shared" si="15"/>
        <v>4.2341065045972597</v>
      </c>
      <c r="L73" s="28">
        <f t="shared" si="15"/>
        <v>3.3479528671433432</v>
      </c>
      <c r="M73" s="28">
        <f t="shared" si="15"/>
        <v>4.6821312271242199</v>
      </c>
      <c r="N73" s="28">
        <f t="shared" si="15"/>
        <v>2.1756603994203787</v>
      </c>
      <c r="O73" s="28">
        <f t="shared" si="15"/>
        <v>2.802455729408492</v>
      </c>
      <c r="P73" s="29">
        <f t="shared" si="16"/>
        <v>1.2194529549137254</v>
      </c>
      <c r="Q73">
        <f t="shared" si="17"/>
        <v>3.385335295945028</v>
      </c>
      <c r="R73" s="10">
        <f t="shared" si="18"/>
        <v>0.77196726532526116</v>
      </c>
      <c r="S73" s="11">
        <f t="shared" si="19"/>
        <v>-0.25881313228478742</v>
      </c>
      <c r="T73" s="12">
        <f t="shared" si="20"/>
        <v>1</v>
      </c>
      <c r="U73" s="12">
        <f t="shared" si="21"/>
        <v>1</v>
      </c>
    </row>
    <row r="74" spans="1:21" x14ac:dyDescent="0.25">
      <c r="A74" s="12">
        <v>66</v>
      </c>
      <c r="B74" s="12">
        <v>26.562499999999996</v>
      </c>
      <c r="C74" s="12">
        <v>89</v>
      </c>
      <c r="D74" s="11">
        <v>6.524</v>
      </c>
      <c r="E74" s="11">
        <v>14.919220000000001</v>
      </c>
      <c r="F74" s="19">
        <v>1</v>
      </c>
      <c r="G74" s="16"/>
      <c r="H74" s="16"/>
      <c r="I74" s="16"/>
      <c r="J74" s="17"/>
      <c r="K74" s="28">
        <f t="shared" si="15"/>
        <v>4.1896547420264252</v>
      </c>
      <c r="L74" s="28">
        <f t="shared" si="15"/>
        <v>3.2795004466846356</v>
      </c>
      <c r="M74" s="28">
        <f t="shared" si="15"/>
        <v>4.4886363697321396</v>
      </c>
      <c r="N74" s="28">
        <f t="shared" si="15"/>
        <v>1.8754876847587674</v>
      </c>
      <c r="O74" s="28">
        <f t="shared" si="15"/>
        <v>2.7026503145886545</v>
      </c>
      <c r="P74" s="29">
        <f t="shared" si="16"/>
        <v>2.6706117242030203E-2</v>
      </c>
      <c r="Q74">
        <f t="shared" si="17"/>
        <v>1.0270659214411944</v>
      </c>
      <c r="R74" s="10">
        <f t="shared" si="18"/>
        <v>0.50667613252112476</v>
      </c>
      <c r="S74" s="11">
        <f t="shared" si="19"/>
        <v>-0.67988327137695936</v>
      </c>
      <c r="T74" s="12">
        <f t="shared" si="20"/>
        <v>1</v>
      </c>
      <c r="U74" s="12">
        <f t="shared" si="21"/>
        <v>1</v>
      </c>
    </row>
    <row r="75" spans="1:21" x14ac:dyDescent="0.25">
      <c r="A75" s="12">
        <v>72</v>
      </c>
      <c r="B75" s="12">
        <v>29.136316337148799</v>
      </c>
      <c r="C75" s="12">
        <v>83</v>
      </c>
      <c r="D75" s="11">
        <v>10.949</v>
      </c>
      <c r="E75" s="11">
        <v>14.76966</v>
      </c>
      <c r="F75" s="19">
        <v>1</v>
      </c>
      <c r="G75" s="16"/>
      <c r="H75" s="16"/>
      <c r="I75" s="16"/>
      <c r="J75" s="17"/>
      <c r="K75" s="28">
        <f t="shared" si="15"/>
        <v>4.2766661190160553</v>
      </c>
      <c r="L75" s="28">
        <f t="shared" si="15"/>
        <v>3.3719853801870485</v>
      </c>
      <c r="M75" s="28">
        <f t="shared" si="15"/>
        <v>4.4188406077965983</v>
      </c>
      <c r="N75" s="28">
        <f t="shared" si="15"/>
        <v>2.393248127891288</v>
      </c>
      <c r="O75" s="28">
        <f t="shared" si="15"/>
        <v>2.6925750766439385</v>
      </c>
      <c r="P75" s="29">
        <f t="shared" si="16"/>
        <v>-0.86890922867796938</v>
      </c>
      <c r="Q75">
        <f t="shared" si="17"/>
        <v>0.41940877890404338</v>
      </c>
      <c r="R75" s="10">
        <f t="shared" si="18"/>
        <v>0.29548131950253126</v>
      </c>
      <c r="S75" s="11">
        <f t="shared" si="19"/>
        <v>-1.2191496607077343</v>
      </c>
      <c r="T75" s="12">
        <f t="shared" si="20"/>
        <v>1</v>
      </c>
      <c r="U75" s="12">
        <f t="shared" si="21"/>
        <v>1</v>
      </c>
    </row>
    <row r="76" spans="1:21" x14ac:dyDescent="0.25">
      <c r="A76" s="12">
        <v>45</v>
      </c>
      <c r="B76" s="12">
        <v>29.384756657483933</v>
      </c>
      <c r="C76" s="12">
        <v>90</v>
      </c>
      <c r="D76" s="11">
        <v>4.7130000000000001</v>
      </c>
      <c r="E76" s="11">
        <v>15.55625</v>
      </c>
      <c r="F76" s="19">
        <v>1</v>
      </c>
      <c r="G76" s="16"/>
      <c r="H76" s="16"/>
      <c r="I76" s="16"/>
      <c r="J76" s="17"/>
      <c r="K76" s="28">
        <f t="shared" si="15"/>
        <v>3.8066624897703196</v>
      </c>
      <c r="L76" s="28">
        <f t="shared" si="15"/>
        <v>3.3804760588489033</v>
      </c>
      <c r="M76" s="28">
        <f t="shared" si="15"/>
        <v>4.499809670330265</v>
      </c>
      <c r="N76" s="28">
        <f t="shared" si="15"/>
        <v>1.5503246479415937</v>
      </c>
      <c r="O76" s="28">
        <f t="shared" si="15"/>
        <v>2.7444624871337653</v>
      </c>
      <c r="P76" s="29">
        <f t="shared" si="16"/>
        <v>-0.27315773671635846</v>
      </c>
      <c r="Q76">
        <f t="shared" si="17"/>
        <v>0.76097274481959776</v>
      </c>
      <c r="R76" s="10">
        <f t="shared" si="18"/>
        <v>0.43213204012283302</v>
      </c>
      <c r="S76" s="11">
        <f t="shared" si="19"/>
        <v>-0.83902408900650927</v>
      </c>
      <c r="T76" s="12">
        <f t="shared" si="20"/>
        <v>1</v>
      </c>
      <c r="U76" s="12">
        <f t="shared" si="21"/>
        <v>1</v>
      </c>
    </row>
    <row r="77" spans="1:21" x14ac:dyDescent="0.25">
      <c r="A77" s="12">
        <v>46</v>
      </c>
      <c r="B77" s="12">
        <v>33.18</v>
      </c>
      <c r="C77" s="12">
        <v>92</v>
      </c>
      <c r="D77" s="11">
        <v>5.75</v>
      </c>
      <c r="E77" s="11">
        <v>8.89</v>
      </c>
      <c r="F77" s="19">
        <v>1</v>
      </c>
      <c r="G77" s="16"/>
      <c r="H77" s="16"/>
      <c r="I77" s="16"/>
      <c r="J77" s="17"/>
      <c r="K77" s="28">
        <f t="shared" si="15"/>
        <v>3.8286413964890951</v>
      </c>
      <c r="L77" s="28">
        <f t="shared" si="15"/>
        <v>3.5019472847622986</v>
      </c>
      <c r="M77" s="28">
        <f t="shared" si="15"/>
        <v>4.5217885770490405</v>
      </c>
      <c r="N77" s="28">
        <f t="shared" si="15"/>
        <v>1.7491998548092591</v>
      </c>
      <c r="O77" s="28">
        <f t="shared" si="15"/>
        <v>2.1849270495258133</v>
      </c>
      <c r="P77" s="29">
        <f t="shared" si="16"/>
        <v>-1.8318821570362234</v>
      </c>
      <c r="Q77">
        <f t="shared" si="17"/>
        <v>0.1601119282054452</v>
      </c>
      <c r="R77" s="10">
        <f t="shared" si="18"/>
        <v>0.1380142073473197</v>
      </c>
      <c r="S77" s="11">
        <f t="shared" si="19"/>
        <v>-1.9803986473319326</v>
      </c>
      <c r="T77" s="12">
        <f t="shared" si="20"/>
        <v>1</v>
      </c>
      <c r="U77" s="12">
        <f t="shared" si="21"/>
        <v>1</v>
      </c>
    </row>
    <row r="78" spans="1:21" x14ac:dyDescent="0.25">
      <c r="A78" s="12">
        <v>75</v>
      </c>
      <c r="B78" s="12">
        <v>30.48</v>
      </c>
      <c r="C78" s="12">
        <v>152</v>
      </c>
      <c r="D78" s="11">
        <v>7.01</v>
      </c>
      <c r="E78" s="11">
        <v>11.73</v>
      </c>
      <c r="F78" s="19">
        <v>1</v>
      </c>
      <c r="G78" s="16"/>
      <c r="H78" s="16"/>
      <c r="I78" s="16"/>
      <c r="J78" s="17"/>
      <c r="K78" s="28">
        <f t="shared" si="15"/>
        <v>4.3174881135363101</v>
      </c>
      <c r="L78" s="28">
        <f t="shared" si="15"/>
        <v>3.4170707308184456</v>
      </c>
      <c r="M78" s="28">
        <f t="shared" si="15"/>
        <v>5.0238805208462765</v>
      </c>
      <c r="N78" s="28">
        <f t="shared" si="15"/>
        <v>1.9473377010464987</v>
      </c>
      <c r="O78" s="28">
        <f t="shared" si="15"/>
        <v>2.462149662665384</v>
      </c>
      <c r="P78" s="29">
        <f t="shared" si="16"/>
        <v>2.261537751074842</v>
      </c>
      <c r="Q78">
        <f t="shared" si="17"/>
        <v>9.597836908702746</v>
      </c>
      <c r="R78" s="10">
        <f t="shared" si="18"/>
        <v>0.90564112199360058</v>
      </c>
      <c r="S78" s="11">
        <f t="shared" si="19"/>
        <v>-9.9112164002317996E-2</v>
      </c>
      <c r="T78" s="12">
        <f t="shared" si="20"/>
        <v>1</v>
      </c>
      <c r="U78" s="12">
        <f t="shared" si="21"/>
        <v>1</v>
      </c>
    </row>
    <row r="79" spans="1:21" x14ac:dyDescent="0.25">
      <c r="A79" s="12">
        <v>45</v>
      </c>
      <c r="B79" s="12">
        <v>26.85</v>
      </c>
      <c r="C79" s="12">
        <v>92</v>
      </c>
      <c r="D79" s="11">
        <v>3.33</v>
      </c>
      <c r="E79" s="11">
        <v>10.96</v>
      </c>
      <c r="F79" s="19">
        <v>1</v>
      </c>
      <c r="G79" s="16"/>
      <c r="H79" s="16"/>
      <c r="I79" s="16"/>
      <c r="J79" s="17"/>
      <c r="K79" s="28">
        <f t="shared" si="15"/>
        <v>3.8066624897703196</v>
      </c>
      <c r="L79" s="28">
        <f t="shared" si="15"/>
        <v>3.2902658209548736</v>
      </c>
      <c r="M79" s="28">
        <f t="shared" si="15"/>
        <v>4.5217885770490405</v>
      </c>
      <c r="N79" s="28">
        <f t="shared" si="15"/>
        <v>1.2029723039923526</v>
      </c>
      <c r="O79" s="28">
        <f t="shared" si="15"/>
        <v>2.3942522815198695</v>
      </c>
      <c r="P79" s="29">
        <f t="shared" si="16"/>
        <v>-0.3477531480391729</v>
      </c>
      <c r="Q79">
        <f t="shared" si="17"/>
        <v>0.70627319962166801</v>
      </c>
      <c r="R79" s="10">
        <f t="shared" si="18"/>
        <v>0.41392738265962919</v>
      </c>
      <c r="S79" s="11">
        <f t="shared" si="19"/>
        <v>-0.88206472474573339</v>
      </c>
      <c r="T79" s="12">
        <f t="shared" si="20"/>
        <v>1</v>
      </c>
      <c r="U79" s="12">
        <f t="shared" si="21"/>
        <v>1</v>
      </c>
    </row>
    <row r="80" spans="1:21" x14ac:dyDescent="0.25">
      <c r="A80" s="12">
        <v>62</v>
      </c>
      <c r="B80" s="12">
        <v>26.84</v>
      </c>
      <c r="C80" s="12">
        <v>100</v>
      </c>
      <c r="D80" s="11">
        <v>4.53</v>
      </c>
      <c r="E80" s="11">
        <v>7.32</v>
      </c>
      <c r="F80" s="19">
        <v>1</v>
      </c>
      <c r="G80" s="16"/>
      <c r="H80" s="16"/>
      <c r="I80" s="16"/>
      <c r="J80" s="17"/>
      <c r="K80" s="28">
        <f t="shared" si="15"/>
        <v>4.1271343850450917</v>
      </c>
      <c r="L80" s="28">
        <f t="shared" si="15"/>
        <v>3.289893312103481</v>
      </c>
      <c r="M80" s="28">
        <f t="shared" si="15"/>
        <v>4.6051701859880918</v>
      </c>
      <c r="N80" s="28">
        <f t="shared" si="15"/>
        <v>1.5107219394949427</v>
      </c>
      <c r="O80" s="28">
        <f t="shared" si="15"/>
        <v>1.9906103279732201</v>
      </c>
      <c r="P80" s="29">
        <f t="shared" si="16"/>
        <v>-0.65607992964656248</v>
      </c>
      <c r="Q80">
        <f t="shared" si="17"/>
        <v>0.51888140449412579</v>
      </c>
      <c r="R80" s="10">
        <f t="shared" si="18"/>
        <v>0.34162074995377467</v>
      </c>
      <c r="S80" s="11">
        <f t="shared" si="19"/>
        <v>-1.0740540754881305</v>
      </c>
      <c r="T80" s="12">
        <f t="shared" si="20"/>
        <v>1</v>
      </c>
      <c r="U80" s="12">
        <f t="shared" si="21"/>
        <v>1</v>
      </c>
    </row>
    <row r="81" spans="1:21" x14ac:dyDescent="0.25">
      <c r="A81" s="12">
        <v>65</v>
      </c>
      <c r="B81" s="12">
        <v>32.049999999999997</v>
      </c>
      <c r="C81" s="12">
        <v>97</v>
      </c>
      <c r="D81" s="11">
        <v>5.73</v>
      </c>
      <c r="E81" s="11">
        <v>10.33</v>
      </c>
      <c r="F81" s="19">
        <v>1</v>
      </c>
      <c r="G81" s="16"/>
      <c r="H81" s="16"/>
      <c r="I81" s="16"/>
      <c r="J81" s="17"/>
      <c r="K81" s="28">
        <f t="shared" si="15"/>
        <v>4.1743872698956368</v>
      </c>
      <c r="L81" s="28">
        <f t="shared" si="15"/>
        <v>3.467297183366679</v>
      </c>
      <c r="M81" s="28">
        <f t="shared" si="15"/>
        <v>4.5747109785033828</v>
      </c>
      <c r="N81" s="28">
        <f t="shared" si="15"/>
        <v>1.7457155307266483</v>
      </c>
      <c r="O81" s="28">
        <f t="shared" si="15"/>
        <v>2.3350522831315472</v>
      </c>
      <c r="P81" s="29">
        <f t="shared" si="16"/>
        <v>-1.3823572685567562</v>
      </c>
      <c r="Q81">
        <f t="shared" si="17"/>
        <v>0.25098621327333981</v>
      </c>
      <c r="R81" s="10">
        <f t="shared" si="18"/>
        <v>0.20063067890780939</v>
      </c>
      <c r="S81" s="11">
        <f t="shared" si="19"/>
        <v>-1.6062894794159273</v>
      </c>
      <c r="T81" s="12">
        <f t="shared" si="20"/>
        <v>1</v>
      </c>
      <c r="U81" s="12">
        <f t="shared" si="21"/>
        <v>1</v>
      </c>
    </row>
    <row r="82" spans="1:21" x14ac:dyDescent="0.25">
      <c r="A82" s="12">
        <v>86</v>
      </c>
      <c r="B82" s="12">
        <v>27.18</v>
      </c>
      <c r="C82" s="12">
        <v>138</v>
      </c>
      <c r="D82" s="11">
        <v>19.91</v>
      </c>
      <c r="E82" s="11">
        <v>4.3499999999999996</v>
      </c>
      <c r="F82" s="19">
        <v>1</v>
      </c>
      <c r="G82" s="16"/>
      <c r="H82" s="16"/>
      <c r="I82" s="16"/>
      <c r="J82" s="17"/>
      <c r="K82" s="28">
        <f t="shared" si="15"/>
        <v>4.4543472962535073</v>
      </c>
      <c r="L82" s="28">
        <f t="shared" si="15"/>
        <v>3.3024814087229974</v>
      </c>
      <c r="M82" s="28">
        <f t="shared" si="15"/>
        <v>4.9272536851572051</v>
      </c>
      <c r="N82" s="28">
        <f t="shared" si="15"/>
        <v>2.9912221180761049</v>
      </c>
      <c r="O82" s="28">
        <f t="shared" si="15"/>
        <v>1.4701758451005926</v>
      </c>
      <c r="P82" s="29">
        <f t="shared" si="16"/>
        <v>1.17302140304764</v>
      </c>
      <c r="Q82">
        <f t="shared" si="17"/>
        <v>3.2317422983149675</v>
      </c>
      <c r="R82" s="10">
        <f t="shared" si="18"/>
        <v>0.76369071424831581</v>
      </c>
      <c r="S82" s="11">
        <f t="shared" si="19"/>
        <v>-0.26959239606139679</v>
      </c>
      <c r="T82" s="12">
        <f t="shared" si="20"/>
        <v>1</v>
      </c>
      <c r="U82" s="12">
        <f t="shared" si="21"/>
        <v>1</v>
      </c>
    </row>
  </sheetData>
  <conditionalFormatting sqref="X20:A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G1" sqref="G1:G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2">
        <v>48</v>
      </c>
      <c r="B2" s="12">
        <v>23.5</v>
      </c>
      <c r="C2" s="12">
        <v>70</v>
      </c>
      <c r="D2" s="11">
        <v>2.7069999999999999</v>
      </c>
      <c r="E2" s="11">
        <v>0.46740866666666669</v>
      </c>
      <c r="F2" s="11">
        <v>8.8071000000000002</v>
      </c>
      <c r="G2" s="11">
        <v>9.7024000000000008</v>
      </c>
      <c r="H2" s="11">
        <v>7.9958500000000008</v>
      </c>
      <c r="I2" s="12">
        <v>417.11399999999998</v>
      </c>
      <c r="J2" s="12">
        <v>0</v>
      </c>
    </row>
    <row r="3" spans="1:10" x14ac:dyDescent="0.25">
      <c r="A3" s="12">
        <v>68</v>
      </c>
      <c r="B3" s="12">
        <v>21.367521367521366</v>
      </c>
      <c r="C3" s="12">
        <v>77</v>
      </c>
      <c r="D3" s="11">
        <v>3.226</v>
      </c>
      <c r="E3" s="11">
        <v>0.61272493333333344</v>
      </c>
      <c r="F3" s="11">
        <v>9.8827000000000016</v>
      </c>
      <c r="G3" s="11">
        <v>7.1695599999999997</v>
      </c>
      <c r="H3" s="11">
        <v>12.766</v>
      </c>
      <c r="I3" s="12">
        <v>928.22</v>
      </c>
      <c r="J3" s="12">
        <v>0</v>
      </c>
    </row>
    <row r="4" spans="1:10" x14ac:dyDescent="0.25">
      <c r="A4" s="12">
        <v>86</v>
      </c>
      <c r="B4" s="12">
        <v>21.111111111111111</v>
      </c>
      <c r="C4" s="12">
        <v>92</v>
      </c>
      <c r="D4" s="11">
        <v>3.5489999999999999</v>
      </c>
      <c r="E4" s="11">
        <v>0.80538639999999995</v>
      </c>
      <c r="F4" s="11">
        <v>6.6993999999999998</v>
      </c>
      <c r="G4" s="11">
        <v>4.8192399999999997</v>
      </c>
      <c r="H4" s="11">
        <v>10.576349999999998</v>
      </c>
      <c r="I4" s="12">
        <v>773.92</v>
      </c>
      <c r="J4" s="12">
        <v>0</v>
      </c>
    </row>
    <row r="5" spans="1:10" x14ac:dyDescent="0.25">
      <c r="A5" s="12">
        <v>49</v>
      </c>
      <c r="B5" s="12">
        <v>22.854457687214321</v>
      </c>
      <c r="C5" s="12">
        <v>92</v>
      </c>
      <c r="D5" s="11">
        <v>3.226</v>
      </c>
      <c r="E5" s="11">
        <v>0.7320869333333333</v>
      </c>
      <c r="F5" s="11">
        <v>6.8316999999999988</v>
      </c>
      <c r="G5" s="11">
        <v>13.67975</v>
      </c>
      <c r="H5" s="11">
        <v>10.317600000000001</v>
      </c>
      <c r="I5" s="12">
        <v>530.41</v>
      </c>
      <c r="J5" s="12">
        <v>0</v>
      </c>
    </row>
    <row r="6" spans="1:10" x14ac:dyDescent="0.25">
      <c r="A6" s="12">
        <v>89</v>
      </c>
      <c r="B6" s="12">
        <v>22.7</v>
      </c>
      <c r="C6" s="12">
        <v>77</v>
      </c>
      <c r="D6" s="11">
        <v>4.6900000000000004</v>
      </c>
      <c r="E6" s="11">
        <v>0.8907873333333336</v>
      </c>
      <c r="F6" s="11">
        <v>6.9640000000000004</v>
      </c>
      <c r="G6" s="11">
        <v>5.5898649999999996</v>
      </c>
      <c r="H6" s="11">
        <v>12.9361</v>
      </c>
      <c r="I6" s="12">
        <v>1256.0830000000001</v>
      </c>
      <c r="J6" s="12">
        <v>0</v>
      </c>
    </row>
    <row r="7" spans="1:10" x14ac:dyDescent="0.25">
      <c r="A7" s="12">
        <v>76</v>
      </c>
      <c r="B7" s="12">
        <v>23.8</v>
      </c>
      <c r="C7" s="12">
        <v>118</v>
      </c>
      <c r="D7" s="11">
        <v>6.47</v>
      </c>
      <c r="E7" s="11">
        <v>1.8832013333333335</v>
      </c>
      <c r="F7" s="11">
        <v>4.3109999999999999</v>
      </c>
      <c r="G7" s="11">
        <v>13.251320000000002</v>
      </c>
      <c r="H7" s="11">
        <v>5.1042000000000005</v>
      </c>
      <c r="I7" s="12">
        <v>280.69400000000002</v>
      </c>
      <c r="J7" s="12">
        <v>0</v>
      </c>
    </row>
    <row r="8" spans="1:10" x14ac:dyDescent="0.25">
      <c r="A8" s="12">
        <v>75</v>
      </c>
      <c r="B8" s="12">
        <v>23</v>
      </c>
      <c r="C8" s="12">
        <v>83</v>
      </c>
      <c r="D8" s="11">
        <v>4.952</v>
      </c>
      <c r="E8" s="11">
        <v>1.0138394666666668</v>
      </c>
      <c r="F8" s="11">
        <v>17.126999999999999</v>
      </c>
      <c r="G8" s="11">
        <v>11.578989999999999</v>
      </c>
      <c r="H8" s="11">
        <v>7.0913000000000004</v>
      </c>
      <c r="I8" s="12">
        <v>318.30200000000002</v>
      </c>
      <c r="J8" s="12">
        <v>0</v>
      </c>
    </row>
    <row r="9" spans="1:10" x14ac:dyDescent="0.25">
      <c r="A9" s="12">
        <v>29</v>
      </c>
      <c r="B9" s="12">
        <v>23.01</v>
      </c>
      <c r="C9" s="12">
        <v>82</v>
      </c>
      <c r="D9" s="11">
        <v>5.6630000000000003</v>
      </c>
      <c r="E9" s="11">
        <v>1.1454361333333334</v>
      </c>
      <c r="F9" s="11">
        <v>35.590000000000003</v>
      </c>
      <c r="G9" s="11">
        <v>26.72</v>
      </c>
      <c r="H9" s="11">
        <v>4.58</v>
      </c>
      <c r="I9" s="12">
        <v>174.8</v>
      </c>
      <c r="J9" s="12">
        <v>0</v>
      </c>
    </row>
    <row r="10" spans="1:10" x14ac:dyDescent="0.25">
      <c r="A10" s="12">
        <v>25</v>
      </c>
      <c r="B10" s="12">
        <v>22.86</v>
      </c>
      <c r="C10" s="12">
        <v>82</v>
      </c>
      <c r="D10" s="11">
        <v>4.09</v>
      </c>
      <c r="E10" s="11">
        <v>0.8272706666666666</v>
      </c>
      <c r="F10" s="11">
        <v>20.45</v>
      </c>
      <c r="G10" s="11">
        <v>23.67</v>
      </c>
      <c r="H10" s="11">
        <v>5.14</v>
      </c>
      <c r="I10" s="12">
        <v>313.73</v>
      </c>
      <c r="J10" s="12">
        <v>0</v>
      </c>
    </row>
    <row r="11" spans="1:10" x14ac:dyDescent="0.25">
      <c r="A11" s="12">
        <v>38</v>
      </c>
      <c r="B11" s="12">
        <v>23.34</v>
      </c>
      <c r="C11" s="12">
        <v>75</v>
      </c>
      <c r="D11" s="11">
        <v>5.782</v>
      </c>
      <c r="E11" s="11">
        <v>1.0696699999999999</v>
      </c>
      <c r="F11" s="11">
        <v>15.26</v>
      </c>
      <c r="G11" s="11">
        <v>17.95</v>
      </c>
      <c r="H11" s="11">
        <v>9.35</v>
      </c>
      <c r="I11" s="12">
        <v>165.02</v>
      </c>
      <c r="J11" s="12">
        <v>0</v>
      </c>
    </row>
    <row r="12" spans="1:10" x14ac:dyDescent="0.25">
      <c r="A12" s="12">
        <v>47</v>
      </c>
      <c r="B12" s="12">
        <v>22.03</v>
      </c>
      <c r="C12" s="12">
        <v>84</v>
      </c>
      <c r="D12" s="11">
        <v>2.8690000000000002</v>
      </c>
      <c r="E12" s="11">
        <v>0.59</v>
      </c>
      <c r="F12" s="11">
        <v>26.65</v>
      </c>
      <c r="G12" s="11">
        <v>38.04</v>
      </c>
      <c r="H12" s="11">
        <v>3.32</v>
      </c>
      <c r="I12" s="12">
        <v>191.72</v>
      </c>
      <c r="J12" s="12">
        <v>0</v>
      </c>
    </row>
    <row r="13" spans="1:10" x14ac:dyDescent="0.25">
      <c r="A13" s="12">
        <v>61</v>
      </c>
      <c r="B13" s="12">
        <v>32.038959374599514</v>
      </c>
      <c r="C13" s="12">
        <v>85</v>
      </c>
      <c r="D13" s="11">
        <v>18.077000000000002</v>
      </c>
      <c r="E13" s="11">
        <v>3.7901443333333336</v>
      </c>
      <c r="F13" s="11">
        <v>30.772899999999996</v>
      </c>
      <c r="G13" s="11">
        <v>7.7802550000000004</v>
      </c>
      <c r="H13" s="11">
        <v>13.683920000000001</v>
      </c>
      <c r="I13" s="12">
        <v>444.39499999999998</v>
      </c>
      <c r="J13" s="12">
        <v>0</v>
      </c>
    </row>
    <row r="14" spans="1:10" x14ac:dyDescent="0.25">
      <c r="A14" s="12">
        <v>64</v>
      </c>
      <c r="B14" s="12">
        <v>34.529722800833198</v>
      </c>
      <c r="C14" s="12">
        <v>95</v>
      </c>
      <c r="D14" s="11">
        <v>4.4269999999999996</v>
      </c>
      <c r="E14" s="11">
        <v>1.0373936666666665</v>
      </c>
      <c r="F14" s="11">
        <v>21.2117</v>
      </c>
      <c r="G14" s="11">
        <v>5.4626199999999994</v>
      </c>
      <c r="H14" s="11">
        <v>6.7018800000000001</v>
      </c>
      <c r="I14" s="12">
        <v>252.44900000000001</v>
      </c>
      <c r="J14" s="12">
        <v>0</v>
      </c>
    </row>
    <row r="15" spans="1:10" x14ac:dyDescent="0.25">
      <c r="A15" s="12">
        <v>32</v>
      </c>
      <c r="B15" s="12">
        <v>36.51263742951032</v>
      </c>
      <c r="C15" s="12">
        <v>87</v>
      </c>
      <c r="D15" s="11">
        <v>14.026</v>
      </c>
      <c r="E15" s="11">
        <v>3.0099796000000003</v>
      </c>
      <c r="F15" s="11">
        <v>49.372699999999995</v>
      </c>
      <c r="G15" s="11">
        <v>5.0999999999999996</v>
      </c>
      <c r="H15" s="11">
        <v>17.102229999999999</v>
      </c>
      <c r="I15" s="12">
        <v>588.46</v>
      </c>
      <c r="J15" s="12">
        <v>0</v>
      </c>
    </row>
    <row r="16" spans="1:10" x14ac:dyDescent="0.25">
      <c r="A16" s="12">
        <v>36</v>
      </c>
      <c r="B16" s="12">
        <v>28.576675849403124</v>
      </c>
      <c r="C16" s="12">
        <v>86</v>
      </c>
      <c r="D16" s="11">
        <v>4.3449999999999998</v>
      </c>
      <c r="E16" s="11">
        <v>0.92171933333333322</v>
      </c>
      <c r="F16" s="11">
        <v>15.124799999999999</v>
      </c>
      <c r="G16" s="11">
        <v>8.6</v>
      </c>
      <c r="H16" s="11">
        <v>9.1539000000000001</v>
      </c>
      <c r="I16" s="12">
        <v>534.22400000000005</v>
      </c>
      <c r="J16" s="12">
        <v>0</v>
      </c>
    </row>
    <row r="17" spans="1:10" x14ac:dyDescent="0.25">
      <c r="A17" s="12">
        <v>34</v>
      </c>
      <c r="B17" s="12">
        <v>31.975014872099948</v>
      </c>
      <c r="C17" s="12">
        <v>87</v>
      </c>
      <c r="D17" s="11">
        <v>4.53</v>
      </c>
      <c r="E17" s="11">
        <v>0.97213800000000006</v>
      </c>
      <c r="F17" s="11">
        <v>28.7502</v>
      </c>
      <c r="G17" s="11">
        <v>7.64276</v>
      </c>
      <c r="H17" s="11">
        <v>5.6259199999999998</v>
      </c>
      <c r="I17" s="12">
        <v>572.78300000000002</v>
      </c>
      <c r="J17" s="12">
        <v>0</v>
      </c>
    </row>
    <row r="18" spans="1:10" x14ac:dyDescent="0.25">
      <c r="A18" s="12">
        <v>29</v>
      </c>
      <c r="B18" s="12">
        <v>32.270787765785798</v>
      </c>
      <c r="C18" s="12">
        <v>84</v>
      </c>
      <c r="D18" s="11">
        <v>5.81</v>
      </c>
      <c r="E18" s="11">
        <v>1.2038319999999998</v>
      </c>
      <c r="F18" s="11">
        <v>45.619600000000005</v>
      </c>
      <c r="G18" s="11">
        <v>6.2096349999999996</v>
      </c>
      <c r="H18" s="11">
        <v>24.603300000000001</v>
      </c>
      <c r="I18" s="12">
        <v>904.98099999999999</v>
      </c>
      <c r="J18" s="12">
        <v>0</v>
      </c>
    </row>
    <row r="19" spans="1:10" x14ac:dyDescent="0.25">
      <c r="A19" s="12">
        <v>35</v>
      </c>
      <c r="B19" s="12">
        <v>30.276816608996544</v>
      </c>
      <c r="C19" s="12">
        <v>84</v>
      </c>
      <c r="D19" s="11">
        <v>4.3760000000000003</v>
      </c>
      <c r="E19" s="11">
        <v>0.90670720000000005</v>
      </c>
      <c r="F19" s="11">
        <v>39.2134</v>
      </c>
      <c r="G19" s="11">
        <v>9.0481850000000001</v>
      </c>
      <c r="H19" s="11">
        <v>16.437059999999999</v>
      </c>
      <c r="I19" s="12">
        <v>733.79700000000003</v>
      </c>
      <c r="J19" s="12">
        <v>0</v>
      </c>
    </row>
    <row r="20" spans="1:10" x14ac:dyDescent="0.25">
      <c r="A20" s="12">
        <v>45</v>
      </c>
      <c r="B20" s="12">
        <v>37.035608194128308</v>
      </c>
      <c r="C20" s="12">
        <v>83</v>
      </c>
      <c r="D20" s="11">
        <v>6.76</v>
      </c>
      <c r="E20" s="11">
        <v>1.3839973333333335</v>
      </c>
      <c r="F20" s="11">
        <v>39.980200000000004</v>
      </c>
      <c r="G20" s="11">
        <v>4.6171249999999997</v>
      </c>
      <c r="H20" s="11">
        <v>8.7044800000000002</v>
      </c>
      <c r="I20" s="12">
        <v>586.173</v>
      </c>
      <c r="J20" s="12">
        <v>0</v>
      </c>
    </row>
    <row r="21" spans="1:10" x14ac:dyDescent="0.25">
      <c r="A21" s="12">
        <v>50</v>
      </c>
      <c r="B21" s="12">
        <v>38.578758535550321</v>
      </c>
      <c r="C21" s="12">
        <v>106</v>
      </c>
      <c r="D21" s="11">
        <v>6.7030000000000003</v>
      </c>
      <c r="E21" s="11">
        <v>1.7526110666666666</v>
      </c>
      <c r="F21" s="11">
        <v>46.640099999999997</v>
      </c>
      <c r="G21" s="11">
        <v>4.6676450000000003</v>
      </c>
      <c r="H21" s="11">
        <v>11.78388</v>
      </c>
      <c r="I21" s="12">
        <v>887.16</v>
      </c>
      <c r="J21" s="12">
        <v>0</v>
      </c>
    </row>
    <row r="22" spans="1:10" x14ac:dyDescent="0.25">
      <c r="A22" s="12">
        <v>66</v>
      </c>
      <c r="B22" s="12">
        <v>31.446540880503143</v>
      </c>
      <c r="C22" s="12">
        <v>90</v>
      </c>
      <c r="D22" s="11">
        <v>9.2449999999999992</v>
      </c>
      <c r="E22" s="11">
        <v>2.0523899999999999</v>
      </c>
      <c r="F22" s="11">
        <v>45.962400000000002</v>
      </c>
      <c r="G22" s="11">
        <v>10.355259999999999</v>
      </c>
      <c r="H22" s="11">
        <v>23.381900000000002</v>
      </c>
      <c r="I22" s="12">
        <v>1102.1099999999999</v>
      </c>
      <c r="J22" s="12">
        <v>0</v>
      </c>
    </row>
    <row r="23" spans="1:10" x14ac:dyDescent="0.25">
      <c r="A23" s="12">
        <v>35</v>
      </c>
      <c r="B23" s="12">
        <v>35.250761095978206</v>
      </c>
      <c r="C23" s="12">
        <v>90</v>
      </c>
      <c r="D23" s="11">
        <v>6.8170000000000002</v>
      </c>
      <c r="E23" s="11">
        <v>1.5133740000000002</v>
      </c>
      <c r="F23" s="11">
        <v>50.609400000000001</v>
      </c>
      <c r="G23" s="11">
        <v>6.9668949999999992</v>
      </c>
      <c r="H23" s="11">
        <v>22.037029999999998</v>
      </c>
      <c r="I23" s="12">
        <v>667.928</v>
      </c>
      <c r="J23" s="12">
        <v>0</v>
      </c>
    </row>
    <row r="24" spans="1:10" x14ac:dyDescent="0.25">
      <c r="A24" s="12">
        <v>36</v>
      </c>
      <c r="B24" s="12">
        <v>34.174889999572812</v>
      </c>
      <c r="C24" s="12">
        <v>80</v>
      </c>
      <c r="D24" s="11">
        <v>6.59</v>
      </c>
      <c r="E24" s="11">
        <v>1.3004266666666668</v>
      </c>
      <c r="F24" s="11">
        <v>10.280899999999999</v>
      </c>
      <c r="G24" s="11">
        <v>5.0659150000000004</v>
      </c>
      <c r="H24" s="11">
        <v>15.721869999999999</v>
      </c>
      <c r="I24" s="12">
        <v>581.31299999999999</v>
      </c>
      <c r="J24" s="12">
        <v>0</v>
      </c>
    </row>
    <row r="25" spans="1:10" x14ac:dyDescent="0.25">
      <c r="A25" s="12">
        <v>66</v>
      </c>
      <c r="B25" s="12">
        <v>36.21227887617065</v>
      </c>
      <c r="C25" s="12">
        <v>101</v>
      </c>
      <c r="D25" s="11">
        <v>15.532999999999999</v>
      </c>
      <c r="E25" s="11">
        <v>3.8697880666666671</v>
      </c>
      <c r="F25" s="11">
        <v>74.70689999999999</v>
      </c>
      <c r="G25" s="11">
        <v>7.5395500000000002</v>
      </c>
      <c r="H25" s="11">
        <v>22.320239999999998</v>
      </c>
      <c r="I25" s="12">
        <v>864.96799999999996</v>
      </c>
      <c r="J25" s="12">
        <v>0</v>
      </c>
    </row>
    <row r="26" spans="1:10" x14ac:dyDescent="0.25">
      <c r="A26" s="12">
        <v>53</v>
      </c>
      <c r="B26" s="12">
        <v>36.79016620498615</v>
      </c>
      <c r="C26" s="12">
        <v>101</v>
      </c>
      <c r="D26" s="11">
        <v>10.175000000000001</v>
      </c>
      <c r="E26" s="11">
        <v>2.534931666666667</v>
      </c>
      <c r="F26" s="11">
        <v>27.184100000000001</v>
      </c>
      <c r="G26" s="11">
        <v>20.03</v>
      </c>
      <c r="H26" s="11">
        <v>10.26309</v>
      </c>
      <c r="I26" s="12">
        <v>695.75400000000002</v>
      </c>
      <c r="J26" s="12">
        <v>0</v>
      </c>
    </row>
    <row r="27" spans="1:10" x14ac:dyDescent="0.25">
      <c r="A27" s="12">
        <v>43</v>
      </c>
      <c r="B27" s="12">
        <v>34.42217361683818</v>
      </c>
      <c r="C27" s="12">
        <v>89</v>
      </c>
      <c r="D27" s="11">
        <v>23.193999999999999</v>
      </c>
      <c r="E27" s="11">
        <v>5.0918561333333328</v>
      </c>
      <c r="F27" s="11">
        <v>31.212799999999998</v>
      </c>
      <c r="G27" s="11">
        <v>8.3009550000000001</v>
      </c>
      <c r="H27" s="11">
        <v>6.710259999999999</v>
      </c>
      <c r="I27" s="12">
        <v>960.24599999999998</v>
      </c>
      <c r="J27" s="12">
        <v>0</v>
      </c>
    </row>
    <row r="28" spans="1:10" x14ac:dyDescent="0.25">
      <c r="A28" s="12">
        <v>67</v>
      </c>
      <c r="B28" s="12">
        <v>29.606767261088244</v>
      </c>
      <c r="C28" s="12">
        <v>79</v>
      </c>
      <c r="D28" s="11">
        <v>5.819</v>
      </c>
      <c r="E28" s="11">
        <v>1.1339291333333334</v>
      </c>
      <c r="F28" s="11">
        <v>21.903299999999998</v>
      </c>
      <c r="G28" s="11">
        <v>2.19428</v>
      </c>
      <c r="H28" s="11">
        <v>4.2074999999999996</v>
      </c>
      <c r="I28" s="12">
        <v>585.30700000000002</v>
      </c>
      <c r="J28" s="12">
        <v>0</v>
      </c>
    </row>
    <row r="29" spans="1:10" x14ac:dyDescent="0.25">
      <c r="A29" s="12">
        <v>69</v>
      </c>
      <c r="B29" s="12">
        <v>35.092701529473814</v>
      </c>
      <c r="C29" s="12">
        <v>101</v>
      </c>
      <c r="D29" s="11">
        <v>5.6459999999999999</v>
      </c>
      <c r="E29" s="11">
        <v>1.4066068</v>
      </c>
      <c r="F29" s="11">
        <v>83.482100000000003</v>
      </c>
      <c r="G29" s="11">
        <v>6.7969850000000003</v>
      </c>
      <c r="H29" s="11">
        <v>82.1</v>
      </c>
      <c r="I29" s="12">
        <v>263.49900000000002</v>
      </c>
      <c r="J29" s="12">
        <v>0</v>
      </c>
    </row>
    <row r="30" spans="1:10" x14ac:dyDescent="0.25">
      <c r="A30" s="12">
        <v>60</v>
      </c>
      <c r="B30" s="12">
        <v>26.34929207978087</v>
      </c>
      <c r="C30" s="12">
        <v>103</v>
      </c>
      <c r="D30" s="11">
        <v>5.1379999999999999</v>
      </c>
      <c r="E30" s="11">
        <v>1.3053945333333332</v>
      </c>
      <c r="F30" s="11">
        <v>24.299799999999998</v>
      </c>
      <c r="G30" s="11">
        <v>2.19428</v>
      </c>
      <c r="H30" s="11">
        <v>20.253499999999999</v>
      </c>
      <c r="I30" s="12">
        <v>378.99599999999998</v>
      </c>
      <c r="J30" s="12">
        <v>0</v>
      </c>
    </row>
    <row r="31" spans="1:10" x14ac:dyDescent="0.25">
      <c r="A31" s="12">
        <v>77</v>
      </c>
      <c r="B31" s="12">
        <v>35.587929240374606</v>
      </c>
      <c r="C31" s="12">
        <v>76</v>
      </c>
      <c r="D31" s="11">
        <v>3.8809999999999998</v>
      </c>
      <c r="E31" s="11">
        <v>0.7275581333333333</v>
      </c>
      <c r="F31" s="11">
        <v>21.786300000000001</v>
      </c>
      <c r="G31" s="11">
        <v>8.1255499999999987</v>
      </c>
      <c r="H31" s="11">
        <v>17.261500000000002</v>
      </c>
      <c r="I31" s="12">
        <v>618.27200000000005</v>
      </c>
      <c r="J31" s="12">
        <v>0</v>
      </c>
    </row>
    <row r="32" spans="1:10" x14ac:dyDescent="0.25">
      <c r="A32" s="12">
        <v>76</v>
      </c>
      <c r="B32" s="12">
        <v>27.2</v>
      </c>
      <c r="C32" s="12">
        <v>94</v>
      </c>
      <c r="D32" s="11">
        <v>14.07</v>
      </c>
      <c r="E32" s="11">
        <v>3.2623639999999998</v>
      </c>
      <c r="F32" s="11">
        <v>35.890999999999998</v>
      </c>
      <c r="G32" s="11">
        <v>9.3466300000000011</v>
      </c>
      <c r="H32" s="11">
        <v>8.4156000000000013</v>
      </c>
      <c r="I32" s="12">
        <v>377.22699999999998</v>
      </c>
      <c r="J32" s="12">
        <v>0</v>
      </c>
    </row>
    <row r="33" spans="1:10" x14ac:dyDescent="0.25">
      <c r="A33" s="12">
        <v>71</v>
      </c>
      <c r="B33" s="12">
        <v>30.3</v>
      </c>
      <c r="C33" s="12">
        <v>102</v>
      </c>
      <c r="D33" s="11">
        <v>8.34</v>
      </c>
      <c r="E33" s="11">
        <v>2.098344</v>
      </c>
      <c r="F33" s="11">
        <v>56.502000000000002</v>
      </c>
      <c r="G33" s="11">
        <v>8.1300000000000008</v>
      </c>
      <c r="H33" s="11">
        <v>4.2988999999999997</v>
      </c>
      <c r="I33" s="12">
        <v>200.976</v>
      </c>
      <c r="J33" s="12">
        <v>0</v>
      </c>
    </row>
    <row r="34" spans="1:10" x14ac:dyDescent="0.25">
      <c r="A34" s="12">
        <v>66</v>
      </c>
      <c r="B34" s="12">
        <v>27.7</v>
      </c>
      <c r="C34" s="12">
        <v>90</v>
      </c>
      <c r="D34" s="11">
        <v>6.0419999999999998</v>
      </c>
      <c r="E34" s="11">
        <v>1.341324</v>
      </c>
      <c r="F34" s="11">
        <v>24.846</v>
      </c>
      <c r="G34" s="11">
        <v>7.6520550000000007</v>
      </c>
      <c r="H34" s="11">
        <v>6.7052000000000014</v>
      </c>
      <c r="I34" s="12">
        <v>225.88</v>
      </c>
      <c r="J34" s="12">
        <v>0</v>
      </c>
    </row>
    <row r="35" spans="1:10" x14ac:dyDescent="0.25">
      <c r="A35" s="12">
        <v>75</v>
      </c>
      <c r="B35" s="12">
        <v>25.7</v>
      </c>
      <c r="C35" s="12">
        <v>94</v>
      </c>
      <c r="D35" s="11">
        <v>8.0790000000000006</v>
      </c>
      <c r="E35" s="11">
        <v>1.8732507999999999</v>
      </c>
      <c r="F35" s="11">
        <v>65.926000000000002</v>
      </c>
      <c r="G35" s="11">
        <v>3.7412200000000002</v>
      </c>
      <c r="H35" s="11">
        <v>4.4968500000000002</v>
      </c>
      <c r="I35" s="12">
        <v>206.80199999999999</v>
      </c>
      <c r="J35" s="12">
        <v>0</v>
      </c>
    </row>
    <row r="36" spans="1:10" x14ac:dyDescent="0.25">
      <c r="A36" s="12">
        <v>69</v>
      </c>
      <c r="B36" s="12">
        <v>29.4</v>
      </c>
      <c r="C36" s="12">
        <v>89</v>
      </c>
      <c r="D36" s="11">
        <v>10.704000000000001</v>
      </c>
      <c r="E36" s="11">
        <v>2.3498847999999999</v>
      </c>
      <c r="F36" s="11">
        <v>45.271999999999998</v>
      </c>
      <c r="G36" s="11">
        <v>8.2863000000000007</v>
      </c>
      <c r="H36" s="11">
        <v>4.53</v>
      </c>
      <c r="I36" s="12">
        <v>215.76900000000001</v>
      </c>
      <c r="J36" s="12">
        <v>0</v>
      </c>
    </row>
    <row r="37" spans="1:10" x14ac:dyDescent="0.25">
      <c r="A37" s="12">
        <v>85</v>
      </c>
      <c r="B37" s="12">
        <v>26.6</v>
      </c>
      <c r="C37" s="12">
        <v>96</v>
      </c>
      <c r="D37" s="11">
        <v>4.4619999999999997</v>
      </c>
      <c r="E37" s="11">
        <v>1.0566016</v>
      </c>
      <c r="F37" s="11">
        <v>7.85</v>
      </c>
      <c r="G37" s="11">
        <v>7.9317000000000002</v>
      </c>
      <c r="H37" s="11">
        <v>9.6135000000000019</v>
      </c>
      <c r="I37" s="12">
        <v>232.006</v>
      </c>
      <c r="J37" s="12">
        <v>0</v>
      </c>
    </row>
    <row r="38" spans="1:10" x14ac:dyDescent="0.25">
      <c r="A38" s="12">
        <v>76</v>
      </c>
      <c r="B38" s="12">
        <v>27.1</v>
      </c>
      <c r="C38" s="12">
        <v>110</v>
      </c>
      <c r="D38" s="11">
        <v>26.210999999999999</v>
      </c>
      <c r="E38" s="11">
        <v>7.1119180000000002</v>
      </c>
      <c r="F38" s="11">
        <v>21.777999999999999</v>
      </c>
      <c r="G38" s="11">
        <v>4.9356349999999996</v>
      </c>
      <c r="H38" s="11">
        <v>8.4939499999999999</v>
      </c>
      <c r="I38" s="12">
        <v>45.843000000000004</v>
      </c>
      <c r="J38" s="12">
        <v>0</v>
      </c>
    </row>
    <row r="39" spans="1:10" x14ac:dyDescent="0.25">
      <c r="A39" s="12">
        <v>77</v>
      </c>
      <c r="B39" s="12">
        <v>25.9</v>
      </c>
      <c r="C39" s="12">
        <v>85</v>
      </c>
      <c r="D39" s="11">
        <v>4.58</v>
      </c>
      <c r="E39" s="11">
        <v>0.96027333333333342</v>
      </c>
      <c r="F39" s="11">
        <v>13.74</v>
      </c>
      <c r="G39" s="11">
        <v>9.7532600000000009</v>
      </c>
      <c r="H39" s="11">
        <v>11.774000000000001</v>
      </c>
      <c r="I39" s="12">
        <v>488.82900000000001</v>
      </c>
      <c r="J39" s="12">
        <v>0</v>
      </c>
    </row>
    <row r="40" spans="1:10" x14ac:dyDescent="0.25">
      <c r="A40" s="12">
        <v>45</v>
      </c>
      <c r="B40" s="12">
        <v>21.30394857667585</v>
      </c>
      <c r="C40" s="12">
        <v>102</v>
      </c>
      <c r="D40" s="11">
        <v>13.852</v>
      </c>
      <c r="E40" s="11">
        <v>3.4851632000000001</v>
      </c>
      <c r="F40" s="11">
        <v>7.6476000000000006</v>
      </c>
      <c r="G40" s="11">
        <v>21.056625</v>
      </c>
      <c r="H40" s="11">
        <v>23.034079999999999</v>
      </c>
      <c r="I40" s="12">
        <v>552.44399999999996</v>
      </c>
      <c r="J40" s="12">
        <v>1</v>
      </c>
    </row>
    <row r="41" spans="1:10" x14ac:dyDescent="0.25">
      <c r="A41" s="12">
        <v>45</v>
      </c>
      <c r="B41" s="12">
        <v>20.82999519307803</v>
      </c>
      <c r="C41" s="12">
        <v>74</v>
      </c>
      <c r="D41" s="11">
        <v>4.5599999999999996</v>
      </c>
      <c r="E41" s="11">
        <v>0.83235200000000009</v>
      </c>
      <c r="F41" s="11">
        <v>7.7528999999999995</v>
      </c>
      <c r="G41" s="11">
        <v>8.2374050000000008</v>
      </c>
      <c r="H41" s="11">
        <v>28.032299999999999</v>
      </c>
      <c r="I41" s="12">
        <v>382.95499999999998</v>
      </c>
      <c r="J41" s="12">
        <v>1</v>
      </c>
    </row>
    <row r="42" spans="1:10" x14ac:dyDescent="0.25">
      <c r="A42" s="12">
        <v>49</v>
      </c>
      <c r="B42" s="12">
        <v>20.956607495069033</v>
      </c>
      <c r="C42" s="12">
        <v>94</v>
      </c>
      <c r="D42" s="11">
        <v>12.305</v>
      </c>
      <c r="E42" s="11">
        <v>2.8531193333333329</v>
      </c>
      <c r="F42" s="11">
        <v>11.240600000000001</v>
      </c>
      <c r="G42" s="11">
        <v>8.4121749999999995</v>
      </c>
      <c r="H42" s="11">
        <v>23.117699999999999</v>
      </c>
      <c r="I42" s="12">
        <v>573.63</v>
      </c>
      <c r="J42" s="12">
        <v>1</v>
      </c>
    </row>
    <row r="43" spans="1:10" x14ac:dyDescent="0.25">
      <c r="A43" s="12">
        <v>34</v>
      </c>
      <c r="B43" s="12">
        <v>24.242424242424246</v>
      </c>
      <c r="C43" s="12">
        <v>92</v>
      </c>
      <c r="D43" s="11">
        <v>21.699000000000002</v>
      </c>
      <c r="E43" s="11">
        <v>4.9242264000000002</v>
      </c>
      <c r="F43" s="11">
        <v>16.735299999999999</v>
      </c>
      <c r="G43" s="11">
        <v>21.823744999999999</v>
      </c>
      <c r="H43" s="11">
        <v>12.065340000000001</v>
      </c>
      <c r="I43" s="12">
        <v>481.94900000000001</v>
      </c>
      <c r="J43" s="12">
        <v>1</v>
      </c>
    </row>
    <row r="44" spans="1:10" x14ac:dyDescent="0.25">
      <c r="A44" s="12">
        <v>42</v>
      </c>
      <c r="B44" s="12">
        <v>21.359914560341757</v>
      </c>
      <c r="C44" s="12">
        <v>93</v>
      </c>
      <c r="D44" s="11">
        <v>2.9990000000000001</v>
      </c>
      <c r="E44" s="11">
        <v>0.68797059999999999</v>
      </c>
      <c r="F44" s="11">
        <v>19.082599999999999</v>
      </c>
      <c r="G44" s="11">
        <v>8.4629150000000006</v>
      </c>
      <c r="H44" s="11">
        <v>17.376150000000003</v>
      </c>
      <c r="I44" s="12">
        <v>321.91899999999998</v>
      </c>
      <c r="J44" s="12">
        <v>1</v>
      </c>
    </row>
    <row r="45" spans="1:10" x14ac:dyDescent="0.25">
      <c r="A45" s="12">
        <v>68</v>
      </c>
      <c r="B45" s="12">
        <v>21.0828132906055</v>
      </c>
      <c r="C45" s="12">
        <v>102</v>
      </c>
      <c r="D45" s="11">
        <v>6.2</v>
      </c>
      <c r="E45" s="11">
        <v>1.5599200000000002</v>
      </c>
      <c r="F45" s="11">
        <v>9.6993999999999989</v>
      </c>
      <c r="G45" s="11">
        <v>8.5746549999999999</v>
      </c>
      <c r="H45" s="11">
        <v>13.742439999999998</v>
      </c>
      <c r="I45" s="12">
        <v>448.79899999999998</v>
      </c>
      <c r="J45" s="12">
        <v>1</v>
      </c>
    </row>
    <row r="46" spans="1:10" x14ac:dyDescent="0.25">
      <c r="A46" s="12">
        <v>38</v>
      </c>
      <c r="B46" s="12">
        <v>22.499637102627378</v>
      </c>
      <c r="C46" s="12">
        <v>95</v>
      </c>
      <c r="D46" s="11">
        <v>5.2610000000000001</v>
      </c>
      <c r="E46" s="11">
        <v>1.2328276666666667</v>
      </c>
      <c r="F46" s="11">
        <v>8.4380000000000006</v>
      </c>
      <c r="G46" s="11">
        <v>4.7719199999999997</v>
      </c>
      <c r="H46" s="11">
        <v>15.73606</v>
      </c>
      <c r="I46" s="12">
        <v>199.05500000000001</v>
      </c>
      <c r="J46" s="12">
        <v>1</v>
      </c>
    </row>
    <row r="47" spans="1:10" x14ac:dyDescent="0.25">
      <c r="A47" s="12">
        <v>69</v>
      </c>
      <c r="B47" s="12">
        <v>21.513858510523864</v>
      </c>
      <c r="C47" s="12">
        <v>112</v>
      </c>
      <c r="D47" s="11">
        <v>6.6829999999999998</v>
      </c>
      <c r="E47" s="11">
        <v>1.8462901333333332</v>
      </c>
      <c r="F47" s="11">
        <v>32.58</v>
      </c>
      <c r="G47" s="11">
        <v>4.1380249999999998</v>
      </c>
      <c r="H47" s="11">
        <v>15.69876</v>
      </c>
      <c r="I47" s="12">
        <v>713.23900000000003</v>
      </c>
      <c r="J47" s="12">
        <v>1</v>
      </c>
    </row>
    <row r="48" spans="1:10" x14ac:dyDescent="0.25">
      <c r="A48" s="12">
        <v>49</v>
      </c>
      <c r="B48" s="12">
        <v>21.367521367521366</v>
      </c>
      <c r="C48" s="12">
        <v>78</v>
      </c>
      <c r="D48" s="11">
        <v>2.64</v>
      </c>
      <c r="E48" s="11">
        <v>0.50793599999999994</v>
      </c>
      <c r="F48" s="11">
        <v>6.3338999999999999</v>
      </c>
      <c r="G48" s="11">
        <v>3.886145</v>
      </c>
      <c r="H48" s="11">
        <v>22.942540000000001</v>
      </c>
      <c r="I48" s="12">
        <v>737.67200000000003</v>
      </c>
      <c r="J48" s="12">
        <v>1</v>
      </c>
    </row>
    <row r="49" spans="1:10" x14ac:dyDescent="0.25">
      <c r="A49" s="12">
        <v>45</v>
      </c>
      <c r="B49" s="12">
        <v>23.140495867768596</v>
      </c>
      <c r="C49" s="12">
        <v>116</v>
      </c>
      <c r="D49" s="11">
        <v>4.9020000000000001</v>
      </c>
      <c r="E49" s="11">
        <v>1.4026256000000001</v>
      </c>
      <c r="F49" s="11">
        <v>17.997300000000003</v>
      </c>
      <c r="G49" s="11">
        <v>4.2947050000000004</v>
      </c>
      <c r="H49" s="11">
        <v>5.2633000000000001</v>
      </c>
      <c r="I49" s="12">
        <v>518.58600000000001</v>
      </c>
      <c r="J49" s="12">
        <v>1</v>
      </c>
    </row>
    <row r="50" spans="1:10" x14ac:dyDescent="0.25">
      <c r="A50" s="12">
        <v>64</v>
      </c>
      <c r="B50" s="12">
        <v>22.222222222222221</v>
      </c>
      <c r="C50" s="12">
        <v>98</v>
      </c>
      <c r="D50" s="11">
        <v>5.7</v>
      </c>
      <c r="E50" s="11">
        <v>1.37788</v>
      </c>
      <c r="F50" s="11">
        <v>12.1905</v>
      </c>
      <c r="G50" s="11">
        <v>4.7839850000000004</v>
      </c>
      <c r="H50" s="11">
        <v>13.912450000000002</v>
      </c>
      <c r="I50" s="12">
        <v>395.976</v>
      </c>
      <c r="J50" s="12">
        <v>1</v>
      </c>
    </row>
    <row r="51" spans="1:10" x14ac:dyDescent="0.25">
      <c r="A51" s="12">
        <v>46</v>
      </c>
      <c r="B51" s="12">
        <v>20.83</v>
      </c>
      <c r="C51" s="12">
        <v>88</v>
      </c>
      <c r="D51" s="11">
        <v>3.42</v>
      </c>
      <c r="E51" s="11">
        <v>0.74236800000000003</v>
      </c>
      <c r="F51" s="11">
        <v>12.87</v>
      </c>
      <c r="G51" s="11">
        <v>18.55</v>
      </c>
      <c r="H51" s="11">
        <v>13.56</v>
      </c>
      <c r="I51" s="12">
        <v>301.20999999999998</v>
      </c>
      <c r="J51" s="12">
        <v>1</v>
      </c>
    </row>
    <row r="52" spans="1:10" x14ac:dyDescent="0.25">
      <c r="A52" s="12">
        <v>45</v>
      </c>
      <c r="B52" s="12">
        <v>20.260000000000002</v>
      </c>
      <c r="C52" s="12">
        <v>92</v>
      </c>
      <c r="D52" s="11">
        <v>3.44</v>
      </c>
      <c r="E52" s="11">
        <v>0.78065066666666671</v>
      </c>
      <c r="F52" s="11">
        <v>7.65</v>
      </c>
      <c r="G52" s="11">
        <v>16.670000000000002</v>
      </c>
      <c r="H52" s="11">
        <v>7.84</v>
      </c>
      <c r="I52" s="12">
        <v>193.87</v>
      </c>
      <c r="J52" s="12">
        <v>1</v>
      </c>
    </row>
    <row r="53" spans="1:10" x14ac:dyDescent="0.25">
      <c r="A53" s="12">
        <v>51</v>
      </c>
      <c r="B53" s="12">
        <v>18.37</v>
      </c>
      <c r="C53" s="12">
        <v>105</v>
      </c>
      <c r="D53" s="11">
        <v>6.03</v>
      </c>
      <c r="E53" s="11">
        <v>1.5617700000000001</v>
      </c>
      <c r="F53" s="11">
        <v>9.6199999999999992</v>
      </c>
      <c r="G53" s="11">
        <v>12.76</v>
      </c>
      <c r="H53" s="11">
        <v>3.21</v>
      </c>
      <c r="I53" s="12">
        <v>513.66</v>
      </c>
      <c r="J53" s="12">
        <v>1</v>
      </c>
    </row>
    <row r="54" spans="1:10" x14ac:dyDescent="0.25">
      <c r="A54" s="12">
        <v>72</v>
      </c>
      <c r="B54" s="12">
        <v>23.62</v>
      </c>
      <c r="C54" s="12">
        <v>105</v>
      </c>
      <c r="D54" s="11">
        <v>4.42</v>
      </c>
      <c r="E54" s="11">
        <v>1.1447799999999999</v>
      </c>
      <c r="F54" s="11">
        <v>21.78</v>
      </c>
      <c r="G54" s="11">
        <v>17.86</v>
      </c>
      <c r="H54" s="11">
        <v>4.82</v>
      </c>
      <c r="I54" s="12">
        <v>195.94</v>
      </c>
      <c r="J54" s="12">
        <v>1</v>
      </c>
    </row>
    <row r="55" spans="1:10" x14ac:dyDescent="0.25">
      <c r="A55" s="12">
        <v>55</v>
      </c>
      <c r="B55" s="12">
        <v>31.975014872099948</v>
      </c>
      <c r="C55" s="12">
        <v>92</v>
      </c>
      <c r="D55" s="11">
        <v>16.635000000000002</v>
      </c>
      <c r="E55" s="11">
        <v>3.7750360000000001</v>
      </c>
      <c r="F55" s="11">
        <v>37.223399999999998</v>
      </c>
      <c r="G55" s="11">
        <v>11.018454999999998</v>
      </c>
      <c r="H55" s="11">
        <v>7.1651400000000001</v>
      </c>
      <c r="I55" s="12">
        <v>483.37700000000001</v>
      </c>
      <c r="J55" s="12">
        <v>1</v>
      </c>
    </row>
    <row r="56" spans="1:10" x14ac:dyDescent="0.25">
      <c r="A56" s="12">
        <v>43</v>
      </c>
      <c r="B56" s="12">
        <v>31.249999999999993</v>
      </c>
      <c r="C56" s="12">
        <v>103</v>
      </c>
      <c r="D56" s="11">
        <v>4.3280000000000003</v>
      </c>
      <c r="E56" s="11">
        <v>1.0996005333333334</v>
      </c>
      <c r="F56" s="11">
        <v>25.781599999999997</v>
      </c>
      <c r="G56" s="11">
        <v>12.718959999999999</v>
      </c>
      <c r="H56" s="11">
        <v>38.653100000000002</v>
      </c>
      <c r="I56" s="12">
        <v>775.322</v>
      </c>
      <c r="J56" s="12">
        <v>1</v>
      </c>
    </row>
    <row r="57" spans="1:10" x14ac:dyDescent="0.25">
      <c r="A57" s="12">
        <v>86</v>
      </c>
      <c r="B57" s="12">
        <v>26.666666666666668</v>
      </c>
      <c r="C57" s="12">
        <v>201</v>
      </c>
      <c r="D57" s="11">
        <v>41.610999999999997</v>
      </c>
      <c r="E57" s="11">
        <v>20.630733799999998</v>
      </c>
      <c r="F57" s="11">
        <v>47.646999999999998</v>
      </c>
      <c r="G57" s="11">
        <v>5.3571350000000004</v>
      </c>
      <c r="H57" s="11">
        <v>24.370099999999997</v>
      </c>
      <c r="I57" s="12">
        <v>1698.44</v>
      </c>
      <c r="J57" s="12">
        <v>1</v>
      </c>
    </row>
    <row r="58" spans="1:10" x14ac:dyDescent="0.25">
      <c r="A58" s="12">
        <v>41</v>
      </c>
      <c r="B58" s="12">
        <v>26.672763298277697</v>
      </c>
      <c r="C58" s="12">
        <v>97</v>
      </c>
      <c r="D58" s="11">
        <v>22.033000000000001</v>
      </c>
      <c r="E58" s="11">
        <v>5.2717624666666669</v>
      </c>
      <c r="F58" s="11">
        <v>44.7059</v>
      </c>
      <c r="G58" s="11">
        <v>13.494865000000001</v>
      </c>
      <c r="H58" s="11">
        <v>27.8325</v>
      </c>
      <c r="I58" s="12">
        <v>783.79600000000005</v>
      </c>
      <c r="J58" s="12">
        <v>1</v>
      </c>
    </row>
    <row r="59" spans="1:10" x14ac:dyDescent="0.25">
      <c r="A59" s="12">
        <v>59</v>
      </c>
      <c r="B59" s="12">
        <v>28.67262607522348</v>
      </c>
      <c r="C59" s="12">
        <v>77</v>
      </c>
      <c r="D59" s="11">
        <v>3.1880000000000002</v>
      </c>
      <c r="E59" s="11">
        <v>0.60550746666666677</v>
      </c>
      <c r="F59" s="11">
        <v>17.021999999999998</v>
      </c>
      <c r="G59" s="11">
        <v>16.440480000000001</v>
      </c>
      <c r="H59" s="11">
        <v>31.6904</v>
      </c>
      <c r="I59" s="12">
        <v>910.48900000000003</v>
      </c>
      <c r="J59" s="12">
        <v>1</v>
      </c>
    </row>
    <row r="60" spans="1:10" x14ac:dyDescent="0.25">
      <c r="A60" s="12">
        <v>71</v>
      </c>
      <c r="B60" s="12">
        <v>25.510204081632658</v>
      </c>
      <c r="C60" s="12">
        <v>112</v>
      </c>
      <c r="D60" s="11">
        <v>10.395</v>
      </c>
      <c r="E60" s="11">
        <v>2.8717919999999997</v>
      </c>
      <c r="F60" s="11">
        <v>19.065300000000001</v>
      </c>
      <c r="G60" s="11">
        <v>5.4861000000000004</v>
      </c>
      <c r="H60" s="11">
        <v>42.744699999999995</v>
      </c>
      <c r="I60" s="12">
        <v>799.89800000000002</v>
      </c>
      <c r="J60" s="12">
        <v>1</v>
      </c>
    </row>
    <row r="61" spans="1:10" x14ac:dyDescent="0.25">
      <c r="A61" s="12">
        <v>42</v>
      </c>
      <c r="B61" s="12">
        <v>29.296874999999993</v>
      </c>
      <c r="C61" s="12">
        <v>98</v>
      </c>
      <c r="D61" s="11">
        <v>4.1719999999999997</v>
      </c>
      <c r="E61" s="11">
        <v>1.0085114666666666</v>
      </c>
      <c r="F61" s="11">
        <v>12.261700000000001</v>
      </c>
      <c r="G61" s="11">
        <v>6.6955850000000003</v>
      </c>
      <c r="H61" s="11">
        <v>53.671699999999994</v>
      </c>
      <c r="I61" s="12">
        <v>1041.8430000000001</v>
      </c>
      <c r="J61" s="12">
        <v>1</v>
      </c>
    </row>
    <row r="62" spans="1:10" x14ac:dyDescent="0.25">
      <c r="A62" s="12">
        <v>65</v>
      </c>
      <c r="B62" s="12">
        <v>29.666548000474663</v>
      </c>
      <c r="C62" s="12">
        <v>85</v>
      </c>
      <c r="D62" s="11">
        <v>14.648999999999999</v>
      </c>
      <c r="E62" s="11">
        <v>3.0714069999999998</v>
      </c>
      <c r="F62" s="11">
        <v>26.516599999999997</v>
      </c>
      <c r="G62" s="11">
        <v>7.28287</v>
      </c>
      <c r="H62" s="11">
        <v>19.463240000000003</v>
      </c>
      <c r="I62" s="12">
        <v>1698.44</v>
      </c>
      <c r="J62" s="12">
        <v>1</v>
      </c>
    </row>
    <row r="63" spans="1:10" x14ac:dyDescent="0.25">
      <c r="A63" s="12">
        <v>48</v>
      </c>
      <c r="B63" s="12">
        <v>28.124999999999993</v>
      </c>
      <c r="C63" s="12">
        <v>90</v>
      </c>
      <c r="D63" s="11">
        <v>2.54</v>
      </c>
      <c r="E63" s="11">
        <v>0.56388000000000005</v>
      </c>
      <c r="F63" s="11">
        <v>15.532499999999999</v>
      </c>
      <c r="G63" s="11">
        <v>10.22231</v>
      </c>
      <c r="H63" s="11">
        <v>16.110319999999998</v>
      </c>
      <c r="I63" s="12">
        <v>1698.44</v>
      </c>
      <c r="J63" s="12">
        <v>1</v>
      </c>
    </row>
    <row r="64" spans="1:10" x14ac:dyDescent="0.25">
      <c r="A64" s="12">
        <v>48</v>
      </c>
      <c r="B64" s="12">
        <v>31.249999999999993</v>
      </c>
      <c r="C64" s="12">
        <v>199</v>
      </c>
      <c r="D64" s="11">
        <v>12.162000000000001</v>
      </c>
      <c r="E64" s="11">
        <v>5.9699203999999995</v>
      </c>
      <c r="F64" s="11">
        <v>18.131399999999999</v>
      </c>
      <c r="G64" s="11">
        <v>4.1041049999999997</v>
      </c>
      <c r="H64" s="11">
        <v>53.630800000000001</v>
      </c>
      <c r="I64" s="12">
        <v>1698.44</v>
      </c>
      <c r="J64" s="12">
        <v>1</v>
      </c>
    </row>
    <row r="65" spans="1:10" x14ac:dyDescent="0.25">
      <c r="A65" s="12">
        <v>58</v>
      </c>
      <c r="B65" s="12">
        <v>29.154518950437321</v>
      </c>
      <c r="C65" s="12">
        <v>139</v>
      </c>
      <c r="D65" s="11">
        <v>16.582000000000001</v>
      </c>
      <c r="E65" s="11">
        <v>5.6854150666666667</v>
      </c>
      <c r="F65" s="11">
        <v>22.888399999999997</v>
      </c>
      <c r="G65" s="11">
        <v>10.26266</v>
      </c>
      <c r="H65" s="11">
        <v>13.973989999999999</v>
      </c>
      <c r="I65" s="12">
        <v>923.88599999999997</v>
      </c>
      <c r="J65" s="12">
        <v>1</v>
      </c>
    </row>
    <row r="66" spans="1:10" x14ac:dyDescent="0.25">
      <c r="A66" s="12">
        <v>40</v>
      </c>
      <c r="B66" s="12">
        <v>30.836530531750871</v>
      </c>
      <c r="C66" s="12">
        <v>128</v>
      </c>
      <c r="D66" s="11">
        <v>41.893999999999998</v>
      </c>
      <c r="E66" s="11">
        <v>13.227332266666668</v>
      </c>
      <c r="F66" s="11">
        <v>31.038499999999999</v>
      </c>
      <c r="G66" s="11">
        <v>6.1609949999999998</v>
      </c>
      <c r="H66" s="11">
        <v>17.555029999999999</v>
      </c>
      <c r="I66" s="12">
        <v>638.26099999999997</v>
      </c>
      <c r="J66" s="12">
        <v>1</v>
      </c>
    </row>
    <row r="67" spans="1:10" x14ac:dyDescent="0.25">
      <c r="A67" s="12">
        <v>82</v>
      </c>
      <c r="B67" s="12">
        <v>31.217481789802285</v>
      </c>
      <c r="C67" s="12">
        <v>100</v>
      </c>
      <c r="D67" s="11">
        <v>18.077000000000002</v>
      </c>
      <c r="E67" s="11">
        <v>4.4589933333333338</v>
      </c>
      <c r="F67" s="11">
        <v>31.645299999999995</v>
      </c>
      <c r="G67" s="11">
        <v>9.9236500000000003</v>
      </c>
      <c r="H67" s="11">
        <v>19.946870000000001</v>
      </c>
      <c r="I67" s="12">
        <v>994.31600000000003</v>
      </c>
      <c r="J67" s="12">
        <v>1</v>
      </c>
    </row>
    <row r="68" spans="1:10" x14ac:dyDescent="0.25">
      <c r="A68" s="12">
        <v>52</v>
      </c>
      <c r="B68" s="12">
        <v>30.801248699271589</v>
      </c>
      <c r="C68" s="12">
        <v>87</v>
      </c>
      <c r="D68" s="11">
        <v>30.212</v>
      </c>
      <c r="E68" s="11">
        <v>6.4834951999999992</v>
      </c>
      <c r="F68" s="11">
        <v>29.273899999999998</v>
      </c>
      <c r="G68" s="11">
        <v>6.2685399999999998</v>
      </c>
      <c r="H68" s="11">
        <v>24.245909999999999</v>
      </c>
      <c r="I68" s="12">
        <v>764.66700000000003</v>
      </c>
      <c r="J68" s="12">
        <v>1</v>
      </c>
    </row>
    <row r="69" spans="1:10" x14ac:dyDescent="0.25">
      <c r="A69" s="12">
        <v>60</v>
      </c>
      <c r="B69" s="12">
        <v>31.231409875074366</v>
      </c>
      <c r="C69" s="12">
        <v>131</v>
      </c>
      <c r="D69" s="11">
        <v>30.13</v>
      </c>
      <c r="E69" s="11">
        <v>9.7360073333333332</v>
      </c>
      <c r="F69" s="11">
        <v>37.843000000000004</v>
      </c>
      <c r="G69" s="11">
        <v>8.4044299999999996</v>
      </c>
      <c r="H69" s="11">
        <v>11.500050000000002</v>
      </c>
      <c r="I69" s="12">
        <v>396.02100000000002</v>
      </c>
      <c r="J69" s="12">
        <v>1</v>
      </c>
    </row>
    <row r="70" spans="1:10" x14ac:dyDescent="0.25">
      <c r="A70" s="12">
        <v>49</v>
      </c>
      <c r="B70" s="12">
        <v>29.777777777777779</v>
      </c>
      <c r="C70" s="12">
        <v>70</v>
      </c>
      <c r="D70" s="11">
        <v>8.3960000000000008</v>
      </c>
      <c r="E70" s="11">
        <v>1.4497093333333335</v>
      </c>
      <c r="F70" s="11">
        <v>51.338699999999996</v>
      </c>
      <c r="G70" s="11">
        <v>10.73174</v>
      </c>
      <c r="H70" s="11">
        <v>20.768009999999997</v>
      </c>
      <c r="I70" s="12">
        <v>602.48599999999999</v>
      </c>
      <c r="J70" s="12">
        <v>1</v>
      </c>
    </row>
    <row r="71" spans="1:10" x14ac:dyDescent="0.25">
      <c r="A71" s="12">
        <v>44</v>
      </c>
      <c r="B71" s="12">
        <v>27.887617065556707</v>
      </c>
      <c r="C71" s="12">
        <v>99</v>
      </c>
      <c r="D71" s="11">
        <v>9.2080000000000002</v>
      </c>
      <c r="E71" s="11">
        <v>2.2485936000000004</v>
      </c>
      <c r="F71" s="11">
        <v>12.675700000000001</v>
      </c>
      <c r="G71" s="11">
        <v>5.4781700000000004</v>
      </c>
      <c r="H71" s="11">
        <v>23.033060000000003</v>
      </c>
      <c r="I71" s="12">
        <v>407.20600000000002</v>
      </c>
      <c r="J71" s="12">
        <v>1</v>
      </c>
    </row>
    <row r="72" spans="1:10" x14ac:dyDescent="0.25">
      <c r="A72" s="12">
        <v>71</v>
      </c>
      <c r="B72" s="12">
        <v>27.915518824609737</v>
      </c>
      <c r="C72" s="12">
        <v>104</v>
      </c>
      <c r="D72" s="11">
        <v>18.2</v>
      </c>
      <c r="E72" s="11">
        <v>4.6689066666666665</v>
      </c>
      <c r="F72" s="11">
        <v>53.499699999999997</v>
      </c>
      <c r="G72" s="11">
        <v>1.65602</v>
      </c>
      <c r="H72" s="11">
        <v>49.241840000000003</v>
      </c>
      <c r="I72" s="12">
        <v>256.00099999999998</v>
      </c>
      <c r="J72" s="12">
        <v>1</v>
      </c>
    </row>
    <row r="73" spans="1:10" x14ac:dyDescent="0.25">
      <c r="A73" s="12">
        <v>69</v>
      </c>
      <c r="B73" s="12">
        <v>28.444444444444443</v>
      </c>
      <c r="C73" s="12">
        <v>108</v>
      </c>
      <c r="D73" s="11">
        <v>8.8079999999999998</v>
      </c>
      <c r="E73" s="11">
        <v>2.3464511999999997</v>
      </c>
      <c r="F73" s="11">
        <v>14.748500000000002</v>
      </c>
      <c r="G73" s="11">
        <v>5.2880250000000002</v>
      </c>
      <c r="H73" s="11">
        <v>16.485080000000004</v>
      </c>
      <c r="I73" s="12">
        <v>353.56799999999998</v>
      </c>
      <c r="J73" s="12">
        <v>1</v>
      </c>
    </row>
    <row r="74" spans="1:10" x14ac:dyDescent="0.25">
      <c r="A74" s="12">
        <v>66</v>
      </c>
      <c r="B74" s="12">
        <v>26.562499999999996</v>
      </c>
      <c r="C74" s="12">
        <v>89</v>
      </c>
      <c r="D74" s="11">
        <v>6.524</v>
      </c>
      <c r="E74" s="11">
        <v>1.4322354666666668</v>
      </c>
      <c r="F74" s="11">
        <v>14.9084</v>
      </c>
      <c r="G74" s="11">
        <v>8.4299599999999995</v>
      </c>
      <c r="H74" s="11">
        <v>14.919220000000001</v>
      </c>
      <c r="I74" s="12">
        <v>269.48700000000002</v>
      </c>
      <c r="J74" s="12">
        <v>1</v>
      </c>
    </row>
    <row r="75" spans="1:10" x14ac:dyDescent="0.25">
      <c r="A75" s="12">
        <v>72</v>
      </c>
      <c r="B75" s="12">
        <v>29.136316337148799</v>
      </c>
      <c r="C75" s="12">
        <v>83</v>
      </c>
      <c r="D75" s="11">
        <v>10.949</v>
      </c>
      <c r="E75" s="11">
        <v>2.2416252666666669</v>
      </c>
      <c r="F75" s="11">
        <v>26.808100000000003</v>
      </c>
      <c r="G75" s="11">
        <v>2.78491</v>
      </c>
      <c r="H75" s="11">
        <v>14.76966</v>
      </c>
      <c r="I75" s="12">
        <v>232.018</v>
      </c>
      <c r="J75" s="12">
        <v>1</v>
      </c>
    </row>
    <row r="76" spans="1:10" x14ac:dyDescent="0.25">
      <c r="A76" s="12">
        <v>45</v>
      </c>
      <c r="B76" s="12">
        <v>29.384756657483933</v>
      </c>
      <c r="C76" s="12">
        <v>90</v>
      </c>
      <c r="D76" s="11">
        <v>4.7130000000000001</v>
      </c>
      <c r="E76" s="11">
        <v>1.046286</v>
      </c>
      <c r="F76" s="11">
        <v>23.847900000000003</v>
      </c>
      <c r="G76" s="11">
        <v>6.6442449999999997</v>
      </c>
      <c r="H76" s="11">
        <v>15.55625</v>
      </c>
      <c r="I76" s="12">
        <v>621.27300000000002</v>
      </c>
      <c r="J76" s="12">
        <v>1</v>
      </c>
    </row>
    <row r="77" spans="1:10" x14ac:dyDescent="0.25">
      <c r="A77" s="12">
        <v>46</v>
      </c>
      <c r="B77" s="12">
        <v>33.18</v>
      </c>
      <c r="C77" s="12">
        <v>92</v>
      </c>
      <c r="D77" s="11">
        <v>5.75</v>
      </c>
      <c r="E77" s="11">
        <v>1.3048666666666666</v>
      </c>
      <c r="F77" s="11">
        <v>18.690000000000001</v>
      </c>
      <c r="G77" s="11">
        <v>9.16</v>
      </c>
      <c r="H77" s="11">
        <v>8.89</v>
      </c>
      <c r="I77" s="12">
        <v>209.19</v>
      </c>
      <c r="J77" s="12">
        <v>1</v>
      </c>
    </row>
    <row r="78" spans="1:10" x14ac:dyDescent="0.25">
      <c r="A78" s="12">
        <v>75</v>
      </c>
      <c r="B78" s="12">
        <v>30.48</v>
      </c>
      <c r="C78" s="12">
        <v>152</v>
      </c>
      <c r="D78" s="11">
        <v>7.01</v>
      </c>
      <c r="E78" s="11">
        <v>2.6282826666666663</v>
      </c>
      <c r="F78" s="11">
        <v>50.53</v>
      </c>
      <c r="G78" s="11">
        <v>10.06</v>
      </c>
      <c r="H78" s="11">
        <v>11.73</v>
      </c>
      <c r="I78" s="12">
        <v>99.45</v>
      </c>
      <c r="J78" s="12">
        <v>1</v>
      </c>
    </row>
    <row r="79" spans="1:10" x14ac:dyDescent="0.25">
      <c r="A79" s="12">
        <v>45</v>
      </c>
      <c r="B79" s="12">
        <v>26.85</v>
      </c>
      <c r="C79" s="12">
        <v>92</v>
      </c>
      <c r="D79" s="11">
        <v>3.33</v>
      </c>
      <c r="E79" s="11">
        <v>0.75568800000000003</v>
      </c>
      <c r="F79" s="11">
        <v>54.68</v>
      </c>
      <c r="G79" s="11">
        <v>12.1</v>
      </c>
      <c r="H79" s="11">
        <v>10.96</v>
      </c>
      <c r="I79" s="12">
        <v>268.23</v>
      </c>
      <c r="J79" s="12">
        <v>1</v>
      </c>
    </row>
    <row r="80" spans="1:10" x14ac:dyDescent="0.25">
      <c r="A80" s="12">
        <v>62</v>
      </c>
      <c r="B80" s="12">
        <v>26.84</v>
      </c>
      <c r="C80" s="12">
        <v>100</v>
      </c>
      <c r="D80" s="11">
        <v>4.53</v>
      </c>
      <c r="E80" s="11">
        <v>1.1173999999999999</v>
      </c>
      <c r="F80" s="11">
        <v>12.45</v>
      </c>
      <c r="G80" s="11">
        <v>21.42</v>
      </c>
      <c r="H80" s="11">
        <v>7.32</v>
      </c>
      <c r="I80" s="12">
        <v>330.16</v>
      </c>
      <c r="J80" s="12">
        <v>1</v>
      </c>
    </row>
    <row r="81" spans="1:10" x14ac:dyDescent="0.25">
      <c r="A81" s="12">
        <v>65</v>
      </c>
      <c r="B81" s="12">
        <v>32.049999999999997</v>
      </c>
      <c r="C81" s="12">
        <v>97</v>
      </c>
      <c r="D81" s="11">
        <v>5.73</v>
      </c>
      <c r="E81" s="11">
        <v>1.3709979999999999</v>
      </c>
      <c r="F81" s="11">
        <v>61.48</v>
      </c>
      <c r="G81" s="11">
        <v>22.54</v>
      </c>
      <c r="H81" s="11">
        <v>10.33</v>
      </c>
      <c r="I81" s="12">
        <v>314.05</v>
      </c>
      <c r="J81" s="12">
        <v>1</v>
      </c>
    </row>
    <row r="82" spans="1:10" x14ac:dyDescent="0.25">
      <c r="A82" s="12">
        <v>86</v>
      </c>
      <c r="B82" s="12">
        <v>27.18</v>
      </c>
      <c r="C82" s="12">
        <v>138</v>
      </c>
      <c r="D82" s="11">
        <v>19.91</v>
      </c>
      <c r="E82" s="11">
        <v>6.7773640000000004</v>
      </c>
      <c r="F82" s="11">
        <v>90.28</v>
      </c>
      <c r="G82" s="11">
        <v>14.11</v>
      </c>
      <c r="H82" s="11">
        <v>4.3499999999999996</v>
      </c>
      <c r="I82" s="12">
        <v>90.09</v>
      </c>
      <c r="J82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B1" workbookViewId="0">
      <selection activeCell="H13" sqref="H13"/>
    </sheetView>
  </sheetViews>
  <sheetFormatPr defaultRowHeight="15" x14ac:dyDescent="0.25"/>
  <cols>
    <col min="11" max="11" width="15.28515625" customWidth="1"/>
    <col min="12" max="12" width="11" style="45" customWidth="1"/>
    <col min="13" max="13" width="7.5703125" style="46" customWidth="1"/>
    <col min="15" max="15" width="25" customWidth="1"/>
  </cols>
  <sheetData>
    <row r="1" spans="1:16" x14ac:dyDescent="0.25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45" t="s">
        <v>81</v>
      </c>
      <c r="M1" s="46" t="s">
        <v>80</v>
      </c>
    </row>
    <row r="2" spans="1:16" x14ac:dyDescent="0.25">
      <c r="A2">
        <v>1</v>
      </c>
      <c r="B2">
        <v>83</v>
      </c>
      <c r="C2">
        <v>20.690494543389182</v>
      </c>
      <c r="D2">
        <v>92</v>
      </c>
      <c r="E2">
        <v>3.1150000000000002</v>
      </c>
      <c r="F2">
        <v>0.70689733333333338</v>
      </c>
      <c r="G2">
        <v>8.8438000000000017</v>
      </c>
      <c r="H2">
        <v>5.4292850000000001</v>
      </c>
      <c r="I2">
        <v>4.0640499999999999</v>
      </c>
      <c r="J2">
        <v>468.786</v>
      </c>
      <c r="K2">
        <v>0</v>
      </c>
      <c r="L2" s="45">
        <v>1</v>
      </c>
      <c r="M2" s="46">
        <f>IF(AND(K2=1,L2=1),1,IF(AND(K2=0,L2=1),-1,IF(AND(K2=0,L2=0),2,-2)))</f>
        <v>-1</v>
      </c>
    </row>
    <row r="3" spans="1:16" x14ac:dyDescent="0.25">
      <c r="A3">
        <v>2</v>
      </c>
      <c r="B3">
        <v>82</v>
      </c>
      <c r="C3">
        <v>23.124670372023203</v>
      </c>
      <c r="D3">
        <v>91</v>
      </c>
      <c r="E3">
        <v>4.4980000000000002</v>
      </c>
      <c r="F3">
        <v>1.0096510666666667</v>
      </c>
      <c r="G3">
        <v>17.939299999999999</v>
      </c>
      <c r="H3">
        <v>22.432039999999997</v>
      </c>
      <c r="I3">
        <v>9.2771499999999989</v>
      </c>
      <c r="J3">
        <v>554.697</v>
      </c>
      <c r="K3">
        <v>0</v>
      </c>
      <c r="L3" s="45">
        <v>1</v>
      </c>
      <c r="M3" s="46">
        <f t="shared" ref="M3:M36" si="0">IF(AND(K3=1,L3=1),1,IF(AND(K3=0,L3=1),-1,IF(AND(K3=0,L3=0),2,-2)))</f>
        <v>-1</v>
      </c>
    </row>
    <row r="4" spans="1:16" x14ac:dyDescent="0.25">
      <c r="A4">
        <v>3</v>
      </c>
      <c r="B4">
        <v>73</v>
      </c>
      <c r="C4">
        <v>22</v>
      </c>
      <c r="D4">
        <v>97</v>
      </c>
      <c r="E4">
        <v>3.35</v>
      </c>
      <c r="F4">
        <v>0.80154333333333327</v>
      </c>
      <c r="G4">
        <v>4.47</v>
      </c>
      <c r="H4">
        <v>10.358725</v>
      </c>
      <c r="I4">
        <v>6.2844499999999996</v>
      </c>
      <c r="J4">
        <v>136.85499999999999</v>
      </c>
      <c r="K4">
        <v>0</v>
      </c>
      <c r="L4" s="45">
        <v>0</v>
      </c>
      <c r="M4" s="46">
        <f t="shared" si="0"/>
        <v>2</v>
      </c>
      <c r="O4" s="35" t="s">
        <v>72</v>
      </c>
      <c r="P4" s="35"/>
    </row>
    <row r="5" spans="1:16" x14ac:dyDescent="0.25">
      <c r="A5">
        <v>4</v>
      </c>
      <c r="B5">
        <v>34</v>
      </c>
      <c r="C5">
        <v>21.47</v>
      </c>
      <c r="D5">
        <v>78</v>
      </c>
      <c r="E5">
        <v>3.4689999999999999</v>
      </c>
      <c r="F5">
        <v>0.66743559999999991</v>
      </c>
      <c r="G5">
        <v>14.57</v>
      </c>
      <c r="H5">
        <v>13.11</v>
      </c>
      <c r="I5">
        <v>6.92</v>
      </c>
      <c r="J5">
        <v>354.6</v>
      </c>
      <c r="K5">
        <v>0</v>
      </c>
      <c r="L5" s="45">
        <v>0</v>
      </c>
      <c r="M5" s="46">
        <f t="shared" si="0"/>
        <v>2</v>
      </c>
      <c r="N5">
        <v>1</v>
      </c>
      <c r="O5" s="35" t="s">
        <v>64</v>
      </c>
      <c r="P5" s="33">
        <f>COUNTIF($M$2:$M$36,$N5)/COUNT($M$2:$M$36)</f>
        <v>0.42857142857142855</v>
      </c>
    </row>
    <row r="6" spans="1:16" x14ac:dyDescent="0.25">
      <c r="A6">
        <v>5</v>
      </c>
      <c r="B6">
        <v>24</v>
      </c>
      <c r="C6">
        <v>18.670000000000002</v>
      </c>
      <c r="D6">
        <v>88</v>
      </c>
      <c r="E6">
        <v>6.1070000000000002</v>
      </c>
      <c r="F6">
        <v>1.33</v>
      </c>
      <c r="G6">
        <v>8.8800000000000008</v>
      </c>
      <c r="H6">
        <v>36.06</v>
      </c>
      <c r="I6">
        <v>6.85</v>
      </c>
      <c r="J6">
        <v>632.22</v>
      </c>
      <c r="K6">
        <v>0</v>
      </c>
      <c r="L6" s="45">
        <v>0</v>
      </c>
      <c r="M6" s="46">
        <f t="shared" si="0"/>
        <v>2</v>
      </c>
      <c r="N6">
        <v>-1</v>
      </c>
      <c r="O6" s="36" t="s">
        <v>65</v>
      </c>
      <c r="P6" s="34">
        <f t="shared" ref="P6:P8" si="1">COUNTIF($M$2:$M$36,$N6)/COUNT($M$2:$M$36)</f>
        <v>0.25714285714285712</v>
      </c>
    </row>
    <row r="7" spans="1:16" x14ac:dyDescent="0.25">
      <c r="A7">
        <v>6</v>
      </c>
      <c r="B7">
        <v>44</v>
      </c>
      <c r="C7">
        <v>20.76</v>
      </c>
      <c r="D7">
        <v>86</v>
      </c>
      <c r="E7">
        <v>7.5529999999999999</v>
      </c>
      <c r="F7">
        <v>1.6</v>
      </c>
      <c r="G7">
        <v>14.09</v>
      </c>
      <c r="H7">
        <v>20.32</v>
      </c>
      <c r="I7">
        <v>7.64</v>
      </c>
      <c r="J7">
        <v>63.61</v>
      </c>
      <c r="K7">
        <v>0</v>
      </c>
      <c r="L7" s="45">
        <v>0</v>
      </c>
      <c r="M7" s="46">
        <f t="shared" si="0"/>
        <v>2</v>
      </c>
      <c r="N7">
        <v>2</v>
      </c>
      <c r="O7" s="35" t="s">
        <v>66</v>
      </c>
      <c r="P7" s="33">
        <f t="shared" si="1"/>
        <v>0.14285714285714285</v>
      </c>
    </row>
    <row r="8" spans="1:16" x14ac:dyDescent="0.25">
      <c r="A8">
        <v>7</v>
      </c>
      <c r="B8">
        <v>54</v>
      </c>
      <c r="C8">
        <v>30.48315805517451</v>
      </c>
      <c r="D8">
        <v>90</v>
      </c>
      <c r="E8">
        <v>5.5369999999999999</v>
      </c>
      <c r="F8">
        <v>1.229214</v>
      </c>
      <c r="G8">
        <v>12.331</v>
      </c>
      <c r="H8">
        <v>9.7313799999999997</v>
      </c>
      <c r="I8">
        <v>10.19299</v>
      </c>
      <c r="J8">
        <v>1227.9100000000001</v>
      </c>
      <c r="K8">
        <v>0</v>
      </c>
      <c r="L8" s="45">
        <v>0</v>
      </c>
      <c r="M8" s="46">
        <f t="shared" si="0"/>
        <v>2</v>
      </c>
      <c r="N8">
        <v>-2</v>
      </c>
      <c r="O8" s="36" t="s">
        <v>67</v>
      </c>
      <c r="P8" s="34">
        <f t="shared" si="1"/>
        <v>0.17142857142857143</v>
      </c>
    </row>
    <row r="9" spans="1:16" x14ac:dyDescent="0.25">
      <c r="A9">
        <v>8</v>
      </c>
      <c r="B9">
        <v>28</v>
      </c>
      <c r="C9">
        <v>35.855814662399013</v>
      </c>
      <c r="D9">
        <v>87</v>
      </c>
      <c r="E9">
        <v>8.5760000000000005</v>
      </c>
      <c r="F9">
        <v>1.8404096000000001</v>
      </c>
      <c r="G9">
        <v>68.510199999999998</v>
      </c>
      <c r="H9">
        <v>4.7942</v>
      </c>
      <c r="I9">
        <v>21.443660000000001</v>
      </c>
      <c r="J9">
        <v>358.62400000000002</v>
      </c>
      <c r="K9">
        <v>0</v>
      </c>
      <c r="L9" s="45">
        <v>1</v>
      </c>
      <c r="M9" s="46">
        <f t="shared" si="0"/>
        <v>-1</v>
      </c>
    </row>
    <row r="10" spans="1:16" x14ac:dyDescent="0.25">
      <c r="A10">
        <v>9</v>
      </c>
      <c r="B10">
        <v>51</v>
      </c>
      <c r="C10">
        <v>27.688778133776353</v>
      </c>
      <c r="D10">
        <v>77</v>
      </c>
      <c r="E10">
        <v>3.855</v>
      </c>
      <c r="F10">
        <v>0.73219300000000009</v>
      </c>
      <c r="G10">
        <v>20.091999999999999</v>
      </c>
      <c r="H10">
        <v>3.1920899999999999</v>
      </c>
      <c r="I10">
        <v>10.37518</v>
      </c>
      <c r="J10">
        <v>473.85899999999998</v>
      </c>
      <c r="K10">
        <v>0</v>
      </c>
      <c r="L10" s="45">
        <v>1</v>
      </c>
      <c r="M10" s="46">
        <f t="shared" si="0"/>
        <v>-1</v>
      </c>
      <c r="O10" s="42" t="s">
        <v>73</v>
      </c>
      <c r="P10" s="37">
        <f t="shared" ref="P10" si="2">P5+P7</f>
        <v>0.5714285714285714</v>
      </c>
    </row>
    <row r="11" spans="1:16" x14ac:dyDescent="0.25">
      <c r="A11">
        <v>10</v>
      </c>
      <c r="B11">
        <v>66</v>
      </c>
      <c r="C11">
        <v>31.238589800803275</v>
      </c>
      <c r="D11">
        <v>82</v>
      </c>
      <c r="E11">
        <v>4.181</v>
      </c>
      <c r="F11">
        <v>0.84567693333333327</v>
      </c>
      <c r="G11">
        <v>16.224700000000002</v>
      </c>
      <c r="H11">
        <v>4.2671049999999999</v>
      </c>
      <c r="I11">
        <v>3.2917499999999995</v>
      </c>
      <c r="J11">
        <v>634.60199999999998</v>
      </c>
      <c r="K11">
        <v>0</v>
      </c>
      <c r="L11" s="45">
        <v>1</v>
      </c>
      <c r="M11" s="46">
        <f t="shared" si="0"/>
        <v>-1</v>
      </c>
      <c r="O11" s="43" t="s">
        <v>74</v>
      </c>
      <c r="P11" s="37">
        <f t="shared" ref="P11" si="3">P6</f>
        <v>0.25714285714285712</v>
      </c>
    </row>
    <row r="12" spans="1:16" x14ac:dyDescent="0.25">
      <c r="A12">
        <v>11</v>
      </c>
      <c r="B12">
        <v>76</v>
      </c>
      <c r="C12">
        <v>29.218407596785976</v>
      </c>
      <c r="D12">
        <v>83</v>
      </c>
      <c r="E12">
        <v>5.3760000000000003</v>
      </c>
      <c r="F12">
        <v>1.1006464000000002</v>
      </c>
      <c r="G12">
        <v>28.562000000000001</v>
      </c>
      <c r="H12">
        <v>7.3699599999999998</v>
      </c>
      <c r="I12">
        <v>8.0437499999999993</v>
      </c>
      <c r="J12">
        <v>698.78899999999999</v>
      </c>
      <c r="K12">
        <v>0</v>
      </c>
      <c r="L12" s="45">
        <v>1</v>
      </c>
      <c r="M12" s="46">
        <f t="shared" si="0"/>
        <v>-1</v>
      </c>
      <c r="O12" s="43" t="s">
        <v>75</v>
      </c>
      <c r="P12" s="37">
        <f t="shared" ref="P12" si="4">P8</f>
        <v>0.17142857142857143</v>
      </c>
    </row>
    <row r="13" spans="1:16" x14ac:dyDescent="0.25">
      <c r="A13">
        <v>12</v>
      </c>
      <c r="B13">
        <v>75</v>
      </c>
      <c r="C13">
        <v>27.3</v>
      </c>
      <c r="D13">
        <v>85</v>
      </c>
      <c r="E13">
        <v>5.1970000000000001</v>
      </c>
      <c r="F13">
        <v>1.0896376666666667</v>
      </c>
      <c r="G13">
        <v>10.39</v>
      </c>
      <c r="H13">
        <v>9.0008049999999997</v>
      </c>
      <c r="I13">
        <v>7.5766999999999998</v>
      </c>
      <c r="J13">
        <v>335.39299999999997</v>
      </c>
      <c r="K13">
        <v>0</v>
      </c>
      <c r="L13" s="45">
        <v>1</v>
      </c>
      <c r="M13" s="46">
        <f t="shared" si="0"/>
        <v>-1</v>
      </c>
    </row>
    <row r="14" spans="1:16" x14ac:dyDescent="0.25">
      <c r="A14">
        <v>13</v>
      </c>
      <c r="B14">
        <v>69</v>
      </c>
      <c r="C14">
        <v>32.5</v>
      </c>
      <c r="D14">
        <v>93</v>
      </c>
      <c r="E14">
        <v>5.43</v>
      </c>
      <c r="F14">
        <v>1.2456420000000001</v>
      </c>
      <c r="G14">
        <v>15.145</v>
      </c>
      <c r="H14">
        <v>11.78796</v>
      </c>
      <c r="I14">
        <v>11.78796</v>
      </c>
      <c r="J14">
        <v>270.142</v>
      </c>
      <c r="K14">
        <v>0</v>
      </c>
      <c r="L14" s="45">
        <v>1</v>
      </c>
      <c r="M14" s="46">
        <f t="shared" si="0"/>
        <v>-1</v>
      </c>
    </row>
    <row r="15" spans="1:16" x14ac:dyDescent="0.25">
      <c r="A15">
        <v>14</v>
      </c>
      <c r="B15">
        <v>78</v>
      </c>
      <c r="C15">
        <v>25.3</v>
      </c>
      <c r="D15">
        <v>60</v>
      </c>
      <c r="E15">
        <v>3.508</v>
      </c>
      <c r="F15">
        <v>0.51918399999999998</v>
      </c>
      <c r="G15">
        <v>6.633</v>
      </c>
      <c r="H15">
        <v>10.567295</v>
      </c>
      <c r="I15">
        <v>4.6638000000000002</v>
      </c>
      <c r="J15">
        <v>209.749</v>
      </c>
      <c r="K15">
        <v>0</v>
      </c>
      <c r="L15" s="45">
        <v>1</v>
      </c>
      <c r="M15" s="46">
        <f t="shared" si="0"/>
        <v>-1</v>
      </c>
    </row>
    <row r="16" spans="1:16" x14ac:dyDescent="0.25">
      <c r="A16">
        <v>15</v>
      </c>
      <c r="B16">
        <v>51</v>
      </c>
      <c r="C16">
        <v>19.132653061224492</v>
      </c>
      <c r="D16">
        <v>93</v>
      </c>
      <c r="E16">
        <v>4.3639999999999999</v>
      </c>
      <c r="F16">
        <v>1.0011015999999999</v>
      </c>
      <c r="G16">
        <v>11.0816</v>
      </c>
      <c r="H16">
        <v>5.8076199999999991</v>
      </c>
      <c r="I16">
        <v>5.5705499999999999</v>
      </c>
      <c r="J16">
        <v>90.6</v>
      </c>
      <c r="K16">
        <v>1</v>
      </c>
      <c r="L16" s="45">
        <v>1</v>
      </c>
      <c r="M16" s="46">
        <f t="shared" si="0"/>
        <v>1</v>
      </c>
    </row>
    <row r="17" spans="1:13" x14ac:dyDescent="0.25">
      <c r="A17">
        <v>16</v>
      </c>
      <c r="B17">
        <v>62</v>
      </c>
      <c r="C17">
        <v>22.656249999999996</v>
      </c>
      <c r="D17">
        <v>92</v>
      </c>
      <c r="E17">
        <v>3.4820000000000002</v>
      </c>
      <c r="F17">
        <v>0.79018186666666679</v>
      </c>
      <c r="G17">
        <v>9.8647999999999989</v>
      </c>
      <c r="H17">
        <v>11.236235000000001</v>
      </c>
      <c r="I17">
        <v>10.69548</v>
      </c>
      <c r="J17">
        <v>703.97299999999996</v>
      </c>
      <c r="K17">
        <v>1</v>
      </c>
      <c r="L17" s="45">
        <v>1</v>
      </c>
      <c r="M17" s="46">
        <f t="shared" si="0"/>
        <v>1</v>
      </c>
    </row>
    <row r="18" spans="1:13" x14ac:dyDescent="0.25">
      <c r="A18">
        <v>17</v>
      </c>
      <c r="B18">
        <v>51</v>
      </c>
      <c r="C18">
        <v>22.892819979188342</v>
      </c>
      <c r="D18">
        <v>103</v>
      </c>
      <c r="E18">
        <v>2.74</v>
      </c>
      <c r="F18">
        <v>0.69614266666666669</v>
      </c>
      <c r="G18">
        <v>8.0162999999999993</v>
      </c>
      <c r="H18">
        <v>9.3497749999999993</v>
      </c>
      <c r="I18">
        <v>11.554919999999999</v>
      </c>
      <c r="J18">
        <v>359.23200000000003</v>
      </c>
      <c r="K18">
        <v>1</v>
      </c>
      <c r="L18" s="45">
        <v>0</v>
      </c>
      <c r="M18" s="46">
        <f t="shared" si="0"/>
        <v>-2</v>
      </c>
    </row>
    <row r="19" spans="1:13" x14ac:dyDescent="0.25">
      <c r="A19">
        <v>18</v>
      </c>
      <c r="B19">
        <v>59</v>
      </c>
      <c r="C19">
        <v>22.832879346258608</v>
      </c>
      <c r="D19">
        <v>98</v>
      </c>
      <c r="E19">
        <v>6.8620000000000001</v>
      </c>
      <c r="F19">
        <v>1.6587741333333332</v>
      </c>
      <c r="G19">
        <v>14.903700000000001</v>
      </c>
      <c r="H19">
        <v>4.230105</v>
      </c>
      <c r="I19">
        <v>8.2049000000000021</v>
      </c>
      <c r="J19">
        <v>355.31</v>
      </c>
      <c r="K19">
        <v>1</v>
      </c>
      <c r="L19" s="45">
        <v>0</v>
      </c>
      <c r="M19" s="46">
        <f t="shared" si="0"/>
        <v>-2</v>
      </c>
    </row>
    <row r="20" spans="1:13" x14ac:dyDescent="0.25">
      <c r="A20">
        <v>19</v>
      </c>
      <c r="B20">
        <v>54</v>
      </c>
      <c r="C20">
        <v>24.218749999999996</v>
      </c>
      <c r="D20">
        <v>86</v>
      </c>
      <c r="E20">
        <v>3.73</v>
      </c>
      <c r="F20">
        <v>0.79125733333333337</v>
      </c>
      <c r="G20">
        <v>8.6874000000000002</v>
      </c>
      <c r="H20">
        <v>3.7052300000000002</v>
      </c>
      <c r="I20">
        <v>10.34455</v>
      </c>
      <c r="J20">
        <v>635.04899999999998</v>
      </c>
      <c r="K20">
        <v>1</v>
      </c>
      <c r="L20" s="45">
        <v>0</v>
      </c>
      <c r="M20" s="46">
        <f t="shared" si="0"/>
        <v>-2</v>
      </c>
    </row>
    <row r="21" spans="1:13" x14ac:dyDescent="0.25">
      <c r="A21">
        <v>20</v>
      </c>
      <c r="B21">
        <v>44</v>
      </c>
      <c r="C21">
        <v>19.559999999999999</v>
      </c>
      <c r="D21">
        <v>114</v>
      </c>
      <c r="E21">
        <v>15.89</v>
      </c>
      <c r="F21">
        <v>4.4682680000000001</v>
      </c>
      <c r="G21">
        <v>13.08</v>
      </c>
      <c r="H21">
        <v>20.37</v>
      </c>
      <c r="I21">
        <v>4.62</v>
      </c>
      <c r="J21">
        <v>220.66</v>
      </c>
      <c r="K21">
        <v>1</v>
      </c>
      <c r="L21" s="45">
        <v>0</v>
      </c>
      <c r="M21" s="46">
        <f t="shared" si="0"/>
        <v>-2</v>
      </c>
    </row>
    <row r="22" spans="1:13" x14ac:dyDescent="0.25">
      <c r="A22">
        <v>21</v>
      </c>
      <c r="B22">
        <v>44</v>
      </c>
      <c r="C22">
        <v>24.74</v>
      </c>
      <c r="D22">
        <v>106</v>
      </c>
      <c r="E22">
        <v>58.46</v>
      </c>
      <c r="F22">
        <v>15.285341333333333</v>
      </c>
      <c r="G22">
        <v>18.16</v>
      </c>
      <c r="H22">
        <v>16.100000000000001</v>
      </c>
      <c r="I22">
        <v>5.31</v>
      </c>
      <c r="J22">
        <v>244.75</v>
      </c>
      <c r="K22">
        <v>1</v>
      </c>
      <c r="L22" s="45">
        <v>0</v>
      </c>
      <c r="M22" s="46">
        <f t="shared" si="0"/>
        <v>-2</v>
      </c>
    </row>
    <row r="23" spans="1:13" x14ac:dyDescent="0.25">
      <c r="A23">
        <v>22</v>
      </c>
      <c r="B23">
        <v>46</v>
      </c>
      <c r="C23">
        <v>22.21</v>
      </c>
      <c r="D23">
        <v>86</v>
      </c>
      <c r="E23">
        <v>36.94</v>
      </c>
      <c r="F23">
        <v>7.836205333333333</v>
      </c>
      <c r="G23">
        <v>10.16</v>
      </c>
      <c r="H23">
        <v>9.76</v>
      </c>
      <c r="I23">
        <v>5.68</v>
      </c>
      <c r="J23">
        <v>312</v>
      </c>
      <c r="K23">
        <v>1</v>
      </c>
      <c r="L23" s="45">
        <v>0</v>
      </c>
      <c r="M23" s="46">
        <f t="shared" si="0"/>
        <v>-2</v>
      </c>
    </row>
    <row r="24" spans="1:13" x14ac:dyDescent="0.25">
      <c r="A24">
        <v>23</v>
      </c>
      <c r="B24">
        <v>43</v>
      </c>
      <c r="C24">
        <v>26.562499999999996</v>
      </c>
      <c r="D24">
        <v>101</v>
      </c>
      <c r="E24">
        <v>10.555</v>
      </c>
      <c r="F24">
        <v>2.6296023333333332</v>
      </c>
      <c r="G24">
        <v>9.8000000000000007</v>
      </c>
      <c r="H24">
        <v>6.4202950000000003</v>
      </c>
      <c r="I24">
        <v>16.100000000000001</v>
      </c>
      <c r="J24">
        <v>806.72400000000005</v>
      </c>
      <c r="K24">
        <v>1</v>
      </c>
      <c r="L24" s="45">
        <v>1</v>
      </c>
      <c r="M24" s="46">
        <f t="shared" si="0"/>
        <v>1</v>
      </c>
    </row>
    <row r="25" spans="1:13" x14ac:dyDescent="0.25">
      <c r="A25">
        <v>24</v>
      </c>
      <c r="B25">
        <v>81</v>
      </c>
      <c r="C25">
        <v>31.640368178829714</v>
      </c>
      <c r="D25">
        <v>100</v>
      </c>
      <c r="E25">
        <v>9.6690000000000005</v>
      </c>
      <c r="F25">
        <v>2.3850199999999999</v>
      </c>
      <c r="G25">
        <v>38.806599999999996</v>
      </c>
      <c r="H25">
        <v>10.636525000000001</v>
      </c>
      <c r="I25">
        <v>29.558300000000003</v>
      </c>
      <c r="J25">
        <v>426.17500000000001</v>
      </c>
      <c r="K25">
        <v>1</v>
      </c>
      <c r="L25" s="45">
        <v>1</v>
      </c>
      <c r="M25" s="46">
        <f t="shared" si="0"/>
        <v>1</v>
      </c>
    </row>
    <row r="26" spans="1:13" x14ac:dyDescent="0.25">
      <c r="A26">
        <v>25</v>
      </c>
      <c r="B26">
        <v>48</v>
      </c>
      <c r="C26">
        <v>32.461911357340718</v>
      </c>
      <c r="D26">
        <v>99</v>
      </c>
      <c r="E26">
        <v>28.677</v>
      </c>
      <c r="F26">
        <v>7.0029234000000002</v>
      </c>
      <c r="G26">
        <v>46.076000000000001</v>
      </c>
      <c r="H26">
        <v>21.57</v>
      </c>
      <c r="I26">
        <v>10.157260000000001</v>
      </c>
      <c r="J26">
        <v>738.03399999999999</v>
      </c>
      <c r="K26">
        <v>1</v>
      </c>
      <c r="L26" s="45">
        <v>1</v>
      </c>
      <c r="M26" s="46">
        <f t="shared" si="0"/>
        <v>1</v>
      </c>
    </row>
    <row r="27" spans="1:13" x14ac:dyDescent="0.25">
      <c r="A27">
        <v>26</v>
      </c>
      <c r="B27">
        <v>85</v>
      </c>
      <c r="C27">
        <v>27.688778133776353</v>
      </c>
      <c r="D27">
        <v>196</v>
      </c>
      <c r="E27">
        <v>51.814</v>
      </c>
      <c r="F27">
        <v>25.050341866666667</v>
      </c>
      <c r="G27">
        <v>70.88239999999999</v>
      </c>
      <c r="H27">
        <v>7.9016849999999996</v>
      </c>
      <c r="I27">
        <v>55.215300000000006</v>
      </c>
      <c r="J27">
        <v>1078.3589999999999</v>
      </c>
      <c r="K27">
        <v>1</v>
      </c>
      <c r="L27" s="45">
        <v>1</v>
      </c>
      <c r="M27" s="46">
        <f t="shared" si="0"/>
        <v>1</v>
      </c>
    </row>
    <row r="28" spans="1:13" x14ac:dyDescent="0.25">
      <c r="A28">
        <v>27</v>
      </c>
      <c r="B28">
        <v>49</v>
      </c>
      <c r="C28">
        <v>32.461911357340718</v>
      </c>
      <c r="D28">
        <v>134</v>
      </c>
      <c r="E28">
        <v>24.887</v>
      </c>
      <c r="F28">
        <v>8.2259830666666662</v>
      </c>
      <c r="G28">
        <v>42.391400000000004</v>
      </c>
      <c r="H28">
        <v>10.793939999999999</v>
      </c>
      <c r="I28">
        <v>5.7679999999999998</v>
      </c>
      <c r="J28">
        <v>656.39300000000003</v>
      </c>
      <c r="K28">
        <v>1</v>
      </c>
      <c r="L28" s="45">
        <v>1</v>
      </c>
      <c r="M28" s="46">
        <f t="shared" si="0"/>
        <v>1</v>
      </c>
    </row>
    <row r="29" spans="1:13" x14ac:dyDescent="0.25">
      <c r="A29">
        <v>28</v>
      </c>
      <c r="B29">
        <v>40</v>
      </c>
      <c r="C29">
        <v>27.636054421768712</v>
      </c>
      <c r="D29">
        <v>103</v>
      </c>
      <c r="E29">
        <v>2.4319999999999999</v>
      </c>
      <c r="F29">
        <v>0.61789013333333331</v>
      </c>
      <c r="G29">
        <v>14.3224</v>
      </c>
      <c r="H29">
        <v>6.7838699999999994</v>
      </c>
      <c r="I29">
        <v>26.013600000000004</v>
      </c>
      <c r="J29">
        <v>293.12299999999999</v>
      </c>
      <c r="K29">
        <v>1</v>
      </c>
      <c r="L29" s="45">
        <v>1</v>
      </c>
      <c r="M29" s="46">
        <f t="shared" si="0"/>
        <v>1</v>
      </c>
    </row>
    <row r="30" spans="1:13" x14ac:dyDescent="0.25">
      <c r="A30">
        <v>29</v>
      </c>
      <c r="B30">
        <v>74</v>
      </c>
      <c r="C30">
        <v>28.650137741046834</v>
      </c>
      <c r="D30">
        <v>88</v>
      </c>
      <c r="E30">
        <v>3.012</v>
      </c>
      <c r="F30">
        <v>0.65380480000000007</v>
      </c>
      <c r="G30">
        <v>31.1233</v>
      </c>
      <c r="H30">
        <v>7.6522199999999998</v>
      </c>
      <c r="I30">
        <v>18.355740000000001</v>
      </c>
      <c r="J30">
        <v>572.40099999999995</v>
      </c>
      <c r="K30">
        <v>1</v>
      </c>
      <c r="L30" s="45">
        <v>1</v>
      </c>
      <c r="M30" s="46">
        <f t="shared" si="0"/>
        <v>1</v>
      </c>
    </row>
    <row r="31" spans="1:13" x14ac:dyDescent="0.25">
      <c r="A31">
        <v>30</v>
      </c>
      <c r="B31">
        <v>65</v>
      </c>
      <c r="C31">
        <v>30.915576694411413</v>
      </c>
      <c r="D31">
        <v>97</v>
      </c>
      <c r="E31">
        <v>10.491</v>
      </c>
      <c r="F31">
        <v>2.5101465999999997</v>
      </c>
      <c r="G31">
        <v>44.021699999999996</v>
      </c>
      <c r="H31">
        <v>3.7100900000000001</v>
      </c>
      <c r="I31">
        <v>20.468499999999999</v>
      </c>
      <c r="J31">
        <v>396.64800000000002</v>
      </c>
      <c r="K31">
        <v>1</v>
      </c>
      <c r="L31" s="45">
        <v>1</v>
      </c>
      <c r="M31" s="46">
        <f t="shared" si="0"/>
        <v>1</v>
      </c>
    </row>
    <row r="32" spans="1:13" x14ac:dyDescent="0.25">
      <c r="A32">
        <v>31</v>
      </c>
      <c r="B32">
        <v>57</v>
      </c>
      <c r="C32">
        <v>34.838147771810135</v>
      </c>
      <c r="D32">
        <v>95</v>
      </c>
      <c r="E32">
        <v>12.548</v>
      </c>
      <c r="F32">
        <v>2.9404146666666664</v>
      </c>
      <c r="G32">
        <v>33.161200000000001</v>
      </c>
      <c r="H32">
        <v>2.3649499999999999</v>
      </c>
      <c r="I32">
        <v>9.9542000000000002</v>
      </c>
      <c r="J32">
        <v>655.83399999999995</v>
      </c>
      <c r="K32">
        <v>1</v>
      </c>
      <c r="L32" s="45">
        <v>1</v>
      </c>
      <c r="M32" s="46">
        <f t="shared" si="0"/>
        <v>1</v>
      </c>
    </row>
    <row r="33" spans="1:13" x14ac:dyDescent="0.25">
      <c r="A33">
        <v>32</v>
      </c>
      <c r="B33">
        <v>73</v>
      </c>
      <c r="C33">
        <v>37.109374999999993</v>
      </c>
      <c r="D33">
        <v>134</v>
      </c>
      <c r="E33">
        <v>5.6360000000000001</v>
      </c>
      <c r="F33">
        <v>1.8628858666666668</v>
      </c>
      <c r="G33">
        <v>41.406400000000005</v>
      </c>
      <c r="H33">
        <v>3.3356650000000001</v>
      </c>
      <c r="I33">
        <v>6.8923500000000004</v>
      </c>
      <c r="J33">
        <v>788.90200000000004</v>
      </c>
      <c r="K33">
        <v>1</v>
      </c>
      <c r="L33" s="45">
        <v>1</v>
      </c>
      <c r="M33" s="46">
        <f t="shared" si="0"/>
        <v>1</v>
      </c>
    </row>
    <row r="34" spans="1:13" x14ac:dyDescent="0.25">
      <c r="A34">
        <v>33</v>
      </c>
      <c r="B34">
        <v>68</v>
      </c>
      <c r="C34">
        <v>35.56</v>
      </c>
      <c r="D34">
        <v>131</v>
      </c>
      <c r="E34">
        <v>8.15</v>
      </c>
      <c r="F34">
        <v>2.6335366666666666</v>
      </c>
      <c r="G34">
        <v>17.87</v>
      </c>
      <c r="H34">
        <v>11.9</v>
      </c>
      <c r="I34">
        <v>4.1900000000000004</v>
      </c>
      <c r="J34">
        <v>198.4</v>
      </c>
      <c r="K34">
        <v>1</v>
      </c>
      <c r="L34" s="45">
        <v>1</v>
      </c>
      <c r="M34" s="46">
        <f t="shared" si="0"/>
        <v>1</v>
      </c>
    </row>
    <row r="35" spans="1:13" x14ac:dyDescent="0.25">
      <c r="A35">
        <v>34</v>
      </c>
      <c r="B35">
        <v>54</v>
      </c>
      <c r="C35">
        <v>36.049999999999997</v>
      </c>
      <c r="D35">
        <v>119</v>
      </c>
      <c r="E35">
        <v>11.91</v>
      </c>
      <c r="F35">
        <v>3.4959819999999997</v>
      </c>
      <c r="G35">
        <v>89.27</v>
      </c>
      <c r="H35">
        <v>8.01</v>
      </c>
      <c r="I35">
        <v>5.0599999999999996</v>
      </c>
      <c r="J35">
        <v>218.28</v>
      </c>
      <c r="K35">
        <v>1</v>
      </c>
      <c r="L35" s="45">
        <v>1</v>
      </c>
      <c r="M35" s="46">
        <f t="shared" si="0"/>
        <v>1</v>
      </c>
    </row>
    <row r="36" spans="1:13" x14ac:dyDescent="0.25">
      <c r="A36">
        <v>35</v>
      </c>
      <c r="B36">
        <v>72</v>
      </c>
      <c r="C36">
        <v>25.59</v>
      </c>
      <c r="D36">
        <v>82</v>
      </c>
      <c r="E36">
        <v>2.82</v>
      </c>
      <c r="F36">
        <v>0.57039200000000001</v>
      </c>
      <c r="G36">
        <v>24.96</v>
      </c>
      <c r="H36">
        <v>33.75</v>
      </c>
      <c r="I36">
        <v>3.27</v>
      </c>
      <c r="J36">
        <v>392.46</v>
      </c>
      <c r="K36">
        <v>1</v>
      </c>
      <c r="L36" s="45">
        <v>1</v>
      </c>
      <c r="M36" s="46">
        <f t="shared" si="0"/>
        <v>1</v>
      </c>
    </row>
  </sheetData>
  <conditionalFormatting sqref="P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workbookViewId="0">
      <selection activeCell="D14" sqref="D14"/>
    </sheetView>
  </sheetViews>
  <sheetFormatPr defaultRowHeight="15" x14ac:dyDescent="0.25"/>
  <sheetData>
    <row r="4" spans="2:8" ht="18" x14ac:dyDescent="0.25">
      <c r="B4" s="1" t="s">
        <v>12</v>
      </c>
    </row>
    <row r="5" spans="2:8" x14ac:dyDescent="0.25">
      <c r="B5" s="2"/>
    </row>
    <row r="6" spans="2:8" x14ac:dyDescent="0.25">
      <c r="B6" s="3" t="s">
        <v>13</v>
      </c>
      <c r="H6" t="s">
        <v>25</v>
      </c>
    </row>
    <row r="7" spans="2:8" x14ac:dyDescent="0.25">
      <c r="B7" s="3" t="s">
        <v>14</v>
      </c>
    </row>
    <row r="8" spans="2:8" x14ac:dyDescent="0.25">
      <c r="B8" s="3" t="s">
        <v>15</v>
      </c>
    </row>
    <row r="9" spans="2:8" x14ac:dyDescent="0.25">
      <c r="B9" s="3" t="s">
        <v>16</v>
      </c>
    </row>
    <row r="10" spans="2:8" x14ac:dyDescent="0.25">
      <c r="B10" s="3" t="s">
        <v>17</v>
      </c>
    </row>
    <row r="11" spans="2:8" x14ac:dyDescent="0.25">
      <c r="B11" s="3" t="s">
        <v>18</v>
      </c>
    </row>
    <row r="12" spans="2:8" x14ac:dyDescent="0.25">
      <c r="B12" s="3" t="s">
        <v>19</v>
      </c>
    </row>
    <row r="13" spans="2:8" x14ac:dyDescent="0.25">
      <c r="B13" s="3" t="s">
        <v>20</v>
      </c>
    </row>
    <row r="14" spans="2:8" x14ac:dyDescent="0.25">
      <c r="B14" s="3" t="s">
        <v>21</v>
      </c>
    </row>
    <row r="15" spans="2:8" x14ac:dyDescent="0.25">
      <c r="B15" s="3" t="s">
        <v>22</v>
      </c>
    </row>
    <row r="16" spans="2:8" x14ac:dyDescent="0.25">
      <c r="B16" s="4"/>
    </row>
    <row r="17" spans="2:2" x14ac:dyDescent="0.25">
      <c r="B17" s="3" t="s">
        <v>23</v>
      </c>
    </row>
    <row r="18" spans="2:2" x14ac:dyDescent="0.25">
      <c r="B18" s="3" t="s">
        <v>26</v>
      </c>
    </row>
    <row r="19" spans="2:2" x14ac:dyDescent="0.25">
      <c r="B19" s="3" t="s">
        <v>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14" sqref="B14"/>
    </sheetView>
  </sheetViews>
  <sheetFormatPr defaultRowHeight="15" x14ac:dyDescent="0.25"/>
  <sheetData>
    <row r="1" spans="1:10" x14ac:dyDescent="0.25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0" x14ac:dyDescent="0.25">
      <c r="A2" s="5" t="s">
        <v>0</v>
      </c>
      <c r="B2" s="5">
        <v>1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5" t="s">
        <v>1</v>
      </c>
      <c r="B3" s="5">
        <v>-6.3068044518410027E-2</v>
      </c>
      <c r="C3" s="5">
        <v>1</v>
      </c>
      <c r="D3" s="5"/>
      <c r="E3" s="5"/>
      <c r="F3" s="5"/>
      <c r="G3" s="5"/>
      <c r="H3" s="5"/>
      <c r="I3" s="5"/>
      <c r="J3" s="5"/>
    </row>
    <row r="4" spans="1:10" ht="15.75" thickBot="1" x14ac:dyDescent="0.3">
      <c r="A4" s="5" t="s">
        <v>2</v>
      </c>
      <c r="B4" s="5">
        <v>0.25619117099575744</v>
      </c>
      <c r="C4" s="5">
        <v>6.8367092151458725E-2</v>
      </c>
      <c r="D4" s="5">
        <v>1</v>
      </c>
      <c r="E4" s="5"/>
      <c r="F4" s="5"/>
      <c r="G4" s="5"/>
      <c r="H4" s="5"/>
      <c r="I4" s="5"/>
      <c r="J4" s="5"/>
    </row>
    <row r="5" spans="1:10" ht="15.75" thickBot="1" x14ac:dyDescent="0.3">
      <c r="A5" s="5" t="s">
        <v>3</v>
      </c>
      <c r="B5" s="5">
        <v>0.1222745947560127</v>
      </c>
      <c r="C5" s="5">
        <v>0.22902185032519967</v>
      </c>
      <c r="D5" s="9">
        <v>0.49404407221634189</v>
      </c>
      <c r="E5" s="5">
        <v>1</v>
      </c>
      <c r="F5" s="5"/>
      <c r="G5" s="5"/>
      <c r="H5" s="5"/>
      <c r="I5" s="5"/>
      <c r="J5" s="5"/>
    </row>
    <row r="6" spans="1:10" ht="15.75" thickBot="1" x14ac:dyDescent="0.3">
      <c r="A6" s="5" t="s">
        <v>4</v>
      </c>
      <c r="B6" s="5">
        <v>0.18374276392576158</v>
      </c>
      <c r="C6" s="5">
        <v>0.15801994166933356</v>
      </c>
      <c r="D6" s="9">
        <v>0.69446060013308419</v>
      </c>
      <c r="E6" s="8">
        <v>0.93133122270337909</v>
      </c>
      <c r="F6" s="5">
        <v>1</v>
      </c>
      <c r="G6" s="5"/>
      <c r="H6" s="5"/>
      <c r="I6" s="5"/>
      <c r="J6" s="5"/>
    </row>
    <row r="7" spans="1:10" ht="15.75" thickBot="1" x14ac:dyDescent="0.3">
      <c r="A7" s="5" t="s">
        <v>5</v>
      </c>
      <c r="B7" s="5">
        <v>0.13584137468079052</v>
      </c>
      <c r="C7" s="9">
        <v>0.52363294244802516</v>
      </c>
      <c r="D7" s="5">
        <v>0.20633890874909075</v>
      </c>
      <c r="E7" s="5">
        <v>0.30018405710841495</v>
      </c>
      <c r="F7" s="5">
        <v>0.27748426181665314</v>
      </c>
      <c r="G7" s="5">
        <v>1</v>
      </c>
      <c r="H7" s="5"/>
      <c r="I7" s="5"/>
      <c r="J7" s="5"/>
    </row>
    <row r="8" spans="1:10" x14ac:dyDescent="0.25">
      <c r="A8" s="5" t="s">
        <v>6</v>
      </c>
      <c r="B8" s="5">
        <v>-0.24521423394389785</v>
      </c>
      <c r="C8" s="5">
        <v>-0.26077956502100119</v>
      </c>
      <c r="D8" s="5">
        <v>-0.13747444239820858</v>
      </c>
      <c r="E8" s="5">
        <v>-0.14184974620466007</v>
      </c>
      <c r="F8" s="5">
        <v>-0.14449252123891138</v>
      </c>
      <c r="G8" s="5">
        <v>-5.1086925491846964E-2</v>
      </c>
      <c r="H8" s="5">
        <v>1</v>
      </c>
      <c r="I8" s="5"/>
      <c r="J8" s="5"/>
    </row>
    <row r="9" spans="1:10" x14ac:dyDescent="0.25">
      <c r="A9" s="5" t="s">
        <v>7</v>
      </c>
      <c r="B9" s="5">
        <v>-3.8053927114320756E-2</v>
      </c>
      <c r="C9" s="5">
        <v>0.19303843046411806</v>
      </c>
      <c r="D9" s="5">
        <v>0.21906463566603171</v>
      </c>
      <c r="E9" s="5">
        <v>9.1809906348546438E-2</v>
      </c>
      <c r="F9" s="5">
        <v>0.12045463327249693</v>
      </c>
      <c r="G9" s="5">
        <v>0.17573143737151567</v>
      </c>
      <c r="H9" s="5">
        <v>-0.26203932956152048</v>
      </c>
      <c r="I9" s="5">
        <v>1</v>
      </c>
      <c r="J9" s="5"/>
    </row>
    <row r="10" spans="1:10" ht="15.75" thickBot="1" x14ac:dyDescent="0.3">
      <c r="A10" s="6" t="s">
        <v>8</v>
      </c>
      <c r="B10" s="6">
        <v>-1.4527081467362743E-2</v>
      </c>
      <c r="C10" s="6">
        <v>0.20728204952701093</v>
      </c>
      <c r="D10" s="6">
        <v>0.2616637043614165</v>
      </c>
      <c r="E10" s="6">
        <v>0.22021015190072313</v>
      </c>
      <c r="F10" s="6">
        <v>0.29825370913766258</v>
      </c>
      <c r="G10" s="6">
        <v>-5.9913311748190645E-2</v>
      </c>
      <c r="H10" s="6">
        <v>-0.238676462853186</v>
      </c>
      <c r="I10" s="6">
        <v>0.35013599523493927</v>
      </c>
      <c r="J10" s="6">
        <v>1</v>
      </c>
    </row>
  </sheetData>
  <conditionalFormatting sqref="B2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F20" sqref="F20"/>
    </sheetView>
  </sheetViews>
  <sheetFormatPr defaultRowHeight="15" x14ac:dyDescent="0.25"/>
  <cols>
    <col min="1" max="1" width="18.85546875" customWidth="1"/>
  </cols>
  <sheetData>
    <row r="1" spans="1:9" x14ac:dyDescent="0.25">
      <c r="A1" t="s">
        <v>28</v>
      </c>
    </row>
    <row r="2" spans="1:9" ht="15.75" thickBot="1" x14ac:dyDescent="0.3"/>
    <row r="3" spans="1:9" x14ac:dyDescent="0.25">
      <c r="A3" s="13" t="s">
        <v>29</v>
      </c>
      <c r="B3" s="13"/>
    </row>
    <row r="4" spans="1:9" x14ac:dyDescent="0.25">
      <c r="A4" s="5" t="s">
        <v>30</v>
      </c>
      <c r="B4" s="5">
        <v>0.57113369273910231</v>
      </c>
    </row>
    <row r="5" spans="1:9" x14ac:dyDescent="0.25">
      <c r="A5" s="5" t="s">
        <v>31</v>
      </c>
      <c r="B5" s="5">
        <v>0.32619369498180328</v>
      </c>
    </row>
    <row r="6" spans="1:9" x14ac:dyDescent="0.25">
      <c r="A6" s="5" t="s">
        <v>32</v>
      </c>
      <c r="B6" s="5">
        <v>0.24078162814851073</v>
      </c>
    </row>
    <row r="7" spans="1:9" x14ac:dyDescent="0.25">
      <c r="A7" s="5" t="s">
        <v>33</v>
      </c>
      <c r="B7" s="5">
        <v>0.43754414585127793</v>
      </c>
    </row>
    <row r="8" spans="1:9" ht="15.75" thickBot="1" x14ac:dyDescent="0.3">
      <c r="A8" s="6" t="s">
        <v>34</v>
      </c>
      <c r="B8" s="6">
        <v>81</v>
      </c>
    </row>
    <row r="10" spans="1:9" ht="15.75" thickBot="1" x14ac:dyDescent="0.3">
      <c r="A10" t="s">
        <v>35</v>
      </c>
    </row>
    <row r="11" spans="1:9" x14ac:dyDescent="0.25">
      <c r="A11" s="7"/>
      <c r="B11" s="7" t="s">
        <v>40</v>
      </c>
      <c r="C11" s="7" t="s">
        <v>41</v>
      </c>
      <c r="D11" s="7" t="s">
        <v>42</v>
      </c>
      <c r="E11" s="7" t="s">
        <v>43</v>
      </c>
      <c r="F11" s="7" t="s">
        <v>44</v>
      </c>
    </row>
    <row r="12" spans="1:9" x14ac:dyDescent="0.25">
      <c r="A12" s="5" t="s">
        <v>36</v>
      </c>
      <c r="B12" s="5">
        <v>9</v>
      </c>
      <c r="C12" s="5">
        <v>6.580253056793417</v>
      </c>
      <c r="D12" s="5">
        <v>0.73113922853260194</v>
      </c>
      <c r="E12" s="5">
        <v>3.8190586772530497</v>
      </c>
      <c r="F12" s="5">
        <v>5.6530564715832627E-4</v>
      </c>
    </row>
    <row r="13" spans="1:9" x14ac:dyDescent="0.25">
      <c r="A13" s="5" t="s">
        <v>37</v>
      </c>
      <c r="B13" s="5">
        <v>71</v>
      </c>
      <c r="C13" s="5">
        <v>13.592586449379432</v>
      </c>
      <c r="D13" s="5">
        <v>0.19144487956872439</v>
      </c>
      <c r="E13" s="5"/>
      <c r="F13" s="5"/>
    </row>
    <row r="14" spans="1:9" ht="15.75" thickBot="1" x14ac:dyDescent="0.3">
      <c r="A14" s="6" t="s">
        <v>38</v>
      </c>
      <c r="B14" s="6">
        <v>80</v>
      </c>
      <c r="C14" s="6">
        <v>20.172839506172849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45</v>
      </c>
      <c r="C16" s="7" t="s">
        <v>33</v>
      </c>
      <c r="D16" s="7" t="s">
        <v>46</v>
      </c>
      <c r="E16" s="7" t="s">
        <v>47</v>
      </c>
      <c r="F16" s="7" t="s">
        <v>48</v>
      </c>
      <c r="G16" s="7" t="s">
        <v>49</v>
      </c>
      <c r="H16" s="7" t="s">
        <v>50</v>
      </c>
      <c r="I16" s="7" t="s">
        <v>51</v>
      </c>
    </row>
    <row r="17" spans="1:10" x14ac:dyDescent="0.25">
      <c r="A17" s="5" t="s">
        <v>39</v>
      </c>
      <c r="B17" s="5">
        <v>0.51042625345759141</v>
      </c>
      <c r="C17" s="5">
        <v>0.54213749129363487</v>
      </c>
      <c r="D17" s="5">
        <v>0.94150701926115665</v>
      </c>
      <c r="E17" s="5">
        <v>0.34963757485401903</v>
      </c>
      <c r="F17" s="5">
        <v>-0.570565201767818</v>
      </c>
      <c r="G17" s="5">
        <v>1.5914177086830008</v>
      </c>
      <c r="H17" s="5">
        <v>-0.570565201767818</v>
      </c>
      <c r="I17" s="5">
        <v>1.5914177086830008</v>
      </c>
    </row>
    <row r="18" spans="1:10" x14ac:dyDescent="0.25">
      <c r="A18" s="5" t="s">
        <v>0</v>
      </c>
      <c r="B18" s="5">
        <v>-3.9981348860758121E-3</v>
      </c>
      <c r="C18" s="5">
        <v>3.369818298705213E-3</v>
      </c>
      <c r="D18" s="5">
        <v>-1.1864541443115841</v>
      </c>
      <c r="E18" s="5">
        <v>0.23939800851836462</v>
      </c>
      <c r="F18" s="5">
        <v>-1.0717361733623905E-2</v>
      </c>
      <c r="G18" s="5">
        <v>2.7210919614722804E-3</v>
      </c>
      <c r="H18" s="5">
        <v>-1.0717361733623905E-2</v>
      </c>
      <c r="I18" s="5">
        <v>2.7210919614722804E-3</v>
      </c>
    </row>
    <row r="19" spans="1:10" x14ac:dyDescent="0.25">
      <c r="A19" s="5" t="s">
        <v>1</v>
      </c>
      <c r="B19" s="5">
        <v>-3.8440563866665674E-2</v>
      </c>
      <c r="C19" s="5">
        <v>1.3335592985202699E-2</v>
      </c>
      <c r="D19" s="5">
        <v>-2.8825537723983996</v>
      </c>
      <c r="E19" s="5">
        <v>5.2154735473379493E-3</v>
      </c>
      <c r="F19" s="5">
        <v>-6.5030981055799256E-2</v>
      </c>
      <c r="G19" s="5">
        <v>-1.1850146677532088E-2</v>
      </c>
      <c r="H19" s="5">
        <v>-6.5030981055799256E-2</v>
      </c>
      <c r="I19" s="5">
        <v>-1.1850146677532088E-2</v>
      </c>
    </row>
    <row r="20" spans="1:10" x14ac:dyDescent="0.25">
      <c r="A20" s="5" t="s">
        <v>2</v>
      </c>
      <c r="B20" s="5">
        <v>1.0633032256301404E-2</v>
      </c>
      <c r="C20" s="5">
        <v>3.8776759018935339E-3</v>
      </c>
      <c r="D20" s="5">
        <v>2.7421147422633019</v>
      </c>
      <c r="E20" s="5">
        <v>7.7197685480655245E-3</v>
      </c>
      <c r="F20" s="5">
        <v>2.9011661090659838E-3</v>
      </c>
      <c r="G20" s="5">
        <v>1.8364898403536827E-2</v>
      </c>
      <c r="H20" s="5">
        <v>2.9011661090659838E-3</v>
      </c>
      <c r="I20" s="5">
        <v>1.8364898403536827E-2</v>
      </c>
    </row>
    <row r="21" spans="1:10" x14ac:dyDescent="0.25">
      <c r="A21" s="5" t="s">
        <v>3</v>
      </c>
      <c r="B21" s="5">
        <v>4.3474376266929397E-2</v>
      </c>
      <c r="C21" s="5">
        <v>2.1124773107047239E-2</v>
      </c>
      <c r="D21" s="5">
        <v>2.0579807435861319</v>
      </c>
      <c r="E21" s="5">
        <v>4.3264306579217073E-2</v>
      </c>
      <c r="F21" s="5">
        <v>1.3527750328889074E-3</v>
      </c>
      <c r="G21" s="5">
        <v>8.5595977500969894E-2</v>
      </c>
      <c r="H21" s="5">
        <v>1.3527750328889074E-3</v>
      </c>
      <c r="I21" s="5">
        <v>8.5595977500969894E-2</v>
      </c>
    </row>
    <row r="22" spans="1:10" x14ac:dyDescent="0.25">
      <c r="A22" s="5" t="s">
        <v>4</v>
      </c>
      <c r="B22" s="5">
        <v>-0.11396682538389286</v>
      </c>
      <c r="C22" s="5">
        <v>7.0529212193151711E-2</v>
      </c>
      <c r="D22" s="5">
        <v>-1.6158811624293015</v>
      </c>
      <c r="E22" s="5">
        <v>0.11055525326789907</v>
      </c>
      <c r="F22" s="5">
        <v>-0.25459808027580461</v>
      </c>
      <c r="G22" s="5">
        <v>2.6664429508018894E-2</v>
      </c>
      <c r="H22" s="5">
        <v>-0.25459808027580461</v>
      </c>
      <c r="I22" s="5">
        <v>2.6664429508018894E-2</v>
      </c>
      <c r="J22" s="14" t="s">
        <v>52</v>
      </c>
    </row>
    <row r="23" spans="1:10" x14ac:dyDescent="0.25">
      <c r="A23" s="5" t="s">
        <v>5</v>
      </c>
      <c r="B23" s="5">
        <v>-1.7181736946135981E-3</v>
      </c>
      <c r="C23" s="5">
        <v>3.4259299467661077E-3</v>
      </c>
      <c r="D23" s="5">
        <v>-0.50152038170992408</v>
      </c>
      <c r="E23" s="5">
        <v>0.61755651013513346</v>
      </c>
      <c r="F23" s="5">
        <v>-8.5492839906715998E-3</v>
      </c>
      <c r="G23" s="5">
        <v>5.1129366014444032E-3</v>
      </c>
      <c r="H23" s="5">
        <v>-8.5492839906715998E-3</v>
      </c>
      <c r="I23" s="5">
        <v>5.1129366014444032E-3</v>
      </c>
      <c r="J23" s="14" t="s">
        <v>52</v>
      </c>
    </row>
    <row r="24" spans="1:10" x14ac:dyDescent="0.25">
      <c r="A24" s="5" t="s">
        <v>6</v>
      </c>
      <c r="B24" s="5">
        <v>2.2223712732055579E-3</v>
      </c>
      <c r="C24" s="5">
        <v>8.8306448726531688E-3</v>
      </c>
      <c r="D24" s="5">
        <v>0.25166579624188262</v>
      </c>
      <c r="E24" s="5">
        <v>0.80202641977785527</v>
      </c>
      <c r="F24" s="5">
        <v>-1.5385434504421215E-2</v>
      </c>
      <c r="G24" s="5">
        <v>1.9830177050832329E-2</v>
      </c>
      <c r="H24" s="5">
        <v>-1.5385434504421215E-2</v>
      </c>
      <c r="I24" s="5">
        <v>1.9830177050832329E-2</v>
      </c>
      <c r="J24" s="14" t="s">
        <v>52</v>
      </c>
    </row>
    <row r="25" spans="1:10" x14ac:dyDescent="0.25">
      <c r="A25" s="5" t="s">
        <v>7</v>
      </c>
      <c r="B25" s="5">
        <v>9.1606138298812156E-3</v>
      </c>
      <c r="C25" s="5">
        <v>4.2920136650400767E-3</v>
      </c>
      <c r="D25" s="5">
        <v>2.134339390505104</v>
      </c>
      <c r="E25" s="5">
        <v>3.6269068974108663E-2</v>
      </c>
      <c r="F25" s="5">
        <v>6.0258164777175424E-4</v>
      </c>
      <c r="G25" s="5">
        <v>1.7718646011990677E-2</v>
      </c>
      <c r="H25" s="5">
        <v>6.0258164777175424E-4</v>
      </c>
      <c r="I25" s="5">
        <v>1.7718646011990677E-2</v>
      </c>
    </row>
    <row r="26" spans="1:10" ht="15.75" thickBot="1" x14ac:dyDescent="0.3">
      <c r="A26" s="6" t="s">
        <v>8</v>
      </c>
      <c r="B26" s="6">
        <v>4.469596158495968E-5</v>
      </c>
      <c r="C26" s="6">
        <v>1.5908432059786584E-4</v>
      </c>
      <c r="D26" s="6">
        <v>0.28095767965683027</v>
      </c>
      <c r="E26" s="6">
        <v>0.779559992308822</v>
      </c>
      <c r="F26" s="6">
        <v>-2.7250916439938233E-4</v>
      </c>
      <c r="G26" s="6">
        <v>3.6190108756930172E-4</v>
      </c>
      <c r="H26" s="6">
        <v>-2.7250916439938233E-4</v>
      </c>
      <c r="I26" s="6">
        <v>3.6190108756930172E-4</v>
      </c>
      <c r="J26" s="14" t="s">
        <v>52</v>
      </c>
    </row>
  </sheetData>
  <conditionalFormatting sqref="E17:E26">
    <cfRule type="cellIs" dxfId="1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25" sqref="F25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28</v>
      </c>
    </row>
    <row r="2" spans="1:9" ht="15.75" thickBot="1" x14ac:dyDescent="0.3"/>
    <row r="3" spans="1:9" x14ac:dyDescent="0.25">
      <c r="A3" s="13" t="s">
        <v>29</v>
      </c>
      <c r="B3" s="13"/>
    </row>
    <row r="4" spans="1:9" x14ac:dyDescent="0.25">
      <c r="A4" s="5" t="s">
        <v>30</v>
      </c>
      <c r="B4" s="5">
        <v>0.5453433821787903</v>
      </c>
    </row>
    <row r="5" spans="1:9" x14ac:dyDescent="0.25">
      <c r="A5" s="5" t="s">
        <v>31</v>
      </c>
      <c r="B5" s="5">
        <v>0.29739940448620217</v>
      </c>
    </row>
    <row r="6" spans="1:9" x14ac:dyDescent="0.25">
      <c r="A6" s="5" t="s">
        <v>32</v>
      </c>
      <c r="B6" s="5">
        <v>0.25055936478528235</v>
      </c>
    </row>
    <row r="7" spans="1:9" x14ac:dyDescent="0.25">
      <c r="A7" s="5" t="s">
        <v>33</v>
      </c>
      <c r="B7" s="5">
        <v>0.43471751824591121</v>
      </c>
    </row>
    <row r="8" spans="1:9" ht="15.75" thickBot="1" x14ac:dyDescent="0.3">
      <c r="A8" s="6" t="s">
        <v>34</v>
      </c>
      <c r="B8" s="6">
        <v>81</v>
      </c>
    </row>
    <row r="10" spans="1:9" ht="15.75" thickBot="1" x14ac:dyDescent="0.3">
      <c r="A10" t="s">
        <v>35</v>
      </c>
    </row>
    <row r="11" spans="1:9" x14ac:dyDescent="0.25">
      <c r="A11" s="7"/>
      <c r="B11" s="7" t="s">
        <v>40</v>
      </c>
      <c r="C11" s="7" t="s">
        <v>41</v>
      </c>
      <c r="D11" s="7" t="s">
        <v>42</v>
      </c>
      <c r="E11" s="7" t="s">
        <v>43</v>
      </c>
      <c r="F11" s="7" t="s">
        <v>44</v>
      </c>
    </row>
    <row r="12" spans="1:9" x14ac:dyDescent="0.25">
      <c r="A12" s="5" t="s">
        <v>36</v>
      </c>
      <c r="B12" s="5">
        <v>5</v>
      </c>
      <c r="C12" s="5">
        <v>5.9993904559315379</v>
      </c>
      <c r="D12" s="5">
        <v>1.1998780911863076</v>
      </c>
      <c r="E12" s="5">
        <v>6.3492560293530618</v>
      </c>
      <c r="F12" s="5">
        <v>5.7495312738098938E-5</v>
      </c>
    </row>
    <row r="13" spans="1:9" x14ac:dyDescent="0.25">
      <c r="A13" s="5" t="s">
        <v>37</v>
      </c>
      <c r="B13" s="5">
        <v>75</v>
      </c>
      <c r="C13" s="5">
        <v>14.173449050241311</v>
      </c>
      <c r="D13" s="5">
        <v>0.18897932066988415</v>
      </c>
      <c r="E13" s="5"/>
      <c r="F13" s="5"/>
    </row>
    <row r="14" spans="1:9" ht="15.75" thickBot="1" x14ac:dyDescent="0.3">
      <c r="A14" s="6" t="s">
        <v>38</v>
      </c>
      <c r="B14" s="6">
        <v>80</v>
      </c>
      <c r="C14" s="6">
        <v>20.172839506172849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45</v>
      </c>
      <c r="C16" s="7" t="s">
        <v>33</v>
      </c>
      <c r="D16" s="7" t="s">
        <v>46</v>
      </c>
      <c r="E16" s="7" t="s">
        <v>47</v>
      </c>
      <c r="F16" s="7" t="s">
        <v>48</v>
      </c>
      <c r="G16" s="7" t="s">
        <v>49</v>
      </c>
      <c r="H16" s="7" t="s">
        <v>50</v>
      </c>
      <c r="I16" s="7" t="s">
        <v>51</v>
      </c>
    </row>
    <row r="17" spans="1:9" x14ac:dyDescent="0.25">
      <c r="A17" s="5" t="s">
        <v>39</v>
      </c>
      <c r="B17" s="5">
        <v>1.0418441334829216</v>
      </c>
      <c r="C17" s="5">
        <v>0.39000314965502325</v>
      </c>
      <c r="D17" s="5">
        <v>2.6713736399423529</v>
      </c>
      <c r="E17" s="5">
        <v>9.2604726118747666E-3</v>
      </c>
      <c r="F17" s="5">
        <v>0.26491801898749157</v>
      </c>
      <c r="G17" s="5">
        <v>1.8187702479783516</v>
      </c>
      <c r="H17" s="5">
        <v>0.26491801898749157</v>
      </c>
      <c r="I17" s="5">
        <v>1.8187702479783516</v>
      </c>
    </row>
    <row r="18" spans="1:9" x14ac:dyDescent="0.25">
      <c r="A18" s="5" t="s">
        <v>0</v>
      </c>
      <c r="B18" s="5">
        <v>-4.6654512453730129E-3</v>
      </c>
      <c r="C18" s="5">
        <v>3.1445593038007605E-3</v>
      </c>
      <c r="D18" s="5">
        <v>-1.4836582155515348</v>
      </c>
      <c r="E18" s="5">
        <v>0.14209009177880283</v>
      </c>
      <c r="F18" s="5">
        <v>-1.0929734607862293E-2</v>
      </c>
      <c r="G18" s="5">
        <v>1.5988321171162678E-3</v>
      </c>
      <c r="H18" s="5">
        <v>-1.0929734607862293E-2</v>
      </c>
      <c r="I18" s="5">
        <v>1.5988321171162678E-3</v>
      </c>
    </row>
    <row r="19" spans="1:9" x14ac:dyDescent="0.25">
      <c r="A19" s="5" t="s">
        <v>1</v>
      </c>
      <c r="B19" s="5">
        <v>-3.9011352091720665E-2</v>
      </c>
      <c r="C19" s="5">
        <v>1.0481890046797405E-2</v>
      </c>
      <c r="D19" s="5">
        <v>-3.7217860440770449</v>
      </c>
      <c r="E19" s="5">
        <v>3.8005703788574629E-4</v>
      </c>
      <c r="F19" s="5">
        <v>-5.9892347831960423E-2</v>
      </c>
      <c r="G19" s="5">
        <v>-1.8130356351480907E-2</v>
      </c>
      <c r="H19" s="5">
        <v>-5.9892347831960423E-2</v>
      </c>
      <c r="I19" s="5">
        <v>-1.8130356351480907E-2</v>
      </c>
    </row>
    <row r="20" spans="1:9" x14ac:dyDescent="0.25">
      <c r="A20" s="5" t="s">
        <v>2</v>
      </c>
      <c r="B20" s="5">
        <v>5.9719346111408037E-3</v>
      </c>
      <c r="C20" s="5">
        <v>2.6360852891010329E-3</v>
      </c>
      <c r="D20" s="5">
        <v>2.2654557634504209</v>
      </c>
      <c r="E20" s="5">
        <v>2.6371317259806057E-2</v>
      </c>
      <c r="F20" s="5">
        <v>7.2058342858901704E-4</v>
      </c>
      <c r="G20" s="5">
        <v>1.122328579369259E-2</v>
      </c>
      <c r="H20" s="5">
        <v>7.2058342858901704E-4</v>
      </c>
      <c r="I20" s="5">
        <v>1.122328579369259E-2</v>
      </c>
    </row>
    <row r="21" spans="1:9" x14ac:dyDescent="0.25">
      <c r="A21" s="5" t="s">
        <v>3</v>
      </c>
      <c r="B21" s="5">
        <v>1.0486089368607102E-2</v>
      </c>
      <c r="C21" s="5">
        <v>6.9582973115012671E-3</v>
      </c>
      <c r="D21" s="5">
        <v>1.5069907046476441</v>
      </c>
      <c r="E21" s="5">
        <v>0.13601373394365107</v>
      </c>
      <c r="F21" s="5">
        <v>-3.3755496938225708E-3</v>
      </c>
      <c r="G21" s="5">
        <v>2.4347728431036775E-2</v>
      </c>
      <c r="H21" s="5">
        <v>-3.3755496938225708E-3</v>
      </c>
      <c r="I21" s="5">
        <v>2.4347728431036775E-2</v>
      </c>
    </row>
    <row r="22" spans="1:9" ht="15.75" thickBot="1" x14ac:dyDescent="0.3">
      <c r="A22" s="6" t="s">
        <v>7</v>
      </c>
      <c r="B22" s="6">
        <v>9.4210382549998126E-3</v>
      </c>
      <c r="C22" s="6">
        <v>3.9000244807896852E-3</v>
      </c>
      <c r="D22" s="6">
        <v>2.4156356713669194</v>
      </c>
      <c r="E22" s="5">
        <v>1.8142718772784613E-2</v>
      </c>
      <c r="F22" s="6">
        <v>1.6517910861572112E-3</v>
      </c>
      <c r="G22" s="6">
        <v>1.7190285423842412E-2</v>
      </c>
      <c r="H22" s="6">
        <v>1.6517910861572112E-3</v>
      </c>
      <c r="I22" s="6">
        <v>1.7190285423842412E-2</v>
      </c>
    </row>
  </sheetData>
  <conditionalFormatting sqref="E17:E22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82"/>
  <sheetViews>
    <sheetView topLeftCell="A17" workbookViewId="0">
      <selection activeCell="N17" sqref="N17"/>
    </sheetView>
  </sheetViews>
  <sheetFormatPr defaultRowHeight="15" x14ac:dyDescent="0.25"/>
  <cols>
    <col min="6" max="9" width="9.140625" style="29"/>
    <col min="10" max="10" width="12.5703125" style="18" customWidth="1"/>
    <col min="11" max="20" width="9.140625" style="29"/>
    <col min="22" max="22" width="12" customWidth="1"/>
    <col min="27" max="27" width="15.5703125" customWidth="1"/>
  </cols>
  <sheetData>
    <row r="1" spans="1:37" ht="15.75" thickBot="1" x14ac:dyDescent="0.3">
      <c r="A1" s="20" t="s">
        <v>0</v>
      </c>
      <c r="B1" s="21" t="s">
        <v>1</v>
      </c>
      <c r="C1" s="21" t="s">
        <v>2</v>
      </c>
      <c r="D1" s="21" t="s">
        <v>3</v>
      </c>
      <c r="E1" s="21" t="s">
        <v>7</v>
      </c>
      <c r="F1" s="39" t="s">
        <v>4</v>
      </c>
      <c r="G1" s="39" t="s">
        <v>5</v>
      </c>
      <c r="H1" s="39" t="s">
        <v>6</v>
      </c>
      <c r="I1" s="40" t="s">
        <v>8</v>
      </c>
      <c r="J1" s="22" t="s">
        <v>9</v>
      </c>
      <c r="K1" s="20" t="s">
        <v>59</v>
      </c>
      <c r="L1" s="21" t="s">
        <v>60</v>
      </c>
      <c r="M1" s="21" t="s">
        <v>61</v>
      </c>
      <c r="N1" s="21" t="s">
        <v>62</v>
      </c>
      <c r="O1" s="21" t="s">
        <v>63</v>
      </c>
      <c r="P1" s="38" t="s">
        <v>4</v>
      </c>
      <c r="Q1" s="38" t="s">
        <v>76</v>
      </c>
      <c r="R1" s="38" t="s">
        <v>77</v>
      </c>
      <c r="S1" s="38" t="s">
        <v>78</v>
      </c>
      <c r="T1" s="27" t="s">
        <v>54</v>
      </c>
      <c r="U1" s="27" t="s">
        <v>55</v>
      </c>
      <c r="V1" s="27" t="s">
        <v>56</v>
      </c>
      <c r="W1" s="27" t="s">
        <v>57</v>
      </c>
      <c r="X1" s="27" t="s">
        <v>69</v>
      </c>
      <c r="Y1" s="27" t="s">
        <v>68</v>
      </c>
      <c r="AA1" t="s">
        <v>58</v>
      </c>
    </row>
    <row r="2" spans="1:37" x14ac:dyDescent="0.25">
      <c r="A2" s="12">
        <v>48</v>
      </c>
      <c r="B2" s="12">
        <v>23.5</v>
      </c>
      <c r="C2" s="12">
        <v>70</v>
      </c>
      <c r="D2" s="11">
        <v>2.7069999999999999</v>
      </c>
      <c r="E2" s="11">
        <v>7.9958500000000008</v>
      </c>
      <c r="F2" s="41">
        <v>0.46740866666666669</v>
      </c>
      <c r="G2" s="41">
        <v>8.8071000000000002</v>
      </c>
      <c r="H2" s="41">
        <v>9.7024000000000008</v>
      </c>
      <c r="I2" s="28">
        <v>417.11399999999998</v>
      </c>
      <c r="J2" s="19">
        <v>0</v>
      </c>
      <c r="K2" s="28">
        <f t="shared" ref="K2:K33" si="0">LN(A2)</f>
        <v>3.8712010109078911</v>
      </c>
      <c r="L2" s="28">
        <f t="shared" ref="L2:L33" si="1">LN(B2)</f>
        <v>3.1570004211501135</v>
      </c>
      <c r="M2" s="28">
        <f t="shared" ref="M2:M33" si="2">LN(C2)</f>
        <v>4.2484952420493594</v>
      </c>
      <c r="N2" s="28">
        <f t="shared" ref="N2:N33" si="3">LN(D2)</f>
        <v>0.99584101063216413</v>
      </c>
      <c r="O2" s="28">
        <f t="shared" ref="O2:O33" si="4">LN(E2)</f>
        <v>2.0789226570825043</v>
      </c>
      <c r="P2" s="28">
        <f>F2</f>
        <v>0.46740866666666669</v>
      </c>
      <c r="Q2" s="28">
        <f t="shared" ref="Q2:S2" si="5">LN(G2)</f>
        <v>2.1755582143631513</v>
      </c>
      <c r="R2" s="28">
        <f t="shared" si="5"/>
        <v>2.2723732775858063</v>
      </c>
      <c r="S2" s="28">
        <f t="shared" si="5"/>
        <v>6.0333595657319083</v>
      </c>
      <c r="T2" s="29">
        <f>SUMPRODUCT($AA$5:$AI$5,K2:S2)+$AJ$5</f>
        <v>-2.4742599362822464</v>
      </c>
      <c r="U2">
        <f>EXP(T2)</f>
        <v>8.4225299286259409E-2</v>
      </c>
      <c r="V2" s="30">
        <f>U2/(U2+1)</f>
        <v>7.7682470001119275E-2</v>
      </c>
      <c r="W2" s="11">
        <f t="shared" ref="W2:W33" si="6">J2*LN(V2)+LN(1-V2)*(1-J2)</f>
        <v>-8.0865722091555708E-2</v>
      </c>
      <c r="X2" s="12">
        <f>IF(V2&gt;$AA$7,1,0)</f>
        <v>0</v>
      </c>
      <c r="Y2" s="12">
        <f t="shared" ref="Y2:Y33" si="7">IF(AND(X2=1,J2=1),1,IF(AND(X2=1,J2=0),-1,IF(AND(X2=0,J2=0),2,IF(AND(X2=0,J2=1),-2,"Error"))))</f>
        <v>2</v>
      </c>
      <c r="AA2" s="11">
        <f>SUM(W2:W82)</f>
        <v>-35.472303196151472</v>
      </c>
    </row>
    <row r="3" spans="1:37" ht="15.75" thickBot="1" x14ac:dyDescent="0.3">
      <c r="A3" s="12">
        <v>68</v>
      </c>
      <c r="B3" s="12">
        <v>21.367521367521366</v>
      </c>
      <c r="C3" s="12">
        <v>77</v>
      </c>
      <c r="D3" s="11">
        <v>3.226</v>
      </c>
      <c r="E3" s="11">
        <v>12.766</v>
      </c>
      <c r="F3" s="41">
        <v>0.61272493333333344</v>
      </c>
      <c r="G3" s="41">
        <v>9.8827000000000016</v>
      </c>
      <c r="H3" s="41">
        <v>7.1695599999999997</v>
      </c>
      <c r="I3" s="28">
        <v>928.22</v>
      </c>
      <c r="J3" s="19">
        <v>0</v>
      </c>
      <c r="K3" s="28">
        <f t="shared" si="0"/>
        <v>4.219507705176107</v>
      </c>
      <c r="L3" s="28">
        <f t="shared" si="1"/>
        <v>3.0618720760585361</v>
      </c>
      <c r="M3" s="28">
        <f t="shared" si="2"/>
        <v>4.3438054218536841</v>
      </c>
      <c r="N3" s="28">
        <f t="shared" si="3"/>
        <v>1.1712429797030171</v>
      </c>
      <c r="O3" s="28">
        <f t="shared" si="4"/>
        <v>2.5467853868338657</v>
      </c>
      <c r="P3" s="28">
        <f t="shared" ref="P3:P66" si="8">F3</f>
        <v>0.61272493333333344</v>
      </c>
      <c r="Q3" s="28">
        <f t="shared" ref="Q3:Q66" si="9">LN(G3)</f>
        <v>2.2907857537780028</v>
      </c>
      <c r="R3" s="28">
        <f t="shared" ref="R3:R66" si="10">LN(H3)</f>
        <v>1.9698442859223728</v>
      </c>
      <c r="S3" s="28">
        <f t="shared" ref="S3:S66" si="11">LN(I3)</f>
        <v>6.8332687736553108</v>
      </c>
      <c r="T3" s="29">
        <f t="shared" ref="T3:T66" si="12">SUMPRODUCT($AA$5:$AI$5,K3:S3)+$AJ$5</f>
        <v>-0.34151989006063488</v>
      </c>
      <c r="U3">
        <f t="shared" ref="U3:U66" si="13">EXP(T3)</f>
        <v>0.71068933182537519</v>
      </c>
      <c r="V3" s="10">
        <f t="shared" ref="V3:V66" si="14">U3/(U3+1)</f>
        <v>0.4154403249051894</v>
      </c>
      <c r="W3" s="11">
        <f t="shared" si="6"/>
        <v>-0.53689640731086163</v>
      </c>
      <c r="X3" s="12">
        <f t="shared" ref="X3:X66" si="15">IF(V3&gt;$AA$7,1,0)</f>
        <v>1</v>
      </c>
      <c r="Y3" s="12">
        <f t="shared" si="7"/>
        <v>-1</v>
      </c>
      <c r="AA3" s="25" t="s">
        <v>53</v>
      </c>
    </row>
    <row r="4" spans="1:37" ht="15.75" thickBot="1" x14ac:dyDescent="0.3">
      <c r="A4" s="12">
        <v>86</v>
      </c>
      <c r="B4" s="12">
        <v>21.111111111111111</v>
      </c>
      <c r="C4" s="12">
        <v>92</v>
      </c>
      <c r="D4" s="11">
        <v>3.5489999999999999</v>
      </c>
      <c r="E4" s="11">
        <v>10.576349999999998</v>
      </c>
      <c r="F4" s="41">
        <v>0.80538639999999995</v>
      </c>
      <c r="G4" s="41">
        <v>6.6993999999999998</v>
      </c>
      <c r="H4" s="41">
        <v>4.8192399999999997</v>
      </c>
      <c r="I4" s="28">
        <v>773.92</v>
      </c>
      <c r="J4" s="19">
        <v>0</v>
      </c>
      <c r="K4" s="28">
        <f t="shared" si="0"/>
        <v>4.4543472962535073</v>
      </c>
      <c r="L4" s="28">
        <f t="shared" si="1"/>
        <v>3.0497994948242666</v>
      </c>
      <c r="M4" s="28">
        <f t="shared" si="2"/>
        <v>4.5217885770490405</v>
      </c>
      <c r="N4" s="28">
        <f t="shared" si="3"/>
        <v>1.2666658736643595</v>
      </c>
      <c r="O4" s="28">
        <f t="shared" si="4"/>
        <v>2.3586203763590197</v>
      </c>
      <c r="P4" s="28">
        <f t="shared" si="8"/>
        <v>0.80538639999999995</v>
      </c>
      <c r="Q4" s="28">
        <f t="shared" si="9"/>
        <v>1.9020179701480733</v>
      </c>
      <c r="R4" s="28">
        <f t="shared" si="10"/>
        <v>1.5726162392817389</v>
      </c>
      <c r="S4" s="28">
        <f t="shared" si="11"/>
        <v>6.6514685090746726</v>
      </c>
      <c r="T4" s="29">
        <f t="shared" si="12"/>
        <v>7.0049538151328861E-2</v>
      </c>
      <c r="U4">
        <f t="shared" si="13"/>
        <v>1.0725613126428055</v>
      </c>
      <c r="V4" s="10">
        <f t="shared" si="14"/>
        <v>0.51750522703482293</v>
      </c>
      <c r="W4" s="11">
        <f t="shared" si="6"/>
        <v>-0.72878519149456999</v>
      </c>
      <c r="X4" s="12">
        <f t="shared" si="15"/>
        <v>1</v>
      </c>
      <c r="Y4" s="12">
        <f t="shared" si="7"/>
        <v>-1</v>
      </c>
      <c r="AA4" s="20" t="s">
        <v>0</v>
      </c>
      <c r="AB4" s="21" t="s">
        <v>1</v>
      </c>
      <c r="AC4" s="21" t="s">
        <v>2</v>
      </c>
      <c r="AD4" s="21" t="s">
        <v>3</v>
      </c>
      <c r="AE4" s="26" t="s">
        <v>7</v>
      </c>
      <c r="AF4" s="23" t="s">
        <v>4</v>
      </c>
      <c r="AG4" s="23" t="s">
        <v>5</v>
      </c>
      <c r="AH4" s="23" t="s">
        <v>6</v>
      </c>
      <c r="AI4" s="24" t="s">
        <v>8</v>
      </c>
      <c r="AJ4" s="27" t="s">
        <v>39</v>
      </c>
    </row>
    <row r="5" spans="1:37" x14ac:dyDescent="0.25">
      <c r="A5" s="12">
        <v>49</v>
      </c>
      <c r="B5" s="12">
        <v>22.854457687214321</v>
      </c>
      <c r="C5" s="12">
        <v>92</v>
      </c>
      <c r="D5" s="11">
        <v>3.226</v>
      </c>
      <c r="E5" s="11">
        <v>10.317600000000001</v>
      </c>
      <c r="F5" s="41">
        <v>0.7320869333333333</v>
      </c>
      <c r="G5" s="41">
        <v>6.8316999999999988</v>
      </c>
      <c r="H5" s="41">
        <v>13.67975</v>
      </c>
      <c r="I5" s="28">
        <v>530.41</v>
      </c>
      <c r="J5" s="19">
        <v>0</v>
      </c>
      <c r="K5" s="28">
        <f t="shared" si="0"/>
        <v>3.8918202981106265</v>
      </c>
      <c r="L5" s="28">
        <f t="shared" si="1"/>
        <v>3.129146183093273</v>
      </c>
      <c r="M5" s="28">
        <f t="shared" si="2"/>
        <v>4.5217885770490405</v>
      </c>
      <c r="N5" s="28">
        <f t="shared" si="3"/>
        <v>1.1712429797030171</v>
      </c>
      <c r="O5" s="28">
        <f t="shared" si="4"/>
        <v>2.3338511748680446</v>
      </c>
      <c r="P5" s="28">
        <f t="shared" si="8"/>
        <v>0.7320869333333333</v>
      </c>
      <c r="Q5" s="28">
        <f t="shared" si="9"/>
        <v>1.9215735445151263</v>
      </c>
      <c r="R5" s="28">
        <f t="shared" si="10"/>
        <v>2.615916637173616</v>
      </c>
      <c r="S5" s="28">
        <f t="shared" si="11"/>
        <v>6.2736502923892479</v>
      </c>
      <c r="T5" s="29">
        <f t="shared" si="12"/>
        <v>0.80600733243242928</v>
      </c>
      <c r="U5">
        <f t="shared" si="13"/>
        <v>2.2389507309346914</v>
      </c>
      <c r="V5" s="10">
        <f t="shared" si="14"/>
        <v>0.69125803907754368</v>
      </c>
      <c r="W5" s="11">
        <f t="shared" si="6"/>
        <v>-1.1752494288770488</v>
      </c>
      <c r="X5" s="12">
        <f t="shared" si="15"/>
        <v>1</v>
      </c>
      <c r="Y5" s="12">
        <f t="shared" si="7"/>
        <v>-1</v>
      </c>
      <c r="AA5">
        <v>-0.86926958417051603</v>
      </c>
      <c r="AB5">
        <v>-7.6520154066077923</v>
      </c>
      <c r="AC5">
        <v>7.4595954377867271</v>
      </c>
      <c r="AD5">
        <v>0.79141730353387552</v>
      </c>
      <c r="AE5">
        <v>2.1235330950488609</v>
      </c>
      <c r="AF5">
        <v>6.7216533098269212E-3</v>
      </c>
      <c r="AG5">
        <v>0.11558009368356753</v>
      </c>
      <c r="AH5">
        <v>1.0102355559156342</v>
      </c>
      <c r="AI5">
        <v>0.19452975416044524</v>
      </c>
      <c r="AJ5">
        <v>-15.57046259443111</v>
      </c>
    </row>
    <row r="6" spans="1:37" x14ac:dyDescent="0.25">
      <c r="A6" s="12">
        <v>89</v>
      </c>
      <c r="B6" s="12">
        <v>22.7</v>
      </c>
      <c r="C6" s="12">
        <v>77</v>
      </c>
      <c r="D6" s="11">
        <v>4.6900000000000004</v>
      </c>
      <c r="E6" s="11">
        <v>12.9361</v>
      </c>
      <c r="F6" s="41">
        <v>0.8907873333333336</v>
      </c>
      <c r="G6" s="41">
        <v>6.9640000000000004</v>
      </c>
      <c r="H6" s="41">
        <v>5.5898649999999996</v>
      </c>
      <c r="I6" s="28">
        <v>1256.0830000000001</v>
      </c>
      <c r="J6" s="19">
        <v>0</v>
      </c>
      <c r="K6" s="28">
        <f t="shared" si="0"/>
        <v>4.4886363697321396</v>
      </c>
      <c r="L6" s="28">
        <f t="shared" si="1"/>
        <v>3.122364924487357</v>
      </c>
      <c r="M6" s="28">
        <f t="shared" si="2"/>
        <v>4.3438054218536841</v>
      </c>
      <c r="N6" s="28">
        <f t="shared" si="3"/>
        <v>1.545432582458188</v>
      </c>
      <c r="O6" s="28">
        <f t="shared" si="4"/>
        <v>2.5600218526098</v>
      </c>
      <c r="P6" s="28">
        <f t="shared" si="8"/>
        <v>0.8907873333333336</v>
      </c>
      <c r="Q6" s="28">
        <f t="shared" si="9"/>
        <v>1.9407540219059427</v>
      </c>
      <c r="R6" s="28">
        <f t="shared" si="10"/>
        <v>1.720955136607049</v>
      </c>
      <c r="S6" s="28">
        <f t="shared" si="11"/>
        <v>7.1357534276473196</v>
      </c>
      <c r="T6" s="29">
        <f t="shared" si="12"/>
        <v>-0.94529132504722213</v>
      </c>
      <c r="U6">
        <f t="shared" si="13"/>
        <v>0.38856635529947686</v>
      </c>
      <c r="V6" s="10">
        <f t="shared" si="14"/>
        <v>0.27983275975001815</v>
      </c>
      <c r="W6" s="11">
        <f t="shared" si="6"/>
        <v>-0.3282718158194482</v>
      </c>
      <c r="X6" s="12">
        <f t="shared" si="15"/>
        <v>1</v>
      </c>
      <c r="Y6" s="12">
        <f t="shared" si="7"/>
        <v>-1</v>
      </c>
    </row>
    <row r="7" spans="1:37" x14ac:dyDescent="0.25">
      <c r="A7" s="12">
        <v>76</v>
      </c>
      <c r="B7" s="12">
        <v>23.8</v>
      </c>
      <c r="C7" s="12">
        <v>118</v>
      </c>
      <c r="D7" s="11">
        <v>6.47</v>
      </c>
      <c r="E7" s="11">
        <v>5.1042000000000005</v>
      </c>
      <c r="F7" s="41">
        <v>1.8832013333333335</v>
      </c>
      <c r="G7" s="41">
        <v>4.3109999999999999</v>
      </c>
      <c r="H7" s="41">
        <v>13.251320000000002</v>
      </c>
      <c r="I7" s="28">
        <v>280.69400000000002</v>
      </c>
      <c r="J7" s="19">
        <v>0</v>
      </c>
      <c r="K7" s="28">
        <f t="shared" si="0"/>
        <v>4.3307333402863311</v>
      </c>
      <c r="L7" s="28">
        <f t="shared" si="1"/>
        <v>3.1696855806774291</v>
      </c>
      <c r="M7" s="28">
        <f t="shared" si="2"/>
        <v>4.7706846244656651</v>
      </c>
      <c r="N7" s="28">
        <f t="shared" si="3"/>
        <v>1.8671761085128091</v>
      </c>
      <c r="O7" s="28">
        <f t="shared" si="4"/>
        <v>1.6300637302277567</v>
      </c>
      <c r="P7" s="28">
        <f t="shared" si="8"/>
        <v>1.8832013333333335</v>
      </c>
      <c r="Q7" s="28">
        <f t="shared" si="9"/>
        <v>1.4611698957649975</v>
      </c>
      <c r="R7" s="28">
        <f t="shared" si="10"/>
        <v>2.5840971701117348</v>
      </c>
      <c r="S7" s="28">
        <f t="shared" si="11"/>
        <v>5.6372651080057912</v>
      </c>
      <c r="T7" s="29">
        <f t="shared" si="12"/>
        <v>0.8257697739422909</v>
      </c>
      <c r="U7">
        <f t="shared" si="13"/>
        <v>2.2836379739217922</v>
      </c>
      <c r="V7" s="10">
        <f t="shared" si="14"/>
        <v>0.69545972852614557</v>
      </c>
      <c r="W7" s="11">
        <f t="shared" si="6"/>
        <v>-1.1889519461472959</v>
      </c>
      <c r="X7" s="12">
        <f t="shared" si="15"/>
        <v>1</v>
      </c>
      <c r="Y7" s="12">
        <f t="shared" si="7"/>
        <v>-1</v>
      </c>
      <c r="AA7">
        <v>0.1</v>
      </c>
    </row>
    <row r="8" spans="1:37" x14ac:dyDescent="0.25">
      <c r="A8" s="12">
        <v>75</v>
      </c>
      <c r="B8" s="12">
        <v>23</v>
      </c>
      <c r="C8" s="12">
        <v>83</v>
      </c>
      <c r="D8" s="11">
        <v>4.952</v>
      </c>
      <c r="E8" s="11">
        <v>7.0913000000000004</v>
      </c>
      <c r="F8" s="41">
        <v>1.0138394666666668</v>
      </c>
      <c r="G8" s="41">
        <v>17.126999999999999</v>
      </c>
      <c r="H8" s="41">
        <v>11.578989999999999</v>
      </c>
      <c r="I8" s="28">
        <v>318.30200000000002</v>
      </c>
      <c r="J8" s="19">
        <v>0</v>
      </c>
      <c r="K8" s="28">
        <f t="shared" si="0"/>
        <v>4.3174881135363101</v>
      </c>
      <c r="L8" s="28">
        <f t="shared" si="1"/>
        <v>3.1354942159291497</v>
      </c>
      <c r="M8" s="28">
        <f t="shared" si="2"/>
        <v>4.4188406077965983</v>
      </c>
      <c r="N8" s="28">
        <f t="shared" si="3"/>
        <v>1.5997915353822949</v>
      </c>
      <c r="O8" s="28">
        <f t="shared" si="4"/>
        <v>1.9588686805768458</v>
      </c>
      <c r="P8" s="28">
        <f t="shared" si="8"/>
        <v>1.0138394666666668</v>
      </c>
      <c r="Q8" s="28">
        <f t="shared" si="9"/>
        <v>2.8406561656502318</v>
      </c>
      <c r="R8" s="28">
        <f t="shared" si="10"/>
        <v>2.449192248997325</v>
      </c>
      <c r="S8" s="28">
        <f t="shared" si="11"/>
        <v>5.7630006176487658</v>
      </c>
      <c r="T8" s="29">
        <f t="shared" si="12"/>
        <v>-0.99731115598781095</v>
      </c>
      <c r="U8">
        <f t="shared" si="13"/>
        <v>0.36886994265927359</v>
      </c>
      <c r="V8" s="10">
        <f t="shared" si="14"/>
        <v>0.26947040852009507</v>
      </c>
      <c r="W8" s="11">
        <f t="shared" si="6"/>
        <v>-0.31398554008355611</v>
      </c>
      <c r="X8" s="12">
        <f t="shared" si="15"/>
        <v>1</v>
      </c>
      <c r="Y8" s="12">
        <f t="shared" si="7"/>
        <v>-1</v>
      </c>
      <c r="AA8">
        <v>1</v>
      </c>
      <c r="AB8" t="s">
        <v>64</v>
      </c>
      <c r="AC8">
        <f>COUNTIF($Y$2:$Y$82,AA8)</f>
        <v>42</v>
      </c>
      <c r="AD8" s="31">
        <f>AC8/$AC$12</f>
        <v>0.51851851851851849</v>
      </c>
    </row>
    <row r="9" spans="1:37" x14ac:dyDescent="0.25">
      <c r="A9" s="12">
        <v>29</v>
      </c>
      <c r="B9" s="12">
        <v>23.01</v>
      </c>
      <c r="C9" s="12">
        <v>82</v>
      </c>
      <c r="D9" s="11">
        <v>5.6630000000000003</v>
      </c>
      <c r="E9" s="11">
        <v>4.58</v>
      </c>
      <c r="F9" s="41">
        <v>1.1454361333333334</v>
      </c>
      <c r="G9" s="41">
        <v>35.590000000000003</v>
      </c>
      <c r="H9" s="41">
        <v>26.72</v>
      </c>
      <c r="I9" s="28">
        <v>174.8</v>
      </c>
      <c r="J9" s="19">
        <v>0</v>
      </c>
      <c r="K9" s="28">
        <f t="shared" si="0"/>
        <v>3.3672958299864741</v>
      </c>
      <c r="L9" s="28">
        <f t="shared" si="1"/>
        <v>3.1359289040472746</v>
      </c>
      <c r="M9" s="28">
        <f t="shared" si="2"/>
        <v>4.4067192472642533</v>
      </c>
      <c r="N9" s="28">
        <f t="shared" si="3"/>
        <v>1.7339537871316679</v>
      </c>
      <c r="O9" s="28">
        <f t="shared" si="4"/>
        <v>1.5216989981260935</v>
      </c>
      <c r="P9" s="28">
        <f t="shared" si="8"/>
        <v>1.1454361333333334</v>
      </c>
      <c r="Q9" s="28">
        <f t="shared" si="9"/>
        <v>3.5720646995221013</v>
      </c>
      <c r="R9" s="28">
        <f t="shared" si="10"/>
        <v>3.2854123486684448</v>
      </c>
      <c r="S9" s="28">
        <f t="shared" si="11"/>
        <v>5.1636424632214348</v>
      </c>
      <c r="T9" s="29">
        <f t="shared" si="12"/>
        <v>-0.27364345514866706</v>
      </c>
      <c r="U9">
        <f t="shared" si="13"/>
        <v>0.76060321608167902</v>
      </c>
      <c r="V9" s="10">
        <f t="shared" si="14"/>
        <v>0.43201285169434378</v>
      </c>
      <c r="W9" s="11">
        <f t="shared" si="6"/>
        <v>-0.56565648673939872</v>
      </c>
      <c r="X9" s="12">
        <f t="shared" si="15"/>
        <v>1</v>
      </c>
      <c r="Y9" s="12">
        <f t="shared" si="7"/>
        <v>-1</v>
      </c>
      <c r="AA9">
        <v>-1</v>
      </c>
      <c r="AB9" s="14" t="s">
        <v>65</v>
      </c>
      <c r="AC9" s="14">
        <f t="shared" ref="AC9:AC11" si="16">COUNTIF($Y$2:$Y$82,AA9)</f>
        <v>28</v>
      </c>
      <c r="AD9" s="32">
        <f t="shared" ref="AD9:AD11" si="17">AC9/$AC$12</f>
        <v>0.34567901234567899</v>
      </c>
      <c r="AE9" t="s">
        <v>71</v>
      </c>
    </row>
    <row r="10" spans="1:37" x14ac:dyDescent="0.25">
      <c r="A10" s="12">
        <v>25</v>
      </c>
      <c r="B10" s="12">
        <v>22.86</v>
      </c>
      <c r="C10" s="12">
        <v>82</v>
      </c>
      <c r="D10" s="11">
        <v>4.09</v>
      </c>
      <c r="E10" s="11">
        <v>5.14</v>
      </c>
      <c r="F10" s="41">
        <v>0.8272706666666666</v>
      </c>
      <c r="G10" s="41">
        <v>20.45</v>
      </c>
      <c r="H10" s="41">
        <v>23.67</v>
      </c>
      <c r="I10" s="28">
        <v>313.73</v>
      </c>
      <c r="J10" s="19">
        <v>0</v>
      </c>
      <c r="K10" s="28">
        <f t="shared" si="0"/>
        <v>3.2188758248682006</v>
      </c>
      <c r="L10" s="28">
        <f t="shared" si="1"/>
        <v>3.1293886583666644</v>
      </c>
      <c r="M10" s="28">
        <f t="shared" si="2"/>
        <v>4.4067192472642533</v>
      </c>
      <c r="N10" s="28">
        <f t="shared" si="3"/>
        <v>1.4085449700547104</v>
      </c>
      <c r="O10" s="28">
        <f t="shared" si="4"/>
        <v>1.6370530794670737</v>
      </c>
      <c r="P10" s="28">
        <f t="shared" si="8"/>
        <v>0.8272706666666666</v>
      </c>
      <c r="Q10" s="28">
        <f t="shared" si="9"/>
        <v>3.0179828824888109</v>
      </c>
      <c r="R10" s="28">
        <f t="shared" si="10"/>
        <v>3.1642084235258925</v>
      </c>
      <c r="S10" s="28">
        <f t="shared" si="11"/>
        <v>5.7485327433942732</v>
      </c>
      <c r="T10" s="29">
        <f t="shared" si="12"/>
        <v>-0.18200173605240444</v>
      </c>
      <c r="U10">
        <f t="shared" si="13"/>
        <v>0.83359989324138017</v>
      </c>
      <c r="V10" s="10">
        <f t="shared" si="14"/>
        <v>0.45462475009625386</v>
      </c>
      <c r="W10" s="11">
        <f t="shared" si="6"/>
        <v>-0.60628118931477626</v>
      </c>
      <c r="X10" s="12">
        <f t="shared" si="15"/>
        <v>1</v>
      </c>
      <c r="Y10" s="12">
        <f t="shared" si="7"/>
        <v>-1</v>
      </c>
      <c r="AA10">
        <v>2</v>
      </c>
      <c r="AB10" t="s">
        <v>66</v>
      </c>
      <c r="AC10">
        <f t="shared" si="16"/>
        <v>10</v>
      </c>
      <c r="AD10" s="31">
        <f t="shared" si="17"/>
        <v>0.12345679012345678</v>
      </c>
    </row>
    <row r="11" spans="1:37" x14ac:dyDescent="0.25">
      <c r="A11" s="12">
        <v>38</v>
      </c>
      <c r="B11" s="12">
        <v>23.34</v>
      </c>
      <c r="C11" s="12">
        <v>75</v>
      </c>
      <c r="D11" s="11">
        <v>5.782</v>
      </c>
      <c r="E11" s="11">
        <v>9.35</v>
      </c>
      <c r="F11" s="41">
        <v>1.0696699999999999</v>
      </c>
      <c r="G11" s="41">
        <v>15.26</v>
      </c>
      <c r="H11" s="41">
        <v>17.95</v>
      </c>
      <c r="I11" s="28">
        <v>165.02</v>
      </c>
      <c r="J11" s="19">
        <v>0</v>
      </c>
      <c r="K11" s="28">
        <f t="shared" si="0"/>
        <v>3.6375861597263857</v>
      </c>
      <c r="L11" s="28">
        <f t="shared" si="1"/>
        <v>3.1501686268584099</v>
      </c>
      <c r="M11" s="28">
        <f t="shared" si="2"/>
        <v>4.3174881135363101</v>
      </c>
      <c r="N11" s="28">
        <f t="shared" si="3"/>
        <v>1.7547496435941543</v>
      </c>
      <c r="O11" s="28">
        <f t="shared" si="4"/>
        <v>2.2353763433005955</v>
      </c>
      <c r="P11" s="28">
        <f t="shared" si="8"/>
        <v>1.0696699999999999</v>
      </c>
      <c r="Q11" s="28">
        <f t="shared" si="9"/>
        <v>2.7252350258563109</v>
      </c>
      <c r="R11" s="28">
        <f t="shared" si="10"/>
        <v>2.8875901149342877</v>
      </c>
      <c r="S11" s="28">
        <f t="shared" si="11"/>
        <v>5.1060666786761972</v>
      </c>
      <c r="T11" s="29">
        <f t="shared" si="12"/>
        <v>-0.2626939871406595</v>
      </c>
      <c r="U11">
        <f t="shared" si="13"/>
        <v>0.7689771782149063</v>
      </c>
      <c r="V11" s="10">
        <f t="shared" si="14"/>
        <v>0.43470158218258603</v>
      </c>
      <c r="W11" s="11">
        <f t="shared" si="6"/>
        <v>-0.57040151414186169</v>
      </c>
      <c r="X11" s="12">
        <f t="shared" si="15"/>
        <v>1</v>
      </c>
      <c r="Y11" s="12">
        <f t="shared" si="7"/>
        <v>-1</v>
      </c>
      <c r="AA11">
        <v>-2</v>
      </c>
      <c r="AB11" s="14" t="s">
        <v>67</v>
      </c>
      <c r="AC11" s="14">
        <f t="shared" si="16"/>
        <v>1</v>
      </c>
      <c r="AD11" s="32">
        <f t="shared" si="17"/>
        <v>1.2345679012345678E-2</v>
      </c>
      <c r="AE11" t="s">
        <v>70</v>
      </c>
    </row>
    <row r="12" spans="1:37" x14ac:dyDescent="0.25">
      <c r="A12" s="12">
        <v>47</v>
      </c>
      <c r="B12" s="12">
        <v>22.03</v>
      </c>
      <c r="C12" s="12">
        <v>84</v>
      </c>
      <c r="D12" s="11">
        <v>2.8690000000000002</v>
      </c>
      <c r="E12" s="11">
        <v>3.32</v>
      </c>
      <c r="F12" s="41">
        <v>0.59</v>
      </c>
      <c r="G12" s="41">
        <v>26.65</v>
      </c>
      <c r="H12" s="41">
        <v>38.04</v>
      </c>
      <c r="I12" s="28">
        <v>191.72</v>
      </c>
      <c r="J12" s="19">
        <v>0</v>
      </c>
      <c r="K12" s="28">
        <f t="shared" si="0"/>
        <v>3.8501476017100584</v>
      </c>
      <c r="L12" s="28">
        <f t="shared" si="1"/>
        <v>3.092405160814252</v>
      </c>
      <c r="M12" s="28">
        <f t="shared" si="2"/>
        <v>4.4308167988433134</v>
      </c>
      <c r="N12" s="28">
        <f t="shared" si="3"/>
        <v>1.0539635369992277</v>
      </c>
      <c r="O12" s="28">
        <f t="shared" si="4"/>
        <v>1.199964782928397</v>
      </c>
      <c r="P12" s="28">
        <f t="shared" si="8"/>
        <v>0.59</v>
      </c>
      <c r="Q12" s="28">
        <f t="shared" si="9"/>
        <v>3.2827891506118534</v>
      </c>
      <c r="R12" s="28">
        <f t="shared" si="10"/>
        <v>3.6386382376771897</v>
      </c>
      <c r="S12" s="28">
        <f t="shared" si="11"/>
        <v>5.2560359742914304</v>
      </c>
      <c r="T12" s="29">
        <f t="shared" si="12"/>
        <v>-1.0642920831749407</v>
      </c>
      <c r="U12">
        <f t="shared" si="13"/>
        <v>0.34497197981559585</v>
      </c>
      <c r="V12" s="10">
        <f t="shared" si="14"/>
        <v>0.25649008677704471</v>
      </c>
      <c r="W12" s="11">
        <f t="shared" si="6"/>
        <v>-0.29637317998593748</v>
      </c>
      <c r="X12" s="12">
        <f t="shared" si="15"/>
        <v>1</v>
      </c>
      <c r="Y12" s="12">
        <f t="shared" si="7"/>
        <v>-1</v>
      </c>
      <c r="AC12">
        <f>SUM(AC8:AC11)</f>
        <v>81</v>
      </c>
    </row>
    <row r="13" spans="1:37" x14ac:dyDescent="0.25">
      <c r="A13" s="12">
        <v>61</v>
      </c>
      <c r="B13" s="12">
        <v>32.038959374599514</v>
      </c>
      <c r="C13" s="12">
        <v>85</v>
      </c>
      <c r="D13" s="11">
        <v>18.077000000000002</v>
      </c>
      <c r="E13" s="11">
        <v>13.683920000000001</v>
      </c>
      <c r="F13" s="41">
        <v>3.7901443333333336</v>
      </c>
      <c r="G13" s="41">
        <v>30.772899999999996</v>
      </c>
      <c r="H13" s="41">
        <v>7.7802550000000004</v>
      </c>
      <c r="I13" s="28">
        <v>444.39499999999998</v>
      </c>
      <c r="J13" s="19">
        <v>0</v>
      </c>
      <c r="K13" s="28">
        <f t="shared" si="0"/>
        <v>4.1108738641733114</v>
      </c>
      <c r="L13" s="28">
        <f t="shared" si="1"/>
        <v>3.4669526427276223</v>
      </c>
      <c r="M13" s="28">
        <f t="shared" si="2"/>
        <v>4.4426512564903167</v>
      </c>
      <c r="N13" s="28">
        <f t="shared" si="3"/>
        <v>2.8946404119927176</v>
      </c>
      <c r="O13" s="28">
        <f t="shared" si="4"/>
        <v>2.6162214208544805</v>
      </c>
      <c r="P13" s="28">
        <f t="shared" si="8"/>
        <v>3.7901443333333336</v>
      </c>
      <c r="Q13" s="28">
        <f t="shared" si="9"/>
        <v>3.4266344325367291</v>
      </c>
      <c r="R13" s="28">
        <f t="shared" si="10"/>
        <v>2.0515891140027818</v>
      </c>
      <c r="S13" s="28">
        <f t="shared" si="11"/>
        <v>6.0967138065770676</v>
      </c>
      <c r="T13" s="29">
        <f t="shared" si="12"/>
        <v>-1.0061056477276118</v>
      </c>
      <c r="U13">
        <f t="shared" si="13"/>
        <v>0.36564014203979883</v>
      </c>
      <c r="V13" s="10">
        <f t="shared" si="14"/>
        <v>0.2677426730395151</v>
      </c>
      <c r="W13" s="11">
        <f t="shared" si="6"/>
        <v>-0.31162328723287669</v>
      </c>
      <c r="X13" s="12">
        <f t="shared" si="15"/>
        <v>1</v>
      </c>
      <c r="Y13" s="12">
        <f t="shared" si="7"/>
        <v>-1</v>
      </c>
    </row>
    <row r="14" spans="1:37" x14ac:dyDescent="0.25">
      <c r="A14" s="12">
        <v>64</v>
      </c>
      <c r="B14" s="12">
        <v>34.529722800833198</v>
      </c>
      <c r="C14" s="12">
        <v>95</v>
      </c>
      <c r="D14" s="11">
        <v>4.4269999999999996</v>
      </c>
      <c r="E14" s="11">
        <v>6.7018800000000001</v>
      </c>
      <c r="F14" s="41">
        <v>1.0373936666666665</v>
      </c>
      <c r="G14" s="41">
        <v>21.2117</v>
      </c>
      <c r="H14" s="41">
        <v>5.4626199999999994</v>
      </c>
      <c r="I14" s="28">
        <v>252.44900000000001</v>
      </c>
      <c r="J14" s="19">
        <v>0</v>
      </c>
      <c r="K14" s="28">
        <f t="shared" si="0"/>
        <v>4.1588830833596715</v>
      </c>
      <c r="L14" s="28">
        <f t="shared" si="1"/>
        <v>3.5418204835918967</v>
      </c>
      <c r="M14" s="28">
        <f t="shared" si="2"/>
        <v>4.5538768916005408</v>
      </c>
      <c r="N14" s="28">
        <f t="shared" si="3"/>
        <v>1.4877221537500038</v>
      </c>
      <c r="O14" s="28">
        <f t="shared" si="4"/>
        <v>1.9023880840518661</v>
      </c>
      <c r="P14" s="28">
        <f t="shared" si="8"/>
        <v>1.0373936666666665</v>
      </c>
      <c r="Q14" s="28">
        <f t="shared" si="9"/>
        <v>3.0545529162369118</v>
      </c>
      <c r="R14" s="28">
        <f t="shared" si="10"/>
        <v>1.697928528143803</v>
      </c>
      <c r="S14" s="28">
        <f t="shared" si="11"/>
        <v>5.5312092481166477</v>
      </c>
      <c r="T14" s="29">
        <f t="shared" si="12"/>
        <v>-3.9491346159625547</v>
      </c>
      <c r="U14">
        <f t="shared" si="13"/>
        <v>1.9271371698851621E-2</v>
      </c>
      <c r="V14" s="10">
        <f t="shared" si="14"/>
        <v>1.8907007725264983E-2</v>
      </c>
      <c r="W14" s="11">
        <f t="shared" si="6"/>
        <v>-1.9088030561025773E-2</v>
      </c>
      <c r="X14" s="12">
        <f t="shared" si="15"/>
        <v>0</v>
      </c>
      <c r="Y14" s="12">
        <f t="shared" si="7"/>
        <v>2</v>
      </c>
      <c r="AA14" s="35" t="s">
        <v>72</v>
      </c>
      <c r="AB14" s="35">
        <v>0.1</v>
      </c>
      <c r="AC14" s="35">
        <v>0.2</v>
      </c>
      <c r="AD14" s="35">
        <v>0.3</v>
      </c>
      <c r="AE14" s="35">
        <v>0.4</v>
      </c>
      <c r="AF14" s="35">
        <v>0.5</v>
      </c>
      <c r="AG14" s="35">
        <v>0.6</v>
      </c>
      <c r="AH14" s="35">
        <v>0.7</v>
      </c>
      <c r="AI14" s="35">
        <v>0.8</v>
      </c>
      <c r="AJ14" s="35">
        <v>0.9</v>
      </c>
      <c r="AK14" s="35">
        <v>1</v>
      </c>
    </row>
    <row r="15" spans="1:37" x14ac:dyDescent="0.25">
      <c r="A15" s="12">
        <v>32</v>
      </c>
      <c r="B15" s="12">
        <v>36.51263742951032</v>
      </c>
      <c r="C15" s="12">
        <v>87</v>
      </c>
      <c r="D15" s="11">
        <v>14.026</v>
      </c>
      <c r="E15" s="11">
        <v>17.102229999999999</v>
      </c>
      <c r="F15" s="41">
        <v>3.0099796000000003</v>
      </c>
      <c r="G15" s="41">
        <v>49.372699999999995</v>
      </c>
      <c r="H15" s="41">
        <v>5.0999999999999996</v>
      </c>
      <c r="I15" s="28">
        <v>588.46</v>
      </c>
      <c r="J15" s="19">
        <v>0</v>
      </c>
      <c r="K15" s="28">
        <f t="shared" si="0"/>
        <v>3.4657359027997265</v>
      </c>
      <c r="L15" s="28">
        <f t="shared" si="1"/>
        <v>3.5976584316098315</v>
      </c>
      <c r="M15" s="28">
        <f t="shared" si="2"/>
        <v>4.4659081186545837</v>
      </c>
      <c r="N15" s="28">
        <f t="shared" si="3"/>
        <v>2.6409127501147185</v>
      </c>
      <c r="O15" s="28">
        <f t="shared" si="4"/>
        <v>2.8392088643627784</v>
      </c>
      <c r="P15" s="28">
        <f t="shared" si="8"/>
        <v>3.0099796000000003</v>
      </c>
      <c r="Q15" s="28">
        <f t="shared" si="9"/>
        <v>3.899397639857817</v>
      </c>
      <c r="R15" s="28">
        <f t="shared" si="10"/>
        <v>1.62924053973028</v>
      </c>
      <c r="S15" s="28">
        <f t="shared" si="11"/>
        <v>6.377508954976542</v>
      </c>
      <c r="T15" s="29">
        <f t="shared" si="12"/>
        <v>-1.3219165302011646</v>
      </c>
      <c r="U15">
        <f t="shared" si="13"/>
        <v>0.26662381938430307</v>
      </c>
      <c r="V15" s="10">
        <f t="shared" si="14"/>
        <v>0.21049960951619165</v>
      </c>
      <c r="W15" s="11">
        <f t="shared" si="6"/>
        <v>-0.23635495069022519</v>
      </c>
      <c r="X15" s="12">
        <f t="shared" si="15"/>
        <v>1</v>
      </c>
      <c r="Y15" s="12">
        <f t="shared" si="7"/>
        <v>-1</v>
      </c>
      <c r="AA15" s="35" t="s">
        <v>64</v>
      </c>
      <c r="AB15" s="33">
        <v>0.51851851851851849</v>
      </c>
      <c r="AC15" s="33">
        <v>0.50617283950617287</v>
      </c>
      <c r="AD15" s="33">
        <v>0.48148148148148145</v>
      </c>
      <c r="AE15" s="33">
        <v>0.4567901234567901</v>
      </c>
      <c r="AF15" s="33">
        <v>0.40740740740740738</v>
      </c>
      <c r="AG15" s="33">
        <v>0.35802469135802467</v>
      </c>
      <c r="AH15" s="33">
        <v>0.34567901234567899</v>
      </c>
      <c r="AI15" s="33">
        <v>0.2839506172839506</v>
      </c>
      <c r="AJ15" s="33">
        <v>0.19753086419753085</v>
      </c>
      <c r="AK15" s="33">
        <v>0</v>
      </c>
    </row>
    <row r="16" spans="1:37" x14ac:dyDescent="0.25">
      <c r="A16" s="12">
        <v>36</v>
      </c>
      <c r="B16" s="12">
        <v>28.576675849403124</v>
      </c>
      <c r="C16" s="12">
        <v>86</v>
      </c>
      <c r="D16" s="11">
        <v>4.3449999999999998</v>
      </c>
      <c r="E16" s="11">
        <v>9.1539000000000001</v>
      </c>
      <c r="F16" s="41">
        <v>0.92171933333333322</v>
      </c>
      <c r="G16" s="41">
        <v>15.124799999999999</v>
      </c>
      <c r="H16" s="41">
        <v>8.6</v>
      </c>
      <c r="I16" s="28">
        <v>534.22400000000005</v>
      </c>
      <c r="J16" s="19">
        <v>0</v>
      </c>
      <c r="K16" s="28">
        <f t="shared" si="0"/>
        <v>3.5835189384561099</v>
      </c>
      <c r="L16" s="28">
        <f t="shared" si="1"/>
        <v>3.3525908553593675</v>
      </c>
      <c r="M16" s="28">
        <f t="shared" si="2"/>
        <v>4.4543472962535073</v>
      </c>
      <c r="N16" s="28">
        <f t="shared" si="3"/>
        <v>1.4690257587173554</v>
      </c>
      <c r="O16" s="28">
        <f t="shared" si="4"/>
        <v>2.2141800179856328</v>
      </c>
      <c r="P16" s="28">
        <f t="shared" si="8"/>
        <v>0.92171933333333322</v>
      </c>
      <c r="Q16" s="28">
        <f t="shared" si="9"/>
        <v>2.7163357806889827</v>
      </c>
      <c r="R16" s="28">
        <f t="shared" si="10"/>
        <v>2.1517622032594619</v>
      </c>
      <c r="S16" s="28">
        <f t="shared" si="11"/>
        <v>6.2808152266603088</v>
      </c>
      <c r="T16" s="29">
        <f t="shared" si="12"/>
        <v>-1.5317158189745506</v>
      </c>
      <c r="U16">
        <f t="shared" si="13"/>
        <v>0.21616444987139993</v>
      </c>
      <c r="V16" s="10">
        <f t="shared" si="14"/>
        <v>0.17774277968267999</v>
      </c>
      <c r="W16" s="11">
        <f t="shared" si="6"/>
        <v>-0.19570201278117536</v>
      </c>
      <c r="X16" s="12">
        <f t="shared" si="15"/>
        <v>1</v>
      </c>
      <c r="Y16" s="12">
        <f t="shared" si="7"/>
        <v>-1</v>
      </c>
      <c r="AA16" s="36" t="s">
        <v>65</v>
      </c>
      <c r="AB16" s="34">
        <v>0.34567901234567899</v>
      </c>
      <c r="AC16" s="34">
        <v>0.29629629629629628</v>
      </c>
      <c r="AD16" s="34">
        <v>0.20987654320987653</v>
      </c>
      <c r="AE16" s="34">
        <v>0.1728395061728395</v>
      </c>
      <c r="AF16" s="34">
        <v>9.8765432098765427E-2</v>
      </c>
      <c r="AG16" s="34">
        <v>6.1728395061728392E-2</v>
      </c>
      <c r="AH16" s="34">
        <v>1.2345679012345678E-2</v>
      </c>
      <c r="AI16" s="34">
        <v>1.2345679012345678E-2</v>
      </c>
      <c r="AJ16" s="34">
        <v>1.2345679012345678E-2</v>
      </c>
      <c r="AK16" s="34">
        <v>0</v>
      </c>
    </row>
    <row r="17" spans="1:37" x14ac:dyDescent="0.25">
      <c r="A17" s="12">
        <v>34</v>
      </c>
      <c r="B17" s="12">
        <v>31.975014872099948</v>
      </c>
      <c r="C17" s="12">
        <v>87</v>
      </c>
      <c r="D17" s="11">
        <v>4.53</v>
      </c>
      <c r="E17" s="11">
        <v>5.6259199999999998</v>
      </c>
      <c r="F17" s="41">
        <v>0.97213800000000006</v>
      </c>
      <c r="G17" s="41">
        <v>28.7502</v>
      </c>
      <c r="H17" s="41">
        <v>7.64276</v>
      </c>
      <c r="I17" s="28">
        <v>572.78300000000002</v>
      </c>
      <c r="J17" s="19">
        <v>0</v>
      </c>
      <c r="K17" s="28">
        <f t="shared" si="0"/>
        <v>3.5263605246161616</v>
      </c>
      <c r="L17" s="28">
        <f t="shared" si="1"/>
        <v>3.4649548125812939</v>
      </c>
      <c r="M17" s="28">
        <f t="shared" si="2"/>
        <v>4.4659081186545837</v>
      </c>
      <c r="N17" s="28">
        <f t="shared" si="3"/>
        <v>1.5107219394949427</v>
      </c>
      <c r="O17" s="28">
        <f t="shared" si="4"/>
        <v>1.7273844902722877</v>
      </c>
      <c r="P17" s="28">
        <f t="shared" si="8"/>
        <v>0.97213800000000006</v>
      </c>
      <c r="Q17" s="28">
        <f t="shared" si="9"/>
        <v>3.3586447237409023</v>
      </c>
      <c r="R17" s="28">
        <f t="shared" si="10"/>
        <v>2.0337587944854976</v>
      </c>
      <c r="S17" s="28">
        <f t="shared" si="11"/>
        <v>6.350506936435063</v>
      </c>
      <c r="T17" s="29">
        <f t="shared" si="12"/>
        <v>-3.287405860259712</v>
      </c>
      <c r="U17">
        <f t="shared" si="13"/>
        <v>3.735061654690211E-2</v>
      </c>
      <c r="V17" s="10">
        <f t="shared" si="14"/>
        <v>3.6005778519931461E-2</v>
      </c>
      <c r="W17" s="11">
        <f t="shared" si="6"/>
        <v>-3.6669978704839033E-2</v>
      </c>
      <c r="X17" s="12">
        <f t="shared" si="15"/>
        <v>0</v>
      </c>
      <c r="Y17" s="12">
        <f t="shared" si="7"/>
        <v>2</v>
      </c>
      <c r="AA17" s="35" t="s">
        <v>66</v>
      </c>
      <c r="AB17" s="33">
        <v>0.12345679012345678</v>
      </c>
      <c r="AC17" s="33">
        <v>0.1728395061728395</v>
      </c>
      <c r="AD17" s="33">
        <v>0.25925925925925924</v>
      </c>
      <c r="AE17" s="33">
        <v>0.29629629629629628</v>
      </c>
      <c r="AF17" s="33">
        <v>0.37037037037037035</v>
      </c>
      <c r="AG17" s="33">
        <v>0.40740740740740738</v>
      </c>
      <c r="AH17" s="33">
        <v>0.4567901234567901</v>
      </c>
      <c r="AI17" s="33">
        <v>0.4567901234567901</v>
      </c>
      <c r="AJ17" s="33">
        <v>0.4567901234567901</v>
      </c>
      <c r="AK17" s="33">
        <v>0.46913580246913578</v>
      </c>
    </row>
    <row r="18" spans="1:37" x14ac:dyDescent="0.25">
      <c r="A18" s="12">
        <v>29</v>
      </c>
      <c r="B18" s="12">
        <v>32.270787765785798</v>
      </c>
      <c r="C18" s="12">
        <v>84</v>
      </c>
      <c r="D18" s="11">
        <v>5.81</v>
      </c>
      <c r="E18" s="11">
        <v>24.603300000000001</v>
      </c>
      <c r="F18" s="41">
        <v>1.2038319999999998</v>
      </c>
      <c r="G18" s="41">
        <v>45.619600000000005</v>
      </c>
      <c r="H18" s="41">
        <v>6.2096349999999996</v>
      </c>
      <c r="I18" s="28">
        <v>904.98099999999999</v>
      </c>
      <c r="J18" s="19">
        <v>0</v>
      </c>
      <c r="K18" s="28">
        <f t="shared" si="0"/>
        <v>3.3672958299864741</v>
      </c>
      <c r="L18" s="28">
        <f t="shared" si="1"/>
        <v>3.4741624174729377</v>
      </c>
      <c r="M18" s="28">
        <f t="shared" si="2"/>
        <v>4.4308167988433134</v>
      </c>
      <c r="N18" s="28">
        <f t="shared" si="3"/>
        <v>1.7595805708638197</v>
      </c>
      <c r="O18" s="28">
        <f t="shared" si="4"/>
        <v>3.2028805802829647</v>
      </c>
      <c r="P18" s="28">
        <f t="shared" si="8"/>
        <v>1.2038319999999998</v>
      </c>
      <c r="Q18" s="28">
        <f t="shared" si="9"/>
        <v>3.8203374487336288</v>
      </c>
      <c r="R18" s="28">
        <f t="shared" si="10"/>
        <v>1.8261021180505288</v>
      </c>
      <c r="S18" s="28">
        <f t="shared" si="11"/>
        <v>6.8079139490044005</v>
      </c>
      <c r="T18" s="29">
        <f t="shared" si="12"/>
        <v>-0.21702676631153217</v>
      </c>
      <c r="U18">
        <f t="shared" si="13"/>
        <v>0.80490842458701906</v>
      </c>
      <c r="V18" s="10">
        <f t="shared" si="14"/>
        <v>0.44595527042940702</v>
      </c>
      <c r="W18" s="11">
        <f t="shared" si="6"/>
        <v>-0.59050985619699548</v>
      </c>
      <c r="X18" s="12">
        <f t="shared" si="15"/>
        <v>1</v>
      </c>
      <c r="Y18" s="12">
        <f t="shared" si="7"/>
        <v>-1</v>
      </c>
      <c r="AA18" s="36" t="s">
        <v>67</v>
      </c>
      <c r="AB18" s="34">
        <v>1.2345679012345678E-2</v>
      </c>
      <c r="AC18" s="34">
        <v>2.4691358024691357E-2</v>
      </c>
      <c r="AD18" s="34">
        <v>4.9382716049382713E-2</v>
      </c>
      <c r="AE18" s="34">
        <v>7.407407407407407E-2</v>
      </c>
      <c r="AF18" s="34">
        <v>0.12345679012345678</v>
      </c>
      <c r="AG18" s="34">
        <v>0.1728395061728395</v>
      </c>
      <c r="AH18" s="34">
        <v>0.18518518518518517</v>
      </c>
      <c r="AI18" s="34">
        <v>0.24691358024691357</v>
      </c>
      <c r="AJ18" s="34">
        <v>0.33333333333333331</v>
      </c>
      <c r="AK18" s="34">
        <v>0.53086419753086422</v>
      </c>
    </row>
    <row r="19" spans="1:37" x14ac:dyDescent="0.25">
      <c r="A19" s="12">
        <v>35</v>
      </c>
      <c r="B19" s="12">
        <v>30.276816608996544</v>
      </c>
      <c r="C19" s="12">
        <v>84</v>
      </c>
      <c r="D19" s="11">
        <v>4.3760000000000003</v>
      </c>
      <c r="E19" s="11">
        <v>16.437059999999999</v>
      </c>
      <c r="F19" s="41">
        <v>0.90670720000000005</v>
      </c>
      <c r="G19" s="41">
        <v>39.2134</v>
      </c>
      <c r="H19" s="41">
        <v>9.0481850000000001</v>
      </c>
      <c r="I19" s="28">
        <v>733.79700000000003</v>
      </c>
      <c r="J19" s="19">
        <v>0</v>
      </c>
      <c r="K19" s="28">
        <f t="shared" si="0"/>
        <v>3.5553480614894135</v>
      </c>
      <c r="L19" s="28">
        <f t="shared" si="1"/>
        <v>3.4103822912392281</v>
      </c>
      <c r="M19" s="28">
        <f t="shared" si="2"/>
        <v>4.4308167988433134</v>
      </c>
      <c r="N19" s="28">
        <f t="shared" si="3"/>
        <v>1.4761350651196801</v>
      </c>
      <c r="O19" s="28">
        <f t="shared" si="4"/>
        <v>2.7995385415188756</v>
      </c>
      <c r="P19" s="28">
        <f t="shared" si="8"/>
        <v>0.90670720000000005</v>
      </c>
      <c r="Q19" s="28">
        <f t="shared" si="9"/>
        <v>3.6690185251182457</v>
      </c>
      <c r="R19" s="28">
        <f t="shared" si="10"/>
        <v>2.2025641851123079</v>
      </c>
      <c r="S19" s="28">
        <f t="shared" si="11"/>
        <v>6.598232423605384</v>
      </c>
      <c r="T19" s="29">
        <f t="shared" si="12"/>
        <v>-0.65324274386300729</v>
      </c>
      <c r="U19">
        <f t="shared" si="13"/>
        <v>0.52035565781465698</v>
      </c>
      <c r="V19" s="10">
        <f t="shared" si="14"/>
        <v>0.34225916491316954</v>
      </c>
      <c r="W19" s="11">
        <f t="shared" si="6"/>
        <v>-0.41894429289224938</v>
      </c>
      <c r="X19" s="12">
        <f t="shared" si="15"/>
        <v>1</v>
      </c>
      <c r="Y19" s="12">
        <f t="shared" si="7"/>
        <v>-1</v>
      </c>
    </row>
    <row r="20" spans="1:37" x14ac:dyDescent="0.25">
      <c r="A20" s="12">
        <v>45</v>
      </c>
      <c r="B20" s="12">
        <v>37.035608194128308</v>
      </c>
      <c r="C20" s="12">
        <v>83</v>
      </c>
      <c r="D20" s="11">
        <v>6.76</v>
      </c>
      <c r="E20" s="11">
        <v>8.7044800000000002</v>
      </c>
      <c r="F20" s="41">
        <v>1.3839973333333335</v>
      </c>
      <c r="G20" s="41">
        <v>39.980200000000004</v>
      </c>
      <c r="H20" s="41">
        <v>4.6171249999999997</v>
      </c>
      <c r="I20" s="28">
        <v>586.173</v>
      </c>
      <c r="J20" s="19">
        <v>0</v>
      </c>
      <c r="K20" s="28">
        <f t="shared" si="0"/>
        <v>3.8066624897703196</v>
      </c>
      <c r="L20" s="28">
        <f t="shared" si="1"/>
        <v>3.611879833475093</v>
      </c>
      <c r="M20" s="28">
        <f t="shared" si="2"/>
        <v>4.4188406077965983</v>
      </c>
      <c r="N20" s="28">
        <f t="shared" si="3"/>
        <v>1.9110228900548727</v>
      </c>
      <c r="O20" s="28">
        <f t="shared" si="4"/>
        <v>2.1638378356518673</v>
      </c>
      <c r="P20" s="28">
        <f t="shared" si="8"/>
        <v>1.3839973333333335</v>
      </c>
      <c r="Q20" s="28">
        <f t="shared" si="9"/>
        <v>3.6883843315609921</v>
      </c>
      <c r="R20" s="28">
        <f t="shared" si="10"/>
        <v>1.5297722170158448</v>
      </c>
      <c r="S20" s="28">
        <f t="shared" si="11"/>
        <v>6.3736149678506226</v>
      </c>
      <c r="T20" s="29">
        <f t="shared" si="12"/>
        <v>-4.2265829736382212</v>
      </c>
      <c r="U20">
        <f t="shared" si="13"/>
        <v>1.460220150475609E-2</v>
      </c>
      <c r="V20" s="10">
        <f t="shared" si="14"/>
        <v>1.4392045949732391E-2</v>
      </c>
      <c r="W20" s="11">
        <f t="shared" si="6"/>
        <v>-1.4496615973405144E-2</v>
      </c>
      <c r="X20" s="12">
        <f t="shared" si="15"/>
        <v>0</v>
      </c>
      <c r="Y20" s="12">
        <f t="shared" si="7"/>
        <v>2</v>
      </c>
      <c r="AA20" s="42" t="s">
        <v>73</v>
      </c>
      <c r="AB20" s="37">
        <f t="shared" ref="AB20:AC20" si="18">AB15+AB17</f>
        <v>0.64197530864197527</v>
      </c>
      <c r="AC20" s="37">
        <f t="shared" si="18"/>
        <v>0.67901234567901236</v>
      </c>
      <c r="AD20" s="37">
        <f>AD15+AD17</f>
        <v>0.7407407407407407</v>
      </c>
      <c r="AE20" s="37">
        <f t="shared" ref="AE20:AK20" si="19">AE15+AE17</f>
        <v>0.75308641975308643</v>
      </c>
      <c r="AF20" s="37">
        <f t="shared" si="19"/>
        <v>0.77777777777777768</v>
      </c>
      <c r="AG20" s="37">
        <f t="shared" si="19"/>
        <v>0.76543209876543206</v>
      </c>
      <c r="AH20" s="37">
        <f t="shared" si="19"/>
        <v>0.80246913580246915</v>
      </c>
      <c r="AI20" s="37">
        <f t="shared" si="19"/>
        <v>0.7407407407407407</v>
      </c>
      <c r="AJ20" s="37">
        <f t="shared" si="19"/>
        <v>0.65432098765432101</v>
      </c>
      <c r="AK20" s="37">
        <f t="shared" si="19"/>
        <v>0.46913580246913578</v>
      </c>
    </row>
    <row r="21" spans="1:37" ht="30" x14ac:dyDescent="0.25">
      <c r="A21" s="12">
        <v>50</v>
      </c>
      <c r="B21" s="12">
        <v>38.578758535550321</v>
      </c>
      <c r="C21" s="12">
        <v>106</v>
      </c>
      <c r="D21" s="11">
        <v>6.7030000000000003</v>
      </c>
      <c r="E21" s="11">
        <v>11.78388</v>
      </c>
      <c r="F21" s="41">
        <v>1.7526110666666666</v>
      </c>
      <c r="G21" s="41">
        <v>46.640099999999997</v>
      </c>
      <c r="H21" s="41">
        <v>4.6676450000000003</v>
      </c>
      <c r="I21" s="28">
        <v>887.16</v>
      </c>
      <c r="J21" s="19">
        <v>0</v>
      </c>
      <c r="K21" s="28">
        <f t="shared" si="0"/>
        <v>3.912023005428146</v>
      </c>
      <c r="L21" s="28">
        <f t="shared" si="1"/>
        <v>3.6527018279953478</v>
      </c>
      <c r="M21" s="28">
        <f t="shared" si="2"/>
        <v>4.6634390941120669</v>
      </c>
      <c r="N21" s="28">
        <f t="shared" si="3"/>
        <v>1.9025551873758206</v>
      </c>
      <c r="O21" s="28">
        <f t="shared" si="4"/>
        <v>2.4667324958090902</v>
      </c>
      <c r="P21" s="28">
        <f t="shared" si="8"/>
        <v>1.7526110666666666</v>
      </c>
      <c r="Q21" s="28">
        <f t="shared" si="9"/>
        <v>3.842460686122271</v>
      </c>
      <c r="R21" s="28">
        <f t="shared" si="10"/>
        <v>1.5406546618322989</v>
      </c>
      <c r="S21" s="28">
        <f t="shared" si="11"/>
        <v>6.7880253493570093</v>
      </c>
      <c r="T21" s="29">
        <f t="shared" si="12"/>
        <v>-2.0575342593849015</v>
      </c>
      <c r="U21">
        <f t="shared" si="13"/>
        <v>0.12776862609581066</v>
      </c>
      <c r="V21" s="10">
        <f t="shared" si="14"/>
        <v>0.11329329717047472</v>
      </c>
      <c r="W21" s="11">
        <f t="shared" si="6"/>
        <v>-0.12024101332675988</v>
      </c>
      <c r="X21" s="12">
        <f t="shared" si="15"/>
        <v>1</v>
      </c>
      <c r="Y21" s="12">
        <f t="shared" si="7"/>
        <v>-1</v>
      </c>
      <c r="AA21" s="43" t="s">
        <v>74</v>
      </c>
      <c r="AB21" s="37">
        <f t="shared" ref="AB21:AC21" si="20">AB16</f>
        <v>0.34567901234567899</v>
      </c>
      <c r="AC21" s="37">
        <f t="shared" si="20"/>
        <v>0.29629629629629628</v>
      </c>
      <c r="AD21" s="37">
        <f>AD16</f>
        <v>0.20987654320987653</v>
      </c>
      <c r="AE21" s="37">
        <f t="shared" ref="AE21:AK21" si="21">AE16</f>
        <v>0.1728395061728395</v>
      </c>
      <c r="AF21" s="37">
        <f t="shared" si="21"/>
        <v>9.8765432098765427E-2</v>
      </c>
      <c r="AG21" s="37">
        <f t="shared" si="21"/>
        <v>6.1728395061728392E-2</v>
      </c>
      <c r="AH21" s="37">
        <f t="shared" si="21"/>
        <v>1.2345679012345678E-2</v>
      </c>
      <c r="AI21" s="37">
        <f t="shared" si="21"/>
        <v>1.2345679012345678E-2</v>
      </c>
      <c r="AJ21" s="37">
        <f t="shared" si="21"/>
        <v>1.2345679012345678E-2</v>
      </c>
      <c r="AK21" s="37">
        <f t="shared" si="21"/>
        <v>0</v>
      </c>
    </row>
    <row r="22" spans="1:37" ht="30" x14ac:dyDescent="0.25">
      <c r="A22" s="12">
        <v>66</v>
      </c>
      <c r="B22" s="12">
        <v>31.446540880503143</v>
      </c>
      <c r="C22" s="12">
        <v>90</v>
      </c>
      <c r="D22" s="11">
        <v>9.2449999999999992</v>
      </c>
      <c r="E22" s="11">
        <v>23.381900000000002</v>
      </c>
      <c r="F22" s="41">
        <v>2.0523899999999999</v>
      </c>
      <c r="G22" s="41">
        <v>45.962400000000002</v>
      </c>
      <c r="H22" s="41">
        <v>10.355259999999999</v>
      </c>
      <c r="I22" s="28">
        <v>1102.1099999999999</v>
      </c>
      <c r="J22" s="19">
        <v>0</v>
      </c>
      <c r="K22" s="28">
        <f t="shared" si="0"/>
        <v>4.1896547420264252</v>
      </c>
      <c r="L22" s="28">
        <f t="shared" si="1"/>
        <v>3.4482889891960058</v>
      </c>
      <c r="M22" s="28">
        <f t="shared" si="2"/>
        <v>4.499809670330265</v>
      </c>
      <c r="N22" s="28">
        <f t="shared" si="3"/>
        <v>2.224082864839088</v>
      </c>
      <c r="O22" s="28">
        <f t="shared" si="4"/>
        <v>3.1519622187813665</v>
      </c>
      <c r="P22" s="28">
        <f t="shared" si="8"/>
        <v>2.0523899999999999</v>
      </c>
      <c r="Q22" s="28">
        <f t="shared" si="9"/>
        <v>3.8278236709383227</v>
      </c>
      <c r="R22" s="28">
        <f t="shared" si="10"/>
        <v>2.3374946031754984</v>
      </c>
      <c r="S22" s="28">
        <f t="shared" si="11"/>
        <v>7.0049818032431199</v>
      </c>
      <c r="T22" s="29">
        <f t="shared" si="12"/>
        <v>0.60178415624251613</v>
      </c>
      <c r="U22">
        <f t="shared" si="13"/>
        <v>1.825372646844923</v>
      </c>
      <c r="V22" s="10">
        <f t="shared" si="14"/>
        <v>0.64606438689894785</v>
      </c>
      <c r="W22" s="11">
        <f t="shared" si="6"/>
        <v>-1.0386402662865772</v>
      </c>
      <c r="X22" s="12">
        <f t="shared" si="15"/>
        <v>1</v>
      </c>
      <c r="Y22" s="12">
        <f t="shared" si="7"/>
        <v>-1</v>
      </c>
      <c r="AA22" s="43" t="s">
        <v>75</v>
      </c>
      <c r="AB22" s="37">
        <f t="shared" ref="AB22:AC22" si="22">AB18</f>
        <v>1.2345679012345678E-2</v>
      </c>
      <c r="AC22" s="37">
        <f t="shared" si="22"/>
        <v>2.4691358024691357E-2</v>
      </c>
      <c r="AD22" s="37">
        <f>AD18</f>
        <v>4.9382716049382713E-2</v>
      </c>
      <c r="AE22" s="37">
        <f t="shared" ref="AE22:AK22" si="23">AE18</f>
        <v>7.407407407407407E-2</v>
      </c>
      <c r="AF22" s="37">
        <f t="shared" si="23"/>
        <v>0.12345679012345678</v>
      </c>
      <c r="AG22" s="37">
        <f t="shared" si="23"/>
        <v>0.1728395061728395</v>
      </c>
      <c r="AH22" s="37">
        <f t="shared" si="23"/>
        <v>0.18518518518518517</v>
      </c>
      <c r="AI22" s="37">
        <f t="shared" si="23"/>
        <v>0.24691358024691357</v>
      </c>
      <c r="AJ22" s="37">
        <f t="shared" si="23"/>
        <v>0.33333333333333331</v>
      </c>
      <c r="AK22" s="37">
        <f t="shared" si="23"/>
        <v>0.53086419753086422</v>
      </c>
    </row>
    <row r="23" spans="1:37" x14ac:dyDescent="0.25">
      <c r="A23" s="12">
        <v>35</v>
      </c>
      <c r="B23" s="12">
        <v>35.250761095978206</v>
      </c>
      <c r="C23" s="12">
        <v>90</v>
      </c>
      <c r="D23" s="11">
        <v>6.8170000000000002</v>
      </c>
      <c r="E23" s="11">
        <v>22.037029999999998</v>
      </c>
      <c r="F23" s="41">
        <v>1.5133740000000002</v>
      </c>
      <c r="G23" s="41">
        <v>50.609400000000001</v>
      </c>
      <c r="H23" s="41">
        <v>6.9668949999999992</v>
      </c>
      <c r="I23" s="28">
        <v>667.928</v>
      </c>
      <c r="J23" s="19">
        <v>0</v>
      </c>
      <c r="K23" s="28">
        <f t="shared" si="0"/>
        <v>3.5553480614894135</v>
      </c>
      <c r="L23" s="28">
        <f t="shared" si="1"/>
        <v>3.5624871204004553</v>
      </c>
      <c r="M23" s="28">
        <f t="shared" si="2"/>
        <v>4.499809670330265</v>
      </c>
      <c r="N23" s="28">
        <f t="shared" si="3"/>
        <v>1.9194194923806482</v>
      </c>
      <c r="O23" s="28">
        <f t="shared" si="4"/>
        <v>3.0927242202135186</v>
      </c>
      <c r="P23" s="28">
        <f t="shared" si="8"/>
        <v>1.5133740000000002</v>
      </c>
      <c r="Q23" s="28">
        <f t="shared" si="9"/>
        <v>3.9241373297911588</v>
      </c>
      <c r="R23" s="28">
        <f t="shared" si="10"/>
        <v>1.9411696448851803</v>
      </c>
      <c r="S23" s="28">
        <f t="shared" si="11"/>
        <v>6.5041803832963492</v>
      </c>
      <c r="T23" s="29">
        <f t="shared" si="12"/>
        <v>-0.57788139250697768</v>
      </c>
      <c r="U23">
        <f t="shared" si="13"/>
        <v>0.56108582887925629</v>
      </c>
      <c r="V23" s="10">
        <f t="shared" si="14"/>
        <v>0.35942023077749308</v>
      </c>
      <c r="W23" s="11">
        <f t="shared" si="6"/>
        <v>-0.44538162328843073</v>
      </c>
      <c r="X23" s="12">
        <f t="shared" si="15"/>
        <v>1</v>
      </c>
      <c r="Y23" s="12">
        <f t="shared" si="7"/>
        <v>-1</v>
      </c>
    </row>
    <row r="24" spans="1:37" x14ac:dyDescent="0.25">
      <c r="A24" s="12">
        <v>36</v>
      </c>
      <c r="B24" s="12">
        <v>34.174889999572812</v>
      </c>
      <c r="C24" s="12">
        <v>80</v>
      </c>
      <c r="D24" s="11">
        <v>6.59</v>
      </c>
      <c r="E24" s="11">
        <v>15.721869999999999</v>
      </c>
      <c r="F24" s="41">
        <v>1.3004266666666668</v>
      </c>
      <c r="G24" s="41">
        <v>10.280899999999999</v>
      </c>
      <c r="H24" s="41">
        <v>5.0659150000000004</v>
      </c>
      <c r="I24" s="28">
        <v>581.31299999999999</v>
      </c>
      <c r="J24" s="19">
        <v>0</v>
      </c>
      <c r="K24" s="28">
        <f t="shared" si="0"/>
        <v>3.5835189384561099</v>
      </c>
      <c r="L24" s="28">
        <f t="shared" si="1"/>
        <v>3.5314911638651934</v>
      </c>
      <c r="M24" s="28">
        <f t="shared" si="2"/>
        <v>4.3820266346738812</v>
      </c>
      <c r="N24" s="28">
        <f t="shared" si="3"/>
        <v>1.8855533485144158</v>
      </c>
      <c r="O24" s="28">
        <f t="shared" si="4"/>
        <v>2.7550527366692705</v>
      </c>
      <c r="P24" s="28">
        <f t="shared" si="8"/>
        <v>1.3004266666666668</v>
      </c>
      <c r="Q24" s="28">
        <f t="shared" si="9"/>
        <v>2.3302878048329929</v>
      </c>
      <c r="R24" s="28">
        <f t="shared" si="10"/>
        <v>1.6225347729152326</v>
      </c>
      <c r="S24" s="28">
        <f t="shared" si="11"/>
        <v>6.3652893381248834</v>
      </c>
      <c r="T24" s="29">
        <f t="shared" si="12"/>
        <v>-2.522223913765405</v>
      </c>
      <c r="U24">
        <f t="shared" si="13"/>
        <v>8.0280870343366187E-2</v>
      </c>
      <c r="V24" s="10">
        <f t="shared" si="14"/>
        <v>7.4314812515238735E-2</v>
      </c>
      <c r="W24" s="11">
        <f t="shared" si="6"/>
        <v>-7.7221072457800091E-2</v>
      </c>
      <c r="X24" s="12">
        <f t="shared" si="15"/>
        <v>0</v>
      </c>
      <c r="Y24" s="12">
        <f t="shared" si="7"/>
        <v>2</v>
      </c>
    </row>
    <row r="25" spans="1:37" x14ac:dyDescent="0.25">
      <c r="A25" s="12">
        <v>66</v>
      </c>
      <c r="B25" s="12">
        <v>36.21227887617065</v>
      </c>
      <c r="C25" s="12">
        <v>101</v>
      </c>
      <c r="D25" s="11">
        <v>15.532999999999999</v>
      </c>
      <c r="E25" s="11">
        <v>22.320239999999998</v>
      </c>
      <c r="F25" s="41">
        <v>3.8697880666666671</v>
      </c>
      <c r="G25" s="41">
        <v>74.70689999999999</v>
      </c>
      <c r="H25" s="41">
        <v>7.5395500000000002</v>
      </c>
      <c r="I25" s="28">
        <v>864.96799999999996</v>
      </c>
      <c r="J25" s="19">
        <v>0</v>
      </c>
      <c r="K25" s="28">
        <f t="shared" si="0"/>
        <v>4.1896547420264252</v>
      </c>
      <c r="L25" s="28">
        <f t="shared" si="1"/>
        <v>3.5893982567922729</v>
      </c>
      <c r="M25" s="28">
        <f t="shared" si="2"/>
        <v>4.6151205168412597</v>
      </c>
      <c r="N25" s="28">
        <f t="shared" si="3"/>
        <v>2.74296679300577</v>
      </c>
      <c r="O25" s="28">
        <f t="shared" si="4"/>
        <v>3.1054938901434723</v>
      </c>
      <c r="P25" s="28">
        <f t="shared" si="8"/>
        <v>3.8697880666666671</v>
      </c>
      <c r="Q25" s="28">
        <f t="shared" si="9"/>
        <v>4.3135724573508858</v>
      </c>
      <c r="R25" s="28">
        <f t="shared" si="10"/>
        <v>2.0201624985412288</v>
      </c>
      <c r="S25" s="28">
        <f t="shared" si="11"/>
        <v>6.7626925120279227</v>
      </c>
      <c r="T25" s="29">
        <f t="shared" si="12"/>
        <v>0.3948089752634889</v>
      </c>
      <c r="U25">
        <f t="shared" si="13"/>
        <v>1.4841006639031613</v>
      </c>
      <c r="V25" s="10">
        <f t="shared" si="14"/>
        <v>0.59743982418621355</v>
      </c>
      <c r="W25" s="11">
        <f t="shared" si="6"/>
        <v>-0.90991068817087706</v>
      </c>
      <c r="X25" s="12">
        <f t="shared" si="15"/>
        <v>1</v>
      </c>
      <c r="Y25" s="12">
        <f t="shared" si="7"/>
        <v>-1</v>
      </c>
    </row>
    <row r="26" spans="1:37" x14ac:dyDescent="0.25">
      <c r="A26" s="12">
        <v>53</v>
      </c>
      <c r="B26" s="12">
        <v>36.79016620498615</v>
      </c>
      <c r="C26" s="12">
        <v>101</v>
      </c>
      <c r="D26" s="11">
        <v>10.175000000000001</v>
      </c>
      <c r="E26" s="11">
        <v>10.26309</v>
      </c>
      <c r="F26" s="41">
        <v>2.534931666666667</v>
      </c>
      <c r="G26" s="41">
        <v>27.184100000000001</v>
      </c>
      <c r="H26" s="41">
        <v>20.03</v>
      </c>
      <c r="I26" s="28">
        <v>695.75400000000002</v>
      </c>
      <c r="J26" s="19">
        <v>0</v>
      </c>
      <c r="K26" s="28">
        <f t="shared" si="0"/>
        <v>3.970291913552122</v>
      </c>
      <c r="L26" s="28">
        <f t="shared" si="1"/>
        <v>3.6052305867739465</v>
      </c>
      <c r="M26" s="28">
        <f t="shared" si="2"/>
        <v>4.6151205168412597</v>
      </c>
      <c r="N26" s="28">
        <f t="shared" si="3"/>
        <v>2.3199337313286588</v>
      </c>
      <c r="O26" s="28">
        <f t="shared" si="4"/>
        <v>2.3285539639908093</v>
      </c>
      <c r="P26" s="28">
        <f t="shared" si="8"/>
        <v>2.534931666666667</v>
      </c>
      <c r="Q26" s="28">
        <f t="shared" si="9"/>
        <v>3.302632243557301</v>
      </c>
      <c r="R26" s="28">
        <f t="shared" si="10"/>
        <v>2.9972311496777269</v>
      </c>
      <c r="S26" s="28">
        <f t="shared" si="11"/>
        <v>6.5449961495809932</v>
      </c>
      <c r="T26" s="29">
        <f t="shared" si="12"/>
        <v>-0.70140408849438529</v>
      </c>
      <c r="U26">
        <f t="shared" si="13"/>
        <v>0.49588854335100391</v>
      </c>
      <c r="V26" s="10">
        <f t="shared" si="14"/>
        <v>0.33150099688586609</v>
      </c>
      <c r="W26" s="11">
        <f t="shared" si="6"/>
        <v>-0.4027203736691734</v>
      </c>
      <c r="X26" s="12">
        <f t="shared" si="15"/>
        <v>1</v>
      </c>
      <c r="Y26" s="12">
        <f t="shared" si="7"/>
        <v>-1</v>
      </c>
    </row>
    <row r="27" spans="1:37" x14ac:dyDescent="0.25">
      <c r="A27" s="12">
        <v>43</v>
      </c>
      <c r="B27" s="12">
        <v>34.42217361683818</v>
      </c>
      <c r="C27" s="12">
        <v>89</v>
      </c>
      <c r="D27" s="11">
        <v>23.193999999999999</v>
      </c>
      <c r="E27" s="11">
        <v>6.710259999999999</v>
      </c>
      <c r="F27" s="41">
        <v>5.0918561333333328</v>
      </c>
      <c r="G27" s="41">
        <v>31.212799999999998</v>
      </c>
      <c r="H27" s="41">
        <v>8.3009550000000001</v>
      </c>
      <c r="I27" s="28">
        <v>960.24599999999998</v>
      </c>
      <c r="J27" s="19">
        <v>0</v>
      </c>
      <c r="K27" s="28">
        <f t="shared" si="0"/>
        <v>3.7612001156935624</v>
      </c>
      <c r="L27" s="28">
        <f t="shared" si="1"/>
        <v>3.5387009386105088</v>
      </c>
      <c r="M27" s="28">
        <f t="shared" si="2"/>
        <v>4.4886363697321396</v>
      </c>
      <c r="N27" s="28">
        <f t="shared" si="3"/>
        <v>3.1438936245345115</v>
      </c>
      <c r="O27" s="28">
        <f t="shared" si="4"/>
        <v>1.9036376983700094</v>
      </c>
      <c r="P27" s="28">
        <f t="shared" si="8"/>
        <v>5.0918561333333328</v>
      </c>
      <c r="Q27" s="28">
        <f t="shared" si="9"/>
        <v>3.4408282670935417</v>
      </c>
      <c r="R27" s="28">
        <f t="shared" si="10"/>
        <v>2.1163705684245944</v>
      </c>
      <c r="S27" s="28">
        <f t="shared" si="11"/>
        <v>6.8671895016354583</v>
      </c>
      <c r="T27" s="29">
        <f t="shared" si="12"/>
        <v>-1.9983502743382111</v>
      </c>
      <c r="U27">
        <f t="shared" si="13"/>
        <v>0.13555873359152748</v>
      </c>
      <c r="V27" s="10">
        <f t="shared" si="14"/>
        <v>0.11937624147610966</v>
      </c>
      <c r="W27" s="11">
        <f t="shared" si="6"/>
        <v>-0.12712480609723759</v>
      </c>
      <c r="X27" s="12">
        <f t="shared" si="15"/>
        <v>1</v>
      </c>
      <c r="Y27" s="12">
        <f t="shared" si="7"/>
        <v>-1</v>
      </c>
    </row>
    <row r="28" spans="1:37" x14ac:dyDescent="0.25">
      <c r="A28" s="12">
        <v>67</v>
      </c>
      <c r="B28" s="12">
        <v>29.606767261088244</v>
      </c>
      <c r="C28" s="12">
        <v>79</v>
      </c>
      <c r="D28" s="11">
        <v>5.819</v>
      </c>
      <c r="E28" s="11">
        <v>4.2074999999999996</v>
      </c>
      <c r="F28" s="41">
        <v>1.1339291333333334</v>
      </c>
      <c r="G28" s="41">
        <v>21.903299999999998</v>
      </c>
      <c r="H28" s="41">
        <v>2.19428</v>
      </c>
      <c r="I28" s="28">
        <v>585.30700000000002</v>
      </c>
      <c r="J28" s="19">
        <v>0</v>
      </c>
      <c r="K28" s="28">
        <f t="shared" si="0"/>
        <v>4.2046926193909657</v>
      </c>
      <c r="L28" s="28">
        <f t="shared" si="1"/>
        <v>3.388002958885016</v>
      </c>
      <c r="M28" s="28">
        <f t="shared" si="2"/>
        <v>4.3694478524670215</v>
      </c>
      <c r="N28" s="28">
        <f t="shared" si="3"/>
        <v>1.7611284256745328</v>
      </c>
      <c r="O28" s="28">
        <f t="shared" si="4"/>
        <v>1.436868647082824</v>
      </c>
      <c r="P28" s="28">
        <f t="shared" si="8"/>
        <v>1.1339291333333334</v>
      </c>
      <c r="Q28" s="28">
        <f t="shared" si="9"/>
        <v>3.0866373104021281</v>
      </c>
      <c r="R28" s="28">
        <f t="shared" si="10"/>
        <v>0.78585397449415528</v>
      </c>
      <c r="S28" s="28">
        <f t="shared" si="11"/>
        <v>6.3721364959044564</v>
      </c>
      <c r="T28" s="29">
        <f t="shared" si="12"/>
        <v>-5.7133424563898405</v>
      </c>
      <c r="U28">
        <f t="shared" si="13"/>
        <v>3.3016185653982188E-3</v>
      </c>
      <c r="V28" s="10">
        <f t="shared" si="14"/>
        <v>3.2907537517173949E-3</v>
      </c>
      <c r="W28" s="11">
        <f t="shared" si="6"/>
        <v>-3.2961801898293602E-3</v>
      </c>
      <c r="X28" s="12">
        <f t="shared" si="15"/>
        <v>0</v>
      </c>
      <c r="Y28" s="12">
        <f t="shared" si="7"/>
        <v>2</v>
      </c>
    </row>
    <row r="29" spans="1:37" x14ac:dyDescent="0.25">
      <c r="A29" s="12">
        <v>69</v>
      </c>
      <c r="B29" s="12">
        <v>35.092701529473814</v>
      </c>
      <c r="C29" s="12">
        <v>101</v>
      </c>
      <c r="D29" s="11">
        <v>5.6459999999999999</v>
      </c>
      <c r="E29" s="11">
        <v>82.1</v>
      </c>
      <c r="F29" s="41">
        <v>1.4066068</v>
      </c>
      <c r="G29" s="41">
        <v>83.482100000000003</v>
      </c>
      <c r="H29" s="41">
        <v>6.7969850000000003</v>
      </c>
      <c r="I29" s="28">
        <v>263.49900000000002</v>
      </c>
      <c r="J29" s="19">
        <v>0</v>
      </c>
      <c r="K29" s="28">
        <f t="shared" si="0"/>
        <v>4.2341065045972597</v>
      </c>
      <c r="L29" s="28">
        <f t="shared" si="1"/>
        <v>3.5579931752174003</v>
      </c>
      <c r="M29" s="28">
        <f t="shared" si="2"/>
        <v>4.6151205168412597</v>
      </c>
      <c r="N29" s="28">
        <f t="shared" si="3"/>
        <v>1.7309473298312976</v>
      </c>
      <c r="O29" s="28">
        <f t="shared" si="4"/>
        <v>4.4079380164583828</v>
      </c>
      <c r="P29" s="28">
        <f t="shared" si="8"/>
        <v>1.4066068</v>
      </c>
      <c r="Q29" s="28">
        <f t="shared" si="9"/>
        <v>4.4246322376185221</v>
      </c>
      <c r="R29" s="28">
        <f t="shared" si="10"/>
        <v>1.9164791315061003</v>
      </c>
      <c r="S29" s="28">
        <f t="shared" si="11"/>
        <v>5.5740495729078026</v>
      </c>
      <c r="T29" s="29">
        <f t="shared" si="12"/>
        <v>2.2216426767934578</v>
      </c>
      <c r="U29">
        <f t="shared" si="13"/>
        <v>9.2224679639013303</v>
      </c>
      <c r="V29" s="10">
        <f t="shared" si="14"/>
        <v>0.90217626472087697</v>
      </c>
      <c r="W29" s="11">
        <f t="shared" si="6"/>
        <v>-2.3245880393707359</v>
      </c>
      <c r="X29" s="12">
        <f t="shared" si="15"/>
        <v>1</v>
      </c>
      <c r="Y29" s="12">
        <f t="shared" si="7"/>
        <v>-1</v>
      </c>
    </row>
    <row r="30" spans="1:37" x14ac:dyDescent="0.25">
      <c r="A30" s="12">
        <v>60</v>
      </c>
      <c r="B30" s="12">
        <v>26.34929207978087</v>
      </c>
      <c r="C30" s="12">
        <v>103</v>
      </c>
      <c r="D30" s="11">
        <v>5.1379999999999999</v>
      </c>
      <c r="E30" s="11">
        <v>20.253499999999999</v>
      </c>
      <c r="F30" s="41">
        <v>1.3053945333333332</v>
      </c>
      <c r="G30" s="41">
        <v>24.299799999999998</v>
      </c>
      <c r="H30" s="41">
        <v>2.19428</v>
      </c>
      <c r="I30" s="28">
        <v>378.99599999999998</v>
      </c>
      <c r="J30" s="19">
        <v>0</v>
      </c>
      <c r="K30" s="28">
        <f t="shared" si="0"/>
        <v>4.0943445622221004</v>
      </c>
      <c r="L30" s="28">
        <f t="shared" si="1"/>
        <v>3.2714414085840011</v>
      </c>
      <c r="M30" s="28">
        <f t="shared" si="2"/>
        <v>4.6347289882296359</v>
      </c>
      <c r="N30" s="28">
        <f t="shared" si="3"/>
        <v>1.6366638986876918</v>
      </c>
      <c r="O30" s="28">
        <f t="shared" si="4"/>
        <v>3.0083276181236944</v>
      </c>
      <c r="P30" s="28">
        <f t="shared" si="8"/>
        <v>1.3053945333333332</v>
      </c>
      <c r="Q30" s="28">
        <f t="shared" si="9"/>
        <v>3.1904681198599576</v>
      </c>
      <c r="R30" s="28">
        <f t="shared" si="10"/>
        <v>0.78585397449415528</v>
      </c>
      <c r="S30" s="28">
        <f t="shared" si="11"/>
        <v>5.9375256509370216</v>
      </c>
      <c r="T30" s="29">
        <f t="shared" si="12"/>
        <v>0.42055079918050531</v>
      </c>
      <c r="U30">
        <f t="shared" si="13"/>
        <v>1.5228000817047704</v>
      </c>
      <c r="V30" s="10">
        <f t="shared" si="14"/>
        <v>0.60361504375556607</v>
      </c>
      <c r="W30" s="11">
        <f t="shared" si="6"/>
        <v>-0.92536942819390167</v>
      </c>
      <c r="X30" s="12">
        <f t="shared" si="15"/>
        <v>1</v>
      </c>
      <c r="Y30" s="12">
        <f t="shared" si="7"/>
        <v>-1</v>
      </c>
    </row>
    <row r="31" spans="1:37" x14ac:dyDescent="0.25">
      <c r="A31" s="12">
        <v>77</v>
      </c>
      <c r="B31" s="12">
        <v>35.587929240374606</v>
      </c>
      <c r="C31" s="12">
        <v>76</v>
      </c>
      <c r="D31" s="11">
        <v>3.8809999999999998</v>
      </c>
      <c r="E31" s="11">
        <v>17.261500000000002</v>
      </c>
      <c r="F31" s="41">
        <v>0.7275581333333333</v>
      </c>
      <c r="G31" s="41">
        <v>21.786300000000001</v>
      </c>
      <c r="H31" s="41">
        <v>8.1255499999999987</v>
      </c>
      <c r="I31" s="28">
        <v>618.27200000000005</v>
      </c>
      <c r="J31" s="19">
        <v>0</v>
      </c>
      <c r="K31" s="28">
        <f t="shared" si="0"/>
        <v>4.3438054218536841</v>
      </c>
      <c r="L31" s="28">
        <f t="shared" si="1"/>
        <v>3.572006514080404</v>
      </c>
      <c r="M31" s="28">
        <f t="shared" si="2"/>
        <v>4.3307333402863311</v>
      </c>
      <c r="N31" s="28">
        <f t="shared" si="3"/>
        <v>1.3560928523867692</v>
      </c>
      <c r="O31" s="28">
        <f t="shared" si="4"/>
        <v>2.8484785880205292</v>
      </c>
      <c r="P31" s="28">
        <f t="shared" si="8"/>
        <v>0.7275581333333333</v>
      </c>
      <c r="Q31" s="28">
        <f t="shared" si="9"/>
        <v>3.081281331876653</v>
      </c>
      <c r="R31" s="28">
        <f t="shared" si="10"/>
        <v>2.0950134182324724</v>
      </c>
      <c r="S31" s="28">
        <f t="shared" si="11"/>
        <v>6.4269284900789732</v>
      </c>
      <c r="T31" s="29">
        <f t="shared" si="12"/>
        <v>-3.5241457942628536</v>
      </c>
      <c r="U31">
        <f t="shared" si="13"/>
        <v>2.947697602000391E-2</v>
      </c>
      <c r="V31" s="10">
        <f t="shared" si="14"/>
        <v>2.8632962860386628E-2</v>
      </c>
      <c r="W31" s="11">
        <f t="shared" si="6"/>
        <v>-2.9050883000562092E-2</v>
      </c>
      <c r="X31" s="12">
        <f t="shared" si="15"/>
        <v>0</v>
      </c>
      <c r="Y31" s="12">
        <f t="shared" si="7"/>
        <v>2</v>
      </c>
    </row>
    <row r="32" spans="1:37" x14ac:dyDescent="0.25">
      <c r="A32" s="12">
        <v>76</v>
      </c>
      <c r="B32" s="12">
        <v>27.2</v>
      </c>
      <c r="C32" s="12">
        <v>94</v>
      </c>
      <c r="D32" s="11">
        <v>14.07</v>
      </c>
      <c r="E32" s="11">
        <v>8.4156000000000013</v>
      </c>
      <c r="F32" s="41">
        <v>3.2623639999999998</v>
      </c>
      <c r="G32" s="41">
        <v>35.890999999999998</v>
      </c>
      <c r="H32" s="41">
        <v>9.3466300000000011</v>
      </c>
      <c r="I32" s="28">
        <v>377.22699999999998</v>
      </c>
      <c r="J32" s="19">
        <v>0</v>
      </c>
      <c r="K32" s="28">
        <f t="shared" si="0"/>
        <v>4.3307333402863311</v>
      </c>
      <c r="L32" s="28">
        <f t="shared" si="1"/>
        <v>3.3032169733019514</v>
      </c>
      <c r="M32" s="28">
        <f t="shared" si="2"/>
        <v>4.5432947822700038</v>
      </c>
      <c r="N32" s="28">
        <f t="shared" si="3"/>
        <v>2.6440448711262978</v>
      </c>
      <c r="O32" s="28">
        <f t="shared" si="4"/>
        <v>2.130087126348728</v>
      </c>
      <c r="P32" s="28">
        <f t="shared" si="8"/>
        <v>3.2623639999999998</v>
      </c>
      <c r="Q32" s="28">
        <f t="shared" si="9"/>
        <v>3.5804865676858131</v>
      </c>
      <c r="R32" s="28">
        <f t="shared" si="10"/>
        <v>2.235015850523395</v>
      </c>
      <c r="S32" s="28">
        <f t="shared" si="11"/>
        <v>5.9328471282611988</v>
      </c>
      <c r="T32" s="29">
        <f t="shared" si="12"/>
        <v>-0.25654090828987819</v>
      </c>
      <c r="U32">
        <f t="shared" si="13"/>
        <v>0.77372334221328631</v>
      </c>
      <c r="V32" s="10">
        <f t="shared" si="14"/>
        <v>0.43621421886900319</v>
      </c>
      <c r="W32" s="11">
        <f t="shared" si="6"/>
        <v>-0.57308092032394842</v>
      </c>
      <c r="X32" s="12">
        <f t="shared" si="15"/>
        <v>1</v>
      </c>
      <c r="Y32" s="12">
        <f t="shared" si="7"/>
        <v>-1</v>
      </c>
    </row>
    <row r="33" spans="1:25" x14ac:dyDescent="0.25">
      <c r="A33" s="12">
        <v>71</v>
      </c>
      <c r="B33" s="12">
        <v>30.3</v>
      </c>
      <c r="C33" s="12">
        <v>102</v>
      </c>
      <c r="D33" s="11">
        <v>8.34</v>
      </c>
      <c r="E33" s="11">
        <v>4.2988999999999997</v>
      </c>
      <c r="F33" s="41">
        <v>2.098344</v>
      </c>
      <c r="G33" s="41">
        <v>56.502000000000002</v>
      </c>
      <c r="H33" s="41">
        <v>8.1300000000000008</v>
      </c>
      <c r="I33" s="28">
        <v>200.976</v>
      </c>
      <c r="J33" s="19">
        <v>0</v>
      </c>
      <c r="K33" s="28">
        <f t="shared" si="0"/>
        <v>4.2626798770413155</v>
      </c>
      <c r="L33" s="28">
        <f t="shared" si="1"/>
        <v>3.4111477125153233</v>
      </c>
      <c r="M33" s="28">
        <f t="shared" si="2"/>
        <v>4.6249728132842707</v>
      </c>
      <c r="N33" s="28">
        <f t="shared" si="3"/>
        <v>2.1210632163706555</v>
      </c>
      <c r="O33" s="28">
        <f t="shared" si="4"/>
        <v>1.4583591760200576</v>
      </c>
      <c r="P33" s="28">
        <f t="shared" si="8"/>
        <v>2.098344</v>
      </c>
      <c r="Q33" s="28">
        <f t="shared" si="9"/>
        <v>4.0342760357559815</v>
      </c>
      <c r="R33" s="28">
        <f t="shared" si="10"/>
        <v>2.0955609235597192</v>
      </c>
      <c r="S33" s="28">
        <f t="shared" si="11"/>
        <v>5.3031854979448969</v>
      </c>
      <c r="T33" s="29">
        <f t="shared" si="12"/>
        <v>-2.4730653362456003</v>
      </c>
      <c r="U33">
        <f t="shared" si="13"/>
        <v>8.4325974953478572E-2</v>
      </c>
      <c r="V33" s="10">
        <f t="shared" si="14"/>
        <v>7.776810378179537E-2</v>
      </c>
      <c r="W33" s="11">
        <f t="shared" si="6"/>
        <v>-8.0958572713523802E-2</v>
      </c>
      <c r="X33" s="12">
        <f t="shared" si="15"/>
        <v>0</v>
      </c>
      <c r="Y33" s="12">
        <f t="shared" si="7"/>
        <v>2</v>
      </c>
    </row>
    <row r="34" spans="1:25" x14ac:dyDescent="0.25">
      <c r="A34" s="12">
        <v>66</v>
      </c>
      <c r="B34" s="12">
        <v>27.7</v>
      </c>
      <c r="C34" s="12">
        <v>90</v>
      </c>
      <c r="D34" s="11">
        <v>6.0419999999999998</v>
      </c>
      <c r="E34" s="11">
        <v>6.7052000000000014</v>
      </c>
      <c r="F34" s="41">
        <v>1.341324</v>
      </c>
      <c r="G34" s="41">
        <v>24.846</v>
      </c>
      <c r="H34" s="41">
        <v>7.6520550000000007</v>
      </c>
      <c r="I34" s="28">
        <v>225.88</v>
      </c>
      <c r="J34" s="19">
        <v>0</v>
      </c>
      <c r="K34" s="28">
        <f t="shared" ref="K34:K65" si="24">LN(A34)</f>
        <v>4.1896547420264252</v>
      </c>
      <c r="L34" s="28">
        <f t="shared" ref="L34:L65" si="25">LN(B34)</f>
        <v>3.3214324131932926</v>
      </c>
      <c r="M34" s="28">
        <f t="shared" ref="M34:M65" si="26">LN(C34)</f>
        <v>4.499809670330265</v>
      </c>
      <c r="N34" s="28">
        <f t="shared" ref="N34:N65" si="27">LN(D34)</f>
        <v>1.7987350829644801</v>
      </c>
      <c r="O34" s="28">
        <f t="shared" ref="O34:O65" si="28">LN(E34)</f>
        <v>1.902883344774986</v>
      </c>
      <c r="P34" s="28">
        <f t="shared" si="8"/>
        <v>1.341324</v>
      </c>
      <c r="Q34" s="28">
        <f t="shared" si="9"/>
        <v>3.2126967737914853</v>
      </c>
      <c r="R34" s="28">
        <f t="shared" si="10"/>
        <v>2.0349742392155314</v>
      </c>
      <c r="S34" s="28">
        <f t="shared" si="11"/>
        <v>5.4200038848046361</v>
      </c>
      <c r="T34" s="29">
        <f t="shared" si="12"/>
        <v>-2.1064134480458314</v>
      </c>
      <c r="U34">
        <f t="shared" si="13"/>
        <v>0.12167357339536597</v>
      </c>
      <c r="V34" s="10">
        <f t="shared" si="14"/>
        <v>0.10847502899355428</v>
      </c>
      <c r="W34" s="11">
        <f t="shared" ref="W34:W65" si="29">J34*LN(V34)+LN(1-V34)*(1-J34)</f>
        <v>-0.11482183196864248</v>
      </c>
      <c r="X34" s="12">
        <f t="shared" si="15"/>
        <v>1</v>
      </c>
      <c r="Y34" s="12">
        <f t="shared" ref="Y34:Y65" si="30">IF(AND(X34=1,J34=1),1,IF(AND(X34=1,J34=0),-1,IF(AND(X34=0,J34=0),2,IF(AND(X34=0,J34=1),-2,"Error"))))</f>
        <v>-1</v>
      </c>
    </row>
    <row r="35" spans="1:25" x14ac:dyDescent="0.25">
      <c r="A35" s="12">
        <v>75</v>
      </c>
      <c r="B35" s="12">
        <v>25.7</v>
      </c>
      <c r="C35" s="12">
        <v>94</v>
      </c>
      <c r="D35" s="11">
        <v>8.0790000000000006</v>
      </c>
      <c r="E35" s="11">
        <v>4.4968500000000002</v>
      </c>
      <c r="F35" s="41">
        <v>1.8732507999999999</v>
      </c>
      <c r="G35" s="41">
        <v>65.926000000000002</v>
      </c>
      <c r="H35" s="41">
        <v>3.7412200000000002</v>
      </c>
      <c r="I35" s="28">
        <v>206.80199999999999</v>
      </c>
      <c r="J35" s="19">
        <v>0</v>
      </c>
      <c r="K35" s="28">
        <f t="shared" si="24"/>
        <v>4.3174881135363101</v>
      </c>
      <c r="L35" s="28">
        <f t="shared" si="25"/>
        <v>3.2464909919011742</v>
      </c>
      <c r="M35" s="28">
        <f t="shared" si="26"/>
        <v>4.5432947822700038</v>
      </c>
      <c r="N35" s="28">
        <f t="shared" si="27"/>
        <v>2.0892681024975714</v>
      </c>
      <c r="O35" s="28">
        <f t="shared" si="28"/>
        <v>1.5033771516618808</v>
      </c>
      <c r="P35" s="28">
        <f t="shared" si="8"/>
        <v>1.8732507999999999</v>
      </c>
      <c r="Q35" s="28">
        <f t="shared" si="9"/>
        <v>4.1885329008766758</v>
      </c>
      <c r="R35" s="28">
        <f t="shared" si="10"/>
        <v>1.3194117614422975</v>
      </c>
      <c r="S35" s="28">
        <f t="shared" si="11"/>
        <v>5.3317618137673923</v>
      </c>
      <c r="T35" s="29">
        <f t="shared" si="12"/>
        <v>-2.5618223280168451</v>
      </c>
      <c r="U35">
        <f t="shared" si="13"/>
        <v>7.7163994130879307E-2</v>
      </c>
      <c r="V35" s="10">
        <f t="shared" si="14"/>
        <v>7.1636254601268823E-2</v>
      </c>
      <c r="W35" s="11">
        <f t="shared" si="29"/>
        <v>-7.4331655970447968E-2</v>
      </c>
      <c r="X35" s="12">
        <f t="shared" si="15"/>
        <v>0</v>
      </c>
      <c r="Y35" s="12">
        <f t="shared" si="30"/>
        <v>2</v>
      </c>
    </row>
    <row r="36" spans="1:25" x14ac:dyDescent="0.25">
      <c r="A36" s="12">
        <v>69</v>
      </c>
      <c r="B36" s="12">
        <v>29.4</v>
      </c>
      <c r="C36" s="12">
        <v>89</v>
      </c>
      <c r="D36" s="11">
        <v>10.704000000000001</v>
      </c>
      <c r="E36" s="11">
        <v>4.53</v>
      </c>
      <c r="F36" s="41">
        <v>2.3498847999999999</v>
      </c>
      <c r="G36" s="41">
        <v>45.271999999999998</v>
      </c>
      <c r="H36" s="41">
        <v>8.2863000000000007</v>
      </c>
      <c r="I36" s="28">
        <v>215.76900000000001</v>
      </c>
      <c r="J36" s="19">
        <v>0</v>
      </c>
      <c r="K36" s="28">
        <f t="shared" si="24"/>
        <v>4.2341065045972597</v>
      </c>
      <c r="L36" s="28">
        <f t="shared" si="25"/>
        <v>3.380994674344636</v>
      </c>
      <c r="M36" s="28">
        <f t="shared" si="26"/>
        <v>4.4886363697321396</v>
      </c>
      <c r="N36" s="28">
        <f t="shared" si="27"/>
        <v>2.3706175033858727</v>
      </c>
      <c r="O36" s="28">
        <f t="shared" si="28"/>
        <v>1.5107219394949427</v>
      </c>
      <c r="P36" s="28">
        <f t="shared" si="8"/>
        <v>2.3498847999999999</v>
      </c>
      <c r="Q36" s="28">
        <f t="shared" si="9"/>
        <v>3.8126887398402225</v>
      </c>
      <c r="R36" s="28">
        <f t="shared" si="10"/>
        <v>2.1146035486478825</v>
      </c>
      <c r="S36" s="28">
        <f t="shared" si="11"/>
        <v>5.374208390975971</v>
      </c>
      <c r="T36" s="29">
        <f t="shared" si="12"/>
        <v>-2.9166816377552127</v>
      </c>
      <c r="U36">
        <f t="shared" si="13"/>
        <v>5.4112956086900241E-2</v>
      </c>
      <c r="V36" s="10">
        <f t="shared" si="14"/>
        <v>5.1335064021771883E-2</v>
      </c>
      <c r="W36" s="11">
        <f t="shared" si="29"/>
        <v>-5.2699613339891004E-2</v>
      </c>
      <c r="X36" s="12">
        <f t="shared" si="15"/>
        <v>0</v>
      </c>
      <c r="Y36" s="12">
        <f t="shared" si="30"/>
        <v>2</v>
      </c>
    </row>
    <row r="37" spans="1:25" x14ac:dyDescent="0.25">
      <c r="A37" s="12">
        <v>85</v>
      </c>
      <c r="B37" s="12">
        <v>26.6</v>
      </c>
      <c r="C37" s="12">
        <v>96</v>
      </c>
      <c r="D37" s="11">
        <v>4.4619999999999997</v>
      </c>
      <c r="E37" s="11">
        <v>9.6135000000000019</v>
      </c>
      <c r="F37" s="41">
        <v>1.0566016</v>
      </c>
      <c r="G37" s="41">
        <v>7.85</v>
      </c>
      <c r="H37" s="41">
        <v>7.9317000000000002</v>
      </c>
      <c r="I37" s="28">
        <v>232.006</v>
      </c>
      <c r="J37" s="19">
        <v>0</v>
      </c>
      <c r="K37" s="28">
        <f t="shared" si="24"/>
        <v>4.4426512564903167</v>
      </c>
      <c r="L37" s="28">
        <f t="shared" si="25"/>
        <v>3.2809112157876537</v>
      </c>
      <c r="M37" s="28">
        <f t="shared" si="26"/>
        <v>4.5643481914678361</v>
      </c>
      <c r="N37" s="28">
        <f t="shared" si="27"/>
        <v>1.4955970960103406</v>
      </c>
      <c r="O37" s="28">
        <f t="shared" si="28"/>
        <v>2.2631683606302544</v>
      </c>
      <c r="P37" s="28">
        <f t="shared" si="8"/>
        <v>1.0566016</v>
      </c>
      <c r="Q37" s="28">
        <f t="shared" si="9"/>
        <v>2.0605135317943168</v>
      </c>
      <c r="R37" s="28">
        <f t="shared" si="10"/>
        <v>2.0708673884596971</v>
      </c>
      <c r="S37" s="28">
        <f t="shared" si="11"/>
        <v>5.4467632334008576</v>
      </c>
      <c r="T37" s="29">
        <f t="shared" si="12"/>
        <v>-1.1032842589328951</v>
      </c>
      <c r="U37">
        <f t="shared" si="13"/>
        <v>0.33177964213734579</v>
      </c>
      <c r="V37" s="10">
        <f t="shared" si="14"/>
        <v>0.24912502912634965</v>
      </c>
      <c r="W37" s="11">
        <f t="shared" si="29"/>
        <v>-0.28651612460169024</v>
      </c>
      <c r="X37" s="12">
        <f t="shared" si="15"/>
        <v>1</v>
      </c>
      <c r="Y37" s="12">
        <f t="shared" si="30"/>
        <v>-1</v>
      </c>
    </row>
    <row r="38" spans="1:25" x14ac:dyDescent="0.25">
      <c r="A38" s="12">
        <v>76</v>
      </c>
      <c r="B38" s="12">
        <v>27.1</v>
      </c>
      <c r="C38" s="12">
        <v>110</v>
      </c>
      <c r="D38" s="11">
        <v>26.210999999999999</v>
      </c>
      <c r="E38" s="11">
        <v>8.4939499999999999</v>
      </c>
      <c r="F38" s="41">
        <v>7.1119180000000002</v>
      </c>
      <c r="G38" s="41">
        <v>21.777999999999999</v>
      </c>
      <c r="H38" s="41">
        <v>4.9356349999999996</v>
      </c>
      <c r="I38" s="28">
        <v>45.843000000000004</v>
      </c>
      <c r="J38" s="19">
        <v>0</v>
      </c>
      <c r="K38" s="28">
        <f t="shared" si="24"/>
        <v>4.3307333402863311</v>
      </c>
      <c r="L38" s="28">
        <f t="shared" si="25"/>
        <v>3.2995337278856551</v>
      </c>
      <c r="M38" s="28">
        <f t="shared" si="26"/>
        <v>4.7004803657924166</v>
      </c>
      <c r="N38" s="28">
        <f t="shared" si="27"/>
        <v>3.266179169984067</v>
      </c>
      <c r="O38" s="28">
        <f t="shared" si="28"/>
        <v>2.1393541453656306</v>
      </c>
      <c r="P38" s="28">
        <f t="shared" si="8"/>
        <v>7.1119180000000002</v>
      </c>
      <c r="Q38" s="28">
        <f t="shared" si="9"/>
        <v>3.0809002859238692</v>
      </c>
      <c r="R38" s="28">
        <f t="shared" si="10"/>
        <v>1.5964813373535112</v>
      </c>
      <c r="S38" s="28">
        <f t="shared" si="11"/>
        <v>3.8252225152912298</v>
      </c>
      <c r="T38" s="29">
        <f t="shared" si="12"/>
        <v>0.36929804635370189</v>
      </c>
      <c r="U38">
        <f t="shared" si="13"/>
        <v>1.4467187286658436</v>
      </c>
      <c r="V38" s="10">
        <f t="shared" si="14"/>
        <v>0.59128935080115075</v>
      </c>
      <c r="W38" s="11">
        <f t="shared" si="29"/>
        <v>-0.89474783247818279</v>
      </c>
      <c r="X38" s="12">
        <f t="shared" si="15"/>
        <v>1</v>
      </c>
      <c r="Y38" s="12">
        <f t="shared" si="30"/>
        <v>-1</v>
      </c>
    </row>
    <row r="39" spans="1:25" x14ac:dyDescent="0.25">
      <c r="A39" s="12">
        <v>77</v>
      </c>
      <c r="B39" s="12">
        <v>25.9</v>
      </c>
      <c r="C39" s="12">
        <v>85</v>
      </c>
      <c r="D39" s="11">
        <v>4.58</v>
      </c>
      <c r="E39" s="11">
        <v>11.774000000000001</v>
      </c>
      <c r="F39" s="41">
        <v>0.96027333333333342</v>
      </c>
      <c r="G39" s="41">
        <v>13.74</v>
      </c>
      <c r="H39" s="41">
        <v>9.7532600000000009</v>
      </c>
      <c r="I39" s="28">
        <v>488.82900000000001</v>
      </c>
      <c r="J39" s="19">
        <v>0</v>
      </c>
      <c r="K39" s="28">
        <f t="shared" si="24"/>
        <v>4.3438054218536841</v>
      </c>
      <c r="L39" s="28">
        <f t="shared" si="25"/>
        <v>3.2542429687054919</v>
      </c>
      <c r="M39" s="28">
        <f t="shared" si="26"/>
        <v>4.4426512564903167</v>
      </c>
      <c r="N39" s="28">
        <f t="shared" si="27"/>
        <v>1.5216989981260935</v>
      </c>
      <c r="O39" s="28">
        <f t="shared" si="28"/>
        <v>2.4658937106060699</v>
      </c>
      <c r="P39" s="28">
        <f t="shared" si="8"/>
        <v>0.96027333333333342</v>
      </c>
      <c r="Q39" s="28">
        <f t="shared" si="9"/>
        <v>2.6203112867942031</v>
      </c>
      <c r="R39" s="28">
        <f t="shared" si="10"/>
        <v>2.27760158809861</v>
      </c>
      <c r="S39" s="28">
        <f t="shared" si="11"/>
        <v>6.1920127350663954</v>
      </c>
      <c r="T39" s="29">
        <f t="shared" si="12"/>
        <v>-0.8520757247033206</v>
      </c>
      <c r="U39">
        <f t="shared" si="13"/>
        <v>0.42652865636619258</v>
      </c>
      <c r="V39" s="10">
        <f t="shared" si="14"/>
        <v>0.29899760825884308</v>
      </c>
      <c r="W39" s="11">
        <f t="shared" si="29"/>
        <v>-0.35524398005442742</v>
      </c>
      <c r="X39" s="12">
        <f t="shared" si="15"/>
        <v>1</v>
      </c>
      <c r="Y39" s="12">
        <f t="shared" si="30"/>
        <v>-1</v>
      </c>
    </row>
    <row r="40" spans="1:25" x14ac:dyDescent="0.25">
      <c r="A40" s="12">
        <v>45</v>
      </c>
      <c r="B40" s="12">
        <v>21.30394857667585</v>
      </c>
      <c r="C40" s="12">
        <v>102</v>
      </c>
      <c r="D40" s="11">
        <v>13.852</v>
      </c>
      <c r="E40" s="11">
        <v>23.034079999999999</v>
      </c>
      <c r="F40" s="41">
        <v>3.4851632000000001</v>
      </c>
      <c r="G40" s="41">
        <v>7.6476000000000006</v>
      </c>
      <c r="H40" s="41">
        <v>21.056625</v>
      </c>
      <c r="I40" s="28">
        <v>552.44399999999996</v>
      </c>
      <c r="J40" s="19">
        <v>1</v>
      </c>
      <c r="K40" s="28">
        <f t="shared" si="24"/>
        <v>3.8066624897703196</v>
      </c>
      <c r="L40" s="28">
        <f t="shared" si="25"/>
        <v>3.0588924347214408</v>
      </c>
      <c r="M40" s="28">
        <f t="shared" si="26"/>
        <v>4.6249728132842707</v>
      </c>
      <c r="N40" s="28">
        <f t="shared" si="27"/>
        <v>2.6284296265401754</v>
      </c>
      <c r="O40" s="28">
        <f t="shared" si="28"/>
        <v>3.1369748583673664</v>
      </c>
      <c r="P40" s="28">
        <f t="shared" si="8"/>
        <v>3.4851632000000001</v>
      </c>
      <c r="Q40" s="28">
        <f t="shared" si="9"/>
        <v>2.0343918731261117</v>
      </c>
      <c r="R40" s="28">
        <f t="shared" si="10"/>
        <v>3.0472152374531425</v>
      </c>
      <c r="S40" s="28">
        <f t="shared" si="11"/>
        <v>6.3143520707888294</v>
      </c>
      <c r="T40" s="29">
        <f t="shared" si="12"/>
        <v>5.5212059613312299</v>
      </c>
      <c r="U40">
        <f t="shared" si="13"/>
        <v>249.93626899190946</v>
      </c>
      <c r="V40" s="10">
        <f t="shared" si="14"/>
        <v>0.99601492441081829</v>
      </c>
      <c r="W40" s="11">
        <f t="shared" si="29"/>
        <v>-3.9930371615919062E-3</v>
      </c>
      <c r="X40" s="12">
        <f t="shared" si="15"/>
        <v>1</v>
      </c>
      <c r="Y40" s="12">
        <f t="shared" si="30"/>
        <v>1</v>
      </c>
    </row>
    <row r="41" spans="1:25" x14ac:dyDescent="0.25">
      <c r="A41" s="12">
        <v>45</v>
      </c>
      <c r="B41" s="12">
        <v>20.82999519307803</v>
      </c>
      <c r="C41" s="12">
        <v>74</v>
      </c>
      <c r="D41" s="11">
        <v>4.5599999999999996</v>
      </c>
      <c r="E41" s="11">
        <v>28.032299999999999</v>
      </c>
      <c r="F41" s="41">
        <v>0.83235200000000009</v>
      </c>
      <c r="G41" s="41">
        <v>7.7528999999999995</v>
      </c>
      <c r="H41" s="41">
        <v>8.2374050000000008</v>
      </c>
      <c r="I41" s="28">
        <v>382.95499999999998</v>
      </c>
      <c r="J41" s="19">
        <v>1</v>
      </c>
      <c r="K41" s="28">
        <f t="shared" si="24"/>
        <v>3.8066624897703196</v>
      </c>
      <c r="L41" s="28">
        <f t="shared" si="25"/>
        <v>3.0363940245036765</v>
      </c>
      <c r="M41" s="28">
        <f t="shared" si="26"/>
        <v>4.3040650932041702</v>
      </c>
      <c r="N41" s="28">
        <f t="shared" si="27"/>
        <v>1.5173226235262947</v>
      </c>
      <c r="O41" s="28">
        <f t="shared" si="28"/>
        <v>3.3333574167515088</v>
      </c>
      <c r="P41" s="28">
        <f t="shared" si="8"/>
        <v>0.83235200000000009</v>
      </c>
      <c r="Q41" s="28">
        <f t="shared" si="9"/>
        <v>2.0480669669206968</v>
      </c>
      <c r="R41" s="28">
        <f t="shared" si="10"/>
        <v>2.108685367136935</v>
      </c>
      <c r="S41" s="28">
        <f t="shared" si="11"/>
        <v>5.947917488805162</v>
      </c>
      <c r="T41" s="29">
        <f t="shared" si="12"/>
        <v>1.8015285490455213</v>
      </c>
      <c r="U41">
        <f t="shared" si="13"/>
        <v>6.0589017182590057</v>
      </c>
      <c r="V41" s="10">
        <f t="shared" si="14"/>
        <v>0.85833490252267763</v>
      </c>
      <c r="W41" s="11">
        <f t="shared" si="29"/>
        <v>-0.152760926372321</v>
      </c>
      <c r="X41" s="12">
        <f t="shared" si="15"/>
        <v>1</v>
      </c>
      <c r="Y41" s="12">
        <f t="shared" si="30"/>
        <v>1</v>
      </c>
    </row>
    <row r="42" spans="1:25" x14ac:dyDescent="0.25">
      <c r="A42" s="12">
        <v>49</v>
      </c>
      <c r="B42" s="12">
        <v>20.956607495069033</v>
      </c>
      <c r="C42" s="12">
        <v>94</v>
      </c>
      <c r="D42" s="11">
        <v>12.305</v>
      </c>
      <c r="E42" s="11">
        <v>23.117699999999999</v>
      </c>
      <c r="F42" s="41">
        <v>2.8531193333333329</v>
      </c>
      <c r="G42" s="41">
        <v>11.240600000000001</v>
      </c>
      <c r="H42" s="41">
        <v>8.4121749999999995</v>
      </c>
      <c r="I42" s="28">
        <v>573.63</v>
      </c>
      <c r="J42" s="19">
        <v>1</v>
      </c>
      <c r="K42" s="28">
        <f t="shared" si="24"/>
        <v>3.8918202981106265</v>
      </c>
      <c r="L42" s="28">
        <f t="shared" si="25"/>
        <v>3.0424539902014343</v>
      </c>
      <c r="M42" s="28">
        <f t="shared" si="26"/>
        <v>4.5432947822700038</v>
      </c>
      <c r="N42" s="28">
        <f t="shared" si="27"/>
        <v>2.5100056838430191</v>
      </c>
      <c r="O42" s="28">
        <f t="shared" si="28"/>
        <v>3.1405985578867588</v>
      </c>
      <c r="P42" s="28">
        <f t="shared" si="8"/>
        <v>2.8531193333333329</v>
      </c>
      <c r="Q42" s="28">
        <f t="shared" si="9"/>
        <v>2.4195322238237598</v>
      </c>
      <c r="R42" s="28">
        <f t="shared" si="10"/>
        <v>2.1296800612379458</v>
      </c>
      <c r="S42" s="28">
        <f t="shared" si="11"/>
        <v>6.3519845891729778</v>
      </c>
      <c r="T42" s="29">
        <f t="shared" si="12"/>
        <v>3.9983154841458379</v>
      </c>
      <c r="U42">
        <f t="shared" si="13"/>
        <v>54.506256004009806</v>
      </c>
      <c r="V42" s="10">
        <f t="shared" si="14"/>
        <v>0.98198401275835001</v>
      </c>
      <c r="W42" s="11">
        <f t="shared" si="29"/>
        <v>-1.8180251047009089E-2</v>
      </c>
      <c r="X42" s="12">
        <f t="shared" si="15"/>
        <v>1</v>
      </c>
      <c r="Y42" s="12">
        <f t="shared" si="30"/>
        <v>1</v>
      </c>
    </row>
    <row r="43" spans="1:25" x14ac:dyDescent="0.25">
      <c r="A43" s="12">
        <v>34</v>
      </c>
      <c r="B43" s="12">
        <v>24.242424242424246</v>
      </c>
      <c r="C43" s="12">
        <v>92</v>
      </c>
      <c r="D43" s="11">
        <v>21.699000000000002</v>
      </c>
      <c r="E43" s="11">
        <v>12.065340000000001</v>
      </c>
      <c r="F43" s="41">
        <v>4.9242264000000002</v>
      </c>
      <c r="G43" s="41">
        <v>16.735299999999999</v>
      </c>
      <c r="H43" s="41">
        <v>21.823744999999999</v>
      </c>
      <c r="I43" s="28">
        <v>481.94900000000001</v>
      </c>
      <c r="J43" s="19">
        <v>1</v>
      </c>
      <c r="K43" s="28">
        <f t="shared" si="24"/>
        <v>3.5263605246161616</v>
      </c>
      <c r="L43" s="28">
        <f t="shared" si="25"/>
        <v>3.1881041662014473</v>
      </c>
      <c r="M43" s="28">
        <f t="shared" si="26"/>
        <v>4.5217885770490405</v>
      </c>
      <c r="N43" s="28">
        <f t="shared" si="27"/>
        <v>3.0772661765352534</v>
      </c>
      <c r="O43" s="28">
        <f t="shared" si="28"/>
        <v>2.4903368793678675</v>
      </c>
      <c r="P43" s="28">
        <f t="shared" si="8"/>
        <v>4.9242264000000002</v>
      </c>
      <c r="Q43" s="28">
        <f t="shared" si="9"/>
        <v>2.8175202610039567</v>
      </c>
      <c r="R43" s="28">
        <f t="shared" si="10"/>
        <v>3.0829985972086242</v>
      </c>
      <c r="S43" s="28">
        <f t="shared" si="11"/>
        <v>6.1778382993237893</v>
      </c>
      <c r="T43" s="29">
        <f t="shared" si="12"/>
        <v>3.0982615476462669</v>
      </c>
      <c r="U43">
        <f t="shared" si="13"/>
        <v>22.159394724867145</v>
      </c>
      <c r="V43" s="10">
        <f t="shared" si="14"/>
        <v>0.95682097861882975</v>
      </c>
      <c r="W43" s="11">
        <f t="shared" si="29"/>
        <v>-4.4138970212142602E-2</v>
      </c>
      <c r="X43" s="12">
        <f t="shared" si="15"/>
        <v>1</v>
      </c>
      <c r="Y43" s="12">
        <f t="shared" si="30"/>
        <v>1</v>
      </c>
    </row>
    <row r="44" spans="1:25" x14ac:dyDescent="0.25">
      <c r="A44" s="12">
        <v>42</v>
      </c>
      <c r="B44" s="12">
        <v>21.359914560341757</v>
      </c>
      <c r="C44" s="12">
        <v>93</v>
      </c>
      <c r="D44" s="11">
        <v>2.9990000000000001</v>
      </c>
      <c r="E44" s="11">
        <v>17.376150000000003</v>
      </c>
      <c r="F44" s="41">
        <v>0.68797059999999999</v>
      </c>
      <c r="G44" s="41">
        <v>19.082599999999999</v>
      </c>
      <c r="H44" s="41">
        <v>8.4629150000000006</v>
      </c>
      <c r="I44" s="28">
        <v>321.91899999999998</v>
      </c>
      <c r="J44" s="19">
        <v>1</v>
      </c>
      <c r="K44" s="28">
        <f t="shared" si="24"/>
        <v>3.7376696182833684</v>
      </c>
      <c r="L44" s="28">
        <f t="shared" si="25"/>
        <v>3.0615160140999942</v>
      </c>
      <c r="M44" s="28">
        <f t="shared" si="26"/>
        <v>4.5325994931532563</v>
      </c>
      <c r="N44" s="28">
        <f t="shared" si="27"/>
        <v>1.098278899766872</v>
      </c>
      <c r="O44" s="28">
        <f t="shared" si="28"/>
        <v>2.8550985763109495</v>
      </c>
      <c r="P44" s="28">
        <f t="shared" si="8"/>
        <v>0.68797059999999999</v>
      </c>
      <c r="Q44" s="28">
        <f t="shared" si="9"/>
        <v>2.9487769250802685</v>
      </c>
      <c r="R44" s="28">
        <f t="shared" si="10"/>
        <v>2.1356936769178092</v>
      </c>
      <c r="S44" s="28">
        <f t="shared" si="11"/>
        <v>5.7742999611046661</v>
      </c>
      <c r="T44" s="29">
        <f t="shared" si="12"/>
        <v>2.1234499794548007</v>
      </c>
      <c r="U44">
        <f t="shared" si="13"/>
        <v>8.359929378012767</v>
      </c>
      <c r="V44" s="10">
        <f t="shared" si="14"/>
        <v>0.89316158705758175</v>
      </c>
      <c r="W44" s="11">
        <f t="shared" si="29"/>
        <v>-0.11298776592212961</v>
      </c>
      <c r="X44" s="12">
        <f t="shared" si="15"/>
        <v>1</v>
      </c>
      <c r="Y44" s="12">
        <f t="shared" si="30"/>
        <v>1</v>
      </c>
    </row>
    <row r="45" spans="1:25" x14ac:dyDescent="0.25">
      <c r="A45" s="12">
        <v>68</v>
      </c>
      <c r="B45" s="12">
        <v>21.0828132906055</v>
      </c>
      <c r="C45" s="12">
        <v>102</v>
      </c>
      <c r="D45" s="11">
        <v>6.2</v>
      </c>
      <c r="E45" s="11">
        <v>13.742439999999998</v>
      </c>
      <c r="F45" s="41">
        <v>1.5599200000000002</v>
      </c>
      <c r="G45" s="41">
        <v>9.6993999999999989</v>
      </c>
      <c r="H45" s="41">
        <v>8.5746549999999999</v>
      </c>
      <c r="I45" s="28">
        <v>448.79899999999998</v>
      </c>
      <c r="J45" s="19">
        <v>1</v>
      </c>
      <c r="K45" s="28">
        <f t="shared" si="24"/>
        <v>4.219507705176107</v>
      </c>
      <c r="L45" s="28">
        <f t="shared" si="25"/>
        <v>3.0484581725770705</v>
      </c>
      <c r="M45" s="28">
        <f t="shared" si="26"/>
        <v>4.6249728132842707</v>
      </c>
      <c r="N45" s="28">
        <f t="shared" si="27"/>
        <v>1.824549292051046</v>
      </c>
      <c r="O45" s="28">
        <f t="shared" si="28"/>
        <v>2.6204888547253193</v>
      </c>
      <c r="P45" s="28">
        <f t="shared" si="8"/>
        <v>1.5599200000000002</v>
      </c>
      <c r="Q45" s="28">
        <f t="shared" si="9"/>
        <v>2.2720640279260933</v>
      </c>
      <c r="R45" s="28">
        <f t="shared" si="10"/>
        <v>2.1488107590064738</v>
      </c>
      <c r="S45" s="28">
        <f t="shared" si="11"/>
        <v>6.1065751260420109</v>
      </c>
      <c r="T45" s="29">
        <f t="shared" si="12"/>
        <v>2.5757057856330299</v>
      </c>
      <c r="U45">
        <f t="shared" si="13"/>
        <v>13.14058832482638</v>
      </c>
      <c r="V45" s="10">
        <f t="shared" si="14"/>
        <v>0.92928158454027565</v>
      </c>
      <c r="W45" s="11">
        <f t="shared" si="29"/>
        <v>-7.3343481100422672E-2</v>
      </c>
      <c r="X45" s="12">
        <f t="shared" si="15"/>
        <v>1</v>
      </c>
      <c r="Y45" s="12">
        <f t="shared" si="30"/>
        <v>1</v>
      </c>
    </row>
    <row r="46" spans="1:25" x14ac:dyDescent="0.25">
      <c r="A46" s="12">
        <v>38</v>
      </c>
      <c r="B46" s="12">
        <v>22.499637102627378</v>
      </c>
      <c r="C46" s="12">
        <v>95</v>
      </c>
      <c r="D46" s="11">
        <v>5.2610000000000001</v>
      </c>
      <c r="E46" s="11">
        <v>15.73606</v>
      </c>
      <c r="F46" s="41">
        <v>1.2328276666666667</v>
      </c>
      <c r="G46" s="41">
        <v>8.4380000000000006</v>
      </c>
      <c r="H46" s="41">
        <v>4.7719199999999997</v>
      </c>
      <c r="I46" s="28">
        <v>199.05500000000001</v>
      </c>
      <c r="J46" s="19">
        <v>1</v>
      </c>
      <c r="K46" s="28">
        <f t="shared" si="24"/>
        <v>3.6375861597263857</v>
      </c>
      <c r="L46" s="28">
        <f t="shared" si="25"/>
        <v>3.113499180308188</v>
      </c>
      <c r="M46" s="28">
        <f t="shared" si="26"/>
        <v>4.5538768916005408</v>
      </c>
      <c r="N46" s="28">
        <f t="shared" si="27"/>
        <v>1.6603211227486703</v>
      </c>
      <c r="O46" s="28">
        <f t="shared" si="28"/>
        <v>2.7559548939925542</v>
      </c>
      <c r="P46" s="28">
        <f t="shared" si="8"/>
        <v>1.2328276666666667</v>
      </c>
      <c r="Q46" s="28">
        <f t="shared" si="9"/>
        <v>2.1327453137021468</v>
      </c>
      <c r="R46" s="28">
        <f t="shared" si="10"/>
        <v>1.5627487396357984</v>
      </c>
      <c r="S46" s="28">
        <f t="shared" si="11"/>
        <v>5.293581168447596</v>
      </c>
      <c r="T46" s="29">
        <f t="shared" si="12"/>
        <v>1.4426912059829498</v>
      </c>
      <c r="U46">
        <f t="shared" si="13"/>
        <v>4.232069876935741</v>
      </c>
      <c r="V46" s="10">
        <f t="shared" si="14"/>
        <v>0.80887105418674787</v>
      </c>
      <c r="W46" s="11">
        <f t="shared" si="29"/>
        <v>-0.21211576376619823</v>
      </c>
      <c r="X46" s="12">
        <f t="shared" si="15"/>
        <v>1</v>
      </c>
      <c r="Y46" s="12">
        <f t="shared" si="30"/>
        <v>1</v>
      </c>
    </row>
    <row r="47" spans="1:25" x14ac:dyDescent="0.25">
      <c r="A47" s="12">
        <v>69</v>
      </c>
      <c r="B47" s="12">
        <v>21.513858510523864</v>
      </c>
      <c r="C47" s="12">
        <v>112</v>
      </c>
      <c r="D47" s="11">
        <v>6.6829999999999998</v>
      </c>
      <c r="E47" s="11">
        <v>15.69876</v>
      </c>
      <c r="F47" s="41">
        <v>1.8462901333333332</v>
      </c>
      <c r="G47" s="41">
        <v>32.58</v>
      </c>
      <c r="H47" s="41">
        <v>4.1380249999999998</v>
      </c>
      <c r="I47" s="28">
        <v>713.23900000000003</v>
      </c>
      <c r="J47" s="19">
        <v>1</v>
      </c>
      <c r="K47" s="28">
        <f t="shared" si="24"/>
        <v>4.2341065045972597</v>
      </c>
      <c r="L47" s="28">
        <f t="shared" si="25"/>
        <v>3.0686973093647731</v>
      </c>
      <c r="M47" s="28">
        <f t="shared" si="26"/>
        <v>4.7184988712950942</v>
      </c>
      <c r="N47" s="28">
        <f t="shared" si="27"/>
        <v>1.899566988528933</v>
      </c>
      <c r="O47" s="28">
        <f t="shared" si="28"/>
        <v>2.7535817283433879</v>
      </c>
      <c r="P47" s="28">
        <f t="shared" si="8"/>
        <v>1.8462901333333332</v>
      </c>
      <c r="Q47" s="28">
        <f t="shared" si="9"/>
        <v>3.4836986031738992</v>
      </c>
      <c r="R47" s="28">
        <f t="shared" si="10"/>
        <v>1.420218620871075</v>
      </c>
      <c r="S47" s="28">
        <f t="shared" si="11"/>
        <v>6.569816567612258</v>
      </c>
      <c r="T47" s="29">
        <f t="shared" si="12"/>
        <v>2.9438395658861296</v>
      </c>
      <c r="U47">
        <f t="shared" si="13"/>
        <v>18.988614560306868</v>
      </c>
      <c r="V47" s="10">
        <f t="shared" si="14"/>
        <v>0.94997152018800812</v>
      </c>
      <c r="W47" s="11">
        <f t="shared" si="29"/>
        <v>-5.1323273586387358E-2</v>
      </c>
      <c r="X47" s="12">
        <f t="shared" si="15"/>
        <v>1</v>
      </c>
      <c r="Y47" s="12">
        <f t="shared" si="30"/>
        <v>1</v>
      </c>
    </row>
    <row r="48" spans="1:25" x14ac:dyDescent="0.25">
      <c r="A48" s="12">
        <v>49</v>
      </c>
      <c r="B48" s="12">
        <v>21.367521367521366</v>
      </c>
      <c r="C48" s="12">
        <v>78</v>
      </c>
      <c r="D48" s="11">
        <v>2.64</v>
      </c>
      <c r="E48" s="11">
        <v>22.942540000000001</v>
      </c>
      <c r="F48" s="41">
        <v>0.50793599999999994</v>
      </c>
      <c r="G48" s="41">
        <v>6.3338999999999999</v>
      </c>
      <c r="H48" s="41">
        <v>3.886145</v>
      </c>
      <c r="I48" s="28">
        <v>737.67200000000003</v>
      </c>
      <c r="J48" s="19">
        <v>1</v>
      </c>
      <c r="K48" s="28">
        <f t="shared" si="24"/>
        <v>3.8918202981106265</v>
      </c>
      <c r="L48" s="28">
        <f t="shared" si="25"/>
        <v>3.0618720760585361</v>
      </c>
      <c r="M48" s="28">
        <f t="shared" si="26"/>
        <v>4.3567088266895917</v>
      </c>
      <c r="N48" s="28">
        <f t="shared" si="27"/>
        <v>0.97077891715822484</v>
      </c>
      <c r="O48" s="28">
        <f t="shared" si="28"/>
        <v>3.1329928291986691</v>
      </c>
      <c r="P48" s="28">
        <f t="shared" si="8"/>
        <v>0.50793599999999994</v>
      </c>
      <c r="Q48" s="28">
        <f t="shared" si="9"/>
        <v>1.84591616018001</v>
      </c>
      <c r="R48" s="28">
        <f t="shared" si="10"/>
        <v>1.3574176636919553</v>
      </c>
      <c r="S48" s="28">
        <f t="shared" si="11"/>
        <v>6.603499281361322</v>
      </c>
      <c r="T48" s="29">
        <f t="shared" si="12"/>
        <v>0.41024858625229932</v>
      </c>
      <c r="U48">
        <f t="shared" si="13"/>
        <v>1.5071924058598074</v>
      </c>
      <c r="V48" s="10">
        <f t="shared" si="14"/>
        <v>0.60114748367025961</v>
      </c>
      <c r="W48" s="11">
        <f t="shared" si="29"/>
        <v>-0.50891497742998204</v>
      </c>
      <c r="X48" s="12">
        <f t="shared" si="15"/>
        <v>1</v>
      </c>
      <c r="Y48" s="12">
        <f t="shared" si="30"/>
        <v>1</v>
      </c>
    </row>
    <row r="49" spans="1:25" x14ac:dyDescent="0.25">
      <c r="A49" s="12">
        <v>45</v>
      </c>
      <c r="B49" s="12">
        <v>23.140495867768596</v>
      </c>
      <c r="C49" s="12">
        <v>116</v>
      </c>
      <c r="D49" s="11">
        <v>4.9020000000000001</v>
      </c>
      <c r="E49" s="11">
        <v>5.2633000000000001</v>
      </c>
      <c r="F49" s="41">
        <v>1.4026256000000001</v>
      </c>
      <c r="G49" s="41">
        <v>17.997300000000003</v>
      </c>
      <c r="H49" s="41">
        <v>4.2947050000000004</v>
      </c>
      <c r="I49" s="28">
        <v>518.58600000000001</v>
      </c>
      <c r="J49" s="19">
        <v>1</v>
      </c>
      <c r="K49" s="28">
        <f t="shared" si="24"/>
        <v>3.8066624897703196</v>
      </c>
      <c r="L49" s="28">
        <f t="shared" si="25"/>
        <v>3.1415841505665543</v>
      </c>
      <c r="M49" s="28">
        <f t="shared" si="26"/>
        <v>4.7535901911063645</v>
      </c>
      <c r="N49" s="28">
        <f t="shared" si="27"/>
        <v>1.5896432851059208</v>
      </c>
      <c r="O49" s="28">
        <f t="shared" si="28"/>
        <v>1.6607582064571575</v>
      </c>
      <c r="P49" s="28">
        <f t="shared" si="8"/>
        <v>1.4026256000000001</v>
      </c>
      <c r="Q49" s="28">
        <f t="shared" si="9"/>
        <v>2.8902217466450395</v>
      </c>
      <c r="R49" s="28">
        <f t="shared" si="10"/>
        <v>1.4573828685604493</v>
      </c>
      <c r="S49" s="28">
        <f t="shared" si="11"/>
        <v>6.2511058769823622</v>
      </c>
      <c r="T49" s="29">
        <f t="shared" si="12"/>
        <v>0.35748322910099795</v>
      </c>
      <c r="U49">
        <f t="shared" si="13"/>
        <v>1.4297265884467818</v>
      </c>
      <c r="V49" s="10">
        <f t="shared" si="14"/>
        <v>0.58843105855821576</v>
      </c>
      <c r="W49" s="11">
        <f t="shared" si="29"/>
        <v>-0.53029550687869009</v>
      </c>
      <c r="X49" s="12">
        <f t="shared" si="15"/>
        <v>1</v>
      </c>
      <c r="Y49" s="12">
        <f t="shared" si="30"/>
        <v>1</v>
      </c>
    </row>
    <row r="50" spans="1:25" x14ac:dyDescent="0.25">
      <c r="A50" s="12">
        <v>64</v>
      </c>
      <c r="B50" s="12">
        <v>22.222222222222221</v>
      </c>
      <c r="C50" s="12">
        <v>98</v>
      </c>
      <c r="D50" s="11">
        <v>5.7</v>
      </c>
      <c r="E50" s="11">
        <v>13.912450000000002</v>
      </c>
      <c r="F50" s="41">
        <v>1.37788</v>
      </c>
      <c r="G50" s="41">
        <v>12.1905</v>
      </c>
      <c r="H50" s="41">
        <v>4.7839850000000004</v>
      </c>
      <c r="I50" s="28">
        <v>395.976</v>
      </c>
      <c r="J50" s="19">
        <v>1</v>
      </c>
      <c r="K50" s="28">
        <f t="shared" si="24"/>
        <v>4.1588830833596715</v>
      </c>
      <c r="L50" s="28">
        <f t="shared" si="25"/>
        <v>3.1010927892118172</v>
      </c>
      <c r="M50" s="28">
        <f t="shared" si="26"/>
        <v>4.5849674786705723</v>
      </c>
      <c r="N50" s="28">
        <f t="shared" si="27"/>
        <v>1.7404661748405046</v>
      </c>
      <c r="O50" s="28">
        <f t="shared" si="28"/>
        <v>2.6327841227048188</v>
      </c>
      <c r="P50" s="28">
        <f t="shared" si="8"/>
        <v>1.37788</v>
      </c>
      <c r="Q50" s="28">
        <f t="shared" si="9"/>
        <v>2.5006569598792323</v>
      </c>
      <c r="R50" s="28">
        <f t="shared" si="10"/>
        <v>1.5652738811919102</v>
      </c>
      <c r="S50" s="28">
        <f t="shared" si="11"/>
        <v>5.9813536033572534</v>
      </c>
      <c r="T50" s="29">
        <f t="shared" si="12"/>
        <v>1.2981131595622095</v>
      </c>
      <c r="U50">
        <f t="shared" si="13"/>
        <v>3.6623798178365612</v>
      </c>
      <c r="V50" s="10">
        <f t="shared" si="14"/>
        <v>0.78551725962471675</v>
      </c>
      <c r="W50" s="11">
        <f t="shared" si="29"/>
        <v>-0.24141284874018687</v>
      </c>
      <c r="X50" s="12">
        <f t="shared" si="15"/>
        <v>1</v>
      </c>
      <c r="Y50" s="12">
        <f t="shared" si="30"/>
        <v>1</v>
      </c>
    </row>
    <row r="51" spans="1:25" x14ac:dyDescent="0.25">
      <c r="A51" s="12">
        <v>46</v>
      </c>
      <c r="B51" s="12">
        <v>20.83</v>
      </c>
      <c r="C51" s="12">
        <v>88</v>
      </c>
      <c r="D51" s="11">
        <v>3.42</v>
      </c>
      <c r="E51" s="11">
        <v>13.56</v>
      </c>
      <c r="F51" s="41">
        <v>0.74236800000000003</v>
      </c>
      <c r="G51" s="41">
        <v>12.87</v>
      </c>
      <c r="H51" s="41">
        <v>18.55</v>
      </c>
      <c r="I51" s="28">
        <v>301.20999999999998</v>
      </c>
      <c r="J51" s="19">
        <v>1</v>
      </c>
      <c r="K51" s="28">
        <f t="shared" si="24"/>
        <v>3.8286413964890951</v>
      </c>
      <c r="L51" s="28">
        <f t="shared" si="25"/>
        <v>3.0363942552728806</v>
      </c>
      <c r="M51" s="28">
        <f t="shared" si="26"/>
        <v>4.4773368144782069</v>
      </c>
      <c r="N51" s="28">
        <f t="shared" si="27"/>
        <v>1.2296405510745139</v>
      </c>
      <c r="O51" s="28">
        <f t="shared" si="28"/>
        <v>2.6071242825122494</v>
      </c>
      <c r="P51" s="28">
        <f t="shared" si="8"/>
        <v>0.74236800000000003</v>
      </c>
      <c r="Q51" s="28">
        <f t="shared" si="9"/>
        <v>2.5548990216080352</v>
      </c>
      <c r="R51" s="28">
        <f t="shared" si="10"/>
        <v>2.9204697890534441</v>
      </c>
      <c r="S51" s="28">
        <f t="shared" si="11"/>
        <v>5.7078076959058217</v>
      </c>
      <c r="T51" s="29">
        <f t="shared" si="12"/>
        <v>2.1364613071577772</v>
      </c>
      <c r="U51">
        <f t="shared" si="13"/>
        <v>8.4694138835229111</v>
      </c>
      <c r="V51" s="10">
        <f t="shared" si="14"/>
        <v>0.89439684310979028</v>
      </c>
      <c r="W51" s="11">
        <f t="shared" si="29"/>
        <v>-0.11160570620538668</v>
      </c>
      <c r="X51" s="12">
        <f t="shared" si="15"/>
        <v>1</v>
      </c>
      <c r="Y51" s="12">
        <f t="shared" si="30"/>
        <v>1</v>
      </c>
    </row>
    <row r="52" spans="1:25" x14ac:dyDescent="0.25">
      <c r="A52" s="12">
        <v>45</v>
      </c>
      <c r="B52" s="12">
        <v>20.260000000000002</v>
      </c>
      <c r="C52" s="12">
        <v>92</v>
      </c>
      <c r="D52" s="11">
        <v>3.44</v>
      </c>
      <c r="E52" s="11">
        <v>7.84</v>
      </c>
      <c r="F52" s="41">
        <v>0.78065066666666671</v>
      </c>
      <c r="G52" s="41">
        <v>7.65</v>
      </c>
      <c r="H52" s="41">
        <v>16.670000000000002</v>
      </c>
      <c r="I52" s="28">
        <v>193.87</v>
      </c>
      <c r="J52" s="19">
        <v>1</v>
      </c>
      <c r="K52" s="28">
        <f t="shared" si="24"/>
        <v>3.8066624897703196</v>
      </c>
      <c r="L52" s="28">
        <f t="shared" si="25"/>
        <v>3.0086484988205373</v>
      </c>
      <c r="M52" s="28">
        <f t="shared" si="26"/>
        <v>4.5217885770490405</v>
      </c>
      <c r="N52" s="28">
        <f t="shared" si="27"/>
        <v>1.235471471385307</v>
      </c>
      <c r="O52" s="28">
        <f t="shared" si="28"/>
        <v>2.0592388343623163</v>
      </c>
      <c r="P52" s="28">
        <f t="shared" si="8"/>
        <v>0.78065066666666671</v>
      </c>
      <c r="Q52" s="28">
        <f t="shared" si="9"/>
        <v>2.0347056478384444</v>
      </c>
      <c r="R52" s="28">
        <f t="shared" si="10"/>
        <v>2.8136106967627028</v>
      </c>
      <c r="S52" s="28">
        <f t="shared" si="11"/>
        <v>5.2671878313511158</v>
      </c>
      <c r="T52" s="29">
        <f t="shared" si="12"/>
        <v>1.2870986286696855</v>
      </c>
      <c r="U52">
        <f t="shared" si="13"/>
        <v>3.6222617685318443</v>
      </c>
      <c r="V52" s="10">
        <f t="shared" si="14"/>
        <v>0.78365569712906435</v>
      </c>
      <c r="W52" s="11">
        <f t="shared" si="29"/>
        <v>-0.24378551691669859</v>
      </c>
      <c r="X52" s="12">
        <f t="shared" si="15"/>
        <v>1</v>
      </c>
      <c r="Y52" s="12">
        <f t="shared" si="30"/>
        <v>1</v>
      </c>
    </row>
    <row r="53" spans="1:25" x14ac:dyDescent="0.25">
      <c r="A53" s="12">
        <v>51</v>
      </c>
      <c r="B53" s="12">
        <v>18.37</v>
      </c>
      <c r="C53" s="12">
        <v>105</v>
      </c>
      <c r="D53" s="11">
        <v>6.03</v>
      </c>
      <c r="E53" s="11">
        <v>3.21</v>
      </c>
      <c r="F53" s="41">
        <v>1.5617700000000001</v>
      </c>
      <c r="G53" s="41">
        <v>9.6199999999999992</v>
      </c>
      <c r="H53" s="41">
        <v>12.76</v>
      </c>
      <c r="I53" s="28">
        <v>513.66</v>
      </c>
      <c r="J53" s="19">
        <v>1</v>
      </c>
      <c r="K53" s="28">
        <f t="shared" si="24"/>
        <v>3.9318256327243257</v>
      </c>
      <c r="L53" s="28">
        <f t="shared" si="25"/>
        <v>2.9107188992270343</v>
      </c>
      <c r="M53" s="28">
        <f t="shared" si="26"/>
        <v>4.6539603501575231</v>
      </c>
      <c r="N53" s="28">
        <f t="shared" si="27"/>
        <v>1.7967470107390942</v>
      </c>
      <c r="O53" s="28">
        <f t="shared" si="28"/>
        <v>1.1662709371419244</v>
      </c>
      <c r="P53" s="28">
        <f t="shared" si="8"/>
        <v>1.5617700000000001</v>
      </c>
      <c r="Q53" s="28">
        <f t="shared" si="9"/>
        <v>2.2638442646776151</v>
      </c>
      <c r="R53" s="28">
        <f t="shared" si="10"/>
        <v>2.5463152779166438</v>
      </c>
      <c r="S53" s="28">
        <f t="shared" si="11"/>
        <v>6.2415615679824494</v>
      </c>
      <c r="T53" s="29">
        <f t="shared" si="12"/>
        <v>1.4128087908571274</v>
      </c>
      <c r="U53">
        <f t="shared" si="13"/>
        <v>4.1074762584222224</v>
      </c>
      <c r="V53" s="10">
        <f t="shared" si="14"/>
        <v>0.80420858572744192</v>
      </c>
      <c r="W53" s="11">
        <f t="shared" si="29"/>
        <v>-0.21789660846622633</v>
      </c>
      <c r="X53" s="12">
        <f t="shared" si="15"/>
        <v>1</v>
      </c>
      <c r="Y53" s="12">
        <f t="shared" si="30"/>
        <v>1</v>
      </c>
    </row>
    <row r="54" spans="1:25" x14ac:dyDescent="0.25">
      <c r="A54" s="12">
        <v>72</v>
      </c>
      <c r="B54" s="12">
        <v>23.62</v>
      </c>
      <c r="C54" s="12">
        <v>105</v>
      </c>
      <c r="D54" s="11">
        <v>4.42</v>
      </c>
      <c r="E54" s="11">
        <v>4.82</v>
      </c>
      <c r="F54" s="41">
        <v>1.1447799999999999</v>
      </c>
      <c r="G54" s="41">
        <v>21.78</v>
      </c>
      <c r="H54" s="41">
        <v>17.86</v>
      </c>
      <c r="I54" s="28">
        <v>195.94</v>
      </c>
      <c r="J54" s="19">
        <v>1</v>
      </c>
      <c r="K54" s="28">
        <f t="shared" si="24"/>
        <v>4.2766661190160553</v>
      </c>
      <c r="L54" s="28">
        <f t="shared" si="25"/>
        <v>3.1620938107692163</v>
      </c>
      <c r="M54" s="28">
        <f t="shared" si="26"/>
        <v>4.6539603501575231</v>
      </c>
      <c r="N54" s="28">
        <f t="shared" si="27"/>
        <v>1.4861396960896067</v>
      </c>
      <c r="O54" s="28">
        <f t="shared" si="28"/>
        <v>1.572773928062509</v>
      </c>
      <c r="P54" s="28">
        <f t="shared" si="8"/>
        <v>1.1447799999999999</v>
      </c>
      <c r="Q54" s="28">
        <f t="shared" si="9"/>
        <v>3.0809921175048145</v>
      </c>
      <c r="R54" s="28">
        <f t="shared" si="10"/>
        <v>2.8825635754483532</v>
      </c>
      <c r="S54" s="28">
        <f t="shared" si="11"/>
        <v>5.2778084899164961</v>
      </c>
      <c r="T54" s="29">
        <f t="shared" si="12"/>
        <v>5.0781799420638762E-2</v>
      </c>
      <c r="U54">
        <f t="shared" si="13"/>
        <v>1.0520933008677245</v>
      </c>
      <c r="V54" s="10">
        <f t="shared" si="14"/>
        <v>0.51269272231571938</v>
      </c>
      <c r="W54" s="11">
        <f t="shared" si="29"/>
        <v>-0.66807859511335954</v>
      </c>
      <c r="X54" s="12">
        <f t="shared" si="15"/>
        <v>1</v>
      </c>
      <c r="Y54" s="12">
        <f t="shared" si="30"/>
        <v>1</v>
      </c>
    </row>
    <row r="55" spans="1:25" x14ac:dyDescent="0.25">
      <c r="A55" s="12">
        <v>55</v>
      </c>
      <c r="B55" s="12">
        <v>31.975014872099948</v>
      </c>
      <c r="C55" s="12">
        <v>92</v>
      </c>
      <c r="D55" s="11">
        <v>16.635000000000002</v>
      </c>
      <c r="E55" s="11">
        <v>7.1651400000000001</v>
      </c>
      <c r="F55" s="41">
        <v>3.7750360000000001</v>
      </c>
      <c r="G55" s="41">
        <v>37.223399999999998</v>
      </c>
      <c r="H55" s="41">
        <v>11.018454999999998</v>
      </c>
      <c r="I55" s="28">
        <v>483.37700000000001</v>
      </c>
      <c r="J55" s="19">
        <v>1</v>
      </c>
      <c r="K55" s="28">
        <f t="shared" si="24"/>
        <v>4.0073331852324712</v>
      </c>
      <c r="L55" s="28">
        <f t="shared" si="25"/>
        <v>3.4649548125812939</v>
      </c>
      <c r="M55" s="28">
        <f t="shared" si="26"/>
        <v>4.5217885770490405</v>
      </c>
      <c r="N55" s="28">
        <f t="shared" si="27"/>
        <v>2.8115089094704402</v>
      </c>
      <c r="O55" s="28">
        <f t="shared" si="28"/>
        <v>1.9692276005170168</v>
      </c>
      <c r="P55" s="28">
        <f t="shared" si="8"/>
        <v>3.7750360000000001</v>
      </c>
      <c r="Q55" s="28">
        <f t="shared" si="9"/>
        <v>3.6169375957793011</v>
      </c>
      <c r="R55" s="28">
        <f t="shared" si="10"/>
        <v>2.3995715942588567</v>
      </c>
      <c r="S55" s="28">
        <f t="shared" si="11"/>
        <v>6.1807968874932486</v>
      </c>
      <c r="T55" s="29">
        <f t="shared" si="12"/>
        <v>-1.3603909217783912</v>
      </c>
      <c r="U55">
        <f t="shared" si="13"/>
        <v>0.25656046227505969</v>
      </c>
      <c r="V55" s="10">
        <f t="shared" si="14"/>
        <v>0.20417677459829139</v>
      </c>
      <c r="W55" s="11">
        <f t="shared" si="29"/>
        <v>-1.5887691182203276</v>
      </c>
      <c r="X55" s="12">
        <f t="shared" si="15"/>
        <v>1</v>
      </c>
      <c r="Y55" s="12">
        <f t="shared" si="30"/>
        <v>1</v>
      </c>
    </row>
    <row r="56" spans="1:25" x14ac:dyDescent="0.25">
      <c r="A56" s="12">
        <v>43</v>
      </c>
      <c r="B56" s="12">
        <v>31.249999999999993</v>
      </c>
      <c r="C56" s="12">
        <v>103</v>
      </c>
      <c r="D56" s="11">
        <v>4.3280000000000003</v>
      </c>
      <c r="E56" s="11">
        <v>38.653100000000002</v>
      </c>
      <c r="F56" s="41">
        <v>1.0996005333333334</v>
      </c>
      <c r="G56" s="41">
        <v>25.781599999999997</v>
      </c>
      <c r="H56" s="41">
        <v>12.718959999999999</v>
      </c>
      <c r="I56" s="28">
        <v>775.322</v>
      </c>
      <c r="J56" s="19">
        <v>1</v>
      </c>
      <c r="K56" s="28">
        <f t="shared" si="24"/>
        <v>3.7612001156935624</v>
      </c>
      <c r="L56" s="28">
        <f t="shared" si="25"/>
        <v>3.4420193761824103</v>
      </c>
      <c r="M56" s="28">
        <f t="shared" si="26"/>
        <v>4.6347289882296359</v>
      </c>
      <c r="N56" s="28">
        <f t="shared" si="27"/>
        <v>1.4651055415441805</v>
      </c>
      <c r="O56" s="28">
        <f t="shared" si="28"/>
        <v>3.6546269788027925</v>
      </c>
      <c r="P56" s="28">
        <f t="shared" si="8"/>
        <v>1.0996005333333334</v>
      </c>
      <c r="Q56" s="28">
        <f t="shared" si="9"/>
        <v>3.2496610592003803</v>
      </c>
      <c r="R56" s="28">
        <f t="shared" si="10"/>
        <v>2.5430937935630733</v>
      </c>
      <c r="S56" s="28">
        <f t="shared" si="11"/>
        <v>6.6532784269347918</v>
      </c>
      <c r="T56" s="29">
        <f t="shared" si="12"/>
        <v>2.5614613334957852</v>
      </c>
      <c r="U56">
        <f t="shared" si="13"/>
        <v>12.954734677602557</v>
      </c>
      <c r="V56" s="10">
        <f t="shared" si="14"/>
        <v>0.92833973392521707</v>
      </c>
      <c r="W56" s="11">
        <f t="shared" si="29"/>
        <v>-7.435752059965009E-2</v>
      </c>
      <c r="X56" s="12">
        <f t="shared" si="15"/>
        <v>1</v>
      </c>
      <c r="Y56" s="12">
        <f t="shared" si="30"/>
        <v>1</v>
      </c>
    </row>
    <row r="57" spans="1:25" x14ac:dyDescent="0.25">
      <c r="A57" s="12">
        <v>86</v>
      </c>
      <c r="B57" s="12">
        <v>26.666666666666668</v>
      </c>
      <c r="C57" s="12">
        <v>201</v>
      </c>
      <c r="D57" s="11">
        <v>41.610999999999997</v>
      </c>
      <c r="E57" s="11">
        <v>24.370099999999997</v>
      </c>
      <c r="F57" s="41">
        <v>20.630733799999998</v>
      </c>
      <c r="G57" s="41">
        <v>47.646999999999998</v>
      </c>
      <c r="H57" s="41">
        <v>5.3571350000000004</v>
      </c>
      <c r="I57" s="28">
        <v>1698.44</v>
      </c>
      <c r="J57" s="19">
        <v>1</v>
      </c>
      <c r="K57" s="28">
        <f t="shared" si="24"/>
        <v>4.4543472962535073</v>
      </c>
      <c r="L57" s="28">
        <f t="shared" si="25"/>
        <v>3.2834143460057721</v>
      </c>
      <c r="M57" s="28">
        <f t="shared" si="26"/>
        <v>5.3033049080590757</v>
      </c>
      <c r="N57" s="28">
        <f t="shared" si="27"/>
        <v>3.7283645553905203</v>
      </c>
      <c r="O57" s="28">
        <f t="shared" si="28"/>
        <v>3.1933569710345227</v>
      </c>
      <c r="P57" s="28">
        <f t="shared" si="8"/>
        <v>20.630733799999998</v>
      </c>
      <c r="Q57" s="28">
        <f t="shared" si="9"/>
        <v>3.8638196690416051</v>
      </c>
      <c r="R57" s="28">
        <f t="shared" si="10"/>
        <v>1.6784293172533096</v>
      </c>
      <c r="S57" s="28">
        <f t="shared" si="11"/>
        <v>7.4374654616896683</v>
      </c>
      <c r="T57" s="29">
        <f t="shared" si="12"/>
        <v>8.4528427360299538</v>
      </c>
      <c r="U57">
        <f t="shared" si="13"/>
        <v>4688.3816411098105</v>
      </c>
      <c r="V57" s="10">
        <f t="shared" si="14"/>
        <v>0.99978675226788249</v>
      </c>
      <c r="W57" s="11">
        <f t="shared" si="29"/>
        <v>-2.132704726481004E-4</v>
      </c>
      <c r="X57" s="12">
        <f t="shared" si="15"/>
        <v>1</v>
      </c>
      <c r="Y57" s="12">
        <f t="shared" si="30"/>
        <v>1</v>
      </c>
    </row>
    <row r="58" spans="1:25" x14ac:dyDescent="0.25">
      <c r="A58" s="12">
        <v>41</v>
      </c>
      <c r="B58" s="12">
        <v>26.672763298277697</v>
      </c>
      <c r="C58" s="12">
        <v>97</v>
      </c>
      <c r="D58" s="11">
        <v>22.033000000000001</v>
      </c>
      <c r="E58" s="11">
        <v>27.8325</v>
      </c>
      <c r="F58" s="41">
        <v>5.2717624666666669</v>
      </c>
      <c r="G58" s="41">
        <v>44.7059</v>
      </c>
      <c r="H58" s="41">
        <v>13.494865000000001</v>
      </c>
      <c r="I58" s="28">
        <v>783.79600000000005</v>
      </c>
      <c r="J58" s="19">
        <v>1</v>
      </c>
      <c r="K58" s="28">
        <f t="shared" si="24"/>
        <v>3.713572066704308</v>
      </c>
      <c r="L58" s="28">
        <f t="shared" si="25"/>
        <v>3.2836429435607735</v>
      </c>
      <c r="M58" s="28">
        <f t="shared" si="26"/>
        <v>4.5747109785033828</v>
      </c>
      <c r="N58" s="28">
        <f t="shared" si="27"/>
        <v>3.0925413294820516</v>
      </c>
      <c r="O58" s="28">
        <f t="shared" si="28"/>
        <v>3.3262044026207254</v>
      </c>
      <c r="P58" s="28">
        <f t="shared" si="8"/>
        <v>5.2717624666666669</v>
      </c>
      <c r="Q58" s="28">
        <f t="shared" si="9"/>
        <v>3.800105483960925</v>
      </c>
      <c r="R58" s="28">
        <f t="shared" si="10"/>
        <v>2.6023092427148549</v>
      </c>
      <c r="S58" s="28">
        <f t="shared" si="11"/>
        <v>6.6641487824098196</v>
      </c>
      <c r="T58" s="29">
        <f t="shared" si="12"/>
        <v>4.1112168160619511</v>
      </c>
      <c r="U58">
        <f t="shared" si="13"/>
        <v>61.02092365290509</v>
      </c>
      <c r="V58" s="10">
        <f t="shared" si="14"/>
        <v>0.98387640910354035</v>
      </c>
      <c r="W58" s="11">
        <f t="shared" si="29"/>
        <v>-1.6254990322819695E-2</v>
      </c>
      <c r="X58" s="12">
        <f t="shared" si="15"/>
        <v>1</v>
      </c>
      <c r="Y58" s="12">
        <f t="shared" si="30"/>
        <v>1</v>
      </c>
    </row>
    <row r="59" spans="1:25" x14ac:dyDescent="0.25">
      <c r="A59" s="12">
        <v>59</v>
      </c>
      <c r="B59" s="12">
        <v>28.67262607522348</v>
      </c>
      <c r="C59" s="12">
        <v>77</v>
      </c>
      <c r="D59" s="11">
        <v>3.1880000000000002</v>
      </c>
      <c r="E59" s="11">
        <v>31.6904</v>
      </c>
      <c r="F59" s="41">
        <v>0.60550746666666677</v>
      </c>
      <c r="G59" s="41">
        <v>17.021999999999998</v>
      </c>
      <c r="H59" s="41">
        <v>16.440480000000001</v>
      </c>
      <c r="I59" s="28">
        <v>910.48900000000003</v>
      </c>
      <c r="J59" s="19">
        <v>1</v>
      </c>
      <c r="K59" s="28">
        <f t="shared" si="24"/>
        <v>4.0775374439057197</v>
      </c>
      <c r="L59" s="28">
        <f t="shared" si="25"/>
        <v>3.3559428723250311</v>
      </c>
      <c r="M59" s="28">
        <f t="shared" si="26"/>
        <v>4.3438054218536841</v>
      </c>
      <c r="N59" s="28">
        <f t="shared" si="27"/>
        <v>1.1593937609279688</v>
      </c>
      <c r="O59" s="28">
        <f t="shared" si="28"/>
        <v>3.4560137959014905</v>
      </c>
      <c r="P59" s="28">
        <f t="shared" si="8"/>
        <v>0.60550746666666677</v>
      </c>
      <c r="Q59" s="28">
        <f t="shared" si="9"/>
        <v>2.834506625054769</v>
      </c>
      <c r="R59" s="28">
        <f t="shared" si="10"/>
        <v>2.7997465862820996</v>
      </c>
      <c r="S59" s="28">
        <f t="shared" si="11"/>
        <v>6.8139818178206584</v>
      </c>
      <c r="T59" s="29">
        <f t="shared" si="12"/>
        <v>0.35049493800933007</v>
      </c>
      <c r="U59">
        <f t="shared" si="13"/>
        <v>1.4197700728995126</v>
      </c>
      <c r="V59" s="10">
        <f t="shared" si="14"/>
        <v>0.58673759494771316</v>
      </c>
      <c r="W59" s="11">
        <f t="shared" si="29"/>
        <v>-0.53317758644686664</v>
      </c>
      <c r="X59" s="12">
        <f t="shared" si="15"/>
        <v>1</v>
      </c>
      <c r="Y59" s="12">
        <f t="shared" si="30"/>
        <v>1</v>
      </c>
    </row>
    <row r="60" spans="1:25" x14ac:dyDescent="0.25">
      <c r="A60" s="12">
        <v>71</v>
      </c>
      <c r="B60" s="12">
        <v>25.510204081632658</v>
      </c>
      <c r="C60" s="12">
        <v>112</v>
      </c>
      <c r="D60" s="11">
        <v>10.395</v>
      </c>
      <c r="E60" s="11">
        <v>42.744699999999995</v>
      </c>
      <c r="F60" s="41">
        <v>2.8717919999999997</v>
      </c>
      <c r="G60" s="41">
        <v>19.065300000000001</v>
      </c>
      <c r="H60" s="41">
        <v>5.4861000000000004</v>
      </c>
      <c r="I60" s="28">
        <v>799.89800000000002</v>
      </c>
      <c r="J60" s="19">
        <v>1</v>
      </c>
      <c r="K60" s="28">
        <f t="shared" si="24"/>
        <v>4.2626798770413155</v>
      </c>
      <c r="L60" s="28">
        <f t="shared" si="25"/>
        <v>3.2390785321857205</v>
      </c>
      <c r="M60" s="28">
        <f t="shared" si="26"/>
        <v>4.7184988712950942</v>
      </c>
      <c r="N60" s="28">
        <f t="shared" si="27"/>
        <v>2.341324921309976</v>
      </c>
      <c r="O60" s="28">
        <f t="shared" si="28"/>
        <v>3.7552452110888472</v>
      </c>
      <c r="P60" s="28">
        <f t="shared" si="8"/>
        <v>2.8717919999999997</v>
      </c>
      <c r="Q60" s="28">
        <f t="shared" si="9"/>
        <v>2.9478699288269508</v>
      </c>
      <c r="R60" s="28">
        <f t="shared" si="10"/>
        <v>1.70221762056656</v>
      </c>
      <c r="S60" s="28">
        <f t="shared" si="11"/>
        <v>6.6844842195391116</v>
      </c>
      <c r="T60" s="29">
        <f t="shared" si="12"/>
        <v>4.3440759139703857</v>
      </c>
      <c r="U60">
        <f t="shared" si="13"/>
        <v>77.020830710130468</v>
      </c>
      <c r="V60" s="10">
        <f t="shared" si="14"/>
        <v>0.98718291011646253</v>
      </c>
      <c r="W60" s="11">
        <f t="shared" si="29"/>
        <v>-1.2899937451216969E-2</v>
      </c>
      <c r="X60" s="12">
        <f t="shared" si="15"/>
        <v>1</v>
      </c>
      <c r="Y60" s="12">
        <f t="shared" si="30"/>
        <v>1</v>
      </c>
    </row>
    <row r="61" spans="1:25" x14ac:dyDescent="0.25">
      <c r="A61" s="12">
        <v>42</v>
      </c>
      <c r="B61" s="12">
        <v>29.296874999999993</v>
      </c>
      <c r="C61" s="12">
        <v>98</v>
      </c>
      <c r="D61" s="11">
        <v>4.1719999999999997</v>
      </c>
      <c r="E61" s="11">
        <v>53.671699999999994</v>
      </c>
      <c r="F61" s="41">
        <v>1.0085114666666666</v>
      </c>
      <c r="G61" s="41">
        <v>12.261700000000001</v>
      </c>
      <c r="H61" s="41">
        <v>6.6955850000000003</v>
      </c>
      <c r="I61" s="28">
        <v>1041.8430000000001</v>
      </c>
      <c r="J61" s="19">
        <v>1</v>
      </c>
      <c r="K61" s="28">
        <f t="shared" si="24"/>
        <v>3.7376696182833684</v>
      </c>
      <c r="L61" s="28">
        <f t="shared" si="25"/>
        <v>3.3774808550448392</v>
      </c>
      <c r="M61" s="28">
        <f t="shared" si="26"/>
        <v>4.5849674786705723</v>
      </c>
      <c r="N61" s="28">
        <f t="shared" si="27"/>
        <v>1.428395537138526</v>
      </c>
      <c r="O61" s="28">
        <f t="shared" si="28"/>
        <v>3.9828858607383326</v>
      </c>
      <c r="P61" s="28">
        <f t="shared" si="8"/>
        <v>1.0085114666666666</v>
      </c>
      <c r="Q61" s="28">
        <f t="shared" si="9"/>
        <v>2.5064805832118116</v>
      </c>
      <c r="R61" s="28">
        <f t="shared" si="10"/>
        <v>1.9014483539666216</v>
      </c>
      <c r="S61" s="28">
        <f t="shared" si="11"/>
        <v>6.9487465391761498</v>
      </c>
      <c r="T61" s="29">
        <f t="shared" si="12"/>
        <v>2.6953355381095925</v>
      </c>
      <c r="U61">
        <f t="shared" si="13"/>
        <v>14.810487402600723</v>
      </c>
      <c r="V61" s="10">
        <f t="shared" si="14"/>
        <v>0.93675084299833122</v>
      </c>
      <c r="W61" s="11">
        <f t="shared" si="29"/>
        <v>-6.5337941390590737E-2</v>
      </c>
      <c r="X61" s="12">
        <f t="shared" si="15"/>
        <v>1</v>
      </c>
      <c r="Y61" s="12">
        <f t="shared" si="30"/>
        <v>1</v>
      </c>
    </row>
    <row r="62" spans="1:25" x14ac:dyDescent="0.25">
      <c r="A62" s="12">
        <v>65</v>
      </c>
      <c r="B62" s="12">
        <v>29.666548000474663</v>
      </c>
      <c r="C62" s="12">
        <v>85</v>
      </c>
      <c r="D62" s="11">
        <v>14.648999999999999</v>
      </c>
      <c r="E62" s="11">
        <v>19.463240000000003</v>
      </c>
      <c r="F62" s="41">
        <v>3.0714069999999998</v>
      </c>
      <c r="G62" s="41">
        <v>26.516599999999997</v>
      </c>
      <c r="H62" s="41">
        <v>7.28287</v>
      </c>
      <c r="I62" s="28">
        <v>1698.44</v>
      </c>
      <c r="J62" s="19">
        <v>1</v>
      </c>
      <c r="K62" s="28">
        <f t="shared" si="24"/>
        <v>4.1743872698956368</v>
      </c>
      <c r="L62" s="28">
        <f t="shared" si="25"/>
        <v>3.3900200810720302</v>
      </c>
      <c r="M62" s="28">
        <f t="shared" si="26"/>
        <v>4.4426512564903167</v>
      </c>
      <c r="N62" s="28">
        <f t="shared" si="27"/>
        <v>2.6843720737476326</v>
      </c>
      <c r="O62" s="28">
        <f t="shared" si="28"/>
        <v>2.9685275582741708</v>
      </c>
      <c r="P62" s="28">
        <f t="shared" si="8"/>
        <v>3.0714069999999998</v>
      </c>
      <c r="Q62" s="28">
        <f t="shared" si="9"/>
        <v>3.2777709519704765</v>
      </c>
      <c r="R62" s="28">
        <f t="shared" si="10"/>
        <v>1.9855250152892931</v>
      </c>
      <c r="S62" s="28">
        <f t="shared" si="11"/>
        <v>7.4374654616896683</v>
      </c>
      <c r="T62" s="29">
        <f t="shared" si="12"/>
        <v>0.28113599884032681</v>
      </c>
      <c r="U62">
        <f t="shared" si="13"/>
        <v>1.3246337403383526</v>
      </c>
      <c r="V62" s="10">
        <f t="shared" si="14"/>
        <v>0.56982470715819122</v>
      </c>
      <c r="W62" s="11">
        <f t="shared" si="29"/>
        <v>-0.56242649675240797</v>
      </c>
      <c r="X62" s="12">
        <f t="shared" si="15"/>
        <v>1</v>
      </c>
      <c r="Y62" s="12">
        <f t="shared" si="30"/>
        <v>1</v>
      </c>
    </row>
    <row r="63" spans="1:25" x14ac:dyDescent="0.25">
      <c r="A63" s="12">
        <v>48</v>
      </c>
      <c r="B63" s="12">
        <v>28.124999999999993</v>
      </c>
      <c r="C63" s="12">
        <v>90</v>
      </c>
      <c r="D63" s="11">
        <v>2.54</v>
      </c>
      <c r="E63" s="11">
        <v>16.110319999999998</v>
      </c>
      <c r="F63" s="41">
        <v>0.56388000000000005</v>
      </c>
      <c r="G63" s="41">
        <v>15.532499999999999</v>
      </c>
      <c r="H63" s="41">
        <v>10.22231</v>
      </c>
      <c r="I63" s="28">
        <v>1698.44</v>
      </c>
      <c r="J63" s="19">
        <v>1</v>
      </c>
      <c r="K63" s="28">
        <f t="shared" si="24"/>
        <v>3.8712010109078911</v>
      </c>
      <c r="L63" s="28">
        <f t="shared" si="25"/>
        <v>3.3366588605245839</v>
      </c>
      <c r="M63" s="28">
        <f t="shared" si="26"/>
        <v>4.499809670330265</v>
      </c>
      <c r="N63" s="28">
        <f t="shared" si="27"/>
        <v>0.93216408103044524</v>
      </c>
      <c r="O63" s="28">
        <f t="shared" si="28"/>
        <v>2.7794600604304653</v>
      </c>
      <c r="P63" s="28">
        <f t="shared" si="8"/>
        <v>0.56388000000000005</v>
      </c>
      <c r="Q63" s="28">
        <f t="shared" si="9"/>
        <v>2.742934602955712</v>
      </c>
      <c r="R63" s="28">
        <f t="shared" si="10"/>
        <v>2.3245725866324749</v>
      </c>
      <c r="S63" s="28">
        <f t="shared" si="11"/>
        <v>7.4374654616896683</v>
      </c>
      <c r="T63" s="29">
        <f t="shared" si="12"/>
        <v>-0.14498594748885907</v>
      </c>
      <c r="U63">
        <f t="shared" si="13"/>
        <v>0.86503444893156212</v>
      </c>
      <c r="V63" s="10">
        <f t="shared" si="14"/>
        <v>0.46381687449640491</v>
      </c>
      <c r="W63" s="11">
        <f t="shared" si="29"/>
        <v>-0.76826547169102311</v>
      </c>
      <c r="X63" s="12">
        <f t="shared" si="15"/>
        <v>1</v>
      </c>
      <c r="Y63" s="12">
        <f t="shared" si="30"/>
        <v>1</v>
      </c>
    </row>
    <row r="64" spans="1:25" x14ac:dyDescent="0.25">
      <c r="A64" s="12">
        <v>48</v>
      </c>
      <c r="B64" s="12">
        <v>31.249999999999993</v>
      </c>
      <c r="C64" s="12">
        <v>199</v>
      </c>
      <c r="D64" s="11">
        <v>12.162000000000001</v>
      </c>
      <c r="E64" s="11">
        <v>53.630800000000001</v>
      </c>
      <c r="F64" s="41">
        <v>5.9699203999999995</v>
      </c>
      <c r="G64" s="41">
        <v>18.131399999999999</v>
      </c>
      <c r="H64" s="41">
        <v>4.1041049999999997</v>
      </c>
      <c r="I64" s="28">
        <v>1698.44</v>
      </c>
      <c r="J64" s="19">
        <v>1</v>
      </c>
      <c r="K64" s="28">
        <f t="shared" si="24"/>
        <v>3.8712010109078911</v>
      </c>
      <c r="L64" s="28">
        <f t="shared" si="25"/>
        <v>3.4420193761824103</v>
      </c>
      <c r="M64" s="28">
        <f t="shared" si="26"/>
        <v>5.2933048247244923</v>
      </c>
      <c r="N64" s="28">
        <f t="shared" si="27"/>
        <v>2.498316336697918</v>
      </c>
      <c r="O64" s="28">
        <f t="shared" si="28"/>
        <v>3.9821235299076299</v>
      </c>
      <c r="P64" s="28">
        <f t="shared" si="8"/>
        <v>5.9699203999999995</v>
      </c>
      <c r="Q64" s="28">
        <f t="shared" si="9"/>
        <v>2.897645241862663</v>
      </c>
      <c r="R64" s="28">
        <f t="shared" si="10"/>
        <v>1.4119876923365047</v>
      </c>
      <c r="S64" s="28">
        <f t="shared" si="11"/>
        <v>7.4374654616896683</v>
      </c>
      <c r="T64" s="29">
        <f t="shared" si="12"/>
        <v>7.893615563296386</v>
      </c>
      <c r="U64">
        <f t="shared" si="13"/>
        <v>2680.116555175638</v>
      </c>
      <c r="V64" s="10">
        <f t="shared" si="14"/>
        <v>0.99962702106401546</v>
      </c>
      <c r="W64" s="11">
        <f t="shared" si="29"/>
        <v>-3.7304850992816145E-4</v>
      </c>
      <c r="X64" s="12">
        <f t="shared" si="15"/>
        <v>1</v>
      </c>
      <c r="Y64" s="12">
        <f t="shared" si="30"/>
        <v>1</v>
      </c>
    </row>
    <row r="65" spans="1:25" x14ac:dyDescent="0.25">
      <c r="A65" s="12">
        <v>58</v>
      </c>
      <c r="B65" s="12">
        <v>29.154518950437321</v>
      </c>
      <c r="C65" s="12">
        <v>139</v>
      </c>
      <c r="D65" s="11">
        <v>16.582000000000001</v>
      </c>
      <c r="E65" s="11">
        <v>13.973989999999999</v>
      </c>
      <c r="F65" s="41">
        <v>5.6854150666666667</v>
      </c>
      <c r="G65" s="41">
        <v>22.888399999999997</v>
      </c>
      <c r="H65" s="41">
        <v>10.26266</v>
      </c>
      <c r="I65" s="28">
        <v>923.88599999999997</v>
      </c>
      <c r="J65" s="19">
        <v>1</v>
      </c>
      <c r="K65" s="28">
        <f t="shared" si="24"/>
        <v>4.0604430105464191</v>
      </c>
      <c r="L65" s="28">
        <f t="shared" si="25"/>
        <v>3.3726099248102428</v>
      </c>
      <c r="M65" s="28">
        <f t="shared" si="26"/>
        <v>4.9344739331306915</v>
      </c>
      <c r="N65" s="28">
        <f t="shared" si="27"/>
        <v>2.8083177696940269</v>
      </c>
      <c r="O65" s="28">
        <f t="shared" si="28"/>
        <v>2.6371977445152899</v>
      </c>
      <c r="P65" s="28">
        <f t="shared" si="8"/>
        <v>5.6854150666666667</v>
      </c>
      <c r="Q65" s="28">
        <f t="shared" si="9"/>
        <v>3.1306302320019492</v>
      </c>
      <c r="R65" s="28">
        <f t="shared" si="10"/>
        <v>2.3285120654000084</v>
      </c>
      <c r="S65" s="28">
        <f t="shared" si="11"/>
        <v>6.8285886874067856</v>
      </c>
      <c r="T65" s="29">
        <f t="shared" si="12"/>
        <v>3.8053251819736502</v>
      </c>
      <c r="U65">
        <f t="shared" si="13"/>
        <v>44.939861370041854</v>
      </c>
      <c r="V65" s="10">
        <f t="shared" si="14"/>
        <v>0.97823241145755579</v>
      </c>
      <c r="W65" s="11">
        <f t="shared" si="29"/>
        <v>-2.2007997651966413E-2</v>
      </c>
      <c r="X65" s="12">
        <f t="shared" si="15"/>
        <v>1</v>
      </c>
      <c r="Y65" s="12">
        <f t="shared" si="30"/>
        <v>1</v>
      </c>
    </row>
    <row r="66" spans="1:25" x14ac:dyDescent="0.25">
      <c r="A66" s="12">
        <v>40</v>
      </c>
      <c r="B66" s="12">
        <v>30.836530531750871</v>
      </c>
      <c r="C66" s="12">
        <v>128</v>
      </c>
      <c r="D66" s="11">
        <v>41.893999999999998</v>
      </c>
      <c r="E66" s="11">
        <v>17.555029999999999</v>
      </c>
      <c r="F66" s="41">
        <v>13.227332266666668</v>
      </c>
      <c r="G66" s="41">
        <v>31.038499999999999</v>
      </c>
      <c r="H66" s="41">
        <v>6.1609949999999998</v>
      </c>
      <c r="I66" s="28">
        <v>638.26099999999997</v>
      </c>
      <c r="J66" s="19">
        <v>1</v>
      </c>
      <c r="K66" s="28">
        <f t="shared" ref="K66:K82" si="31">LN(A66)</f>
        <v>3.6888794541139363</v>
      </c>
      <c r="L66" s="28">
        <f t="shared" ref="L66:L82" si="32">LN(B66)</f>
        <v>3.4287000433961805</v>
      </c>
      <c r="M66" s="28">
        <f t="shared" ref="M66:M82" si="33">LN(C66)</f>
        <v>4.8520302639196169</v>
      </c>
      <c r="N66" s="28">
        <f t="shared" ref="N66:N82" si="34">LN(D66)</f>
        <v>3.7351426185835743</v>
      </c>
      <c r="O66" s="28">
        <f t="shared" ref="O66:O82" si="35">LN(E66)</f>
        <v>2.8653405185337744</v>
      </c>
      <c r="P66" s="28">
        <f t="shared" si="8"/>
        <v>13.227332266666668</v>
      </c>
      <c r="Q66" s="28">
        <f t="shared" si="9"/>
        <v>3.4352283694050718</v>
      </c>
      <c r="R66" s="28">
        <f t="shared" si="10"/>
        <v>1.8182382904755388</v>
      </c>
      <c r="S66" s="28">
        <f t="shared" si="11"/>
        <v>6.4587472905990087</v>
      </c>
      <c r="T66" s="29">
        <f t="shared" si="12"/>
        <v>3.8005469309354538</v>
      </c>
      <c r="U66">
        <f t="shared" si="13"/>
        <v>44.725639640980425</v>
      </c>
      <c r="V66" s="10">
        <f t="shared" si="14"/>
        <v>0.97813043168227709</v>
      </c>
      <c r="W66" s="11">
        <f t="shared" ref="W66:W82" si="36">J66*LN(V66)+LN(1-V66)*(1-J66)</f>
        <v>-2.2112252111438156E-2</v>
      </c>
      <c r="X66" s="12">
        <f t="shared" si="15"/>
        <v>1</v>
      </c>
      <c r="Y66" s="12">
        <f t="shared" ref="Y66:Y82" si="37">IF(AND(X66=1,J66=1),1,IF(AND(X66=1,J66=0),-1,IF(AND(X66=0,J66=0),2,IF(AND(X66=0,J66=1),-2,"Error"))))</f>
        <v>1</v>
      </c>
    </row>
    <row r="67" spans="1:25" x14ac:dyDescent="0.25">
      <c r="A67" s="12">
        <v>82</v>
      </c>
      <c r="B67" s="12">
        <v>31.217481789802285</v>
      </c>
      <c r="C67" s="12">
        <v>100</v>
      </c>
      <c r="D67" s="11">
        <v>18.077000000000002</v>
      </c>
      <c r="E67" s="11">
        <v>19.946870000000001</v>
      </c>
      <c r="F67" s="41">
        <v>4.4589933333333338</v>
      </c>
      <c r="G67" s="41">
        <v>31.645299999999995</v>
      </c>
      <c r="H67" s="41">
        <v>9.9236500000000003</v>
      </c>
      <c r="I67" s="28">
        <v>994.31600000000003</v>
      </c>
      <c r="J67" s="19">
        <v>1</v>
      </c>
      <c r="K67" s="28">
        <f t="shared" si="31"/>
        <v>4.4067192472642533</v>
      </c>
      <c r="L67" s="28">
        <f t="shared" si="32"/>
        <v>3.4409782516739997</v>
      </c>
      <c r="M67" s="28">
        <f t="shared" si="33"/>
        <v>4.6051701859880918</v>
      </c>
      <c r="N67" s="28">
        <f t="shared" si="34"/>
        <v>2.8946404119927176</v>
      </c>
      <c r="O67" s="28">
        <f t="shared" si="35"/>
        <v>2.9930722387964224</v>
      </c>
      <c r="P67" s="28">
        <f t="shared" ref="P67:P82" si="38">F67</f>
        <v>4.4589933333333338</v>
      </c>
      <c r="Q67" s="28">
        <f t="shared" ref="Q67:Q82" si="39">LN(G67)</f>
        <v>3.4545896383529753</v>
      </c>
      <c r="R67" s="28">
        <f t="shared" ref="R67:R82" si="40">LN(H67)</f>
        <v>2.294920797170541</v>
      </c>
      <c r="S67" s="28">
        <f t="shared" ref="S67:S82" si="41">LN(I67)</f>
        <v>6.902055063579378</v>
      </c>
      <c r="T67" s="29">
        <f t="shared" ref="T67:T82" si="42">SUMPRODUCT($AA$5:$AI$5,K67:S67)+$AJ$5</f>
        <v>1.3582740398438631</v>
      </c>
      <c r="U67">
        <f t="shared" ref="U67:U82" si="43">EXP(T67)</f>
        <v>3.8894744273184552</v>
      </c>
      <c r="V67" s="10">
        <f t="shared" ref="V67:V82" si="44">U67/(U67+1)</f>
        <v>0.79547904077117093</v>
      </c>
      <c r="W67" s="11">
        <f t="shared" si="36"/>
        <v>-0.22881077879064726</v>
      </c>
      <c r="X67" s="12">
        <f t="shared" ref="X67:X82" si="45">IF(V67&gt;$AA$7,1,0)</f>
        <v>1</v>
      </c>
      <c r="Y67" s="12">
        <f t="shared" si="37"/>
        <v>1</v>
      </c>
    </row>
    <row r="68" spans="1:25" x14ac:dyDescent="0.25">
      <c r="A68" s="12">
        <v>52</v>
      </c>
      <c r="B68" s="12">
        <v>30.801248699271589</v>
      </c>
      <c r="C68" s="12">
        <v>87</v>
      </c>
      <c r="D68" s="11">
        <v>30.212</v>
      </c>
      <c r="E68" s="11">
        <v>24.245909999999999</v>
      </c>
      <c r="F68" s="41">
        <v>6.4834951999999992</v>
      </c>
      <c r="G68" s="41">
        <v>29.273899999999998</v>
      </c>
      <c r="H68" s="41">
        <v>6.2685399999999998</v>
      </c>
      <c r="I68" s="28">
        <v>764.66700000000003</v>
      </c>
      <c r="J68" s="19">
        <v>1</v>
      </c>
      <c r="K68" s="28">
        <f t="shared" si="31"/>
        <v>3.9512437185814275</v>
      </c>
      <c r="L68" s="28">
        <f t="shared" si="32"/>
        <v>3.4275552313418594</v>
      </c>
      <c r="M68" s="28">
        <f t="shared" si="33"/>
        <v>4.4659081186545837</v>
      </c>
      <c r="N68" s="28">
        <f t="shared" si="34"/>
        <v>3.4082391964512015</v>
      </c>
      <c r="O68" s="28">
        <f t="shared" si="35"/>
        <v>3.188247943365015</v>
      </c>
      <c r="P68" s="28">
        <f t="shared" si="38"/>
        <v>6.4834951999999992</v>
      </c>
      <c r="Q68" s="28">
        <f t="shared" si="39"/>
        <v>3.3766963340553739</v>
      </c>
      <c r="R68" s="28">
        <f t="shared" si="40"/>
        <v>1.8355434726654922</v>
      </c>
      <c r="S68" s="28">
        <f t="shared" si="41"/>
        <v>6.6394404449409024</v>
      </c>
      <c r="T68" s="29">
        <f t="shared" si="42"/>
        <v>1.1284519928698096</v>
      </c>
      <c r="U68">
        <f t="shared" si="43"/>
        <v>3.0908681089779289</v>
      </c>
      <c r="V68" s="10">
        <f t="shared" si="44"/>
        <v>0.75555310673414933</v>
      </c>
      <c r="W68" s="11">
        <f t="shared" si="36"/>
        <v>-0.28030520624656602</v>
      </c>
      <c r="X68" s="12">
        <f t="shared" si="45"/>
        <v>1</v>
      </c>
      <c r="Y68" s="12">
        <f t="shared" si="37"/>
        <v>1</v>
      </c>
    </row>
    <row r="69" spans="1:25" x14ac:dyDescent="0.25">
      <c r="A69" s="12">
        <v>60</v>
      </c>
      <c r="B69" s="12">
        <v>31.231409875074366</v>
      </c>
      <c r="C69" s="12">
        <v>131</v>
      </c>
      <c r="D69" s="11">
        <v>30.13</v>
      </c>
      <c r="E69" s="11">
        <v>11.500050000000002</v>
      </c>
      <c r="F69" s="41">
        <v>9.7360073333333332</v>
      </c>
      <c r="G69" s="41">
        <v>37.843000000000004</v>
      </c>
      <c r="H69" s="41">
        <v>8.4044299999999996</v>
      </c>
      <c r="I69" s="28">
        <v>396.02100000000002</v>
      </c>
      <c r="J69" s="19">
        <v>1</v>
      </c>
      <c r="K69" s="28">
        <f t="shared" si="31"/>
        <v>4.0943445622221004</v>
      </c>
      <c r="L69" s="28">
        <f t="shared" si="32"/>
        <v>3.4414243151710995</v>
      </c>
      <c r="M69" s="28">
        <f t="shared" si="33"/>
        <v>4.8751973232011512</v>
      </c>
      <c r="N69" s="28">
        <f t="shared" si="34"/>
        <v>3.4055213531422099</v>
      </c>
      <c r="O69" s="28">
        <f t="shared" si="35"/>
        <v>2.4423513831858399</v>
      </c>
      <c r="P69" s="28">
        <f t="shared" si="38"/>
        <v>9.7360073333333332</v>
      </c>
      <c r="Q69" s="28">
        <f t="shared" si="39"/>
        <v>3.6334460222250229</v>
      </c>
      <c r="R69" s="28">
        <f t="shared" si="40"/>
        <v>2.1287589477851885</v>
      </c>
      <c r="S69" s="28">
        <f t="shared" si="41"/>
        <v>5.9814672401514537</v>
      </c>
      <c r="T69" s="29">
        <f t="shared" si="42"/>
        <v>2.584735987308175</v>
      </c>
      <c r="U69">
        <f t="shared" si="43"/>
        <v>13.25978787551581</v>
      </c>
      <c r="V69" s="10">
        <f t="shared" si="44"/>
        <v>0.92987272961353029</v>
      </c>
      <c r="W69" s="11">
        <f t="shared" si="36"/>
        <v>-7.2707552077558787E-2</v>
      </c>
      <c r="X69" s="12">
        <f t="shared" si="45"/>
        <v>1</v>
      </c>
      <c r="Y69" s="12">
        <f t="shared" si="37"/>
        <v>1</v>
      </c>
    </row>
    <row r="70" spans="1:25" x14ac:dyDescent="0.25">
      <c r="A70" s="12">
        <v>49</v>
      </c>
      <c r="B70" s="12">
        <v>29.777777777777779</v>
      </c>
      <c r="C70" s="12">
        <v>70</v>
      </c>
      <c r="D70" s="11">
        <v>8.3960000000000008</v>
      </c>
      <c r="E70" s="11">
        <v>20.768009999999997</v>
      </c>
      <c r="F70" s="41">
        <v>1.4497093333333335</v>
      </c>
      <c r="G70" s="41">
        <v>51.338699999999996</v>
      </c>
      <c r="H70" s="41">
        <v>10.73174</v>
      </c>
      <c r="I70" s="28">
        <v>602.48599999999999</v>
      </c>
      <c r="J70" s="19">
        <v>1</v>
      </c>
      <c r="K70" s="28">
        <f t="shared" si="31"/>
        <v>3.8918202981106265</v>
      </c>
      <c r="L70" s="28">
        <f t="shared" si="32"/>
        <v>3.3937624031746374</v>
      </c>
      <c r="M70" s="28">
        <f t="shared" si="33"/>
        <v>4.2484952420493594</v>
      </c>
      <c r="N70" s="28">
        <f t="shared" si="34"/>
        <v>2.1277554019583866</v>
      </c>
      <c r="O70" s="28">
        <f t="shared" si="35"/>
        <v>3.0334138220315787</v>
      </c>
      <c r="P70" s="28">
        <f t="shared" si="38"/>
        <v>1.4497093333333335</v>
      </c>
      <c r="Q70" s="28">
        <f t="shared" si="39"/>
        <v>3.9384448537355699</v>
      </c>
      <c r="R70" s="28">
        <f t="shared" si="40"/>
        <v>2.3732057056579072</v>
      </c>
      <c r="S70" s="28">
        <f t="shared" si="41"/>
        <v>6.4010644285803151</v>
      </c>
      <c r="T70" s="29">
        <f t="shared" si="42"/>
        <v>-0.99742844846906564</v>
      </c>
      <c r="U70">
        <f t="shared" si="43"/>
        <v>0.36882667952570852</v>
      </c>
      <c r="V70" s="10">
        <f t="shared" si="44"/>
        <v>0.26944731940314393</v>
      </c>
      <c r="W70" s="11">
        <f t="shared" si="36"/>
        <v>-1.3113823830538838</v>
      </c>
      <c r="X70" s="12">
        <f t="shared" si="45"/>
        <v>1</v>
      </c>
      <c r="Y70" s="12">
        <f t="shared" si="37"/>
        <v>1</v>
      </c>
    </row>
    <row r="71" spans="1:25" x14ac:dyDescent="0.25">
      <c r="A71" s="12">
        <v>44</v>
      </c>
      <c r="B71" s="12">
        <v>27.887617065556707</v>
      </c>
      <c r="C71" s="12">
        <v>99</v>
      </c>
      <c r="D71" s="11">
        <v>9.2080000000000002</v>
      </c>
      <c r="E71" s="11">
        <v>23.033060000000003</v>
      </c>
      <c r="F71" s="41">
        <v>2.2485936000000004</v>
      </c>
      <c r="G71" s="41">
        <v>12.675700000000001</v>
      </c>
      <c r="H71" s="41">
        <v>5.4781700000000004</v>
      </c>
      <c r="I71" s="28">
        <v>407.20600000000002</v>
      </c>
      <c r="J71" s="19">
        <v>1</v>
      </c>
      <c r="K71" s="28">
        <f t="shared" si="31"/>
        <v>3.784189633918261</v>
      </c>
      <c r="L71" s="28">
        <f t="shared" si="32"/>
        <v>3.3281827575286553</v>
      </c>
      <c r="M71" s="28">
        <f t="shared" si="33"/>
        <v>4.5951198501345898</v>
      </c>
      <c r="N71" s="28">
        <f t="shared" si="34"/>
        <v>2.2200726714195818</v>
      </c>
      <c r="O71" s="28">
        <f t="shared" si="35"/>
        <v>3.1369305751754792</v>
      </c>
      <c r="P71" s="28">
        <f t="shared" si="38"/>
        <v>2.2485936000000004</v>
      </c>
      <c r="Q71" s="28">
        <f t="shared" si="39"/>
        <v>2.5396867747767597</v>
      </c>
      <c r="R71" s="28">
        <f t="shared" si="40"/>
        <v>1.7007711035831703</v>
      </c>
      <c r="S71" s="28">
        <f t="shared" si="41"/>
        <v>6.0093191999018245</v>
      </c>
      <c r="T71" s="29">
        <f t="shared" si="42"/>
        <v>1.5646879400334939</v>
      </c>
      <c r="U71">
        <f t="shared" si="43"/>
        <v>4.7811826873625867</v>
      </c>
      <c r="V71" s="10">
        <f t="shared" si="44"/>
        <v>0.82702501303306741</v>
      </c>
      <c r="W71" s="11">
        <f t="shared" si="36"/>
        <v>-0.18992033891030896</v>
      </c>
      <c r="X71" s="12">
        <f t="shared" si="45"/>
        <v>1</v>
      </c>
      <c r="Y71" s="12">
        <f t="shared" si="37"/>
        <v>1</v>
      </c>
    </row>
    <row r="72" spans="1:25" x14ac:dyDescent="0.25">
      <c r="A72" s="12">
        <v>71</v>
      </c>
      <c r="B72" s="12">
        <v>27.915518824609737</v>
      </c>
      <c r="C72" s="12">
        <v>104</v>
      </c>
      <c r="D72" s="11">
        <v>18.2</v>
      </c>
      <c r="E72" s="11">
        <v>49.241840000000003</v>
      </c>
      <c r="F72" s="41">
        <v>4.6689066666666665</v>
      </c>
      <c r="G72" s="41">
        <v>53.499699999999997</v>
      </c>
      <c r="H72" s="41">
        <v>1.65602</v>
      </c>
      <c r="I72" s="28">
        <v>256.00099999999998</v>
      </c>
      <c r="J72" s="19">
        <v>1</v>
      </c>
      <c r="K72" s="28">
        <f t="shared" si="31"/>
        <v>4.2626798770413155</v>
      </c>
      <c r="L72" s="28">
        <f t="shared" si="32"/>
        <v>3.3291827644613528</v>
      </c>
      <c r="M72" s="28">
        <f t="shared" si="33"/>
        <v>4.6443908991413725</v>
      </c>
      <c r="N72" s="28">
        <f t="shared" si="34"/>
        <v>2.9014215940827497</v>
      </c>
      <c r="O72" s="28">
        <f t="shared" si="35"/>
        <v>3.8967436686115882</v>
      </c>
      <c r="P72" s="28">
        <f t="shared" si="38"/>
        <v>4.6689066666666665</v>
      </c>
      <c r="Q72" s="28">
        <f t="shared" si="39"/>
        <v>3.9796760464096033</v>
      </c>
      <c r="R72" s="28">
        <f t="shared" si="40"/>
        <v>0.50441713318482406</v>
      </c>
      <c r="S72" s="28">
        <f t="shared" si="41"/>
        <v>5.5451813507219327</v>
      </c>
      <c r="T72" s="29">
        <f t="shared" si="42"/>
        <v>2.5451751865965981</v>
      </c>
      <c r="U72">
        <f t="shared" si="43"/>
        <v>12.745460724382038</v>
      </c>
      <c r="V72" s="10">
        <f t="shared" si="44"/>
        <v>0.92724870995221165</v>
      </c>
      <c r="W72" s="11">
        <f t="shared" si="36"/>
        <v>-7.5533453875511289E-2</v>
      </c>
      <c r="X72" s="12">
        <f t="shared" si="45"/>
        <v>1</v>
      </c>
      <c r="Y72" s="12">
        <f t="shared" si="37"/>
        <v>1</v>
      </c>
    </row>
    <row r="73" spans="1:25" x14ac:dyDescent="0.25">
      <c r="A73" s="12">
        <v>69</v>
      </c>
      <c r="B73" s="12">
        <v>28.444444444444443</v>
      </c>
      <c r="C73" s="12">
        <v>108</v>
      </c>
      <c r="D73" s="11">
        <v>8.8079999999999998</v>
      </c>
      <c r="E73" s="11">
        <v>16.485080000000004</v>
      </c>
      <c r="F73" s="41">
        <v>2.3464511999999997</v>
      </c>
      <c r="G73" s="41">
        <v>14.748500000000002</v>
      </c>
      <c r="H73" s="41">
        <v>5.2880250000000002</v>
      </c>
      <c r="I73" s="28">
        <v>353.56799999999998</v>
      </c>
      <c r="J73" s="19">
        <v>1</v>
      </c>
      <c r="K73" s="28">
        <f t="shared" si="31"/>
        <v>4.2341065045972597</v>
      </c>
      <c r="L73" s="28">
        <f t="shared" si="32"/>
        <v>3.3479528671433432</v>
      </c>
      <c r="M73" s="28">
        <f t="shared" si="33"/>
        <v>4.6821312271242199</v>
      </c>
      <c r="N73" s="28">
        <f t="shared" si="34"/>
        <v>2.1756603994203787</v>
      </c>
      <c r="O73" s="28">
        <f t="shared" si="35"/>
        <v>2.802455729408492</v>
      </c>
      <c r="P73" s="28">
        <f t="shared" si="38"/>
        <v>2.3464511999999997</v>
      </c>
      <c r="Q73" s="28">
        <f t="shared" si="39"/>
        <v>2.6911413826992963</v>
      </c>
      <c r="R73" s="28">
        <f t="shared" si="40"/>
        <v>1.665444830223535</v>
      </c>
      <c r="S73" s="28">
        <f t="shared" si="41"/>
        <v>5.8680758289307642</v>
      </c>
      <c r="T73" s="29">
        <f t="shared" si="42"/>
        <v>0.88095933841128726</v>
      </c>
      <c r="U73">
        <f t="shared" si="43"/>
        <v>2.4132136848780785</v>
      </c>
      <c r="V73" s="10">
        <f t="shared" si="44"/>
        <v>0.7070209801307179</v>
      </c>
      <c r="W73" s="11">
        <f t="shared" si="36"/>
        <v>-0.34669493865920958</v>
      </c>
      <c r="X73" s="12">
        <f t="shared" si="45"/>
        <v>1</v>
      </c>
      <c r="Y73" s="12">
        <f t="shared" si="37"/>
        <v>1</v>
      </c>
    </row>
    <row r="74" spans="1:25" x14ac:dyDescent="0.25">
      <c r="A74" s="12">
        <v>66</v>
      </c>
      <c r="B74" s="12">
        <v>26.562499999999996</v>
      </c>
      <c r="C74" s="12">
        <v>89</v>
      </c>
      <c r="D74" s="11">
        <v>6.524</v>
      </c>
      <c r="E74" s="11">
        <v>14.919220000000001</v>
      </c>
      <c r="F74" s="41">
        <v>1.4322354666666668</v>
      </c>
      <c r="G74" s="41">
        <v>14.9084</v>
      </c>
      <c r="H74" s="41">
        <v>8.4299599999999995</v>
      </c>
      <c r="I74" s="28">
        <v>269.48700000000002</v>
      </c>
      <c r="J74" s="19">
        <v>1</v>
      </c>
      <c r="K74" s="28">
        <f t="shared" si="31"/>
        <v>4.1896547420264252</v>
      </c>
      <c r="L74" s="28">
        <f t="shared" si="32"/>
        <v>3.2795004466846356</v>
      </c>
      <c r="M74" s="28">
        <f t="shared" si="33"/>
        <v>4.4886363697321396</v>
      </c>
      <c r="N74" s="28">
        <f t="shared" si="34"/>
        <v>1.8754876847587674</v>
      </c>
      <c r="O74" s="28">
        <f t="shared" si="35"/>
        <v>2.7026503145886545</v>
      </c>
      <c r="P74" s="28">
        <f t="shared" si="38"/>
        <v>1.4322354666666668</v>
      </c>
      <c r="Q74" s="28">
        <f t="shared" si="39"/>
        <v>2.7019248124886146</v>
      </c>
      <c r="R74" s="28">
        <f t="shared" si="40"/>
        <v>2.1317920270440252</v>
      </c>
      <c r="S74" s="28">
        <f t="shared" si="41"/>
        <v>5.5965201517087788</v>
      </c>
      <c r="T74" s="29">
        <f t="shared" si="42"/>
        <v>-3.6100288643392986E-2</v>
      </c>
      <c r="U74">
        <f t="shared" si="43"/>
        <v>0.96454355586765061</v>
      </c>
      <c r="V74" s="10">
        <f t="shared" si="44"/>
        <v>0.4909759078574642</v>
      </c>
      <c r="W74" s="11">
        <f t="shared" si="36"/>
        <v>-0.71136021989153853</v>
      </c>
      <c r="X74" s="12">
        <f t="shared" si="45"/>
        <v>1</v>
      </c>
      <c r="Y74" s="12">
        <f t="shared" si="37"/>
        <v>1</v>
      </c>
    </row>
    <row r="75" spans="1:25" x14ac:dyDescent="0.25">
      <c r="A75" s="12">
        <v>72</v>
      </c>
      <c r="B75" s="12">
        <v>29.136316337148799</v>
      </c>
      <c r="C75" s="12">
        <v>83</v>
      </c>
      <c r="D75" s="11">
        <v>10.949</v>
      </c>
      <c r="E75" s="11">
        <v>14.76966</v>
      </c>
      <c r="F75" s="41">
        <v>2.2416252666666669</v>
      </c>
      <c r="G75" s="41">
        <v>26.808100000000003</v>
      </c>
      <c r="H75" s="41">
        <v>2.78491</v>
      </c>
      <c r="I75" s="28">
        <v>232.018</v>
      </c>
      <c r="J75" s="19">
        <v>1</v>
      </c>
      <c r="K75" s="28">
        <f t="shared" si="31"/>
        <v>4.2766661190160553</v>
      </c>
      <c r="L75" s="28">
        <f t="shared" si="32"/>
        <v>3.3719853801870485</v>
      </c>
      <c r="M75" s="28">
        <f t="shared" si="33"/>
        <v>4.4188406077965983</v>
      </c>
      <c r="N75" s="28">
        <f t="shared" si="34"/>
        <v>2.393248127891288</v>
      </c>
      <c r="O75" s="28">
        <f t="shared" si="35"/>
        <v>2.6925750766439385</v>
      </c>
      <c r="P75" s="28">
        <f t="shared" si="38"/>
        <v>2.2416252666666669</v>
      </c>
      <c r="Q75" s="28">
        <f t="shared" si="39"/>
        <v>3.2887040806578343</v>
      </c>
      <c r="R75" s="28">
        <f t="shared" si="40"/>
        <v>1.0242155568786189</v>
      </c>
      <c r="S75" s="28">
        <f t="shared" si="41"/>
        <v>5.4468149548635525</v>
      </c>
      <c r="T75" s="29">
        <f t="shared" si="42"/>
        <v>-2.0264862487044866</v>
      </c>
      <c r="U75">
        <f t="shared" si="43"/>
        <v>0.13179781322011966</v>
      </c>
      <c r="V75" s="10">
        <f t="shared" si="44"/>
        <v>0.11644996277659951</v>
      </c>
      <c r="W75" s="11">
        <f t="shared" si="36"/>
        <v>-2.1502936023031949</v>
      </c>
      <c r="X75" s="12">
        <f t="shared" si="45"/>
        <v>1</v>
      </c>
      <c r="Y75" s="12">
        <f t="shared" si="37"/>
        <v>1</v>
      </c>
    </row>
    <row r="76" spans="1:25" x14ac:dyDescent="0.25">
      <c r="A76" s="12">
        <v>45</v>
      </c>
      <c r="B76" s="12">
        <v>29.384756657483933</v>
      </c>
      <c r="C76" s="12">
        <v>90</v>
      </c>
      <c r="D76" s="11">
        <v>4.7130000000000001</v>
      </c>
      <c r="E76" s="11">
        <v>15.55625</v>
      </c>
      <c r="F76" s="41">
        <v>1.046286</v>
      </c>
      <c r="G76" s="41">
        <v>23.847900000000003</v>
      </c>
      <c r="H76" s="41">
        <v>6.6442449999999997</v>
      </c>
      <c r="I76" s="28">
        <v>621.27300000000002</v>
      </c>
      <c r="J76" s="19">
        <v>1</v>
      </c>
      <c r="K76" s="28">
        <f t="shared" si="31"/>
        <v>3.8066624897703196</v>
      </c>
      <c r="L76" s="28">
        <f t="shared" si="32"/>
        <v>3.3804760588489033</v>
      </c>
      <c r="M76" s="28">
        <f t="shared" si="33"/>
        <v>4.499809670330265</v>
      </c>
      <c r="N76" s="28">
        <f t="shared" si="34"/>
        <v>1.5503246479415937</v>
      </c>
      <c r="O76" s="28">
        <f t="shared" si="35"/>
        <v>2.7444624871337653</v>
      </c>
      <c r="P76" s="28">
        <f t="shared" si="38"/>
        <v>1.046286</v>
      </c>
      <c r="Q76" s="28">
        <f t="shared" si="39"/>
        <v>3.1716961631432286</v>
      </c>
      <c r="R76" s="28">
        <f t="shared" si="40"/>
        <v>1.8937510664474477</v>
      </c>
      <c r="S76" s="28">
        <f t="shared" si="41"/>
        <v>6.4317705988583329</v>
      </c>
      <c r="T76" s="29">
        <f t="shared" si="42"/>
        <v>-0.58733991202542768</v>
      </c>
      <c r="U76">
        <f t="shared" si="43"/>
        <v>0.55580380704756693</v>
      </c>
      <c r="V76" s="10">
        <f t="shared" si="44"/>
        <v>0.35724543450135282</v>
      </c>
      <c r="W76" s="11">
        <f t="shared" si="36"/>
        <v>-1.029332241816163</v>
      </c>
      <c r="X76" s="12">
        <f t="shared" si="45"/>
        <v>1</v>
      </c>
      <c r="Y76" s="12">
        <f t="shared" si="37"/>
        <v>1</v>
      </c>
    </row>
    <row r="77" spans="1:25" x14ac:dyDescent="0.25">
      <c r="A77" s="12">
        <v>46</v>
      </c>
      <c r="B77" s="12">
        <v>33.18</v>
      </c>
      <c r="C77" s="12">
        <v>92</v>
      </c>
      <c r="D77" s="11">
        <v>5.75</v>
      </c>
      <c r="E77" s="11">
        <v>8.89</v>
      </c>
      <c r="F77" s="41">
        <v>1.3048666666666666</v>
      </c>
      <c r="G77" s="41">
        <v>18.690000000000001</v>
      </c>
      <c r="H77" s="41">
        <v>9.16</v>
      </c>
      <c r="I77" s="28">
        <v>209.19</v>
      </c>
      <c r="J77" s="19">
        <v>1</v>
      </c>
      <c r="K77" s="28">
        <f t="shared" si="31"/>
        <v>3.8286413964890951</v>
      </c>
      <c r="L77" s="28">
        <f t="shared" si="32"/>
        <v>3.5019472847622986</v>
      </c>
      <c r="M77" s="28">
        <f t="shared" si="33"/>
        <v>4.5217885770490405</v>
      </c>
      <c r="N77" s="28">
        <f t="shared" si="34"/>
        <v>1.7491998548092591</v>
      </c>
      <c r="O77" s="28">
        <f t="shared" si="35"/>
        <v>2.1849270495258133</v>
      </c>
      <c r="P77" s="28">
        <f t="shared" si="38"/>
        <v>1.3048666666666666</v>
      </c>
      <c r="Q77" s="28">
        <f t="shared" si="39"/>
        <v>2.9279886214674717</v>
      </c>
      <c r="R77" s="28">
        <f t="shared" si="40"/>
        <v>2.2148461786860389</v>
      </c>
      <c r="S77" s="28">
        <f t="shared" si="41"/>
        <v>5.3432429299010291</v>
      </c>
      <c r="T77" s="29">
        <f t="shared" si="42"/>
        <v>-2.3165891581747662</v>
      </c>
      <c r="U77">
        <f t="shared" si="43"/>
        <v>9.8609353560628443E-2</v>
      </c>
      <c r="V77" s="10">
        <f t="shared" si="44"/>
        <v>8.9758341526068694E-2</v>
      </c>
      <c r="W77" s="11">
        <f t="shared" si="36"/>
        <v>-2.4106343141379325</v>
      </c>
      <c r="X77" s="12">
        <f t="shared" si="45"/>
        <v>0</v>
      </c>
      <c r="Y77" s="12">
        <f t="shared" si="37"/>
        <v>-2</v>
      </c>
    </row>
    <row r="78" spans="1:25" x14ac:dyDescent="0.25">
      <c r="A78" s="12">
        <v>75</v>
      </c>
      <c r="B78" s="12">
        <v>30.48</v>
      </c>
      <c r="C78" s="12">
        <v>152</v>
      </c>
      <c r="D78" s="11">
        <v>7.01</v>
      </c>
      <c r="E78" s="11">
        <v>11.73</v>
      </c>
      <c r="F78" s="41">
        <v>2.6282826666666663</v>
      </c>
      <c r="G78" s="41">
        <v>50.53</v>
      </c>
      <c r="H78" s="41">
        <v>10.06</v>
      </c>
      <c r="I78" s="28">
        <v>99.45</v>
      </c>
      <c r="J78" s="19">
        <v>1</v>
      </c>
      <c r="K78" s="28">
        <f t="shared" si="31"/>
        <v>4.3174881135363101</v>
      </c>
      <c r="L78" s="28">
        <f t="shared" si="32"/>
        <v>3.4170707308184456</v>
      </c>
      <c r="M78" s="28">
        <f t="shared" si="33"/>
        <v>5.0238805208462765</v>
      </c>
      <c r="N78" s="28">
        <f t="shared" si="34"/>
        <v>1.9473377010464987</v>
      </c>
      <c r="O78" s="28">
        <f t="shared" si="35"/>
        <v>2.462149662665384</v>
      </c>
      <c r="P78" s="28">
        <f t="shared" si="38"/>
        <v>2.6282826666666663</v>
      </c>
      <c r="Q78" s="28">
        <f t="shared" si="39"/>
        <v>3.9225672193038172</v>
      </c>
      <c r="R78" s="28">
        <f t="shared" si="40"/>
        <v>2.3085671646715933</v>
      </c>
      <c r="S78" s="28">
        <f t="shared" si="41"/>
        <v>4.5996550052999812</v>
      </c>
      <c r="T78" s="29">
        <f t="shared" si="42"/>
        <v>2.4727311720658776</v>
      </c>
      <c r="U78">
        <f t="shared" si="43"/>
        <v>11.854780122001666</v>
      </c>
      <c r="V78" s="10">
        <f t="shared" si="44"/>
        <v>0.92220792650599714</v>
      </c>
      <c r="W78" s="11">
        <f t="shared" si="36"/>
        <v>-8.0984564032854006E-2</v>
      </c>
      <c r="X78" s="12">
        <f t="shared" si="45"/>
        <v>1</v>
      </c>
      <c r="Y78" s="12">
        <f t="shared" si="37"/>
        <v>1</v>
      </c>
    </row>
    <row r="79" spans="1:25" x14ac:dyDescent="0.25">
      <c r="A79" s="12">
        <v>45</v>
      </c>
      <c r="B79" s="12">
        <v>26.85</v>
      </c>
      <c r="C79" s="12">
        <v>92</v>
      </c>
      <c r="D79" s="11">
        <v>3.33</v>
      </c>
      <c r="E79" s="11">
        <v>10.96</v>
      </c>
      <c r="F79" s="41">
        <v>0.75568800000000003</v>
      </c>
      <c r="G79" s="41">
        <v>54.68</v>
      </c>
      <c r="H79" s="41">
        <v>12.1</v>
      </c>
      <c r="I79" s="28">
        <v>268.23</v>
      </c>
      <c r="J79" s="19">
        <v>1</v>
      </c>
      <c r="K79" s="28">
        <f t="shared" si="31"/>
        <v>3.8066624897703196</v>
      </c>
      <c r="L79" s="28">
        <f t="shared" si="32"/>
        <v>3.2902658209548736</v>
      </c>
      <c r="M79" s="28">
        <f t="shared" si="33"/>
        <v>4.5217885770490405</v>
      </c>
      <c r="N79" s="28">
        <f t="shared" si="34"/>
        <v>1.2029723039923526</v>
      </c>
      <c r="O79" s="28">
        <f t="shared" si="35"/>
        <v>2.3942522815198695</v>
      </c>
      <c r="P79" s="28">
        <f t="shared" si="38"/>
        <v>0.75568800000000003</v>
      </c>
      <c r="Q79" s="28">
        <f t="shared" si="39"/>
        <v>4.001498011855749</v>
      </c>
      <c r="R79" s="28">
        <f t="shared" si="40"/>
        <v>2.4932054526026954</v>
      </c>
      <c r="S79" s="28">
        <f t="shared" si="41"/>
        <v>5.5918448214153367</v>
      </c>
      <c r="T79" s="29">
        <f t="shared" si="42"/>
        <v>-0.21552479036003014</v>
      </c>
      <c r="U79">
        <f t="shared" si="43"/>
        <v>0.8061182860478725</v>
      </c>
      <c r="V79" s="10">
        <f t="shared" si="44"/>
        <v>0.44632640745352914</v>
      </c>
      <c r="W79" s="11">
        <f t="shared" si="36"/>
        <v>-0.80670473936058318</v>
      </c>
      <c r="X79" s="12">
        <f t="shared" si="45"/>
        <v>1</v>
      </c>
      <c r="Y79" s="12">
        <f t="shared" si="37"/>
        <v>1</v>
      </c>
    </row>
    <row r="80" spans="1:25" x14ac:dyDescent="0.25">
      <c r="A80" s="12">
        <v>62</v>
      </c>
      <c r="B80" s="12">
        <v>26.84</v>
      </c>
      <c r="C80" s="12">
        <v>100</v>
      </c>
      <c r="D80" s="11">
        <v>4.53</v>
      </c>
      <c r="E80" s="11">
        <v>7.32</v>
      </c>
      <c r="F80" s="41">
        <v>1.1173999999999999</v>
      </c>
      <c r="G80" s="41">
        <v>12.45</v>
      </c>
      <c r="H80" s="41">
        <v>21.42</v>
      </c>
      <c r="I80" s="28">
        <v>330.16</v>
      </c>
      <c r="J80" s="19">
        <v>1</v>
      </c>
      <c r="K80" s="28">
        <f t="shared" si="31"/>
        <v>4.1271343850450917</v>
      </c>
      <c r="L80" s="28">
        <f t="shared" si="32"/>
        <v>3.289893312103481</v>
      </c>
      <c r="M80" s="28">
        <f t="shared" si="33"/>
        <v>4.6051701859880918</v>
      </c>
      <c r="N80" s="28">
        <f t="shared" si="34"/>
        <v>1.5107219394949427</v>
      </c>
      <c r="O80" s="28">
        <f t="shared" si="35"/>
        <v>1.9906103279732201</v>
      </c>
      <c r="P80" s="28">
        <f t="shared" si="38"/>
        <v>1.1173999999999999</v>
      </c>
      <c r="Q80" s="28">
        <f t="shared" si="39"/>
        <v>2.5217206229107165</v>
      </c>
      <c r="R80" s="28">
        <f t="shared" si="40"/>
        <v>3.0643250650196028</v>
      </c>
      <c r="S80" s="28">
        <f t="shared" si="41"/>
        <v>5.7995773854443264</v>
      </c>
      <c r="T80" s="29">
        <f t="shared" si="42"/>
        <v>-3.4072411437437111E-2</v>
      </c>
      <c r="U80">
        <f t="shared" si="43"/>
        <v>0.96650151633947734</v>
      </c>
      <c r="V80" s="10">
        <f t="shared" si="44"/>
        <v>0.4914827211211924</v>
      </c>
      <c r="W80" s="11">
        <f t="shared" si="36"/>
        <v>-0.71032849541228638</v>
      </c>
      <c r="X80" s="12">
        <f t="shared" si="45"/>
        <v>1</v>
      </c>
      <c r="Y80" s="12">
        <f t="shared" si="37"/>
        <v>1</v>
      </c>
    </row>
    <row r="81" spans="1:25" x14ac:dyDescent="0.25">
      <c r="A81" s="12">
        <v>65</v>
      </c>
      <c r="B81" s="12">
        <v>32.049999999999997</v>
      </c>
      <c r="C81" s="12">
        <v>97</v>
      </c>
      <c r="D81" s="11">
        <v>5.73</v>
      </c>
      <c r="E81" s="11">
        <v>10.33</v>
      </c>
      <c r="F81" s="41">
        <v>1.3709979999999999</v>
      </c>
      <c r="G81" s="41">
        <v>61.48</v>
      </c>
      <c r="H81" s="41">
        <v>22.54</v>
      </c>
      <c r="I81" s="28">
        <v>314.05</v>
      </c>
      <c r="J81" s="19">
        <v>1</v>
      </c>
      <c r="K81" s="28">
        <f t="shared" si="31"/>
        <v>4.1743872698956368</v>
      </c>
      <c r="L81" s="28">
        <f t="shared" si="32"/>
        <v>3.467297183366679</v>
      </c>
      <c r="M81" s="28">
        <f t="shared" si="33"/>
        <v>4.5747109785033828</v>
      </c>
      <c r="N81" s="28">
        <f t="shared" si="34"/>
        <v>1.7457155307266483</v>
      </c>
      <c r="O81" s="28">
        <f t="shared" si="35"/>
        <v>2.3350522831315472</v>
      </c>
      <c r="P81" s="28">
        <f t="shared" si="38"/>
        <v>1.3709979999999999</v>
      </c>
      <c r="Q81" s="28">
        <f t="shared" si="39"/>
        <v>4.1187119186703951</v>
      </c>
      <c r="R81" s="28">
        <f t="shared" si="40"/>
        <v>3.1152915086116302</v>
      </c>
      <c r="S81" s="28">
        <f t="shared" si="41"/>
        <v>5.7495522089003899</v>
      </c>
      <c r="T81" s="29">
        <f t="shared" si="42"/>
        <v>-0.51440481327721344</v>
      </c>
      <c r="U81">
        <f t="shared" si="43"/>
        <v>0.59785632489147778</v>
      </c>
      <c r="V81" s="10">
        <f t="shared" si="44"/>
        <v>0.37416150349568045</v>
      </c>
      <c r="W81" s="11">
        <f t="shared" si="36"/>
        <v>-0.98306774724972201</v>
      </c>
      <c r="X81" s="12">
        <f t="shared" si="45"/>
        <v>1</v>
      </c>
      <c r="Y81" s="12">
        <f t="shared" si="37"/>
        <v>1</v>
      </c>
    </row>
    <row r="82" spans="1:25" x14ac:dyDescent="0.25">
      <c r="A82" s="12">
        <v>86</v>
      </c>
      <c r="B82" s="12">
        <v>27.18</v>
      </c>
      <c r="C82" s="12">
        <v>138</v>
      </c>
      <c r="D82" s="11">
        <v>19.91</v>
      </c>
      <c r="E82" s="11">
        <v>4.3499999999999996</v>
      </c>
      <c r="F82" s="41">
        <v>6.7773640000000004</v>
      </c>
      <c r="G82" s="41">
        <v>90.28</v>
      </c>
      <c r="H82" s="41">
        <v>14.11</v>
      </c>
      <c r="I82" s="28">
        <v>90.09</v>
      </c>
      <c r="J82" s="19">
        <v>1</v>
      </c>
      <c r="K82" s="28">
        <f t="shared" si="31"/>
        <v>4.4543472962535073</v>
      </c>
      <c r="L82" s="28">
        <f t="shared" si="32"/>
        <v>3.3024814087229974</v>
      </c>
      <c r="M82" s="28">
        <f t="shared" si="33"/>
        <v>4.9272536851572051</v>
      </c>
      <c r="N82" s="28">
        <f t="shared" si="34"/>
        <v>2.9912221180761049</v>
      </c>
      <c r="O82" s="28">
        <f t="shared" si="35"/>
        <v>1.4701758451005926</v>
      </c>
      <c r="P82" s="28">
        <f t="shared" si="38"/>
        <v>6.7773640000000004</v>
      </c>
      <c r="Q82" s="28">
        <f t="shared" si="39"/>
        <v>4.5029159519493351</v>
      </c>
      <c r="R82" s="28">
        <f t="shared" si="40"/>
        <v>2.6468837658647226</v>
      </c>
      <c r="S82" s="28">
        <f t="shared" si="41"/>
        <v>4.5008091706633486</v>
      </c>
      <c r="T82" s="29">
        <f t="shared" si="42"/>
        <v>1.6469812130897701</v>
      </c>
      <c r="U82">
        <f t="shared" si="43"/>
        <v>5.1912847665766648</v>
      </c>
      <c r="V82" s="10">
        <f t="shared" si="44"/>
        <v>0.83848263523615507</v>
      </c>
      <c r="W82" s="11">
        <f t="shared" si="36"/>
        <v>-0.17616140725215154</v>
      </c>
      <c r="X82" s="12">
        <f t="shared" si="45"/>
        <v>1</v>
      </c>
      <c r="Y82" s="12">
        <f t="shared" si="37"/>
        <v>1</v>
      </c>
    </row>
  </sheetData>
  <conditionalFormatting sqref="AB20:A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</vt:lpstr>
      <vt:lpstr>Train</vt:lpstr>
      <vt:lpstr>Test &amp; Checker</vt:lpstr>
      <vt:lpstr>Data dictionary</vt:lpstr>
      <vt:lpstr>Solution -&gt;</vt:lpstr>
      <vt:lpstr>Correlation</vt:lpstr>
      <vt:lpstr>Regression-1</vt:lpstr>
      <vt:lpstr>Regression-2(aft. dropped)</vt:lpstr>
      <vt:lpstr>Train set Logit full</vt:lpstr>
      <vt:lpstr>Test set Logit full</vt:lpstr>
      <vt:lpstr>Train set  Logit Reg</vt:lpstr>
      <vt:lpstr>Test set  Logit 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manoj kumar katta</cp:lastModifiedBy>
  <dcterms:created xsi:type="dcterms:W3CDTF">2015-12-01T13:55:32Z</dcterms:created>
  <dcterms:modified xsi:type="dcterms:W3CDTF">2018-06-27T12:26:08Z</dcterms:modified>
</cp:coreProperties>
</file>