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9AEF22DC-973F-400A-8A94-352FE43B996C}" xr6:coauthVersionLast="47" xr6:coauthVersionMax="47" xr10:uidLastSave="{00000000-0000-0000-0000-000000000000}"/>
  <bookViews>
    <workbookView xWindow="-108" yWindow="-108" windowWidth="23256" windowHeight="12456" xr2:uid="{A324774D-B51A-42E2-97BF-6C96218604BA}"/>
  </bookViews>
  <sheets>
    <sheet name="Excel Class" sheetId="1" r:id="rId1"/>
    <sheet name="self practice" sheetId="2" r:id="rId2"/>
    <sheet name="lab practice" sheetId="3" r:id="rId3"/>
    <sheet name="Sheet1" sheetId="4" r:id="rId4"/>
  </sheets>
  <definedNames>
    <definedName name="Canada">'Excel Class'!$C$111:$C$114</definedName>
    <definedName name="Herry">'Excel Class'!$B$113:$D$113</definedName>
    <definedName name="India">'Excel Class'!$D$111:$D$114</definedName>
    <definedName name="Joy">'Excel Class'!$B$111:$D$111</definedName>
    <definedName name="Marina">'Excel Class'!$B$112:$D$112</definedName>
    <definedName name="Satya">'Excel Class'!$B$114:$D$114</definedName>
    <definedName name="US">'Excel Class'!$B$111:$B$114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6" i="1" l="1" a="1"/>
  <c r="B116" i="1" s="1"/>
  <c r="A116" i="1" a="1"/>
  <c r="A116" i="1" s="1"/>
  <c r="G101" i="1" a="1"/>
  <c r="G101" i="1" s="1"/>
  <c r="G98" i="1" a="1"/>
  <c r="G98" i="1" s="1"/>
  <c r="G99" i="1" a="1"/>
  <c r="G99" i="1" s="1"/>
  <c r="G97" i="1" a="1"/>
  <c r="G97" i="1" s="1"/>
  <c r="N66" i="3"/>
  <c r="M67" i="3"/>
  <c r="M70" i="3"/>
  <c r="N70" i="3"/>
  <c r="O70" i="3"/>
  <c r="M71" i="3"/>
  <c r="N71" i="3"/>
  <c r="O71" i="3"/>
  <c r="L71" i="3"/>
  <c r="L70" i="3"/>
  <c r="M69" i="3"/>
  <c r="N69" i="3"/>
  <c r="O69" i="3"/>
  <c r="L69" i="3"/>
  <c r="M68" i="3"/>
  <c r="N68" i="3"/>
  <c r="O68" i="3"/>
  <c r="L68" i="3"/>
  <c r="N67" i="3"/>
  <c r="O67" i="3"/>
  <c r="L67" i="3"/>
  <c r="M66" i="3"/>
  <c r="O66" i="3"/>
  <c r="L64" i="3"/>
  <c r="L66" i="3"/>
  <c r="M65" i="3"/>
  <c r="N65" i="3"/>
  <c r="O65" i="3"/>
  <c r="L65" i="3"/>
  <c r="A84" i="1"/>
  <c r="D93" i="1"/>
  <c r="B93" i="1"/>
  <c r="D92" i="1"/>
  <c r="C92" i="1"/>
  <c r="B92" i="1"/>
  <c r="M64" i="3"/>
  <c r="N64" i="3"/>
  <c r="O64" i="3"/>
  <c r="C93" i="1"/>
  <c r="J65" i="3"/>
  <c r="J66" i="3"/>
  <c r="J67" i="3"/>
  <c r="J68" i="3"/>
  <c r="J69" i="3"/>
  <c r="J70" i="3"/>
  <c r="J71" i="3"/>
  <c r="J64" i="3"/>
  <c r="I65" i="3"/>
  <c r="I66" i="3"/>
  <c r="I67" i="3"/>
  <c r="I68" i="3"/>
  <c r="I69" i="3"/>
  <c r="I70" i="3"/>
  <c r="I71" i="3"/>
  <c r="I64" i="3"/>
  <c r="H65" i="3"/>
  <c r="H66" i="3"/>
  <c r="H67" i="3"/>
  <c r="H68" i="3"/>
  <c r="H69" i="3"/>
  <c r="H70" i="3"/>
  <c r="H71" i="3"/>
  <c r="H64" i="3"/>
  <c r="G71" i="3"/>
  <c r="G65" i="3"/>
  <c r="G66" i="3"/>
  <c r="G67" i="3"/>
  <c r="G68" i="3"/>
  <c r="G69" i="3"/>
  <c r="G70" i="3"/>
  <c r="G64" i="3"/>
  <c r="A81" i="1"/>
  <c r="A83" i="1"/>
  <c r="A82" i="1"/>
  <c r="D55" i="3"/>
  <c r="D60" i="3"/>
  <c r="E60" i="3" s="1"/>
  <c r="D36" i="3"/>
  <c r="D57" i="3"/>
  <c r="E52" i="3"/>
  <c r="D48" i="3"/>
  <c r="E48" i="3" s="1"/>
  <c r="D44" i="3"/>
  <c r="E45" i="3" s="1"/>
  <c r="D42" i="3"/>
  <c r="D40" i="3"/>
  <c r="D37" i="3"/>
  <c r="E37" i="3" s="1"/>
  <c r="B65" i="1"/>
  <c r="C66" i="1" s="1"/>
  <c r="B63" i="1"/>
  <c r="C63" i="1" s="1"/>
  <c r="B61" i="1"/>
  <c r="D59" i="1"/>
  <c r="D57" i="1"/>
  <c r="C55" i="1"/>
  <c r="C53" i="1"/>
  <c r="B53" i="1"/>
  <c r="B46" i="1"/>
  <c r="C48" i="1" s="1"/>
  <c r="B51" i="1"/>
  <c r="C51" i="1"/>
  <c r="B50" i="1"/>
  <c r="A48" i="1"/>
  <c r="C45" i="1"/>
  <c r="B45" i="1"/>
  <c r="D41" i="1"/>
  <c r="C43" i="1"/>
  <c r="C42" i="1"/>
  <c r="C16" i="3"/>
  <c r="C15" i="3"/>
  <c r="F22" i="2"/>
  <c r="F21" i="2"/>
  <c r="P22" i="2"/>
  <c r="P21" i="2"/>
  <c r="J23" i="2"/>
  <c r="J22" i="2"/>
  <c r="D25" i="3" a="1"/>
  <c r="D25" i="3" s="1"/>
  <c r="D22" i="3"/>
  <c r="D23" i="3"/>
  <c r="E15" i="3" a="1"/>
  <c r="E15" i="3" s="1"/>
  <c r="C17" i="3"/>
  <c r="C18" i="3"/>
  <c r="C10" i="3"/>
  <c r="C11" i="3"/>
  <c r="C12" i="3"/>
  <c r="C9" i="3"/>
  <c r="C26" i="1"/>
  <c r="C38" i="1"/>
  <c r="C35" i="1"/>
  <c r="B35" i="1"/>
  <c r="B37" i="1"/>
  <c r="B36" i="1"/>
  <c r="C33" i="1"/>
  <c r="C32" i="1"/>
  <c r="C30" i="1"/>
  <c r="C28" i="1"/>
  <c r="C27" i="1"/>
  <c r="C25" i="1"/>
  <c r="C22" i="1" a="1"/>
  <c r="C22" i="1" s="1"/>
  <c r="C21" i="1"/>
  <c r="C19" i="1"/>
  <c r="G3" i="2"/>
  <c r="G4" i="2"/>
  <c r="G5" i="2"/>
  <c r="G6" i="2"/>
  <c r="H3" i="2"/>
  <c r="H4" i="2"/>
  <c r="H5" i="2"/>
  <c r="H6" i="2"/>
  <c r="H7" i="2"/>
  <c r="D15" i="2"/>
  <c r="D14" i="2"/>
  <c r="D13" i="2"/>
  <c r="C16" i="2"/>
  <c r="C14" i="2"/>
  <c r="C12" i="2"/>
  <c r="B13" i="2"/>
  <c r="B12" i="2"/>
  <c r="J2" i="2"/>
  <c r="K2" i="2"/>
  <c r="I2" i="2"/>
  <c r="H2" i="2"/>
  <c r="G2" i="2"/>
  <c r="D2" i="2"/>
  <c r="D3" i="2"/>
  <c r="D4" i="2"/>
  <c r="D5" i="2"/>
  <c r="D6" i="2"/>
  <c r="D7" i="2"/>
  <c r="C15" i="2" s="1"/>
  <c r="D8" i="2"/>
  <c r="C13" i="2" s="1"/>
  <c r="C18" i="1"/>
  <c r="C17" i="1"/>
  <c r="C16" i="1"/>
  <c r="C15" i="1"/>
  <c r="C14" i="1"/>
  <c r="D12" i="1"/>
  <c r="D11" i="1"/>
  <c r="D10" i="1"/>
  <c r="D9" i="1"/>
  <c r="D7" i="1"/>
  <c r="D6" i="1"/>
  <c r="D5" i="1"/>
  <c r="D4" i="1"/>
  <c r="D3" i="1"/>
  <c r="C64" i="1" l="1"/>
  <c r="C46" i="1"/>
  <c r="C47" i="1"/>
  <c r="C65" i="1"/>
  <c r="E38" i="3"/>
  <c r="E44" i="3"/>
  <c r="E49" i="3"/>
  <c r="E61" i="3"/>
  <c r="C21" i="3" a="1"/>
  <c r="C21" i="3" s="1"/>
  <c r="B14" i="2"/>
  <c r="D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<sst xmlns="http://schemas.openxmlformats.org/spreadsheetml/2006/main" count="134" uniqueCount="101">
  <si>
    <t>fruits</t>
  </si>
  <si>
    <t>Quantity</t>
  </si>
  <si>
    <t>Apple</t>
  </si>
  <si>
    <t>Banana</t>
  </si>
  <si>
    <t>Papaya</t>
  </si>
  <si>
    <t>Mango</t>
  </si>
  <si>
    <t>Cherry</t>
  </si>
  <si>
    <t>HELLO</t>
  </si>
  <si>
    <t>HIIEEEE</t>
  </si>
  <si>
    <t>Tops Technologies</t>
  </si>
  <si>
    <t>excel</t>
  </si>
  <si>
    <t>python</t>
  </si>
  <si>
    <t>numpy</t>
  </si>
  <si>
    <t>Pandas</t>
  </si>
  <si>
    <t>SQL</t>
  </si>
  <si>
    <t>hello</t>
  </si>
  <si>
    <t>helloworld</t>
  </si>
  <si>
    <t>find</t>
  </si>
  <si>
    <t>proper</t>
  </si>
  <si>
    <t>length</t>
  </si>
  <si>
    <t>upper</t>
  </si>
  <si>
    <t>lower</t>
  </si>
  <si>
    <t>replace</t>
  </si>
  <si>
    <t>substitute</t>
  </si>
  <si>
    <t>abcdabcdabed</t>
  </si>
  <si>
    <t>A</t>
  </si>
  <si>
    <t>B</t>
  </si>
  <si>
    <t>Name</t>
  </si>
  <si>
    <t>Description</t>
  </si>
  <si>
    <t>John Doe</t>
  </si>
  <si>
    <t>Developer</t>
  </si>
  <si>
    <t>Jane Smith</t>
  </si>
  <si>
    <t>Designer</t>
  </si>
  <si>
    <t>Alice Lee</t>
  </si>
  <si>
    <t>Manager</t>
  </si>
  <si>
    <t>Bob Brown</t>
  </si>
  <si>
    <t>Analyst dataset</t>
  </si>
  <si>
    <t>and operator</t>
  </si>
  <si>
    <t>or operator</t>
  </si>
  <si>
    <t>Friuts</t>
  </si>
  <si>
    <t>Price</t>
  </si>
  <si>
    <t>Orange</t>
  </si>
  <si>
    <t xml:space="preserve">          $20</t>
  </si>
  <si>
    <t xml:space="preserve">          $7</t>
  </si>
  <si>
    <t xml:space="preserve">          $12</t>
  </si>
  <si>
    <t xml:space="preserve">          $32</t>
  </si>
  <si>
    <t>Fruits</t>
  </si>
  <si>
    <t>Day</t>
  </si>
  <si>
    <t>Hour</t>
  </si>
  <si>
    <t>Minutes</t>
  </si>
  <si>
    <t>Date</t>
  </si>
  <si>
    <t>Date Value</t>
  </si>
  <si>
    <t>Today</t>
  </si>
  <si>
    <t>Now</t>
  </si>
  <si>
    <t>weekday</t>
  </si>
  <si>
    <t>Networkday.INTL</t>
  </si>
  <si>
    <t>Networkdays</t>
  </si>
  <si>
    <t>Workday</t>
  </si>
  <si>
    <t>Workday.INTL</t>
  </si>
  <si>
    <t>s.no.</t>
  </si>
  <si>
    <t>date</t>
  </si>
  <si>
    <t>formula</t>
  </si>
  <si>
    <t>days</t>
  </si>
  <si>
    <t xml:space="preserve">     Answers</t>
  </si>
  <si>
    <t>Vlookup</t>
  </si>
  <si>
    <t>Sales persom</t>
  </si>
  <si>
    <t>Quarter</t>
  </si>
  <si>
    <t>Sales</t>
  </si>
  <si>
    <t>Arjun</t>
  </si>
  <si>
    <t>Jane</t>
  </si>
  <si>
    <t>Tom</t>
  </si>
  <si>
    <t>Q2 2013</t>
  </si>
  <si>
    <t>Q3 2013</t>
  </si>
  <si>
    <t>Q1 2014</t>
  </si>
  <si>
    <t>Hlookup</t>
  </si>
  <si>
    <t>$5</t>
  </si>
  <si>
    <t>$1.20</t>
  </si>
  <si>
    <t>$2.10</t>
  </si>
  <si>
    <t>Matt</t>
  </si>
  <si>
    <t>Bob</t>
  </si>
  <si>
    <t>Brad</t>
  </si>
  <si>
    <t>Jenny</t>
  </si>
  <si>
    <t>Maria</t>
  </si>
  <si>
    <t>Jill</t>
  </si>
  <si>
    <t>Josh</t>
  </si>
  <si>
    <t>Math</t>
  </si>
  <si>
    <t>Physics</t>
  </si>
  <si>
    <t>Chemistry</t>
  </si>
  <si>
    <t>Biology</t>
  </si>
  <si>
    <t>Date=25/09/2024</t>
  </si>
  <si>
    <t>XLOOKUP</t>
  </si>
  <si>
    <t>Name entries</t>
  </si>
  <si>
    <t>Joy</t>
  </si>
  <si>
    <t>Marina</t>
  </si>
  <si>
    <t>Herry</t>
  </si>
  <si>
    <t>Satya</t>
  </si>
  <si>
    <t>US</t>
  </si>
  <si>
    <t>Canada</t>
  </si>
  <si>
    <t>India</t>
  </si>
  <si>
    <t>S NO.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</si>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</sst>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 tint="4.9989318521683403E-2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2" fontId="0" fillId="0" borderId="0" xfId="0" applyNumberFormat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0" fillId="4" borderId="2" xfId="0" applyFont="1" applyFill="1" applyBorder="1"/>
    <xf numFmtId="0" fontId="0" fillId="0" borderId="2" xfId="0" applyFont="1" applyBorder="1"/>
    <xf numFmtId="0" fontId="6" fillId="5" borderId="0" xfId="0" applyFont="1" applyFill="1"/>
    <xf numFmtId="0" fontId="5" fillId="0" borderId="0" xfId="0" applyFont="1"/>
    <xf numFmtId="0" fontId="0" fillId="0" borderId="3" xfId="0" applyFont="1" applyBorder="1"/>
    <xf numFmtId="0" fontId="0" fillId="0" borderId="0" xfId="0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7</xdr:row>
      <xdr:rowOff>129540</xdr:rowOff>
    </xdr:from>
    <xdr:to>
      <xdr:col>16</xdr:col>
      <xdr:colOff>38580</xdr:colOff>
      <xdr:row>17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716FC0-C29F-8315-DB04-634525B76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1409700"/>
          <a:ext cx="6096480" cy="18592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BDC31E-D188-46C7-880A-D1B26AC6D082}" name="Table3" displayName="Table3" ref="A73:C79" totalsRowShown="0">
  <autoFilter ref="A73:C79" xr:uid="{A6BDC31E-D188-46C7-880A-D1B26AC6D082}">
    <filterColumn colId="2">
      <customFilters>
        <customFilter operator="notEqual" val=" "/>
      </customFilters>
    </filterColumn>
  </autoFilter>
  <tableColumns count="3">
    <tableColumn id="1" xr3:uid="{368DADC9-0D47-4137-BFEC-3D2E7F8BEEB3}" name="Sales persom"/>
    <tableColumn id="2" xr3:uid="{A66E2DB1-DF63-4D91-AF70-804665FBCED6}" name="Quarter"/>
    <tableColumn id="3" xr3:uid="{0CC8C20C-59C3-4331-8AAE-3160CB0F13C4}" name="Sal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ABB342-9574-46BC-810D-73084417F2FA}" name="Table4" displayName="Table4" ref="A88:D90" totalsRowShown="0">
  <autoFilter ref="A88:D90" xr:uid="{88ABB342-9574-46BC-810D-73084417F2FA}"/>
  <tableColumns count="4">
    <tableColumn id="1" xr3:uid="{90DF4385-D4B7-4042-B92E-043AA2C30A76}" name="Fruits"/>
    <tableColumn id="2" xr3:uid="{FD88E6ED-209A-4825-BBC2-E32821D6E39A}" name="Apple"/>
    <tableColumn id="3" xr3:uid="{F111A730-9B39-4683-BBC5-1DE554A4977C}" name="Banana"/>
    <tableColumn id="4" xr3:uid="{5AB552D4-6E5D-458F-B8A9-54F8FA428441}" name="Orange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31C1F8-A0EC-4D90-B1DC-7F3BFFE07A75}" name="Table53" displayName="Table53" ref="A97:E106" totalsRowShown="0">
  <autoFilter ref="A97:E106" xr:uid="{CA31C1F8-A0EC-4D90-B1DC-7F3BFFE07A75}"/>
  <tableColumns count="5">
    <tableColumn id="2" xr3:uid="{91411C45-706E-46D8-8481-A85575B6D383}" name="Math" dataDxfId="0"/>
    <tableColumn id="1" xr3:uid="{7365FCD9-BB94-45E9-9F87-F9906C4536DE}" name="Name"/>
    <tableColumn id="3" xr3:uid="{93F2805A-5447-44B9-B584-F3EDBD6E7B17}" name="Physics"/>
    <tableColumn id="4" xr3:uid="{45F4EB8D-2E23-4BC5-96A0-6A3D950637D8}" name="Chemistry"/>
    <tableColumn id="5" xr3:uid="{8A1E2B47-FCC8-440A-921F-F3DA2E8D5D5E}" name="Biology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2DE8F4-FE60-44EA-AB8B-C29FA4A4C19A}" name="Table6" displayName="Table6" ref="A110:D114" totalsRowShown="0">
  <autoFilter ref="A110:D114" xr:uid="{FD2DE8F4-FE60-44EA-AB8B-C29FA4A4C19A}"/>
  <tableColumns count="4">
    <tableColumn id="1" xr3:uid="{584A2EEC-BE4E-41A8-8AEC-EBC2EE31EAD7}" name="S NO."/>
    <tableColumn id="2" xr3:uid="{CE720AB8-D2B6-4FF9-B1F4-CE3873012E79}" name="US"/>
    <tableColumn id="3" xr3:uid="{BB0519EC-6055-4243-BB8C-EEB70750E3F3}" name="Canada"/>
    <tableColumn id="4" xr3:uid="{516F95A2-FF8A-4368-8527-F42CB2CACE91}" name="India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B39EF-C09C-429C-87D1-3990E0C1AC69}" name="Table1" displayName="Table1" ref="B35:E61" totalsRowShown="0">
  <autoFilter ref="B35:E61" xr:uid="{17CB39EF-C09C-429C-87D1-3990E0C1AC69}">
    <filterColumn colId="0" hiddenButton="1"/>
    <filterColumn colId="1" hiddenButton="1"/>
    <filterColumn colId="2" hiddenButton="1"/>
    <filterColumn colId="3" hiddenButton="1"/>
  </autoFilter>
  <tableColumns count="4">
    <tableColumn id="1" xr3:uid="{8237DC3B-B921-4137-8400-DD8EB2F76141}" name="s.no." dataDxfId="2"/>
    <tableColumn id="2" xr3:uid="{0B857DF8-2DCE-4B03-B857-E7A84830F5FA}" name="date" dataDxfId="1"/>
    <tableColumn id="3" xr3:uid="{8360440F-6DE4-4B44-A89C-AF85FBD2DB22}" name="formula"/>
    <tableColumn id="4" xr3:uid="{84BC9950-3198-48D4-BDAF-27F394AE4904}" name="day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A6EB2B-68EA-4EE5-946A-9A390E49C03C}" name="Table5" displayName="Table5" ref="A63:E71" totalsRowShown="0">
  <autoFilter ref="A63:E71" xr:uid="{8DA6EB2B-68EA-4EE5-946A-9A390E49C03C}"/>
  <tableColumns count="5">
    <tableColumn id="1" xr3:uid="{099F187A-66C9-498C-810D-B5B67C4F320D}" name="Name"/>
    <tableColumn id="2" xr3:uid="{89DABB18-90FF-43B4-85CF-8D00313AED26}" name="Math"/>
    <tableColumn id="3" xr3:uid="{2362D057-232B-4581-A1FB-136291C25D70}" name="Physics"/>
    <tableColumn id="4" xr3:uid="{64E2BA57-8B12-4525-86F0-D18C5C2642E8}" name="Chemistry"/>
    <tableColumn id="5" xr3:uid="{B17F2212-4461-4E95-AB9C-07424A39E08E}" name="Biolog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4F01-6BEF-400C-83B9-C588D19C9360}">
  <dimension ref="A1:G119"/>
  <sheetViews>
    <sheetView tabSelected="1" topLeftCell="A102" zoomScale="110" zoomScaleNormal="110" workbookViewId="0">
      <selection activeCell="F116" sqref="F116"/>
    </sheetView>
  </sheetViews>
  <sheetFormatPr defaultRowHeight="14.4" x14ac:dyDescent="0.3"/>
  <cols>
    <col min="1" max="2" width="21.33203125" customWidth="1"/>
    <col min="3" max="3" width="20.21875" customWidth="1"/>
    <col min="4" max="4" width="19.77734375" customWidth="1"/>
    <col min="5" max="13" width="20.55468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22</v>
      </c>
    </row>
    <row r="3" spans="1:4" x14ac:dyDescent="0.3">
      <c r="A3" t="s">
        <v>3</v>
      </c>
      <c r="B3">
        <v>15</v>
      </c>
      <c r="D3">
        <f>COUNT(B2:B6)</f>
        <v>5</v>
      </c>
    </row>
    <row r="4" spans="1:4" x14ac:dyDescent="0.3">
      <c r="A4" t="s">
        <v>4</v>
      </c>
      <c r="B4">
        <v>20</v>
      </c>
      <c r="D4">
        <f>COUNTA(A2:B6)</f>
        <v>10</v>
      </c>
    </row>
    <row r="5" spans="1:4" x14ac:dyDescent="0.3">
      <c r="A5" t="s">
        <v>5</v>
      </c>
      <c r="B5">
        <v>18</v>
      </c>
      <c r="D5">
        <f>COUNTBLANK(B2:B8)</f>
        <v>2</v>
      </c>
    </row>
    <row r="6" spans="1:4" x14ac:dyDescent="0.3">
      <c r="A6" t="s">
        <v>6</v>
      </c>
      <c r="B6">
        <v>10</v>
      </c>
      <c r="D6">
        <f>COUNTIF(B2:B6,"&gt;15")</f>
        <v>3</v>
      </c>
    </row>
    <row r="7" spans="1:4" x14ac:dyDescent="0.3">
      <c r="D7">
        <f>COUNTIFS(A2:A6,"*a*",B2:B6,"&gt;10")</f>
        <v>4</v>
      </c>
    </row>
    <row r="9" spans="1:4" x14ac:dyDescent="0.3">
      <c r="D9">
        <f>LARGE(B2:B6,2)</f>
        <v>20</v>
      </c>
    </row>
    <row r="10" spans="1:4" x14ac:dyDescent="0.3">
      <c r="D10">
        <f>SMALL(B2:B6,3)</f>
        <v>18</v>
      </c>
    </row>
    <row r="11" spans="1:4" x14ac:dyDescent="0.3">
      <c r="D11">
        <f>MAX(B2:B6)</f>
        <v>22</v>
      </c>
    </row>
    <row r="12" spans="1:4" x14ac:dyDescent="0.3">
      <c r="D12">
        <f>MIN(B2:B6)</f>
        <v>10</v>
      </c>
    </row>
    <row r="14" spans="1:4" x14ac:dyDescent="0.3">
      <c r="A14" t="s">
        <v>7</v>
      </c>
      <c r="C14" t="str">
        <f>LEFT("hello",1)</f>
        <v>h</v>
      </c>
    </row>
    <row r="15" spans="1:4" x14ac:dyDescent="0.3">
      <c r="A15" t="s">
        <v>8</v>
      </c>
      <c r="C15" t="str">
        <f>LEFT("hey",2)</f>
        <v>he</v>
      </c>
    </row>
    <row r="16" spans="1:4" x14ac:dyDescent="0.3">
      <c r="A16" t="s">
        <v>9</v>
      </c>
      <c r="C16" t="str">
        <f>LEFT(A15,4)</f>
        <v>HIIE</v>
      </c>
    </row>
    <row r="17" spans="1:3" x14ac:dyDescent="0.3">
      <c r="C17" t="str">
        <f>LEFT(A16,5)</f>
        <v xml:space="preserve">Tops </v>
      </c>
    </row>
    <row r="18" spans="1:3" x14ac:dyDescent="0.3">
      <c r="C18" t="str">
        <f>LEFT("hello",3.3)</f>
        <v>hel</v>
      </c>
    </row>
    <row r="19" spans="1:3" x14ac:dyDescent="0.3">
      <c r="C19" t="str">
        <f>MID(A16,4,9)</f>
        <v>s Technol</v>
      </c>
    </row>
    <row r="21" spans="1:3" x14ac:dyDescent="0.3">
      <c r="A21" t="s">
        <v>15</v>
      </c>
      <c r="B21" t="s">
        <v>20</v>
      </c>
      <c r="C21">
        <f>LEN(A21)</f>
        <v>5</v>
      </c>
    </row>
    <row r="22" spans="1:3" x14ac:dyDescent="0.3">
      <c r="A22" t="s">
        <v>16</v>
      </c>
      <c r="B22" t="s">
        <v>21</v>
      </c>
      <c r="C22" cm="1">
        <f t="array" ref="C22:C23">LEN(A21:A22)</f>
        <v>5</v>
      </c>
    </row>
    <row r="23" spans="1:3" x14ac:dyDescent="0.3">
      <c r="A23" t="s">
        <v>9</v>
      </c>
      <c r="B23" t="s">
        <v>19</v>
      </c>
      <c r="C23">
        <v>10</v>
      </c>
    </row>
    <row r="25" spans="1:3" x14ac:dyDescent="0.3">
      <c r="B25" t="s">
        <v>18</v>
      </c>
      <c r="C25" t="str">
        <f>PROPER(A21)</f>
        <v>Hello</v>
      </c>
    </row>
    <row r="26" spans="1:3" x14ac:dyDescent="0.3">
      <c r="B26" t="s">
        <v>17</v>
      </c>
      <c r="C26">
        <f>FIND("w",A22)</f>
        <v>6</v>
      </c>
    </row>
    <row r="27" spans="1:3" x14ac:dyDescent="0.3">
      <c r="C27">
        <f>FIND("o",A22,6)</f>
        <v>7</v>
      </c>
    </row>
    <row r="28" spans="1:3" x14ac:dyDescent="0.3">
      <c r="C28">
        <f>FIND("T",A23,5)</f>
        <v>6</v>
      </c>
    </row>
    <row r="30" spans="1:3" x14ac:dyDescent="0.3">
      <c r="B30" t="s">
        <v>22</v>
      </c>
      <c r="C30" t="str">
        <f>REPLACE(A22,6,0," ")</f>
        <v>hello world</v>
      </c>
    </row>
    <row r="32" spans="1:3" x14ac:dyDescent="0.3">
      <c r="B32" t="s">
        <v>23</v>
      </c>
      <c r="C32" t="str">
        <f>SUBSTITUTE(A22,"h","H")</f>
        <v>Helloworld</v>
      </c>
    </row>
    <row r="33" spans="1:4" x14ac:dyDescent="0.3">
      <c r="C33" t="str">
        <f>SUBSTITUTE(A22,"w","W")</f>
        <v>helloWorld</v>
      </c>
    </row>
    <row r="35" spans="1:4" x14ac:dyDescent="0.3">
      <c r="A35" t="s">
        <v>24</v>
      </c>
      <c r="B35" t="str">
        <f>REPLACE(A35,1,1,"2")</f>
        <v>2bcdabcdabed</v>
      </c>
      <c r="C35" t="str">
        <f>SUBSTITUTE(A35,"a","2",1)</f>
        <v>2bcdabcdabed</v>
      </c>
    </row>
    <row r="36" spans="1:4" x14ac:dyDescent="0.3">
      <c r="B36" t="str">
        <f>REPLACE(A35,9,1,"3")</f>
        <v>abcdabcd3bed</v>
      </c>
    </row>
    <row r="37" spans="1:4" x14ac:dyDescent="0.3">
      <c r="B37" t="str">
        <f>REPLACE(A35,1,1,"A")</f>
        <v>Abcdabcdabed</v>
      </c>
    </row>
    <row r="38" spans="1:4" x14ac:dyDescent="0.3">
      <c r="C38" t="str">
        <f>SUBSTITUTE(A35,"a","A")</f>
        <v>AbcdAbcdAbed</v>
      </c>
    </row>
    <row r="41" spans="1:4" x14ac:dyDescent="0.3">
      <c r="A41" t="s">
        <v>47</v>
      </c>
      <c r="B41" s="2">
        <v>45555</v>
      </c>
      <c r="C41" s="2"/>
      <c r="D41">
        <f>DAY(B41)</f>
        <v>20</v>
      </c>
    </row>
    <row r="42" spans="1:4" x14ac:dyDescent="0.3">
      <c r="A42" t="s">
        <v>48</v>
      </c>
      <c r="B42" s="3">
        <v>0.45833333333333331</v>
      </c>
      <c r="C42">
        <f>HOUR(B42)</f>
        <v>11</v>
      </c>
    </row>
    <row r="43" spans="1:4" x14ac:dyDescent="0.3">
      <c r="A43" t="s">
        <v>49</v>
      </c>
      <c r="B43" s="3">
        <v>0.47222222222222221</v>
      </c>
      <c r="C43">
        <f>MINUTE(B43)</f>
        <v>20</v>
      </c>
    </row>
    <row r="45" spans="1:4" x14ac:dyDescent="0.3">
      <c r="A45" t="s">
        <v>50</v>
      </c>
      <c r="B45" s="2">
        <f>DATE(2024,9,20)</f>
        <v>45555</v>
      </c>
      <c r="C45" s="2">
        <f>DATE(2024,7,20)</f>
        <v>45493</v>
      </c>
    </row>
    <row r="46" spans="1:4" x14ac:dyDescent="0.3">
      <c r="A46" s="4" t="s">
        <v>51</v>
      </c>
      <c r="B46" s="4">
        <f>DATEVALUE("20/sep/2024")</f>
        <v>45555</v>
      </c>
      <c r="C46" s="4">
        <f>DAY(B46)</f>
        <v>20</v>
      </c>
    </row>
    <row r="47" spans="1:4" x14ac:dyDescent="0.3">
      <c r="A47" s="4"/>
      <c r="B47" s="4"/>
      <c r="C47" s="4">
        <f>MONTH(B46)</f>
        <v>9</v>
      </c>
    </row>
    <row r="48" spans="1:4" x14ac:dyDescent="0.3">
      <c r="A48" s="5">
        <f>DATEVALUE("20-july-2024")</f>
        <v>45493</v>
      </c>
      <c r="B48" s="4"/>
      <c r="C48" s="4">
        <f>YEAR(B46)</f>
        <v>2024</v>
      </c>
    </row>
    <row r="49" spans="1:4" x14ac:dyDescent="0.3">
      <c r="A49" s="4"/>
      <c r="B49" s="4"/>
      <c r="C49" s="4"/>
    </row>
    <row r="50" spans="1:4" x14ac:dyDescent="0.3">
      <c r="A50" t="s">
        <v>52</v>
      </c>
      <c r="B50" s="2">
        <f ca="1">TODAY()</f>
        <v>45560</v>
      </c>
    </row>
    <row r="51" spans="1:4" x14ac:dyDescent="0.3">
      <c r="A51" t="s">
        <v>53</v>
      </c>
      <c r="B51" s="6">
        <f ca="1">NOW()</f>
        <v>45560.495071990743</v>
      </c>
      <c r="C51" s="6">
        <f ca="1">NOW()</f>
        <v>45560.495071990743</v>
      </c>
    </row>
    <row r="53" spans="1:4" x14ac:dyDescent="0.3">
      <c r="B53" s="2">
        <f>DATEVALUE("23/sep/2024")</f>
        <v>45558</v>
      </c>
      <c r="C53">
        <f>DATEVALUE("23/sep/2024")</f>
        <v>45558</v>
      </c>
    </row>
    <row r="55" spans="1:4" x14ac:dyDescent="0.3">
      <c r="A55" t="s">
        <v>54</v>
      </c>
      <c r="B55" s="2">
        <v>45558</v>
      </c>
      <c r="C55">
        <f>WEEKDAY(B55,2)</f>
        <v>1</v>
      </c>
    </row>
    <row r="57" spans="1:4" x14ac:dyDescent="0.3">
      <c r="A57" t="s">
        <v>56</v>
      </c>
      <c r="B57" s="2">
        <v>45505</v>
      </c>
      <c r="C57" s="2">
        <v>45530</v>
      </c>
      <c r="D57">
        <f>NETWORKDAYS(B57,C57)</f>
        <v>18</v>
      </c>
    </row>
    <row r="58" spans="1:4" x14ac:dyDescent="0.3">
      <c r="B58" s="2">
        <v>45535</v>
      </c>
      <c r="C58" s="2">
        <v>45523</v>
      </c>
    </row>
    <row r="59" spans="1:4" ht="15.6" x14ac:dyDescent="0.3">
      <c r="C59" s="2">
        <v>45519</v>
      </c>
      <c r="D59" s="7">
        <f>NETWORKDAYS(B57,B58,C57:C59)</f>
        <v>19</v>
      </c>
    </row>
    <row r="61" spans="1:4" x14ac:dyDescent="0.3">
      <c r="A61" t="s">
        <v>55</v>
      </c>
      <c r="B61">
        <f>NETWORKDAYS.INTL(B57,B58,11,C57:C59)</f>
        <v>24</v>
      </c>
    </row>
    <row r="63" spans="1:4" x14ac:dyDescent="0.3">
      <c r="A63" t="s">
        <v>57</v>
      </c>
      <c r="B63">
        <f>WORKDAY(B57,10)</f>
        <v>45519</v>
      </c>
      <c r="C63">
        <f>DAY(B63)</f>
        <v>15</v>
      </c>
    </row>
    <row r="64" spans="1:4" x14ac:dyDescent="0.3">
      <c r="C64">
        <f>MONTH(B63)</f>
        <v>8</v>
      </c>
    </row>
    <row r="65" spans="1:3" x14ac:dyDescent="0.3">
      <c r="A65" t="s">
        <v>58</v>
      </c>
      <c r="B65">
        <f>WORKDAY.INTL(B57,10,11)</f>
        <v>45517</v>
      </c>
      <c r="C65">
        <f>DAY(B65)</f>
        <v>13</v>
      </c>
    </row>
    <row r="66" spans="1:3" x14ac:dyDescent="0.3">
      <c r="C66">
        <f>MONTH(B65)</f>
        <v>8</v>
      </c>
    </row>
    <row r="70" spans="1:3" x14ac:dyDescent="0.3">
      <c r="B70" t="s">
        <v>64</v>
      </c>
    </row>
    <row r="73" spans="1:3" x14ac:dyDescent="0.3">
      <c r="A73" t="s">
        <v>65</v>
      </c>
      <c r="B73" t="s">
        <v>66</v>
      </c>
      <c r="C73" t="s">
        <v>67</v>
      </c>
    </row>
    <row r="74" spans="1:3" hidden="1" x14ac:dyDescent="0.3"/>
    <row r="76" spans="1:3" hidden="1" x14ac:dyDescent="0.3"/>
    <row r="77" spans="1:3" x14ac:dyDescent="0.3">
      <c r="A77" t="s">
        <v>68</v>
      </c>
      <c r="B77" t="s">
        <v>73</v>
      </c>
      <c r="C77">
        <v>1000</v>
      </c>
    </row>
    <row r="78" spans="1:3" x14ac:dyDescent="0.3">
      <c r="A78" t="s">
        <v>69</v>
      </c>
      <c r="B78" t="s">
        <v>71</v>
      </c>
      <c r="C78">
        <v>2000</v>
      </c>
    </row>
    <row r="79" spans="1:3" x14ac:dyDescent="0.3">
      <c r="A79" t="s">
        <v>70</v>
      </c>
      <c r="B79" t="s">
        <v>72</v>
      </c>
      <c r="C79">
        <v>3000</v>
      </c>
    </row>
    <row r="81" spans="1:4" x14ac:dyDescent="0.3">
      <c r="A81" t="str">
        <f>VLOOKUP(A79,A75:C79,2,0)</f>
        <v>Q3 2013</v>
      </c>
    </row>
    <row r="82" spans="1:4" x14ac:dyDescent="0.3">
      <c r="A82">
        <f>VLOOKUP(A79,A75:C79,3,0)</f>
        <v>3000</v>
      </c>
    </row>
    <row r="83" spans="1:4" x14ac:dyDescent="0.3">
      <c r="A83">
        <f>VLOOKUP(1500,C76:C79,1)</f>
        <v>1000</v>
      </c>
    </row>
    <row r="84" spans="1:4" x14ac:dyDescent="0.3">
      <c r="A84" t="str">
        <f>VLOOKUP("*T*",A77:A79,1,FALSE)</f>
        <v>Tom</v>
      </c>
    </row>
    <row r="86" spans="1:4" x14ac:dyDescent="0.3">
      <c r="B86" t="s">
        <v>74</v>
      </c>
    </row>
    <row r="88" spans="1:4" x14ac:dyDescent="0.3">
      <c r="A88" t="s">
        <v>46</v>
      </c>
      <c r="B88" t="s">
        <v>2</v>
      </c>
      <c r="C88" t="s">
        <v>3</v>
      </c>
      <c r="D88" t="s">
        <v>41</v>
      </c>
    </row>
    <row r="89" spans="1:4" x14ac:dyDescent="0.3">
      <c r="A89" t="s">
        <v>1</v>
      </c>
      <c r="B89">
        <v>10</v>
      </c>
      <c r="C89">
        <v>15</v>
      </c>
      <c r="D89">
        <v>5</v>
      </c>
    </row>
    <row r="90" spans="1:4" x14ac:dyDescent="0.3">
      <c r="A90" s="1" t="s">
        <v>40</v>
      </c>
      <c r="B90" s="1" t="s">
        <v>75</v>
      </c>
      <c r="C90" s="1" t="s">
        <v>76</v>
      </c>
      <c r="D90" s="1" t="s">
        <v>77</v>
      </c>
    </row>
    <row r="92" spans="1:4" x14ac:dyDescent="0.3">
      <c r="B92">
        <f>HLOOKUP(Table4[[#Headers],[Apple]],Table4[#All],2,0)</f>
        <v>10</v>
      </c>
      <c r="C92">
        <f>HLOOKUP(Table4[[#Headers],[Banana]],Table4[#All],2,0)</f>
        <v>15</v>
      </c>
      <c r="D92">
        <f>HLOOKUP(Table4[[#Headers],[Orange]],Table4[#All],2,0)</f>
        <v>5</v>
      </c>
    </row>
    <row r="93" spans="1:4" x14ac:dyDescent="0.3">
      <c r="B93" t="str">
        <f>HLOOKUP(Table4[[#Headers],[Apple]],Table4[#All],3,0)</f>
        <v>$5</v>
      </c>
      <c r="C93" t="str">
        <f>HLOOKUP(Table4[[#Headers],[Banana]],Table4[#All],3,0)</f>
        <v>$1.20</v>
      </c>
      <c r="D93" t="str">
        <f>HLOOKUP(Table4[[#Headers],[Orange]],Table4[#All],3,0)</f>
        <v>$2.10</v>
      </c>
    </row>
    <row r="95" spans="1:4" ht="18" x14ac:dyDescent="0.35">
      <c r="B95" s="13" t="s">
        <v>89</v>
      </c>
      <c r="C95" s="14" t="s">
        <v>90</v>
      </c>
    </row>
    <row r="97" spans="1:7" ht="15" thickBot="1" x14ac:dyDescent="0.35">
      <c r="A97" s="10" t="s">
        <v>85</v>
      </c>
      <c r="B97" t="s">
        <v>27</v>
      </c>
      <c r="C97" t="s">
        <v>86</v>
      </c>
      <c r="D97" t="s">
        <v>87</v>
      </c>
      <c r="E97" t="s">
        <v>88</v>
      </c>
      <c r="G97" cm="1">
        <f t="array" ref="G97">_xlfn.XLOOKUP(B100,Table53[[#All],[Name]],Table53[[#All],[Math]],not found,0)</f>
        <v>57</v>
      </c>
    </row>
    <row r="98" spans="1:7" x14ac:dyDescent="0.3">
      <c r="A98" s="11">
        <v>38</v>
      </c>
      <c r="B98" t="s">
        <v>79</v>
      </c>
      <c r="C98">
        <v>58</v>
      </c>
      <c r="D98">
        <v>66</v>
      </c>
      <c r="E98">
        <v>49</v>
      </c>
      <c r="G98" t="str" cm="1">
        <f t="array" ref="G98">_xlfn.XLOOKUP(A103,Table53[[#All],[Math]],Table53[[#All],[Name]],not found,0)</f>
        <v>Jill</v>
      </c>
    </row>
    <row r="99" spans="1:7" x14ac:dyDescent="0.3">
      <c r="A99" s="12">
        <v>88</v>
      </c>
      <c r="B99" t="s">
        <v>70</v>
      </c>
      <c r="C99">
        <v>92</v>
      </c>
      <c r="D99">
        <v>74</v>
      </c>
      <c r="E99">
        <v>90</v>
      </c>
      <c r="G99" t="str" cm="1">
        <f t="array" ref="G99">_xlfn.XLOOKUP(C102,Table53[[#All],[Physics]],Table53[[#All],[Name]],not found,0)</f>
        <v>Maria</v>
      </c>
    </row>
    <row r="100" spans="1:7" x14ac:dyDescent="0.3">
      <c r="A100" s="11">
        <v>57</v>
      </c>
      <c r="B100" t="s">
        <v>80</v>
      </c>
      <c r="C100">
        <v>77</v>
      </c>
      <c r="D100">
        <v>91</v>
      </c>
      <c r="E100">
        <v>91</v>
      </c>
    </row>
    <row r="101" spans="1:7" x14ac:dyDescent="0.3">
      <c r="A101" s="12">
        <v>82</v>
      </c>
      <c r="B101" t="s">
        <v>81</v>
      </c>
      <c r="C101">
        <v>56</v>
      </c>
      <c r="D101">
        <v>45</v>
      </c>
      <c r="E101">
        <v>95</v>
      </c>
      <c r="G101" cm="1">
        <f t="array" ref="G101">_xlfn.XLOOKUP(Table53[[#Headers],[Physics]],Table53[#Headers],A98:E98,0)</f>
        <v>58</v>
      </c>
    </row>
    <row r="102" spans="1:7" x14ac:dyDescent="0.3">
      <c r="A102" s="11">
        <v>55</v>
      </c>
      <c r="B102" t="s">
        <v>82</v>
      </c>
      <c r="C102">
        <v>55</v>
      </c>
      <c r="D102">
        <v>65</v>
      </c>
      <c r="E102">
        <v>75</v>
      </c>
    </row>
    <row r="103" spans="1:7" x14ac:dyDescent="0.3">
      <c r="A103" s="12">
        <v>44</v>
      </c>
      <c r="B103" t="s">
        <v>83</v>
      </c>
      <c r="C103">
        <v>69</v>
      </c>
      <c r="D103">
        <v>80</v>
      </c>
      <c r="E103">
        <v>90</v>
      </c>
    </row>
    <row r="104" spans="1:7" x14ac:dyDescent="0.3">
      <c r="A104" s="11">
        <v>75</v>
      </c>
      <c r="B104" t="s">
        <v>84</v>
      </c>
      <c r="C104">
        <v>51</v>
      </c>
      <c r="D104">
        <v>57</v>
      </c>
      <c r="E104">
        <v>84</v>
      </c>
    </row>
    <row r="105" spans="1:7" x14ac:dyDescent="0.3">
      <c r="A105" s="12">
        <v>38</v>
      </c>
      <c r="B105" t="s">
        <v>78</v>
      </c>
      <c r="C105">
        <v>37</v>
      </c>
      <c r="D105">
        <v>51</v>
      </c>
      <c r="E105">
        <v>56</v>
      </c>
    </row>
    <row r="106" spans="1:7" x14ac:dyDescent="0.3">
      <c r="A106" s="15"/>
      <c r="B106" s="16"/>
      <c r="C106" s="16"/>
      <c r="D106" s="16"/>
      <c r="E106" s="16"/>
    </row>
    <row r="109" spans="1:7" x14ac:dyDescent="0.3">
      <c r="B109" t="s">
        <v>91</v>
      </c>
    </row>
    <row r="110" spans="1:7" x14ac:dyDescent="0.3">
      <c r="A110" t="s">
        <v>99</v>
      </c>
      <c r="B110" t="s">
        <v>96</v>
      </c>
      <c r="C110" t="s">
        <v>97</v>
      </c>
      <c r="D110" t="s">
        <v>98</v>
      </c>
    </row>
    <row r="111" spans="1:7" x14ac:dyDescent="0.3">
      <c r="A111" t="s">
        <v>92</v>
      </c>
      <c r="B111">
        <v>558</v>
      </c>
      <c r="C111">
        <v>637</v>
      </c>
      <c r="D111">
        <v>849</v>
      </c>
    </row>
    <row r="112" spans="1:7" x14ac:dyDescent="0.3">
      <c r="A112" t="s">
        <v>93</v>
      </c>
      <c r="B112">
        <v>276</v>
      </c>
      <c r="C112">
        <v>303</v>
      </c>
      <c r="D112">
        <v>747</v>
      </c>
    </row>
    <row r="113" spans="1:6" x14ac:dyDescent="0.3">
      <c r="A113" t="s">
        <v>94</v>
      </c>
      <c r="B113">
        <v>407</v>
      </c>
      <c r="C113">
        <v>442</v>
      </c>
      <c r="D113">
        <v>216</v>
      </c>
    </row>
    <row r="114" spans="1:6" x14ac:dyDescent="0.3">
      <c r="A114" t="s">
        <v>95</v>
      </c>
      <c r="B114">
        <v>328</v>
      </c>
      <c r="C114">
        <v>222</v>
      </c>
      <c r="D114">
        <v>398</v>
      </c>
    </row>
    <row r="116" spans="1:6" x14ac:dyDescent="0.3">
      <c r="A116" cm="1">
        <f t="array" ref="A116:A119">India</f>
        <v>849</v>
      </c>
      <c r="B116" cm="1">
        <f t="array" ref="B116:D116">Joy</f>
        <v>558</v>
      </c>
      <c r="C116">
        <v>637</v>
      </c>
      <c r="D116">
        <v>849</v>
      </c>
      <c r="F116" t="s">
        <v>100</v>
      </c>
    </row>
    <row r="117" spans="1:6" x14ac:dyDescent="0.3">
      <c r="A117">
        <v>747</v>
      </c>
    </row>
    <row r="118" spans="1:6" x14ac:dyDescent="0.3">
      <c r="A118">
        <v>216</v>
      </c>
    </row>
    <row r="119" spans="1:6" x14ac:dyDescent="0.3">
      <c r="A119">
        <v>398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00B6-CDC9-4672-A9FC-091851273451}">
  <dimension ref="A1:R24"/>
  <sheetViews>
    <sheetView zoomScale="110" workbookViewId="0">
      <selection activeCell="F23" sqref="F23"/>
    </sheetView>
  </sheetViews>
  <sheetFormatPr defaultRowHeight="14.4" x14ac:dyDescent="0.3"/>
  <sheetData>
    <row r="1" spans="1:18" x14ac:dyDescent="0.3">
      <c r="A1" t="s">
        <v>10</v>
      </c>
      <c r="C1" t="s">
        <v>11</v>
      </c>
      <c r="D1" t="s">
        <v>13</v>
      </c>
      <c r="F1" t="s">
        <v>14</v>
      </c>
    </row>
    <row r="2" spans="1:18" x14ac:dyDescent="0.3">
      <c r="C2" t="s">
        <v>10</v>
      </c>
      <c r="D2" t="str">
        <f>$C$1</f>
        <v>python</v>
      </c>
      <c r="G2" t="str">
        <f>$C1</f>
        <v>python</v>
      </c>
      <c r="H2" t="str">
        <f>C$1</f>
        <v>python</v>
      </c>
      <c r="I2" t="str">
        <f>D$1</f>
        <v>Pandas</v>
      </c>
      <c r="J2">
        <f>E$1</f>
        <v>0</v>
      </c>
      <c r="K2" t="str">
        <f>F$1</f>
        <v>SQL</v>
      </c>
    </row>
    <row r="3" spans="1:18" x14ac:dyDescent="0.3">
      <c r="C3" t="s">
        <v>12</v>
      </c>
      <c r="D3" t="str">
        <f>C1</f>
        <v>python</v>
      </c>
      <c r="G3" t="str">
        <f>$C2</f>
        <v>excel</v>
      </c>
      <c r="H3" t="str">
        <f>C$1</f>
        <v>python</v>
      </c>
    </row>
    <row r="4" spans="1:18" x14ac:dyDescent="0.3">
      <c r="D4" t="str">
        <f t="shared" ref="D4:D8" si="0">C2</f>
        <v>excel</v>
      </c>
      <c r="G4" t="str">
        <f>$C3</f>
        <v>numpy</v>
      </c>
      <c r="H4" t="str">
        <f>C$1</f>
        <v>python</v>
      </c>
    </row>
    <row r="5" spans="1:18" x14ac:dyDescent="0.3">
      <c r="D5" t="str">
        <f t="shared" si="0"/>
        <v>numpy</v>
      </c>
      <c r="G5">
        <f>$C4</f>
        <v>0</v>
      </c>
      <c r="H5" t="str">
        <f>C$1</f>
        <v>python</v>
      </c>
    </row>
    <row r="6" spans="1:18" x14ac:dyDescent="0.3">
      <c r="D6">
        <f t="shared" si="0"/>
        <v>0</v>
      </c>
      <c r="G6">
        <f>$C5</f>
        <v>0</v>
      </c>
      <c r="H6" t="str">
        <f>C$1</f>
        <v>python</v>
      </c>
    </row>
    <row r="7" spans="1:18" x14ac:dyDescent="0.3">
      <c r="D7">
        <f t="shared" si="0"/>
        <v>0</v>
      </c>
      <c r="H7" t="str">
        <f>C$1</f>
        <v>python</v>
      </c>
    </row>
    <row r="8" spans="1:18" x14ac:dyDescent="0.3">
      <c r="C8">
        <v>21</v>
      </c>
      <c r="D8">
        <f t="shared" si="0"/>
        <v>0</v>
      </c>
      <c r="E8">
        <v>1</v>
      </c>
    </row>
    <row r="10" spans="1:18" x14ac:dyDescent="0.3">
      <c r="N10" t="s">
        <v>37</v>
      </c>
      <c r="Q10" t="s">
        <v>38</v>
      </c>
    </row>
    <row r="11" spans="1:18" x14ac:dyDescent="0.3"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</row>
    <row r="12" spans="1:18" x14ac:dyDescent="0.3">
      <c r="B12" t="b">
        <f>OR(D6,E7)</f>
        <v>0</v>
      </c>
      <c r="C12" t="b">
        <f>OR(E8,F8)</f>
        <v>1</v>
      </c>
      <c r="D12" t="b">
        <f>NOT(D8)</f>
        <v>1</v>
      </c>
      <c r="L12">
        <v>0</v>
      </c>
      <c r="M12">
        <v>1</v>
      </c>
      <c r="N12">
        <v>0</v>
      </c>
      <c r="P12">
        <v>0</v>
      </c>
      <c r="Q12">
        <v>1</v>
      </c>
      <c r="R12">
        <v>1</v>
      </c>
    </row>
    <row r="13" spans="1:18" x14ac:dyDescent="0.3">
      <c r="B13" t="b">
        <f>OR(C3,D6)</f>
        <v>0</v>
      </c>
      <c r="C13" t="b">
        <f>AND(D8,E8)</f>
        <v>0</v>
      </c>
      <c r="D13" t="b">
        <f>NOT(C8)</f>
        <v>0</v>
      </c>
      <c r="H13">
        <v>0</v>
      </c>
      <c r="I13">
        <v>0</v>
      </c>
      <c r="J13">
        <v>0</v>
      </c>
      <c r="L13">
        <v>1</v>
      </c>
      <c r="M13">
        <v>0</v>
      </c>
      <c r="N13">
        <v>0</v>
      </c>
      <c r="P13">
        <v>0</v>
      </c>
      <c r="Q13">
        <v>1</v>
      </c>
      <c r="R13">
        <v>1</v>
      </c>
    </row>
    <row r="14" spans="1:18" x14ac:dyDescent="0.3">
      <c r="B14" t="b">
        <f>OR(D8,E8)</f>
        <v>1</v>
      </c>
      <c r="C14" t="b">
        <f>AND(D6,C6)</f>
        <v>0</v>
      </c>
      <c r="D14" t="b">
        <f>TRUE</f>
        <v>1</v>
      </c>
      <c r="H14">
        <v>0</v>
      </c>
      <c r="I14">
        <v>1</v>
      </c>
      <c r="J14">
        <v>0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</row>
    <row r="15" spans="1:18" x14ac:dyDescent="0.3">
      <c r="C15" t="b">
        <f>AND(D7,D6)</f>
        <v>0</v>
      </c>
      <c r="D15" t="b">
        <f>FALSE()</f>
        <v>0</v>
      </c>
      <c r="H15">
        <v>1</v>
      </c>
      <c r="I15">
        <v>0</v>
      </c>
      <c r="J15">
        <v>0</v>
      </c>
    </row>
    <row r="16" spans="1:18" x14ac:dyDescent="0.3">
      <c r="C16" t="b">
        <f>AND(C8,E8)</f>
        <v>1</v>
      </c>
      <c r="H16">
        <v>1</v>
      </c>
      <c r="I16">
        <v>1</v>
      </c>
      <c r="J16">
        <v>1</v>
      </c>
    </row>
    <row r="20" spans="2:16" x14ac:dyDescent="0.3">
      <c r="B20" t="s">
        <v>39</v>
      </c>
      <c r="C20" t="s">
        <v>1</v>
      </c>
      <c r="D20" s="1" t="s">
        <v>40</v>
      </c>
      <c r="L20" t="s">
        <v>46</v>
      </c>
      <c r="M20" t="s">
        <v>1</v>
      </c>
      <c r="N20" s="1" t="s">
        <v>40</v>
      </c>
    </row>
    <row r="21" spans="2:16" x14ac:dyDescent="0.3">
      <c r="B21" t="s">
        <v>2</v>
      </c>
      <c r="C21">
        <v>10</v>
      </c>
      <c r="D21" s="1" t="s">
        <v>42</v>
      </c>
      <c r="F21">
        <f>SUMIFS(D21:D24,B21:B24,"*a*",C21:C24,"&gt;10")</f>
        <v>0</v>
      </c>
      <c r="L21" t="s">
        <v>2</v>
      </c>
      <c r="M21">
        <v>10</v>
      </c>
      <c r="N21" s="1">
        <v>20</v>
      </c>
      <c r="P21">
        <f>SUMIFS(N21:N24,L21:L24,"*a*",M21:M24,"&gt;10")</f>
        <v>19</v>
      </c>
    </row>
    <row r="22" spans="2:16" x14ac:dyDescent="0.3">
      <c r="B22" t="s">
        <v>3</v>
      </c>
      <c r="C22">
        <v>21</v>
      </c>
      <c r="D22" s="1" t="s">
        <v>43</v>
      </c>
      <c r="F22">
        <f>SUMIFS(C21:C24,D21:D24,"&gt;10",B21:B24,"*a")</f>
        <v>0</v>
      </c>
      <c r="J22">
        <f>COUNTIF(C21:C24,"&gt;10")</f>
        <v>2</v>
      </c>
      <c r="L22" t="s">
        <v>3</v>
      </c>
      <c r="M22">
        <v>21</v>
      </c>
      <c r="N22" s="1">
        <v>7</v>
      </c>
      <c r="P22">
        <f>SUMIFS(M21:M24,N21:N24,"&gt;10",L21:L24,"*a")</f>
        <v>4</v>
      </c>
    </row>
    <row r="23" spans="2:16" x14ac:dyDescent="0.3">
      <c r="B23" t="s">
        <v>41</v>
      </c>
      <c r="C23">
        <v>12</v>
      </c>
      <c r="D23" s="1" t="s">
        <v>44</v>
      </c>
      <c r="J23">
        <f>COUNTIFS(D21:D24,"&gt;15",B21:B24,"*a*")</f>
        <v>0</v>
      </c>
      <c r="L23" t="s">
        <v>41</v>
      </c>
      <c r="M23">
        <v>12</v>
      </c>
      <c r="N23" s="1">
        <v>12</v>
      </c>
    </row>
    <row r="24" spans="2:16" x14ac:dyDescent="0.3">
      <c r="B24" t="s">
        <v>4</v>
      </c>
      <c r="C24">
        <v>4</v>
      </c>
      <c r="D24" s="1" t="s">
        <v>45</v>
      </c>
      <c r="L24" t="s">
        <v>4</v>
      </c>
      <c r="M24">
        <v>4</v>
      </c>
      <c r="N24" s="1">
        <v>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0BE8-17E6-4B82-8E13-293C05ABD311}">
  <dimension ref="A1:O71"/>
  <sheetViews>
    <sheetView topLeftCell="A55" workbookViewId="0">
      <selection activeCell="H75" sqref="H75"/>
    </sheetView>
  </sheetViews>
  <sheetFormatPr defaultRowHeight="14.4" x14ac:dyDescent="0.3"/>
  <cols>
    <col min="1" max="1" width="13.21875" customWidth="1"/>
    <col min="2" max="2" width="14.77734375" customWidth="1"/>
    <col min="3" max="3" width="17.109375" customWidth="1"/>
    <col min="4" max="4" width="23.33203125" customWidth="1"/>
    <col min="5" max="5" width="20" customWidth="1"/>
    <col min="6" max="6" width="19.88671875" customWidth="1"/>
    <col min="7" max="8" width="8.88671875" customWidth="1"/>
  </cols>
  <sheetData>
    <row r="1" spans="1:5" x14ac:dyDescent="0.3">
      <c r="A1" t="s">
        <v>25</v>
      </c>
      <c r="B1" t="s">
        <v>26</v>
      </c>
    </row>
    <row r="2" spans="1:5" x14ac:dyDescent="0.3">
      <c r="A2" t="s">
        <v>27</v>
      </c>
      <c r="B2" t="s">
        <v>28</v>
      </c>
    </row>
    <row r="3" spans="1:5" x14ac:dyDescent="0.3">
      <c r="A3" t="s">
        <v>29</v>
      </c>
      <c r="B3" t="s">
        <v>30</v>
      </c>
    </row>
    <row r="4" spans="1:5" x14ac:dyDescent="0.3">
      <c r="A4" t="s">
        <v>31</v>
      </c>
      <c r="B4" t="s">
        <v>32</v>
      </c>
    </row>
    <row r="5" spans="1:5" x14ac:dyDescent="0.3">
      <c r="A5" t="s">
        <v>33</v>
      </c>
      <c r="B5" t="s">
        <v>34</v>
      </c>
    </row>
    <row r="6" spans="1:5" x14ac:dyDescent="0.3">
      <c r="A6" t="s">
        <v>35</v>
      </c>
      <c r="B6" t="s">
        <v>36</v>
      </c>
    </row>
    <row r="9" spans="1:5" x14ac:dyDescent="0.3">
      <c r="C9">
        <f>LEN(A3)</f>
        <v>8</v>
      </c>
    </row>
    <row r="10" spans="1:5" x14ac:dyDescent="0.3">
      <c r="C10">
        <f t="shared" ref="C10:C12" si="0">LEN(A4)</f>
        <v>10</v>
      </c>
    </row>
    <row r="11" spans="1:5" x14ac:dyDescent="0.3">
      <c r="C11">
        <f t="shared" si="0"/>
        <v>9</v>
      </c>
    </row>
    <row r="12" spans="1:5" x14ac:dyDescent="0.3">
      <c r="C12">
        <f t="shared" si="0"/>
        <v>9</v>
      </c>
    </row>
    <row r="15" spans="1:5" x14ac:dyDescent="0.3">
      <c r="C15" t="str">
        <f>UPPER(A3)</f>
        <v>JOHN DOE</v>
      </c>
      <c r="E15" t="str" cm="1">
        <f t="array" ref="E15:E19">LOWER(B2:B6)</f>
        <v>description</v>
      </c>
    </row>
    <row r="16" spans="1:5" x14ac:dyDescent="0.3">
      <c r="C16" t="str">
        <f>MID(A3,6,3)</f>
        <v>Doe</v>
      </c>
      <c r="E16" t="str">
        <v>developer</v>
      </c>
    </row>
    <row r="17" spans="3:5" x14ac:dyDescent="0.3">
      <c r="C17" t="str">
        <f t="shared" ref="C17:C18" si="1">UPPER(A5)</f>
        <v>ALICE LEE</v>
      </c>
      <c r="E17" t="str">
        <v>designer</v>
      </c>
    </row>
    <row r="18" spans="3:5" x14ac:dyDescent="0.3">
      <c r="C18" t="str">
        <f t="shared" si="1"/>
        <v>BOB BROWN</v>
      </c>
      <c r="E18" t="str">
        <v>manager</v>
      </c>
    </row>
    <row r="19" spans="3:5" x14ac:dyDescent="0.3">
      <c r="E19" t="str">
        <v>analyst dataset</v>
      </c>
    </row>
    <row r="21" spans="3:5" x14ac:dyDescent="0.3">
      <c r="C21" t="str" cm="1">
        <f t="array" ref="C21:C24">PROPER(C15:C18)</f>
        <v>John Doe</v>
      </c>
    </row>
    <row r="22" spans="3:5" x14ac:dyDescent="0.3">
      <c r="C22" t="str">
        <v>Doe</v>
      </c>
      <c r="D22" t="str">
        <f>REPLACE(B5,1,0,"Project  ")</f>
        <v>Project  Manager</v>
      </c>
    </row>
    <row r="23" spans="3:5" x14ac:dyDescent="0.3">
      <c r="C23" t="str">
        <v>Alice Lee</v>
      </c>
      <c r="D23" t="str">
        <f>REPLACE(B4,1,0,"Graphic ")</f>
        <v>Graphic Designer</v>
      </c>
    </row>
    <row r="24" spans="3:5" x14ac:dyDescent="0.3">
      <c r="C24" t="str">
        <v>Bob Brown</v>
      </c>
    </row>
    <row r="25" spans="3:5" x14ac:dyDescent="0.3">
      <c r="D25" cm="1">
        <f t="array" ref="D25:E29">LEN(A2:B6)</f>
        <v>4</v>
      </c>
      <c r="E25">
        <v>11</v>
      </c>
    </row>
    <row r="26" spans="3:5" x14ac:dyDescent="0.3">
      <c r="D26">
        <v>8</v>
      </c>
      <c r="E26">
        <v>9</v>
      </c>
    </row>
    <row r="27" spans="3:5" x14ac:dyDescent="0.3">
      <c r="D27">
        <v>10</v>
      </c>
      <c r="E27">
        <v>8</v>
      </c>
    </row>
    <row r="28" spans="3:5" x14ac:dyDescent="0.3">
      <c r="D28">
        <v>9</v>
      </c>
      <c r="E28">
        <v>7</v>
      </c>
    </row>
    <row r="29" spans="3:5" x14ac:dyDescent="0.3">
      <c r="D29">
        <v>9</v>
      </c>
      <c r="E29">
        <v>15</v>
      </c>
    </row>
    <row r="34" spans="2:5" ht="18" x14ac:dyDescent="0.35">
      <c r="D34" s="9" t="s">
        <v>63</v>
      </c>
    </row>
    <row r="35" spans="2:5" x14ac:dyDescent="0.3">
      <c r="B35" t="s">
        <v>59</v>
      </c>
      <c r="C35" t="s">
        <v>60</v>
      </c>
      <c r="D35" t="s">
        <v>61</v>
      </c>
      <c r="E35" t="s">
        <v>62</v>
      </c>
    </row>
    <row r="36" spans="2:5" ht="21" x14ac:dyDescent="0.4">
      <c r="B36" s="8">
        <v>1</v>
      </c>
      <c r="C36" s="2">
        <v>45235</v>
      </c>
      <c r="D36">
        <f>WEEKDAY(C36,2)</f>
        <v>7</v>
      </c>
    </row>
    <row r="37" spans="2:5" ht="21" x14ac:dyDescent="0.4">
      <c r="B37" s="8">
        <v>2</v>
      </c>
      <c r="C37" s="2">
        <v>45209</v>
      </c>
      <c r="D37">
        <f>WORKDAY(C37,15)</f>
        <v>45230</v>
      </c>
      <c r="E37">
        <f>DAY(D37)</f>
        <v>31</v>
      </c>
    </row>
    <row r="38" spans="2:5" ht="21" x14ac:dyDescent="0.4">
      <c r="B38" s="8"/>
      <c r="E38">
        <f>MONTH(D37)</f>
        <v>10</v>
      </c>
    </row>
    <row r="39" spans="2:5" ht="21" x14ac:dyDescent="0.4">
      <c r="B39" s="8">
        <v>3</v>
      </c>
      <c r="C39" s="2">
        <v>45292</v>
      </c>
    </row>
    <row r="40" spans="2:5" ht="21" x14ac:dyDescent="0.4">
      <c r="B40" s="8"/>
      <c r="C40" s="2">
        <v>45382</v>
      </c>
      <c r="D40">
        <f>NETWORKDAYS(C39,C40)</f>
        <v>65</v>
      </c>
    </row>
    <row r="41" spans="2:5" ht="21" x14ac:dyDescent="0.4">
      <c r="B41" s="8"/>
    </row>
    <row r="42" spans="2:5" ht="21" x14ac:dyDescent="0.4">
      <c r="B42" s="8">
        <v>4</v>
      </c>
      <c r="C42" s="2">
        <v>45285</v>
      </c>
      <c r="D42">
        <f>WEEKDAY(C42,2)</f>
        <v>1</v>
      </c>
    </row>
    <row r="43" spans="2:5" ht="21" x14ac:dyDescent="0.4">
      <c r="B43" s="8"/>
    </row>
    <row r="44" spans="2:5" ht="21" x14ac:dyDescent="0.4">
      <c r="B44" s="8">
        <v>5</v>
      </c>
      <c r="C44" s="2">
        <v>45170</v>
      </c>
      <c r="D44">
        <f>WORKDAY(C44,20,C45)</f>
        <v>45201</v>
      </c>
      <c r="E44">
        <f>DAY(D44)</f>
        <v>2</v>
      </c>
    </row>
    <row r="45" spans="2:5" ht="21" x14ac:dyDescent="0.4">
      <c r="B45" s="8"/>
      <c r="C45" s="2">
        <v>45184</v>
      </c>
      <c r="E45">
        <f>MONTH(D44)</f>
        <v>10</v>
      </c>
    </row>
    <row r="46" spans="2:5" ht="21" x14ac:dyDescent="0.4">
      <c r="B46" s="8"/>
    </row>
    <row r="47" spans="2:5" ht="21" x14ac:dyDescent="0.4">
      <c r="B47" s="8"/>
    </row>
    <row r="48" spans="2:5" ht="21" x14ac:dyDescent="0.4">
      <c r="B48" s="8">
        <v>6</v>
      </c>
      <c r="C48" s="2">
        <v>45200</v>
      </c>
      <c r="D48">
        <f>WORKDAY.INTL(C48,20,)</f>
        <v>45226</v>
      </c>
      <c r="E48">
        <f>DAY(D48)</f>
        <v>27</v>
      </c>
    </row>
    <row r="49" spans="1:15" ht="21" x14ac:dyDescent="0.4">
      <c r="B49" s="8"/>
      <c r="E49">
        <f>MONTH(D48)</f>
        <v>10</v>
      </c>
    </row>
    <row r="50" spans="1:15" ht="21" x14ac:dyDescent="0.4">
      <c r="B50" s="8"/>
    </row>
    <row r="51" spans="1:15" ht="21" x14ac:dyDescent="0.4">
      <c r="B51" s="8">
        <v>7</v>
      </c>
      <c r="C51" s="2">
        <v>45383</v>
      </c>
      <c r="D51" s="2">
        <v>45392</v>
      </c>
    </row>
    <row r="52" spans="1:15" ht="21" x14ac:dyDescent="0.4">
      <c r="B52" s="8"/>
      <c r="C52" s="2">
        <v>45473</v>
      </c>
      <c r="D52" s="2">
        <v>45413</v>
      </c>
      <c r="E52">
        <f>NETWORKDAYS(C51,C52,D51:D52)</f>
        <v>63</v>
      </c>
    </row>
    <row r="53" spans="1:15" ht="21" x14ac:dyDescent="0.4">
      <c r="B53" s="8"/>
    </row>
    <row r="54" spans="1:15" ht="21" x14ac:dyDescent="0.4">
      <c r="B54" s="8"/>
    </row>
    <row r="55" spans="1:15" ht="21" x14ac:dyDescent="0.4">
      <c r="B55" s="8">
        <v>8</v>
      </c>
      <c r="C55" s="2">
        <v>45477</v>
      </c>
      <c r="D55">
        <f>WEEKDAY(C55,2)</f>
        <v>4</v>
      </c>
    </row>
    <row r="56" spans="1:15" ht="21" x14ac:dyDescent="0.4">
      <c r="B56" s="8"/>
    </row>
    <row r="57" spans="1:15" ht="21" x14ac:dyDescent="0.4">
      <c r="B57" s="8">
        <v>9</v>
      </c>
      <c r="C57" s="2">
        <v>45047</v>
      </c>
      <c r="D57">
        <f>NETWORKDAYS.INTL(C57,C58,6)</f>
        <v>44</v>
      </c>
    </row>
    <row r="58" spans="1:15" ht="21" x14ac:dyDescent="0.4">
      <c r="B58" s="8"/>
      <c r="C58" s="2">
        <v>45108</v>
      </c>
    </row>
    <row r="59" spans="1:15" ht="21" x14ac:dyDescent="0.4">
      <c r="B59" s="8"/>
    </row>
    <row r="60" spans="1:15" ht="21" x14ac:dyDescent="0.4">
      <c r="B60" s="8">
        <v>10</v>
      </c>
      <c r="C60" s="2">
        <v>45323</v>
      </c>
      <c r="D60">
        <f>WORKDAY.INTL(C60,10,1,1)</f>
        <v>45337</v>
      </c>
      <c r="E60">
        <f>DAY(D60)</f>
        <v>15</v>
      </c>
    </row>
    <row r="61" spans="1:15" x14ac:dyDescent="0.3">
      <c r="E61">
        <f>MONTH(D60)</f>
        <v>2</v>
      </c>
    </row>
    <row r="63" spans="1:15" x14ac:dyDescent="0.3">
      <c r="A63" t="s">
        <v>27</v>
      </c>
      <c r="B63" t="s">
        <v>85</v>
      </c>
      <c r="C63" t="s">
        <v>86</v>
      </c>
      <c r="D63" t="s">
        <v>87</v>
      </c>
      <c r="E63" t="s">
        <v>88</v>
      </c>
    </row>
    <row r="64" spans="1:15" x14ac:dyDescent="0.3">
      <c r="A64" t="s">
        <v>79</v>
      </c>
      <c r="B64">
        <v>38</v>
      </c>
      <c r="C64">
        <v>58</v>
      </c>
      <c r="D64">
        <v>66</v>
      </c>
      <c r="E64">
        <v>49</v>
      </c>
      <c r="G64">
        <f>VLOOKUP(A64,Table5[],2,0)</f>
        <v>38</v>
      </c>
      <c r="H64">
        <f>VLOOKUP(Table5[[#This Row],[Name]],Table5[],3,0)</f>
        <v>58</v>
      </c>
      <c r="I64">
        <f>VLOOKUP(Table5[[#This Row],[Name]],Table5[],4,0)</f>
        <v>66</v>
      </c>
      <c r="J64">
        <f>VLOOKUP(Table5[[#This Row],[Name]],Table5[],5,0)</f>
        <v>49</v>
      </c>
      <c r="L64">
        <f>HLOOKUP(Table5[[#Headers],[Math]],Table5[#All],2,0)</f>
        <v>38</v>
      </c>
      <c r="M64">
        <f>HLOOKUP(Table5[[#Headers],[Physics]],Table5[#All],2,0)</f>
        <v>58</v>
      </c>
      <c r="N64">
        <f>HLOOKUP(Table5[[#Headers],[Chemistry]],Table5[#All],2,0)</f>
        <v>66</v>
      </c>
      <c r="O64">
        <f>HLOOKUP(Table5[[#Headers],[Biology]],Table5[#All],2,0)</f>
        <v>49</v>
      </c>
    </row>
    <row r="65" spans="1:15" x14ac:dyDescent="0.3">
      <c r="A65" t="s">
        <v>70</v>
      </c>
      <c r="B65">
        <v>88</v>
      </c>
      <c r="C65">
        <v>92</v>
      </c>
      <c r="D65">
        <v>74</v>
      </c>
      <c r="E65">
        <v>90</v>
      </c>
      <c r="G65">
        <f>VLOOKUP(A65,Table5[],2,0)</f>
        <v>88</v>
      </c>
      <c r="H65">
        <f>VLOOKUP(Table5[[#This Row],[Name]],Table5[],3,0)</f>
        <v>92</v>
      </c>
      <c r="I65">
        <f>VLOOKUP(Table5[[#This Row],[Name]],Table5[],4,0)</f>
        <v>74</v>
      </c>
      <c r="J65">
        <f>VLOOKUP(Table5[[#This Row],[Name]],Table5[],5,0)</f>
        <v>90</v>
      </c>
      <c r="L65">
        <f>HLOOKUP(Table5[[#Headers],[Math]],Table5[#All],3,0)</f>
        <v>88</v>
      </c>
      <c r="M65">
        <f>HLOOKUP(Table5[[#Headers],[Physics]],Table5[#All],3,0)</f>
        <v>92</v>
      </c>
      <c r="N65">
        <f>HLOOKUP(Table5[[#Headers],[Chemistry]],Table5[#All],3,0)</f>
        <v>74</v>
      </c>
      <c r="O65">
        <f>HLOOKUP(Table5[[#Headers],[Biology]],Table5[#All],3,0)</f>
        <v>90</v>
      </c>
    </row>
    <row r="66" spans="1:15" x14ac:dyDescent="0.3">
      <c r="A66" t="s">
        <v>80</v>
      </c>
      <c r="B66">
        <v>57</v>
      </c>
      <c r="C66">
        <v>77</v>
      </c>
      <c r="D66">
        <v>91</v>
      </c>
      <c r="E66">
        <v>91</v>
      </c>
      <c r="G66">
        <f>VLOOKUP(A66,Table5[],2,0)</f>
        <v>57</v>
      </c>
      <c r="H66">
        <f>VLOOKUP(Table5[[#This Row],[Name]],Table5[],3,0)</f>
        <v>77</v>
      </c>
      <c r="I66">
        <f>VLOOKUP(Table5[[#This Row],[Name]],Table5[],4,0)</f>
        <v>91</v>
      </c>
      <c r="J66">
        <f>VLOOKUP(Table5[[#This Row],[Name]],Table5[],5,0)</f>
        <v>91</v>
      </c>
      <c r="L66">
        <f>HLOOKUP(Table5[[#Headers],[Math]],Table5[#All],4,0)</f>
        <v>57</v>
      </c>
      <c r="M66">
        <f>HLOOKUP(Table5[[#Headers],[Physics]],Table5[#All],4,0)</f>
        <v>77</v>
      </c>
      <c r="N66">
        <f>HLOOKUP(Table5[[#Headers],[Chemistry]],Table5[#All],4,0)</f>
        <v>91</v>
      </c>
      <c r="O66">
        <f>HLOOKUP(Table5[[#Headers],[Biology]],Table5[#All],4,0)</f>
        <v>91</v>
      </c>
    </row>
    <row r="67" spans="1:15" x14ac:dyDescent="0.3">
      <c r="A67" t="s">
        <v>81</v>
      </c>
      <c r="B67">
        <v>82</v>
      </c>
      <c r="C67">
        <v>56</v>
      </c>
      <c r="D67">
        <v>45</v>
      </c>
      <c r="E67">
        <v>95</v>
      </c>
      <c r="G67">
        <f>VLOOKUP(A67,Table5[],2,0)</f>
        <v>82</v>
      </c>
      <c r="H67">
        <f>VLOOKUP(Table5[[#This Row],[Name]],Table5[],3,0)</f>
        <v>56</v>
      </c>
      <c r="I67">
        <f>VLOOKUP(Table5[[#This Row],[Name]],Table5[],4,0)</f>
        <v>45</v>
      </c>
      <c r="J67">
        <f>VLOOKUP(Table5[[#This Row],[Name]],Table5[],5,0)</f>
        <v>95</v>
      </c>
      <c r="L67">
        <f>HLOOKUP(Table5[[#Headers],[Math]],Table5[#All],5,0)</f>
        <v>82</v>
      </c>
      <c r="M67">
        <f>HLOOKUP(Table5[[#Headers],[Physics]],Table5[#All],5,0)</f>
        <v>56</v>
      </c>
      <c r="N67">
        <f>HLOOKUP(Table5[[#Headers],[Chemistry]],Table5[#All],5,0)</f>
        <v>45</v>
      </c>
      <c r="O67">
        <f>HLOOKUP(Table5[[#Headers],[Biology]],Table5[#All],5,0)</f>
        <v>95</v>
      </c>
    </row>
    <row r="68" spans="1:15" x14ac:dyDescent="0.3">
      <c r="A68" t="s">
        <v>82</v>
      </c>
      <c r="B68">
        <v>55</v>
      </c>
      <c r="C68">
        <v>55</v>
      </c>
      <c r="D68">
        <v>65</v>
      </c>
      <c r="E68">
        <v>75</v>
      </c>
      <c r="G68">
        <f>VLOOKUP(A68,Table5[],2,0)</f>
        <v>55</v>
      </c>
      <c r="H68">
        <f>VLOOKUP(Table5[[#This Row],[Name]],Table5[],3,0)</f>
        <v>55</v>
      </c>
      <c r="I68">
        <f>VLOOKUP(Table5[[#This Row],[Name]],Table5[],4,0)</f>
        <v>65</v>
      </c>
      <c r="J68">
        <f>VLOOKUP(Table5[[#This Row],[Name]],Table5[],5,0)</f>
        <v>75</v>
      </c>
      <c r="L68">
        <f>HLOOKUP(Table5[[#Headers],[Math]],Table5[#All],6,0)</f>
        <v>55</v>
      </c>
      <c r="M68">
        <f>HLOOKUP(Table5[[#Headers],[Physics]],Table5[#All],6,0)</f>
        <v>55</v>
      </c>
      <c r="N68">
        <f>HLOOKUP(Table5[[#Headers],[Chemistry]],Table5[#All],6,0)</f>
        <v>65</v>
      </c>
      <c r="O68">
        <f>HLOOKUP(Table5[[#Headers],[Biology]],Table5[#All],6,0)</f>
        <v>75</v>
      </c>
    </row>
    <row r="69" spans="1:15" x14ac:dyDescent="0.3">
      <c r="A69" t="s">
        <v>83</v>
      </c>
      <c r="B69">
        <v>44</v>
      </c>
      <c r="C69">
        <v>69</v>
      </c>
      <c r="D69">
        <v>80</v>
      </c>
      <c r="E69">
        <v>90</v>
      </c>
      <c r="G69">
        <f>VLOOKUP(A69,Table5[],2,0)</f>
        <v>44</v>
      </c>
      <c r="H69">
        <f>VLOOKUP(Table5[[#This Row],[Name]],Table5[],3,0)</f>
        <v>69</v>
      </c>
      <c r="I69">
        <f>VLOOKUP(Table5[[#This Row],[Name]],Table5[],4,0)</f>
        <v>80</v>
      </c>
      <c r="J69">
        <f>VLOOKUP(Table5[[#This Row],[Name]],Table5[],5,0)</f>
        <v>90</v>
      </c>
      <c r="L69">
        <f>HLOOKUP(Table5[[#Headers],[Math]],Table5[#All],7,0)</f>
        <v>44</v>
      </c>
      <c r="M69">
        <f>HLOOKUP(Table5[[#Headers],[Physics]],Table5[#All],7,0)</f>
        <v>69</v>
      </c>
      <c r="N69">
        <f>HLOOKUP(Table5[[#Headers],[Chemistry]],Table5[#All],7,0)</f>
        <v>80</v>
      </c>
      <c r="O69">
        <f>HLOOKUP(Table5[[#Headers],[Biology]],Table5[#All],7,0)</f>
        <v>90</v>
      </c>
    </row>
    <row r="70" spans="1:15" x14ac:dyDescent="0.3">
      <c r="A70" t="s">
        <v>84</v>
      </c>
      <c r="B70">
        <v>75</v>
      </c>
      <c r="C70">
        <v>51</v>
      </c>
      <c r="D70">
        <v>57</v>
      </c>
      <c r="E70">
        <v>84</v>
      </c>
      <c r="G70">
        <f>VLOOKUP(A70,Table5[],2,0)</f>
        <v>75</v>
      </c>
      <c r="H70">
        <f>VLOOKUP(Table5[[#This Row],[Name]],Table5[],3,0)</f>
        <v>51</v>
      </c>
      <c r="I70">
        <f>VLOOKUP(Table5[[#This Row],[Name]],Table5[],4,0)</f>
        <v>57</v>
      </c>
      <c r="J70">
        <f>VLOOKUP(Table5[[#This Row],[Name]],Table5[],5,0)</f>
        <v>84</v>
      </c>
      <c r="L70">
        <f>HLOOKUP(Table5[[#Headers],[Math]],Table5[#All],8,0)</f>
        <v>75</v>
      </c>
      <c r="M70">
        <f>HLOOKUP(Table5[[#Headers],[Physics]],Table5[#All],8,0)</f>
        <v>51</v>
      </c>
      <c r="N70">
        <f>HLOOKUP(Table5[[#Headers],[Chemistry]],Table5[#All],8,0)</f>
        <v>57</v>
      </c>
      <c r="O70">
        <f>HLOOKUP(Table5[[#Headers],[Biology]],Table5[#All],8,0)</f>
        <v>84</v>
      </c>
    </row>
    <row r="71" spans="1:15" x14ac:dyDescent="0.3">
      <c r="A71" t="s">
        <v>78</v>
      </c>
      <c r="B71">
        <v>38</v>
      </c>
      <c r="C71">
        <v>37</v>
      </c>
      <c r="D71">
        <v>51</v>
      </c>
      <c r="E71">
        <v>56</v>
      </c>
      <c r="G71">
        <f>VLOOKUP(A71,Table5[],2,0)</f>
        <v>38</v>
      </c>
      <c r="H71">
        <f>VLOOKUP(Table5[[#This Row],[Name]],Table5[],3,0)</f>
        <v>37</v>
      </c>
      <c r="I71">
        <f>VLOOKUP(Table5[[#This Row],[Name]],Table5[],4,0)</f>
        <v>51</v>
      </c>
      <c r="J71">
        <f>VLOOKUP(Table5[[#This Row],[Name]],Table5[],5,0)</f>
        <v>56</v>
      </c>
      <c r="L71">
        <f>HLOOKUP(Table5[[#Headers],[Math]],A63:E72,9,0)</f>
        <v>38</v>
      </c>
      <c r="M71">
        <f>HLOOKUP(Table5[[#Headers],[Physics]],B63:G72,9,0)</f>
        <v>37</v>
      </c>
      <c r="N71">
        <f>HLOOKUP(Table5[[#Headers],[Chemistry]],C63:H72,9,0)</f>
        <v>51</v>
      </c>
      <c r="O71">
        <f>HLOOKUP(Table5[[#Headers],[Biology]],D63:I72,9,0)</f>
        <v>56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82E6-D8FA-4644-865A-C4324A8775B5}">
  <dimension ref="A1"/>
  <sheetViews>
    <sheetView topLeftCell="C22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Excel Class</vt:lpstr>
      <vt:lpstr>self practice</vt:lpstr>
      <vt:lpstr>lab practice</vt:lpstr>
      <vt:lpstr>Sheet1</vt:lpstr>
      <vt:lpstr>Canada</vt:lpstr>
      <vt:lpstr>Herry</vt:lpstr>
      <vt:lpstr>India</vt:lpstr>
      <vt:lpstr>Joy</vt:lpstr>
      <vt:lpstr>Marina</vt:lpstr>
      <vt:lpstr>Satya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patel</dc:creator>
  <cp:lastModifiedBy>vinod patel</cp:lastModifiedBy>
  <cp:lastPrinted>2024-09-17T16:09:53Z</cp:lastPrinted>
  <dcterms:created xsi:type="dcterms:W3CDTF">2024-09-17T06:34:27Z</dcterms:created>
  <dcterms:modified xsi:type="dcterms:W3CDTF">2024-09-25T06:22:54Z</dcterms:modified>
</cp:coreProperties>
</file>