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nsi\VS Code Program\project\Dorian Modes\DataTransformer\media\upload\"/>
    </mc:Choice>
  </mc:AlternateContent>
  <xr:revisionPtr revIDLastSave="0" documentId="13_ncr:1_{1E670F6C-525F-48E1-8190-58ADB0BD4C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ability Portfolio" sheetId="2" r:id="rId1"/>
    <sheet name="Health Portfolio" sheetId="1" r:id="rId2"/>
    <sheet name="Miscellaneous portfolio" sheetId="3" r:id="rId3"/>
    <sheet name="Segmentwise Repo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0" i="4" l="1"/>
  <c r="P30" i="4"/>
  <c r="G30" i="3"/>
  <c r="F30" i="3"/>
  <c r="G30" i="2"/>
  <c r="G30" i="1"/>
  <c r="F62" i="3"/>
  <c r="F60" i="3"/>
  <c r="F58" i="3"/>
  <c r="F52" i="3"/>
  <c r="F50" i="3"/>
  <c r="F48" i="3"/>
  <c r="F46" i="3"/>
  <c r="F44" i="3"/>
  <c r="F42" i="3"/>
  <c r="F40" i="3"/>
  <c r="F38" i="3"/>
  <c r="F36" i="3"/>
  <c r="F34" i="3"/>
  <c r="F32" i="3"/>
  <c r="F28" i="3"/>
  <c r="F26" i="3"/>
  <c r="F22" i="3"/>
  <c r="F20" i="3"/>
  <c r="F18" i="3"/>
  <c r="F16" i="3"/>
  <c r="F14" i="3"/>
  <c r="F12" i="3"/>
  <c r="F10" i="3"/>
  <c r="F8" i="3"/>
  <c r="F6" i="3"/>
  <c r="F4" i="3"/>
  <c r="E63" i="3"/>
  <c r="C63" i="3"/>
  <c r="B63" i="3"/>
  <c r="E55" i="3"/>
  <c r="E66" i="3" s="1"/>
  <c r="E69" i="3" s="1"/>
  <c r="D55" i="3"/>
  <c r="D66" i="3" s="1"/>
  <c r="D69" i="3" s="1"/>
  <c r="C55" i="3"/>
  <c r="C66" i="3" s="1"/>
  <c r="C69" i="3" s="1"/>
  <c r="B55" i="3"/>
  <c r="B66" i="3" s="1"/>
  <c r="B69" i="3" s="1"/>
  <c r="H54" i="3"/>
  <c r="H65" i="3" s="1"/>
  <c r="E54" i="3"/>
  <c r="D54" i="3"/>
  <c r="D56" i="3" s="1"/>
  <c r="C54" i="3"/>
  <c r="C65" i="3" s="1"/>
  <c r="B54" i="3"/>
  <c r="B65" i="3" s="1"/>
  <c r="O78" i="4"/>
  <c r="N78" i="4"/>
  <c r="O77" i="4"/>
  <c r="N77" i="4"/>
  <c r="R76" i="4"/>
  <c r="O76" i="4"/>
  <c r="N76" i="4"/>
  <c r="O70" i="4"/>
  <c r="M70" i="4"/>
  <c r="J70" i="4"/>
  <c r="O69" i="4"/>
  <c r="M69" i="4"/>
  <c r="J69" i="4"/>
  <c r="R68" i="4"/>
  <c r="O68" i="4"/>
  <c r="N68" i="4"/>
  <c r="M68" i="4"/>
  <c r="J68" i="4"/>
  <c r="P74" i="4"/>
  <c r="P72" i="4"/>
  <c r="P66" i="4"/>
  <c r="P64" i="4"/>
  <c r="P62" i="4"/>
  <c r="P60" i="4"/>
  <c r="P58" i="4"/>
  <c r="P52" i="4"/>
  <c r="P50" i="4"/>
  <c r="P48" i="4"/>
  <c r="P46" i="4"/>
  <c r="P44" i="4"/>
  <c r="P42" i="4"/>
  <c r="P40" i="4"/>
  <c r="P38" i="4"/>
  <c r="P36" i="4"/>
  <c r="P34" i="4"/>
  <c r="P32" i="4"/>
  <c r="P28" i="4"/>
  <c r="P26" i="4"/>
  <c r="P22" i="4"/>
  <c r="P20" i="4"/>
  <c r="P18" i="4"/>
  <c r="P16" i="4"/>
  <c r="P14" i="4"/>
  <c r="P12" i="4"/>
  <c r="P10" i="4"/>
  <c r="P8" i="4"/>
  <c r="P6" i="4"/>
  <c r="P4" i="4"/>
  <c r="J56" i="4"/>
  <c r="H56" i="4"/>
  <c r="B56" i="4"/>
  <c r="O55" i="4"/>
  <c r="O80" i="4" s="1"/>
  <c r="O83" i="4" s="1"/>
  <c r="N55" i="4"/>
  <c r="N80" i="4" s="1"/>
  <c r="N83" i="4" s="1"/>
  <c r="M55" i="4"/>
  <c r="M80" i="4" s="1"/>
  <c r="L55" i="4"/>
  <c r="L80" i="4" s="1"/>
  <c r="K55" i="4"/>
  <c r="K80" i="4" s="1"/>
  <c r="J55" i="4"/>
  <c r="J80" i="4" s="1"/>
  <c r="I55" i="4"/>
  <c r="I80" i="4" s="1"/>
  <c r="H55" i="4"/>
  <c r="H80" i="4" s="1"/>
  <c r="G55" i="4"/>
  <c r="G80" i="4" s="1"/>
  <c r="G83" i="4" s="1"/>
  <c r="F55" i="4"/>
  <c r="F80" i="4" s="1"/>
  <c r="F83" i="4" s="1"/>
  <c r="E55" i="4"/>
  <c r="E80" i="4" s="1"/>
  <c r="D55" i="4"/>
  <c r="D80" i="4" s="1"/>
  <c r="C55" i="4"/>
  <c r="C80" i="4" s="1"/>
  <c r="B55" i="4"/>
  <c r="B80" i="4" s="1"/>
  <c r="R54" i="4"/>
  <c r="R79" i="4" s="1"/>
  <c r="O54" i="4"/>
  <c r="P54" i="4" s="1"/>
  <c r="N54" i="4"/>
  <c r="N56" i="4" s="1"/>
  <c r="M54" i="4"/>
  <c r="M56" i="4" s="1"/>
  <c r="L54" i="4"/>
  <c r="L79" i="4" s="1"/>
  <c r="K54" i="4"/>
  <c r="K79" i="4" s="1"/>
  <c r="J54" i="4"/>
  <c r="J79" i="4" s="1"/>
  <c r="I54" i="4"/>
  <c r="I79" i="4" s="1"/>
  <c r="H54" i="4"/>
  <c r="H79" i="4" s="1"/>
  <c r="G54" i="4"/>
  <c r="G56" i="4" s="1"/>
  <c r="F54" i="4"/>
  <c r="F56" i="4" s="1"/>
  <c r="E54" i="4"/>
  <c r="E56" i="4" s="1"/>
  <c r="D54" i="4"/>
  <c r="D79" i="4" s="1"/>
  <c r="C54" i="4"/>
  <c r="C79" i="4" s="1"/>
  <c r="B54" i="4"/>
  <c r="B79" i="4" s="1"/>
  <c r="H83" i="4" l="1"/>
  <c r="H81" i="4"/>
  <c r="B83" i="4"/>
  <c r="B81" i="4"/>
  <c r="B82" i="4"/>
  <c r="J81" i="4"/>
  <c r="J82" i="4"/>
  <c r="C83" i="4"/>
  <c r="K83" i="4"/>
  <c r="I81" i="4"/>
  <c r="C81" i="4"/>
  <c r="C82" i="4"/>
  <c r="K81" i="4"/>
  <c r="K82" i="4"/>
  <c r="D83" i="4"/>
  <c r="L83" i="4"/>
  <c r="I83" i="4"/>
  <c r="J83" i="4"/>
  <c r="D81" i="4"/>
  <c r="D82" i="4"/>
  <c r="L81" i="4"/>
  <c r="L82" i="4"/>
  <c r="E83" i="4"/>
  <c r="M83" i="4"/>
  <c r="E79" i="4"/>
  <c r="M79" i="4"/>
  <c r="I56" i="4"/>
  <c r="F79" i="4"/>
  <c r="N79" i="4"/>
  <c r="C56" i="4"/>
  <c r="K56" i="4"/>
  <c r="G79" i="4"/>
  <c r="D56" i="4"/>
  <c r="L56" i="4"/>
  <c r="O79" i="4"/>
  <c r="O56" i="4"/>
  <c r="B67" i="3"/>
  <c r="B68" i="3"/>
  <c r="C68" i="3"/>
  <c r="C67" i="3"/>
  <c r="B56" i="3"/>
  <c r="C56" i="3"/>
  <c r="D65" i="3"/>
  <c r="E65" i="3"/>
  <c r="E56" i="3"/>
  <c r="F54" i="3"/>
  <c r="Q42" i="4"/>
  <c r="Q60" i="4"/>
  <c r="Q22" i="4"/>
  <c r="Q62" i="4"/>
  <c r="Q54" i="4"/>
  <c r="Q12" i="4"/>
  <c r="Q28" i="4"/>
  <c r="Q48" i="4"/>
  <c r="Q76" i="4"/>
  <c r="P76" i="4"/>
  <c r="P68" i="4"/>
  <c r="F55" i="2"/>
  <c r="E55" i="2"/>
  <c r="D55" i="2"/>
  <c r="C55" i="2"/>
  <c r="B55" i="2"/>
  <c r="G52" i="2"/>
  <c r="G50" i="2"/>
  <c r="G48" i="2"/>
  <c r="G46" i="2"/>
  <c r="G44" i="2"/>
  <c r="G42" i="2"/>
  <c r="G40" i="2"/>
  <c r="G38" i="2"/>
  <c r="G36" i="2"/>
  <c r="G34" i="2"/>
  <c r="G28" i="2"/>
  <c r="G26" i="2"/>
  <c r="G22" i="2"/>
  <c r="G20" i="2"/>
  <c r="G18" i="2"/>
  <c r="G16" i="2"/>
  <c r="G14" i="2"/>
  <c r="G12" i="2"/>
  <c r="G10" i="2"/>
  <c r="G8" i="2"/>
  <c r="G6" i="2"/>
  <c r="G4" i="2"/>
  <c r="I54" i="2"/>
  <c r="F54" i="2"/>
  <c r="H30" i="2" s="1"/>
  <c r="E54" i="2"/>
  <c r="D54" i="2"/>
  <c r="C54" i="2"/>
  <c r="B54" i="2"/>
  <c r="F69" i="1"/>
  <c r="E69" i="1"/>
  <c r="C69" i="1"/>
  <c r="B69" i="1"/>
  <c r="I68" i="1"/>
  <c r="F68" i="1"/>
  <c r="E68" i="1"/>
  <c r="C68" i="1"/>
  <c r="B68" i="1"/>
  <c r="I54" i="1"/>
  <c r="G66" i="1"/>
  <c r="G64" i="1"/>
  <c r="G62" i="1"/>
  <c r="G60" i="1"/>
  <c r="G58" i="1"/>
  <c r="G52" i="1"/>
  <c r="G50" i="1"/>
  <c r="G48" i="1"/>
  <c r="G46" i="1"/>
  <c r="G44" i="1"/>
  <c r="G42" i="1"/>
  <c r="G40" i="1"/>
  <c r="G38" i="1"/>
  <c r="G36" i="1"/>
  <c r="G34" i="1"/>
  <c r="G32" i="1"/>
  <c r="G28" i="1"/>
  <c r="G26" i="1"/>
  <c r="G22" i="1"/>
  <c r="G20" i="1"/>
  <c r="G18" i="1"/>
  <c r="G16" i="1"/>
  <c r="G14" i="1"/>
  <c r="G12" i="1"/>
  <c r="G10" i="1"/>
  <c r="G8" i="1"/>
  <c r="G6" i="1"/>
  <c r="G4" i="1"/>
  <c r="F55" i="1"/>
  <c r="E55" i="1"/>
  <c r="D55" i="1"/>
  <c r="D72" i="1" s="1"/>
  <c r="C55" i="1"/>
  <c r="B55" i="1"/>
  <c r="F54" i="1"/>
  <c r="E54" i="1"/>
  <c r="D54" i="1"/>
  <c r="D71" i="1" s="1"/>
  <c r="C54" i="1"/>
  <c r="B54" i="1"/>
  <c r="C72" i="1" l="1"/>
  <c r="E72" i="1"/>
  <c r="Q66" i="4"/>
  <c r="O81" i="4"/>
  <c r="Q50" i="4"/>
  <c r="P79" i="4"/>
  <c r="Q4" i="4"/>
  <c r="Q38" i="4"/>
  <c r="O82" i="4"/>
  <c r="Q36" i="4"/>
  <c r="Q18" i="4"/>
  <c r="Q34" i="4"/>
  <c r="Q74" i="4"/>
  <c r="Q20" i="4"/>
  <c r="Q72" i="4"/>
  <c r="Q16" i="4"/>
  <c r="Q52" i="4"/>
  <c r="Q32" i="4"/>
  <c r="Q8" i="4"/>
  <c r="M81" i="4"/>
  <c r="M82" i="4"/>
  <c r="Q44" i="4"/>
  <c r="Q14" i="4"/>
  <c r="Q26" i="4"/>
  <c r="Q58" i="4"/>
  <c r="E81" i="4"/>
  <c r="E82" i="4"/>
  <c r="I82" i="4"/>
  <c r="N81" i="4"/>
  <c r="N82" i="4"/>
  <c r="F81" i="4"/>
  <c r="F82" i="4"/>
  <c r="G81" i="4"/>
  <c r="G82" i="4"/>
  <c r="H82" i="4"/>
  <c r="Q24" i="4"/>
  <c r="Q64" i="4"/>
  <c r="Q10" i="4"/>
  <c r="Q6" i="4"/>
  <c r="Q68" i="4"/>
  <c r="Q46" i="4"/>
  <c r="Q40" i="4"/>
  <c r="Q79" i="4"/>
  <c r="D68" i="3"/>
  <c r="D67" i="3"/>
  <c r="G38" i="3"/>
  <c r="G14" i="3"/>
  <c r="G4" i="3"/>
  <c r="G16" i="3"/>
  <c r="G52" i="3"/>
  <c r="G36" i="3"/>
  <c r="G12" i="3"/>
  <c r="F65" i="3"/>
  <c r="G40" i="3"/>
  <c r="G50" i="3"/>
  <c r="G26" i="3"/>
  <c r="G10" i="3"/>
  <c r="E67" i="3"/>
  <c r="G20" i="3"/>
  <c r="G42" i="3"/>
  <c r="E68" i="3"/>
  <c r="G58" i="3"/>
  <c r="G48" i="3"/>
  <c r="G24" i="3"/>
  <c r="G8" i="3"/>
  <c r="G44" i="3"/>
  <c r="G18" i="3"/>
  <c r="G65" i="3"/>
  <c r="G46" i="3"/>
  <c r="G22" i="3"/>
  <c r="G6" i="3"/>
  <c r="G62" i="3"/>
  <c r="G60" i="3"/>
  <c r="G54" i="3"/>
  <c r="E71" i="1"/>
  <c r="E73" i="1" s="1"/>
  <c r="C71" i="1"/>
  <c r="C73" i="1" s="1"/>
  <c r="B58" i="2"/>
  <c r="B72" i="1"/>
  <c r="F72" i="1"/>
  <c r="F75" i="1" s="1"/>
  <c r="I71" i="1"/>
  <c r="B71" i="1"/>
  <c r="B56" i="1"/>
  <c r="G54" i="1"/>
  <c r="D73" i="1"/>
  <c r="C56" i="1"/>
  <c r="D56" i="1"/>
  <c r="F57" i="2"/>
  <c r="F71" i="1"/>
  <c r="E56" i="1"/>
  <c r="F56" i="1"/>
  <c r="D57" i="2"/>
  <c r="D58" i="2"/>
  <c r="E57" i="2"/>
  <c r="B56" i="2"/>
  <c r="C56" i="2"/>
  <c r="H4" i="2"/>
  <c r="E58" i="2"/>
  <c r="G54" i="2"/>
  <c r="F58" i="2"/>
  <c r="H44" i="2"/>
  <c r="H6" i="2"/>
  <c r="H26" i="2"/>
  <c r="H46" i="2"/>
  <c r="H8" i="2"/>
  <c r="H28" i="2"/>
  <c r="H48" i="2"/>
  <c r="H12" i="2"/>
  <c r="H34" i="2"/>
  <c r="H50" i="2"/>
  <c r="H40" i="2"/>
  <c r="H22" i="2"/>
  <c r="B57" i="2"/>
  <c r="H14" i="2"/>
  <c r="H36" i="2"/>
  <c r="H52" i="2"/>
  <c r="C57" i="2"/>
  <c r="H16" i="2"/>
  <c r="H38" i="2"/>
  <c r="H54" i="2"/>
  <c r="D56" i="2"/>
  <c r="E56" i="2"/>
  <c r="H18" i="2"/>
  <c r="H20" i="2"/>
  <c r="H42" i="2"/>
  <c r="C58" i="2"/>
  <c r="F56" i="2"/>
  <c r="H16" i="1"/>
  <c r="H54" i="1"/>
  <c r="G68" i="1"/>
  <c r="H48" i="1" l="1"/>
  <c r="H30" i="1"/>
  <c r="B73" i="1"/>
  <c r="H18" i="1"/>
  <c r="D75" i="1"/>
  <c r="G71" i="1"/>
  <c r="C75" i="1"/>
  <c r="H32" i="1"/>
  <c r="H36" i="1"/>
  <c r="H68" i="1"/>
  <c r="E75" i="1"/>
  <c r="C74" i="1"/>
  <c r="H4" i="1"/>
  <c r="H12" i="1"/>
  <c r="B75" i="1"/>
  <c r="H66" i="1"/>
  <c r="H20" i="1"/>
  <c r="H71" i="1"/>
  <c r="D74" i="1"/>
  <c r="H60" i="1"/>
  <c r="H44" i="1"/>
  <c r="H42" i="1"/>
  <c r="H26" i="1"/>
  <c r="H22" i="1"/>
  <c r="H6" i="1"/>
  <c r="F73" i="1"/>
  <c r="H8" i="1"/>
  <c r="H62" i="1"/>
  <c r="H64" i="1"/>
  <c r="F74" i="1"/>
  <c r="H10" i="1"/>
  <c r="B74" i="1"/>
  <c r="H28" i="1"/>
  <c r="H46" i="1"/>
  <c r="H50" i="1"/>
  <c r="H34" i="1"/>
  <c r="H58" i="1"/>
  <c r="H40" i="1"/>
  <c r="H38" i="1"/>
  <c r="H14" i="1"/>
  <c r="E74" i="1"/>
</calcChain>
</file>

<file path=xl/sharedStrings.xml><?xml version="1.0" encoding="utf-8"?>
<sst xmlns="http://schemas.openxmlformats.org/spreadsheetml/2006/main" count="321" uniqueCount="74">
  <si>
    <t>GROSS DIRECT PREMIUM INCOME UNDERWRITTEN BY NON-LIFE INSURERS WITHIN INDIA  (SEGMENT WISE) : FOR THE PERIOD UPTO January 2024 (PROVISIONAL &amp; UNAUDITED ) IN FY 2023-24  (Rs. In Crs.)</t>
  </si>
  <si>
    <t>Health-Retail</t>
  </si>
  <si>
    <t>Health-Group</t>
  </si>
  <si>
    <t>Health-Government schemes</t>
  </si>
  <si>
    <t>Overseas Medical</t>
  </si>
  <si>
    <t>Grand Total</t>
  </si>
  <si>
    <t>Growth %</t>
  </si>
  <si>
    <t>Market %</t>
  </si>
  <si>
    <t>Accretion</t>
  </si>
  <si>
    <t>General Insurers</t>
  </si>
  <si>
    <t>Acko General Insurance Ltd</t>
  </si>
  <si>
    <t>Previous Year</t>
  </si>
  <si>
    <t>Bajaj Allianz General Insurance Co Ltd</t>
  </si>
  <si>
    <t>Cholamandalam MS General Insurance Co Ltd</t>
  </si>
  <si>
    <t>Future Generali India Insurance Co Ltd</t>
  </si>
  <si>
    <t>Go Digit General Insurance Ltd</t>
  </si>
  <si>
    <t>HDFC Ergo General Insurance Co Ltd</t>
  </si>
  <si>
    <t>ICICI Lombard General Insurance Co Ltd</t>
  </si>
  <si>
    <t>IFFCO-Tokio General Insurance Co Ltd</t>
  </si>
  <si>
    <t>Kotak Mahindra General Insurance Co Ltd</t>
  </si>
  <si>
    <t>Kshema General insurance</t>
  </si>
  <si>
    <t>Liberty  General Insurance Co. Ltd</t>
  </si>
  <si>
    <t>Magma HDI General Insurance Co Ltd</t>
  </si>
  <si>
    <t>National Insurance Co Ltd</t>
  </si>
  <si>
    <t>Navi General Insurance Co. Ltd</t>
  </si>
  <si>
    <t>Raheja QBE General Insurance Co Ltd</t>
  </si>
  <si>
    <t>Reliance General Insurance Co Ltd</t>
  </si>
  <si>
    <t>Royal Sundaram General Insurance Co Ltd</t>
  </si>
  <si>
    <t>SBI General Insurance Co Ltd</t>
  </si>
  <si>
    <t>Shriram General Insurance Co Ltd</t>
  </si>
  <si>
    <t>Tata AIG General Insurance Co Ltd</t>
  </si>
  <si>
    <t>The New India Assurance Co Ltd</t>
  </si>
  <si>
    <t>The Oriental Insurance Co Ltd</t>
  </si>
  <si>
    <t>United India Insurance Co Ltd</t>
  </si>
  <si>
    <t>Universal Sompo General Insurance Co Ltd</t>
  </si>
  <si>
    <t>General Insurers Sub Total</t>
  </si>
  <si>
    <t>Previous Year Sub Total</t>
  </si>
  <si>
    <t>% Growth</t>
  </si>
  <si>
    <t>Stand-alone Health Insurers</t>
  </si>
  <si>
    <t xml:space="preserve"> Niva bupa health insurance company limited</t>
  </si>
  <si>
    <t>Aditya Birla Health Insurance Co Ltd</t>
  </si>
  <si>
    <t>Care Health Insurance Ltd</t>
  </si>
  <si>
    <t>ManipalCigna Health Insurance Co Ltd</t>
  </si>
  <si>
    <t>Star Health &amp; Allied Insurance Co Ltd</t>
  </si>
  <si>
    <t>Stand-alone Health sub Total</t>
  </si>
  <si>
    <t>Industry Total</t>
  </si>
  <si>
    <t>% Market Share</t>
  </si>
  <si>
    <t>Previous Year Market Share</t>
  </si>
  <si>
    <t>Workmen's compensation/Employers' liability</t>
  </si>
  <si>
    <t>Public Liability (Act)</t>
  </si>
  <si>
    <t>Product Liability</t>
  </si>
  <si>
    <t>Other liability covers</t>
  </si>
  <si>
    <t>Crop Insurance</t>
  </si>
  <si>
    <t>Credit Guarantee</t>
  </si>
  <si>
    <t>All Other miscellaneous</t>
  </si>
  <si>
    <t>Specialised Insurers</t>
  </si>
  <si>
    <t>Agriculture Insurance Co Of India Ltd</t>
  </si>
  <si>
    <t>ECGC Ltd</t>
  </si>
  <si>
    <t>Specialised sub Total</t>
  </si>
  <si>
    <t>Fire</t>
  </si>
  <si>
    <t>Marine Total</t>
  </si>
  <si>
    <t>Marine  Cargo</t>
  </si>
  <si>
    <t>Marine  Hull</t>
  </si>
  <si>
    <t>Engineering</t>
  </si>
  <si>
    <t>Motor Total</t>
  </si>
  <si>
    <t>Motor OD</t>
  </si>
  <si>
    <t>Motor TP</t>
  </si>
  <si>
    <t xml:space="preserve">Health </t>
  </si>
  <si>
    <t xml:space="preserve">Aviation </t>
  </si>
  <si>
    <t>Liability</t>
  </si>
  <si>
    <t>P.A.</t>
  </si>
  <si>
    <t>All Other Misc (Crop Insurance + Credit Guarantee+All other misc)</t>
  </si>
  <si>
    <t>Zuno General Insurance Co Ltd</t>
  </si>
  <si>
    <t>Zuno  General Insurance Co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</si>
</sst>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EE2E6"/>
      </right>
      <top style="medium">
        <color rgb="FFDEE2E6"/>
      </top>
      <bottom/>
      <diagonal/>
    </border>
    <border>
      <left/>
      <right/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/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/>
      <top/>
      <bottom style="medium">
        <color rgb="FFDEE2E6"/>
      </bottom>
      <diagonal/>
    </border>
    <border>
      <left/>
      <right style="medium">
        <color rgb="FFDEE2E6"/>
      </right>
      <top/>
      <bottom style="medium">
        <color rgb="FFDEE2E6"/>
      </bottom>
      <diagonal/>
    </border>
    <border>
      <left style="medium">
        <color rgb="FFDEE2E6"/>
      </left>
      <right/>
      <top style="medium">
        <color rgb="FFDEE2E6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164" fontId="2" fillId="0" borderId="1" xfId="1" applyFont="1" applyBorder="1"/>
    <xf numFmtId="164" fontId="0" fillId="0" borderId="1" xfId="1" applyFont="1" applyBorder="1"/>
    <xf numFmtId="10" fontId="0" fillId="0" borderId="1" xfId="2" applyNumberFormat="1" applyFont="1" applyBorder="1"/>
    <xf numFmtId="10" fontId="2" fillId="0" borderId="1" xfId="2" applyNumberFormat="1" applyFont="1" applyBorder="1"/>
    <xf numFmtId="0" fontId="2" fillId="0" borderId="0" xfId="0" applyFont="1"/>
    <xf numFmtId="164" fontId="3" fillId="0" borderId="1" xfId="1" applyFont="1" applyBorder="1"/>
    <xf numFmtId="164" fontId="4" fillId="0" borderId="1" xfId="1" applyFont="1" applyBorder="1"/>
    <xf numFmtId="164" fontId="1" fillId="0" borderId="1" xfId="1" applyFont="1" applyBorder="1"/>
    <xf numFmtId="0" fontId="5" fillId="2" borderId="2" xfId="0" applyFont="1" applyFill="1" applyBorder="1" applyAlignment="1">
      <alignment vertical="top" wrapText="1"/>
    </xf>
    <xf numFmtId="0" fontId="5" fillId="2" borderId="4" xfId="0" applyFont="1" applyFill="1" applyBorder="1" applyAlignment="1">
      <alignment vertical="top" wrapText="1"/>
    </xf>
    <xf numFmtId="0" fontId="5" fillId="2" borderId="5" xfId="0" applyFont="1" applyFill="1" applyBorder="1" applyAlignment="1">
      <alignment vertical="top" wrapText="1"/>
    </xf>
    <xf numFmtId="0" fontId="0" fillId="2" borderId="6" xfId="0" applyFill="1" applyBorder="1"/>
    <xf numFmtId="0" fontId="0" fillId="2" borderId="7" xfId="0" applyFill="1" applyBorder="1"/>
    <xf numFmtId="0" fontId="0" fillId="0" borderId="1" xfId="1" applyNumberFormat="1" applyFont="1" applyBorder="1"/>
    <xf numFmtId="0" fontId="0" fillId="2" borderId="8" xfId="0" applyFill="1" applyBorder="1"/>
    <xf numFmtId="0" fontId="0" fillId="2" borderId="3" xfId="0" applyFill="1" applyBorder="1"/>
    <xf numFmtId="0" fontId="0" fillId="2" borderId="2" xfId="0" applyFill="1" applyBorder="1"/>
    <xf numFmtId="10" fontId="0" fillId="0" borderId="1" xfId="0" applyNumberFormat="1" applyBorder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65"/>
  <sheetViews>
    <sheetView tabSelected="1" workbookViewId="0">
      <selection sqref="A1:XFD1"/>
    </sheetView>
  </sheetViews>
  <sheetFormatPr defaultRowHeight="14.4" x14ac:dyDescent="0.3"/>
  <cols>
    <col min="1" max="1" width="38.77734375" customWidth="1"/>
    <col min="2" max="2" width="13.109375" customWidth="1"/>
    <col min="3" max="3" width="13.33203125" customWidth="1"/>
    <col min="4" max="4" width="10" customWidth="1"/>
    <col min="5" max="5" width="12.33203125" customWidth="1"/>
    <col min="6" max="6" width="11.33203125" customWidth="1"/>
  </cols>
  <sheetData>
    <row r="1" spans="1:9" ht="46.2" customHeight="1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57.6" x14ac:dyDescent="0.3">
      <c r="A2" s="1"/>
      <c r="B2" s="4" t="s">
        <v>48</v>
      </c>
      <c r="C2" s="4" t="s">
        <v>49</v>
      </c>
      <c r="D2" s="4" t="s">
        <v>50</v>
      </c>
      <c r="E2" s="4" t="s">
        <v>51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 x14ac:dyDescent="0.3">
      <c r="A3" s="2" t="s">
        <v>9</v>
      </c>
      <c r="B3" s="1"/>
      <c r="C3" s="1"/>
      <c r="D3" s="1"/>
      <c r="E3" s="1"/>
      <c r="F3" s="1"/>
      <c r="G3" s="1"/>
      <c r="H3" s="1"/>
      <c r="I3" s="1"/>
    </row>
    <row r="4" spans="1:9" x14ac:dyDescent="0.3">
      <c r="A4" s="1" t="s">
        <v>10</v>
      </c>
      <c r="B4" s="6">
        <v>0</v>
      </c>
      <c r="C4" s="6">
        <v>0</v>
      </c>
      <c r="D4" s="6">
        <v>0</v>
      </c>
      <c r="E4" s="1">
        <v>77.13</v>
      </c>
      <c r="F4" s="1">
        <v>77.13</v>
      </c>
      <c r="G4" s="7">
        <f>(F4-F5)/F5</f>
        <v>0.16089704996989762</v>
      </c>
      <c r="H4" s="7">
        <f>F4/$F$54</f>
        <v>1.8561300662748893E-2</v>
      </c>
      <c r="I4" s="1">
        <v>10.69</v>
      </c>
    </row>
    <row r="5" spans="1:9" x14ac:dyDescent="0.3">
      <c r="A5" s="1" t="s">
        <v>11</v>
      </c>
      <c r="B5" s="6">
        <v>0</v>
      </c>
      <c r="C5" s="6">
        <v>0</v>
      </c>
      <c r="D5" s="6">
        <v>0</v>
      </c>
      <c r="E5" s="1">
        <v>66.44</v>
      </c>
      <c r="F5" s="1">
        <v>66.44</v>
      </c>
      <c r="G5" s="1"/>
      <c r="H5" s="1"/>
      <c r="I5" s="1"/>
    </row>
    <row r="6" spans="1:9" x14ac:dyDescent="0.3">
      <c r="A6" s="1" t="s">
        <v>12</v>
      </c>
      <c r="B6" s="1">
        <v>58.28</v>
      </c>
      <c r="C6" s="1">
        <v>0.48</v>
      </c>
      <c r="D6" s="1">
        <v>90.99</v>
      </c>
      <c r="E6" s="1">
        <v>405.48</v>
      </c>
      <c r="F6" s="1">
        <v>555.23</v>
      </c>
      <c r="G6" s="7">
        <f>(F6-F7)/F7</f>
        <v>0.22534869350282488</v>
      </c>
      <c r="H6" s="7">
        <f>F6/$F$54</f>
        <v>0.1336158559182947</v>
      </c>
      <c r="I6" s="1">
        <v>102.11</v>
      </c>
    </row>
    <row r="7" spans="1:9" x14ac:dyDescent="0.3">
      <c r="A7" s="1" t="s">
        <v>11</v>
      </c>
      <c r="B7" s="1">
        <v>44.49</v>
      </c>
      <c r="C7" s="1">
        <v>0.45</v>
      </c>
      <c r="D7" s="1">
        <v>74.73</v>
      </c>
      <c r="E7" s="1">
        <v>333.45</v>
      </c>
      <c r="F7" s="1">
        <v>453.12</v>
      </c>
      <c r="G7" s="1"/>
      <c r="H7" s="1"/>
      <c r="I7" s="1"/>
    </row>
    <row r="8" spans="1:9" x14ac:dyDescent="0.3">
      <c r="A8" s="1" t="s">
        <v>13</v>
      </c>
      <c r="B8" s="1">
        <v>8.5399999999999991</v>
      </c>
      <c r="C8" s="1">
        <v>8.5299999999999994</v>
      </c>
      <c r="D8" s="1">
        <v>1.1399999999999999</v>
      </c>
      <c r="E8" s="6">
        <v>0</v>
      </c>
      <c r="F8" s="1">
        <v>18.21</v>
      </c>
      <c r="G8" s="7">
        <f>(F8-F9)/F9</f>
        <v>-0.14063237376120813</v>
      </c>
      <c r="H8" s="7">
        <f>F8/$F$54</f>
        <v>4.3822285111974248E-3</v>
      </c>
      <c r="I8" s="1">
        <v>-2.98</v>
      </c>
    </row>
    <row r="9" spans="1:9" x14ac:dyDescent="0.3">
      <c r="A9" s="1" t="s">
        <v>11</v>
      </c>
      <c r="B9" s="1">
        <v>11.54</v>
      </c>
      <c r="C9" s="1">
        <v>8.5</v>
      </c>
      <c r="D9" s="1">
        <v>1.1499999999999999</v>
      </c>
      <c r="E9" s="6">
        <v>0</v>
      </c>
      <c r="F9" s="1">
        <v>21.19</v>
      </c>
      <c r="G9" s="1"/>
      <c r="H9" s="1"/>
      <c r="I9" s="1"/>
    </row>
    <row r="10" spans="1:9" x14ac:dyDescent="0.3">
      <c r="A10" s="1" t="s">
        <v>73</v>
      </c>
      <c r="B10" s="1">
        <v>0.04</v>
      </c>
      <c r="C10" s="6">
        <v>0</v>
      </c>
      <c r="D10" s="6">
        <v>0</v>
      </c>
      <c r="E10" s="6">
        <v>0</v>
      </c>
      <c r="F10" s="1">
        <v>0.04</v>
      </c>
      <c r="G10" s="7">
        <f>(F10-F11)/F11</f>
        <v>-0.20000000000000004</v>
      </c>
      <c r="H10" s="6">
        <v>0</v>
      </c>
      <c r="I10" s="1">
        <v>-0.01</v>
      </c>
    </row>
    <row r="11" spans="1:9" x14ac:dyDescent="0.3">
      <c r="A11" s="1" t="s">
        <v>11</v>
      </c>
      <c r="B11" s="1">
        <v>0.05</v>
      </c>
      <c r="C11" s="6">
        <v>0</v>
      </c>
      <c r="D11" s="6">
        <v>0</v>
      </c>
      <c r="E11" s="6">
        <v>0</v>
      </c>
      <c r="F11" s="1">
        <v>0.05</v>
      </c>
      <c r="G11" s="1"/>
      <c r="H11" s="1"/>
      <c r="I11" s="1"/>
    </row>
    <row r="12" spans="1:9" x14ac:dyDescent="0.3">
      <c r="A12" s="1" t="s">
        <v>14</v>
      </c>
      <c r="B12" s="1">
        <v>30.11</v>
      </c>
      <c r="C12" s="1">
        <v>0.16</v>
      </c>
      <c r="D12" s="1">
        <v>25.91</v>
      </c>
      <c r="E12" s="6">
        <v>0</v>
      </c>
      <c r="F12" s="1">
        <v>56.18</v>
      </c>
      <c r="G12" s="7">
        <f>(F12-F13)/F13</f>
        <v>2.9314767314034471E-2</v>
      </c>
      <c r="H12" s="7">
        <f>F12/$F$54</f>
        <v>1.3519692353600843E-2</v>
      </c>
      <c r="I12" s="1">
        <v>1.6</v>
      </c>
    </row>
    <row r="13" spans="1:9" x14ac:dyDescent="0.3">
      <c r="A13" s="1" t="s">
        <v>11</v>
      </c>
      <c r="B13" s="1">
        <v>30.63</v>
      </c>
      <c r="C13" s="1">
        <v>0.18</v>
      </c>
      <c r="D13" s="1">
        <v>23.77</v>
      </c>
      <c r="E13" s="6">
        <v>0</v>
      </c>
      <c r="F13" s="1">
        <v>54.58</v>
      </c>
      <c r="G13" s="1"/>
      <c r="H13" s="1"/>
      <c r="I13" s="1"/>
    </row>
    <row r="14" spans="1:9" x14ac:dyDescent="0.3">
      <c r="A14" s="1" t="s">
        <v>15</v>
      </c>
      <c r="B14" s="1">
        <v>49.73</v>
      </c>
      <c r="C14" s="1">
        <v>0.13</v>
      </c>
      <c r="D14" s="6">
        <v>0</v>
      </c>
      <c r="E14" s="1">
        <v>62.99</v>
      </c>
      <c r="F14" s="1">
        <v>112.85</v>
      </c>
      <c r="G14" s="7">
        <f>(F14-F15)/F15</f>
        <v>-0.82193855815201089</v>
      </c>
      <c r="H14" s="7">
        <f>F14/$F$54</f>
        <v>2.7157302992236648E-2</v>
      </c>
      <c r="I14" s="1">
        <v>-520.91999999999996</v>
      </c>
    </row>
    <row r="15" spans="1:9" x14ac:dyDescent="0.3">
      <c r="A15" s="1" t="s">
        <v>11</v>
      </c>
      <c r="B15" s="1">
        <v>36.950000000000003</v>
      </c>
      <c r="C15" s="1">
        <v>0.15</v>
      </c>
      <c r="D15" s="6">
        <v>0</v>
      </c>
      <c r="E15" s="1">
        <v>596.66999999999996</v>
      </c>
      <c r="F15" s="1">
        <v>633.77</v>
      </c>
      <c r="G15" s="1"/>
      <c r="H15" s="1"/>
      <c r="I15" s="1"/>
    </row>
    <row r="16" spans="1:9" x14ac:dyDescent="0.3">
      <c r="A16" s="1" t="s">
        <v>16</v>
      </c>
      <c r="B16" s="1">
        <v>22.76</v>
      </c>
      <c r="C16" s="1">
        <v>3.87</v>
      </c>
      <c r="D16" s="1">
        <v>0.19</v>
      </c>
      <c r="E16" s="1">
        <v>542.76</v>
      </c>
      <c r="F16" s="1">
        <v>569.58000000000004</v>
      </c>
      <c r="G16" s="7">
        <f>(F16-F17)/F17</f>
        <v>0.1776698025431615</v>
      </c>
      <c r="H16" s="7">
        <f>F16/$F$54</f>
        <v>0.13706917712289013</v>
      </c>
      <c r="I16" s="1">
        <v>85.93</v>
      </c>
    </row>
    <row r="17" spans="1:9" x14ac:dyDescent="0.3">
      <c r="A17" s="1" t="s">
        <v>11</v>
      </c>
      <c r="B17" s="1">
        <v>18.05</v>
      </c>
      <c r="C17" s="1">
        <v>3.1</v>
      </c>
      <c r="D17" s="1">
        <v>0.13</v>
      </c>
      <c r="E17" s="1">
        <v>462.37</v>
      </c>
      <c r="F17" s="1">
        <v>483.65</v>
      </c>
      <c r="G17" s="1"/>
      <c r="H17" s="1"/>
      <c r="I17" s="1"/>
    </row>
    <row r="18" spans="1:9" x14ac:dyDescent="0.3">
      <c r="A18" s="1" t="s">
        <v>17</v>
      </c>
      <c r="B18" s="1">
        <v>124.69</v>
      </c>
      <c r="C18" s="1">
        <v>0.65</v>
      </c>
      <c r="D18" s="6">
        <v>0</v>
      </c>
      <c r="E18" s="1">
        <v>681.54</v>
      </c>
      <c r="F18" s="1">
        <v>806.88</v>
      </c>
      <c r="G18" s="7">
        <f>(F18-F19)/F19</f>
        <v>0.10675536657293745</v>
      </c>
      <c r="H18" s="7">
        <f>F18/$F$54</f>
        <v>0.1941753180183953</v>
      </c>
      <c r="I18" s="1">
        <v>77.83</v>
      </c>
    </row>
    <row r="19" spans="1:9" x14ac:dyDescent="0.3">
      <c r="A19" s="1" t="s">
        <v>11</v>
      </c>
      <c r="B19" s="1">
        <v>102.22</v>
      </c>
      <c r="C19" s="1">
        <v>0.62</v>
      </c>
      <c r="D19" s="1">
        <v>0.46</v>
      </c>
      <c r="E19" s="1">
        <v>625.75</v>
      </c>
      <c r="F19" s="1">
        <v>729.05</v>
      </c>
      <c r="G19" s="1"/>
      <c r="H19" s="1"/>
      <c r="I19" s="1"/>
    </row>
    <row r="20" spans="1:9" x14ac:dyDescent="0.3">
      <c r="A20" s="1" t="s">
        <v>18</v>
      </c>
      <c r="B20" s="1">
        <v>46.69</v>
      </c>
      <c r="C20" s="1">
        <v>55.62</v>
      </c>
      <c r="D20" s="1">
        <v>4.67</v>
      </c>
      <c r="E20" s="1">
        <v>112.59</v>
      </c>
      <c r="F20" s="1">
        <v>219.57</v>
      </c>
      <c r="G20" s="7">
        <f>(F20-F21)/F21</f>
        <v>0.11956965123393834</v>
      </c>
      <c r="H20" s="7">
        <f>F20/$F$54</f>
        <v>5.2839424173729742E-2</v>
      </c>
      <c r="I20" s="1">
        <v>23.45</v>
      </c>
    </row>
    <row r="21" spans="1:9" x14ac:dyDescent="0.3">
      <c r="A21" s="1" t="s">
        <v>11</v>
      </c>
      <c r="B21" s="1">
        <v>42.92</v>
      </c>
      <c r="C21" s="1">
        <v>52.74</v>
      </c>
      <c r="D21" s="1">
        <v>4.84</v>
      </c>
      <c r="E21" s="1">
        <v>95.62</v>
      </c>
      <c r="F21" s="1">
        <v>196.12</v>
      </c>
      <c r="G21" s="1"/>
      <c r="H21" s="1"/>
      <c r="I21" s="1"/>
    </row>
    <row r="22" spans="1:9" x14ac:dyDescent="0.3">
      <c r="A22" s="1" t="s">
        <v>19</v>
      </c>
      <c r="B22" s="1">
        <v>1.24</v>
      </c>
      <c r="C22" s="6">
        <v>0</v>
      </c>
      <c r="D22" s="6">
        <v>0</v>
      </c>
      <c r="E22" s="1">
        <v>0.22</v>
      </c>
      <c r="F22" s="1">
        <v>1.46</v>
      </c>
      <c r="G22" s="7">
        <f>(F22-F23)/F23</f>
        <v>0.55319148936170215</v>
      </c>
      <c r="H22" s="7">
        <f>F22/$F$54</f>
        <v>3.5134835949194069E-4</v>
      </c>
      <c r="I22" s="1">
        <v>0.52</v>
      </c>
    </row>
    <row r="23" spans="1:9" x14ac:dyDescent="0.3">
      <c r="A23" s="1" t="s">
        <v>11</v>
      </c>
      <c r="B23" s="1">
        <v>0.82</v>
      </c>
      <c r="C23" s="6">
        <v>0</v>
      </c>
      <c r="D23" s="6">
        <v>0</v>
      </c>
      <c r="E23" s="1">
        <v>0.12</v>
      </c>
      <c r="F23" s="1">
        <v>0.94</v>
      </c>
      <c r="G23" s="1"/>
      <c r="H23" s="1"/>
      <c r="I23" s="1"/>
    </row>
    <row r="24" spans="1:9" x14ac:dyDescent="0.3">
      <c r="A24" s="1" t="s">
        <v>20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</row>
    <row r="25" spans="1:9" x14ac:dyDescent="0.3">
      <c r="A25" s="1" t="s">
        <v>11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/>
      <c r="H25" s="6"/>
      <c r="I25" s="6"/>
    </row>
    <row r="26" spans="1:9" x14ac:dyDescent="0.3">
      <c r="A26" s="1" t="s">
        <v>21</v>
      </c>
      <c r="B26" s="1">
        <v>4.49</v>
      </c>
      <c r="C26" s="1">
        <v>0.01</v>
      </c>
      <c r="D26" s="6">
        <v>0</v>
      </c>
      <c r="E26" s="1">
        <v>11.63</v>
      </c>
      <c r="F26" s="1">
        <v>16.13</v>
      </c>
      <c r="G26" s="7">
        <f>(F26-F27)/F27</f>
        <v>-1.7661388550548274E-2</v>
      </c>
      <c r="H26" s="7">
        <f>F26/$F$54</f>
        <v>3.881677423702057E-3</v>
      </c>
      <c r="I26" s="1">
        <v>-0.28999999999999998</v>
      </c>
    </row>
    <row r="27" spans="1:9" x14ac:dyDescent="0.3">
      <c r="A27" s="1" t="s">
        <v>11</v>
      </c>
      <c r="B27" s="1">
        <v>4.25</v>
      </c>
      <c r="C27" s="1">
        <v>0.01</v>
      </c>
      <c r="D27" s="6">
        <v>0</v>
      </c>
      <c r="E27" s="1">
        <v>12.16</v>
      </c>
      <c r="F27" s="1">
        <v>16.420000000000002</v>
      </c>
      <c r="G27" s="1"/>
      <c r="H27" s="1"/>
      <c r="I27" s="1"/>
    </row>
    <row r="28" spans="1:9" x14ac:dyDescent="0.3">
      <c r="A28" s="1" t="s">
        <v>22</v>
      </c>
      <c r="B28" s="1">
        <v>2.78</v>
      </c>
      <c r="C28" s="1">
        <v>0.03</v>
      </c>
      <c r="D28" s="1">
        <v>0.01</v>
      </c>
      <c r="E28" s="1">
        <v>66.97</v>
      </c>
      <c r="F28" s="1">
        <v>69.790000000000006</v>
      </c>
      <c r="G28" s="7">
        <f>(F28-F29)/F29</f>
        <v>0.20203238029624532</v>
      </c>
      <c r="H28" s="7">
        <f>F28/$F$54</f>
        <v>1.6794932882837361E-2</v>
      </c>
      <c r="I28" s="1">
        <v>11.73</v>
      </c>
    </row>
    <row r="29" spans="1:9" x14ac:dyDescent="0.3">
      <c r="A29" s="1" t="s">
        <v>11</v>
      </c>
      <c r="B29" s="1">
        <v>1.5</v>
      </c>
      <c r="C29" s="1">
        <v>0.02</v>
      </c>
      <c r="D29" s="1">
        <v>0.01</v>
      </c>
      <c r="E29" s="1">
        <v>56.53</v>
      </c>
      <c r="F29" s="1">
        <v>58.06</v>
      </c>
      <c r="G29" s="1"/>
      <c r="H29" s="1"/>
      <c r="I29" s="1"/>
    </row>
    <row r="30" spans="1:9" x14ac:dyDescent="0.3">
      <c r="A30" s="1" t="s">
        <v>23</v>
      </c>
      <c r="B30" s="1">
        <v>40.71</v>
      </c>
      <c r="C30" s="1">
        <v>0.69</v>
      </c>
      <c r="D30" s="1">
        <v>3.67</v>
      </c>
      <c r="E30" s="1">
        <v>124.17</v>
      </c>
      <c r="F30" s="1">
        <v>169.24</v>
      </c>
      <c r="G30" s="7">
        <f>(F30-F31)/F31</f>
        <v>0.14335900553979189</v>
      </c>
      <c r="H30" s="7">
        <f>F30/$F$54</f>
        <v>4.0727531753709627E-2</v>
      </c>
      <c r="I30" s="1">
        <v>21.22</v>
      </c>
    </row>
    <row r="31" spans="1:9" x14ac:dyDescent="0.3">
      <c r="A31" s="1" t="s">
        <v>11</v>
      </c>
      <c r="B31" s="1">
        <v>38.29</v>
      </c>
      <c r="C31" s="1">
        <v>0.68</v>
      </c>
      <c r="D31" s="1">
        <v>3.48</v>
      </c>
      <c r="E31" s="1">
        <v>105.57</v>
      </c>
      <c r="F31" s="1">
        <v>148.02000000000001</v>
      </c>
      <c r="G31" s="1"/>
      <c r="H31" s="1"/>
      <c r="I31" s="1"/>
    </row>
    <row r="32" spans="1:9" x14ac:dyDescent="0.3">
      <c r="A32" s="1" t="s">
        <v>24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</row>
    <row r="33" spans="1:9" x14ac:dyDescent="0.3">
      <c r="A33" s="1" t="s">
        <v>11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/>
      <c r="H33" s="6"/>
      <c r="I33" s="6"/>
    </row>
    <row r="34" spans="1:9" x14ac:dyDescent="0.3">
      <c r="A34" s="1" t="s">
        <v>25</v>
      </c>
      <c r="B34" s="1">
        <v>2.56</v>
      </c>
      <c r="C34" s="1">
        <v>0.03</v>
      </c>
      <c r="D34" s="1">
        <v>3.87</v>
      </c>
      <c r="E34" s="1">
        <v>44.09</v>
      </c>
      <c r="F34" s="1">
        <v>50.55</v>
      </c>
      <c r="G34" s="7">
        <f>(F34-F35)/F35</f>
        <v>-0.11300228110194779</v>
      </c>
      <c r="H34" s="7">
        <f>F34/$F$54</f>
        <v>1.2164835323505208E-2</v>
      </c>
      <c r="I34" s="1">
        <v>-6.44</v>
      </c>
    </row>
    <row r="35" spans="1:9" x14ac:dyDescent="0.3">
      <c r="A35" s="1" t="s">
        <v>11</v>
      </c>
      <c r="B35" s="1">
        <v>2.21</v>
      </c>
      <c r="C35" s="1">
        <v>0.03</v>
      </c>
      <c r="D35" s="1">
        <v>4.24</v>
      </c>
      <c r="E35" s="1">
        <v>50.51</v>
      </c>
      <c r="F35" s="1">
        <v>56.99</v>
      </c>
      <c r="G35" s="1"/>
      <c r="H35" s="1"/>
      <c r="I35" s="1"/>
    </row>
    <row r="36" spans="1:9" x14ac:dyDescent="0.3">
      <c r="A36" s="1" t="s">
        <v>26</v>
      </c>
      <c r="B36" s="1">
        <v>23.16</v>
      </c>
      <c r="C36" s="1">
        <v>1.87</v>
      </c>
      <c r="D36" s="1">
        <v>0.41</v>
      </c>
      <c r="E36" s="1">
        <v>37.369999999999997</v>
      </c>
      <c r="F36" s="1">
        <v>62.81</v>
      </c>
      <c r="G36" s="7">
        <f>(F36-F37)/F37</f>
        <v>-7.9706959706959679E-2</v>
      </c>
      <c r="H36" s="7">
        <f>F36/$F$54</f>
        <v>1.5115198944992327E-2</v>
      </c>
      <c r="I36" s="1">
        <v>-5.44</v>
      </c>
    </row>
    <row r="37" spans="1:9" x14ac:dyDescent="0.3">
      <c r="A37" s="1" t="s">
        <v>11</v>
      </c>
      <c r="B37" s="1">
        <v>26.32</v>
      </c>
      <c r="C37" s="1">
        <v>1.03</v>
      </c>
      <c r="D37" s="1">
        <v>0.11</v>
      </c>
      <c r="E37" s="1">
        <v>40.79</v>
      </c>
      <c r="F37" s="1">
        <v>68.25</v>
      </c>
      <c r="G37" s="1"/>
      <c r="H37" s="1"/>
      <c r="I37" s="1"/>
    </row>
    <row r="38" spans="1:9" x14ac:dyDescent="0.3">
      <c r="A38" s="1" t="s">
        <v>27</v>
      </c>
      <c r="B38" s="1">
        <v>6.55</v>
      </c>
      <c r="C38" s="1">
        <v>5.68</v>
      </c>
      <c r="D38" s="1">
        <v>1.22</v>
      </c>
      <c r="E38" s="6">
        <v>0</v>
      </c>
      <c r="F38" s="1">
        <v>13.45</v>
      </c>
      <c r="G38" s="7">
        <f>(F38-F39)/F39</f>
        <v>0.1106523534269199</v>
      </c>
      <c r="H38" s="7">
        <f>F38/$F$54</f>
        <v>3.2367365994291795E-3</v>
      </c>
      <c r="I38" s="1">
        <v>1.34</v>
      </c>
    </row>
    <row r="39" spans="1:9" x14ac:dyDescent="0.3">
      <c r="A39" s="1" t="s">
        <v>11</v>
      </c>
      <c r="B39" s="1">
        <v>5.41</v>
      </c>
      <c r="C39" s="1">
        <v>5.61</v>
      </c>
      <c r="D39" s="1">
        <v>1.0900000000000001</v>
      </c>
      <c r="E39" s="6">
        <v>0</v>
      </c>
      <c r="F39" s="1">
        <v>12.11</v>
      </c>
      <c r="G39" s="1"/>
      <c r="H39" s="1"/>
      <c r="I39" s="1"/>
    </row>
    <row r="40" spans="1:9" x14ac:dyDescent="0.3">
      <c r="A40" s="1" t="s">
        <v>28</v>
      </c>
      <c r="B40" s="1">
        <v>6.13</v>
      </c>
      <c r="C40" s="1">
        <v>0.16</v>
      </c>
      <c r="D40" s="1">
        <v>0.45</v>
      </c>
      <c r="E40" s="1">
        <v>79.48</v>
      </c>
      <c r="F40" s="1">
        <v>86.22</v>
      </c>
      <c r="G40" s="7">
        <f>(F40-F41)/F41</f>
        <v>0.6673757493714948</v>
      </c>
      <c r="H40" s="7">
        <f>F40/$F$54</f>
        <v>2.0748805174928171E-2</v>
      </c>
      <c r="I40" s="1">
        <v>34.51</v>
      </c>
    </row>
    <row r="41" spans="1:9" x14ac:dyDescent="0.3">
      <c r="A41" s="1" t="s">
        <v>11</v>
      </c>
      <c r="B41" s="1">
        <v>4.87</v>
      </c>
      <c r="C41" s="1">
        <v>0.17</v>
      </c>
      <c r="D41" s="1">
        <v>0.63</v>
      </c>
      <c r="E41" s="1">
        <v>46.04</v>
      </c>
      <c r="F41" s="1">
        <v>51.71</v>
      </c>
      <c r="G41" s="1"/>
      <c r="H41" s="1"/>
      <c r="I41" s="1"/>
    </row>
    <row r="42" spans="1:9" x14ac:dyDescent="0.3">
      <c r="A42" s="1" t="s">
        <v>29</v>
      </c>
      <c r="B42" s="1">
        <v>4.46</v>
      </c>
      <c r="C42" s="1">
        <v>0.02</v>
      </c>
      <c r="D42" s="6">
        <v>0</v>
      </c>
      <c r="E42" s="1">
        <v>1.69</v>
      </c>
      <c r="F42" s="1">
        <v>6.17</v>
      </c>
      <c r="G42" s="7">
        <f>(F42-F43)/F43</f>
        <v>0.25406504065040653</v>
      </c>
      <c r="H42" s="7">
        <f>F42/$F$54</f>
        <v>1.4848077931953934E-3</v>
      </c>
      <c r="I42" s="1">
        <v>1.25</v>
      </c>
    </row>
    <row r="43" spans="1:9" x14ac:dyDescent="0.3">
      <c r="A43" s="1" t="s">
        <v>11</v>
      </c>
      <c r="B43" s="1">
        <v>4.03</v>
      </c>
      <c r="C43" s="1">
        <v>0.01</v>
      </c>
      <c r="D43" s="6">
        <v>0</v>
      </c>
      <c r="E43" s="1">
        <v>0.88</v>
      </c>
      <c r="F43" s="1">
        <v>4.92</v>
      </c>
      <c r="G43" s="1"/>
      <c r="H43" s="1"/>
      <c r="I43" s="1"/>
    </row>
    <row r="44" spans="1:9" x14ac:dyDescent="0.3">
      <c r="A44" s="1" t="s">
        <v>30</v>
      </c>
      <c r="B44" s="1">
        <v>65.19</v>
      </c>
      <c r="C44" s="6">
        <v>0</v>
      </c>
      <c r="D44" s="1">
        <v>9.91</v>
      </c>
      <c r="E44" s="1">
        <v>446.02</v>
      </c>
      <c r="F44" s="1">
        <v>521.12</v>
      </c>
      <c r="G44" s="7">
        <f>(F44-F45)/F45</f>
        <v>0.11581697107252219</v>
      </c>
      <c r="H44" s="7">
        <f>F44/$F$54</f>
        <v>0.12540729938249326</v>
      </c>
      <c r="I44" s="1">
        <v>54.09</v>
      </c>
    </row>
    <row r="45" spans="1:9" x14ac:dyDescent="0.3">
      <c r="A45" s="1" t="s">
        <v>11</v>
      </c>
      <c r="B45" s="1">
        <v>58.89</v>
      </c>
      <c r="C45" s="6">
        <v>0</v>
      </c>
      <c r="D45" s="1">
        <v>8.49</v>
      </c>
      <c r="E45" s="1">
        <v>399.65</v>
      </c>
      <c r="F45" s="1">
        <v>467.03</v>
      </c>
      <c r="G45" s="1"/>
      <c r="H45" s="1"/>
      <c r="I45" s="1"/>
    </row>
    <row r="46" spans="1:9" x14ac:dyDescent="0.3">
      <c r="A46" s="1" t="s">
        <v>31</v>
      </c>
      <c r="B46" s="1">
        <v>108.45</v>
      </c>
      <c r="C46" s="1">
        <v>14.94</v>
      </c>
      <c r="D46" s="1">
        <v>13.78</v>
      </c>
      <c r="E46" s="1">
        <v>264.68</v>
      </c>
      <c r="F46" s="1">
        <v>401.85</v>
      </c>
      <c r="G46" s="7">
        <f>(F46-F47)/F47</f>
        <v>-5.5781385840832615E-2</v>
      </c>
      <c r="H46" s="7">
        <f>F46/$F$54</f>
        <v>9.6705026206737252E-2</v>
      </c>
      <c r="I46" s="1">
        <v>-23.74</v>
      </c>
    </row>
    <row r="47" spans="1:9" x14ac:dyDescent="0.3">
      <c r="A47" s="1" t="s">
        <v>11</v>
      </c>
      <c r="B47" s="1">
        <v>105.87</v>
      </c>
      <c r="C47" s="1">
        <v>18.329999999999998</v>
      </c>
      <c r="D47" s="1">
        <v>23.06</v>
      </c>
      <c r="E47" s="1">
        <v>278.33</v>
      </c>
      <c r="F47" s="1">
        <v>425.59</v>
      </c>
      <c r="G47" s="1"/>
      <c r="H47" s="1"/>
      <c r="I47" s="1"/>
    </row>
    <row r="48" spans="1:9" x14ac:dyDescent="0.3">
      <c r="A48" s="1" t="s">
        <v>32</v>
      </c>
      <c r="B48" s="1">
        <v>45.49</v>
      </c>
      <c r="C48" s="1">
        <v>0.78</v>
      </c>
      <c r="D48" s="1">
        <v>6.69</v>
      </c>
      <c r="E48" s="1">
        <v>59.69</v>
      </c>
      <c r="F48" s="1">
        <v>112.65</v>
      </c>
      <c r="G48" s="7">
        <f>(F48-F49)/F49</f>
        <v>-6.3824482672650146E-2</v>
      </c>
      <c r="H48" s="7">
        <f>F48/$F$54</f>
        <v>2.7109173079977483E-2</v>
      </c>
      <c r="I48" s="1">
        <v>-7.68</v>
      </c>
    </row>
    <row r="49" spans="1:15" x14ac:dyDescent="0.3">
      <c r="A49" s="1" t="s">
        <v>11</v>
      </c>
      <c r="B49" s="1">
        <v>46.96</v>
      </c>
      <c r="C49" s="1">
        <v>0.81</v>
      </c>
      <c r="D49" s="1">
        <v>7.96</v>
      </c>
      <c r="E49" s="1">
        <v>64.599999999999994</v>
      </c>
      <c r="F49" s="1">
        <v>120.33</v>
      </c>
      <c r="G49" s="1"/>
      <c r="H49" s="1"/>
      <c r="I49" s="1"/>
    </row>
    <row r="50" spans="1:15" x14ac:dyDescent="0.3">
      <c r="A50" s="1" t="s">
        <v>33</v>
      </c>
      <c r="B50" s="1">
        <v>54.73</v>
      </c>
      <c r="C50" s="1">
        <v>52.27</v>
      </c>
      <c r="D50" s="1">
        <v>26.91</v>
      </c>
      <c r="E50" s="1">
        <v>78</v>
      </c>
      <c r="F50" s="1">
        <v>211.91</v>
      </c>
      <c r="G50" s="7">
        <f>(F50-F51)/F51</f>
        <v>5.1702874490086497E-3</v>
      </c>
      <c r="H50" s="7">
        <f>F50/$F$54</f>
        <v>5.0996048534203531E-2</v>
      </c>
      <c r="I50" s="1">
        <v>1.0900000000000001</v>
      </c>
    </row>
    <row r="51" spans="1:15" x14ac:dyDescent="0.3">
      <c r="A51" s="1" t="s">
        <v>11</v>
      </c>
      <c r="B51" s="1">
        <v>54.85</v>
      </c>
      <c r="C51" s="1">
        <v>57.69</v>
      </c>
      <c r="D51" s="1">
        <v>21.25</v>
      </c>
      <c r="E51" s="1">
        <v>77.03</v>
      </c>
      <c r="F51" s="1">
        <v>210.82</v>
      </c>
      <c r="G51" s="1"/>
      <c r="H51" s="1"/>
      <c r="I51" s="1"/>
    </row>
    <row r="52" spans="1:15" x14ac:dyDescent="0.3">
      <c r="A52" s="1" t="s">
        <v>34</v>
      </c>
      <c r="B52" s="1">
        <v>1.2</v>
      </c>
      <c r="C52" s="1">
        <v>0.02</v>
      </c>
      <c r="D52" s="1">
        <v>0.42</v>
      </c>
      <c r="E52" s="1">
        <v>14.76</v>
      </c>
      <c r="F52" s="1">
        <v>16.399999999999999</v>
      </c>
      <c r="G52" s="7">
        <f>(F52-F53)/F53</f>
        <v>1.8326206475258145E-3</v>
      </c>
      <c r="H52" s="7">
        <f>F52/$F$54</f>
        <v>3.9466528052519365E-3</v>
      </c>
      <c r="I52" s="1">
        <v>0.03</v>
      </c>
    </row>
    <row r="53" spans="1:15" x14ac:dyDescent="0.3">
      <c r="A53" s="1" t="s">
        <v>11</v>
      </c>
      <c r="B53" s="1">
        <v>0.63</v>
      </c>
      <c r="C53" s="1">
        <v>0.03</v>
      </c>
      <c r="D53" s="1">
        <v>0.35</v>
      </c>
      <c r="E53" s="1">
        <v>15.36</v>
      </c>
      <c r="F53" s="1">
        <v>16.37</v>
      </c>
      <c r="G53" s="1"/>
      <c r="H53" s="1"/>
      <c r="I53" s="1"/>
    </row>
    <row r="54" spans="1:15" x14ac:dyDescent="0.3">
      <c r="A54" s="2" t="s">
        <v>35</v>
      </c>
      <c r="B54" s="5">
        <f t="shared" ref="B54:F55" si="0">SUM(B4+B6+B8+B10+B12+B14+B16+B18+B20+B22+B24+B26+B28+B30+B32+B34+B36+B38+B40+B42+B44+B46+B48+B50+B52)</f>
        <v>707.98</v>
      </c>
      <c r="C54" s="5">
        <f t="shared" si="0"/>
        <v>145.94</v>
      </c>
      <c r="D54" s="5">
        <f t="shared" si="0"/>
        <v>190.23999999999995</v>
      </c>
      <c r="E54" s="5">
        <f t="shared" si="0"/>
        <v>3111.26</v>
      </c>
      <c r="F54" s="5">
        <f t="shared" si="0"/>
        <v>4155.4199999999992</v>
      </c>
      <c r="G54" s="7">
        <f>(F54-F55)/F55</f>
        <v>-3.2617628092459043E-2</v>
      </c>
      <c r="H54" s="7">
        <f>F54/$F$54</f>
        <v>1</v>
      </c>
      <c r="I54" s="5">
        <f t="shared" ref="I54" si="1">SUM(I4+I6+I8+I10+I12+I14+I16+I18+I20+I22+I24+I26+I28+I30+I32+I34+I36+I38+I40+I42+I44+I46+I48+I50+I52)</f>
        <v>-140.11000000000001</v>
      </c>
    </row>
    <row r="55" spans="1:15" x14ac:dyDescent="0.3">
      <c r="A55" s="1" t="s">
        <v>36</v>
      </c>
      <c r="B55" s="6">
        <f t="shared" si="0"/>
        <v>641.75</v>
      </c>
      <c r="C55" s="6">
        <f t="shared" si="0"/>
        <v>150.16</v>
      </c>
      <c r="D55" s="6">
        <f t="shared" si="0"/>
        <v>175.75</v>
      </c>
      <c r="E55" s="6">
        <f t="shared" si="0"/>
        <v>3327.8700000000003</v>
      </c>
      <c r="F55" s="6">
        <f t="shared" si="0"/>
        <v>4295.53</v>
      </c>
      <c r="G55" s="1"/>
      <c r="H55" s="1"/>
      <c r="I55" s="1"/>
    </row>
    <row r="56" spans="1:15" x14ac:dyDescent="0.3">
      <c r="A56" s="1" t="s">
        <v>37</v>
      </c>
      <c r="B56" s="7">
        <f>(B54-B55)/B55</f>
        <v>0.10320218153486563</v>
      </c>
      <c r="C56" s="7">
        <f>(C54-C55)/C55</f>
        <v>-2.8103356419818853E-2</v>
      </c>
      <c r="D56" s="7">
        <f>(D54-D55)/D55</f>
        <v>8.2446657183499014E-2</v>
      </c>
      <c r="E56" s="7">
        <f>(E54-E55)/E55</f>
        <v>-6.5089681988779638E-2</v>
      </c>
      <c r="F56" s="7">
        <f>(F54-F55)/F55</f>
        <v>-3.2617628092459043E-2</v>
      </c>
      <c r="G56" s="1"/>
      <c r="H56" s="1"/>
      <c r="I56" s="1"/>
    </row>
    <row r="57" spans="1:15" x14ac:dyDescent="0.3">
      <c r="A57" s="1" t="s">
        <v>46</v>
      </c>
      <c r="B57" s="7">
        <f>B54/$F$54</f>
        <v>0.17037507640623575</v>
      </c>
      <c r="C57" s="7">
        <f>C54/$F$54</f>
        <v>3.5120396975516319E-2</v>
      </c>
      <c r="D57" s="7">
        <f>D54/$F$54</f>
        <v>4.5781172540922455E-2</v>
      </c>
      <c r="E57" s="7">
        <f>E54/$F$54</f>
        <v>0.74872335407732571</v>
      </c>
      <c r="F57" s="7">
        <f>F54/$F$54</f>
        <v>1</v>
      </c>
      <c r="G57" s="1"/>
      <c r="H57" s="1"/>
      <c r="I57" s="1"/>
    </row>
    <row r="58" spans="1:15" x14ac:dyDescent="0.3">
      <c r="A58" s="1" t="s">
        <v>47</v>
      </c>
      <c r="B58" s="7">
        <f>B55/$F$55</f>
        <v>0.14939949203008709</v>
      </c>
      <c r="C58" s="7">
        <f>C55/$F$55</f>
        <v>3.4957269533678031E-2</v>
      </c>
      <c r="D58" s="7">
        <f>D55/$F$55</f>
        <v>4.0914625203409126E-2</v>
      </c>
      <c r="E58" s="7">
        <f>E55/$F$55</f>
        <v>0.77472861323282582</v>
      </c>
      <c r="F58" s="7">
        <f>F55/$F$55</f>
        <v>1</v>
      </c>
      <c r="G58" s="1"/>
      <c r="H58" s="1"/>
      <c r="I58" s="1"/>
    </row>
    <row r="60" spans="1:15" ht="15" thickBot="1" x14ac:dyDescent="0.35"/>
    <row r="61" spans="1:15" ht="15.6" thickBot="1" x14ac:dyDescent="0.35">
      <c r="F61" s="14"/>
      <c r="G61" s="13"/>
      <c r="H61" s="13"/>
      <c r="I61" s="13"/>
      <c r="J61" s="13"/>
      <c r="K61" s="13"/>
      <c r="L61" s="13"/>
      <c r="M61" s="13"/>
    </row>
    <row r="62" spans="1:15" ht="15.6" thickBot="1" x14ac:dyDescent="0.35">
      <c r="F62" s="15"/>
      <c r="G62" s="15"/>
      <c r="H62" s="15"/>
      <c r="I62" s="15"/>
      <c r="J62" s="15"/>
      <c r="L62" s="16"/>
      <c r="M62" s="17"/>
    </row>
    <row r="63" spans="1:15" ht="15" thickBot="1" x14ac:dyDescent="0.35"/>
    <row r="64" spans="1:15" ht="15.6" thickBot="1" x14ac:dyDescent="0.35">
      <c r="H64" s="14"/>
      <c r="I64" s="13"/>
      <c r="J64" s="13"/>
      <c r="K64" s="13"/>
      <c r="L64" s="13"/>
      <c r="M64" s="13"/>
      <c r="N64" s="13"/>
      <c r="O64" s="13"/>
    </row>
    <row r="65" spans="8:15" ht="15.6" thickBot="1" x14ac:dyDescent="0.35">
      <c r="H65" s="15"/>
      <c r="I65" s="15"/>
      <c r="J65" s="15"/>
      <c r="K65" s="15"/>
      <c r="L65" s="15"/>
      <c r="N65" s="16"/>
      <c r="O65" s="17"/>
    </row>
  </sheetData>
  <mergeCells count="1">
    <mergeCell ref="A1:I1"/>
  </mergeCells>
  <pageMargins left="0.75" right="0.75" top="1" bottom="1" header="0.5" footer="0.5"/>
  <pageSetup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5"/>
  <sheetViews>
    <sheetView workbookViewId="0">
      <selection sqref="A1:XFD1"/>
    </sheetView>
  </sheetViews>
  <sheetFormatPr defaultRowHeight="14.4" x14ac:dyDescent="0.3"/>
  <cols>
    <col min="1" max="1" width="40" customWidth="1"/>
    <col min="2" max="2" width="11.33203125" customWidth="1"/>
    <col min="3" max="3" width="12.5546875" customWidth="1"/>
    <col min="4" max="4" width="11.44140625" customWidth="1"/>
    <col min="5" max="5" width="12.6640625" customWidth="1"/>
    <col min="6" max="6" width="10.77734375" customWidth="1"/>
    <col min="9" max="9" width="11.5546875" customWidth="1"/>
  </cols>
  <sheetData>
    <row r="1" spans="1:9" ht="26.4" customHeight="1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43.2" x14ac:dyDescent="0.3">
      <c r="A2" s="1"/>
      <c r="B2" s="4" t="s">
        <v>1</v>
      </c>
      <c r="C2" s="4" t="s">
        <v>2</v>
      </c>
      <c r="D2" s="4" t="s">
        <v>3</v>
      </c>
      <c r="E2" s="4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9" x14ac:dyDescent="0.3">
      <c r="A3" s="2" t="s">
        <v>9</v>
      </c>
      <c r="B3" s="1"/>
      <c r="C3" s="1"/>
      <c r="D3" s="1"/>
      <c r="E3" s="1"/>
      <c r="F3" s="1"/>
      <c r="G3" s="1"/>
      <c r="H3" s="1"/>
      <c r="I3" s="1"/>
    </row>
    <row r="4" spans="1:9" x14ac:dyDescent="0.3">
      <c r="A4" s="1" t="s">
        <v>10</v>
      </c>
      <c r="B4" s="1">
        <v>32.020000000000003</v>
      </c>
      <c r="C4" s="1">
        <v>676.29</v>
      </c>
      <c r="D4" s="6">
        <v>0</v>
      </c>
      <c r="E4" s="1">
        <v>32.29</v>
      </c>
      <c r="F4" s="1">
        <v>740.6</v>
      </c>
      <c r="G4" s="7">
        <f>(F4-F5)/F5</f>
        <v>0.27956599111940439</v>
      </c>
      <c r="H4" s="7">
        <f>F4/$F$71</f>
        <v>8.1574594547499484E-3</v>
      </c>
      <c r="I4" s="1">
        <v>161.81</v>
      </c>
    </row>
    <row r="5" spans="1:9" x14ac:dyDescent="0.3">
      <c r="A5" s="1" t="s">
        <v>11</v>
      </c>
      <c r="B5" s="1">
        <v>5.17</v>
      </c>
      <c r="C5" s="1">
        <v>548.03</v>
      </c>
      <c r="D5" s="6">
        <v>0</v>
      </c>
      <c r="E5" s="1">
        <v>25.59</v>
      </c>
      <c r="F5" s="1">
        <v>578.79</v>
      </c>
      <c r="G5" s="1"/>
      <c r="H5" s="1"/>
      <c r="I5" s="1"/>
    </row>
    <row r="6" spans="1:9" x14ac:dyDescent="0.3">
      <c r="A6" s="1" t="s">
        <v>12</v>
      </c>
      <c r="B6" s="1">
        <v>771.98</v>
      </c>
      <c r="C6" s="1">
        <v>2491.65</v>
      </c>
      <c r="D6" s="1">
        <v>2750.76</v>
      </c>
      <c r="E6" s="1">
        <v>164</v>
      </c>
      <c r="F6" s="1">
        <v>6178.39</v>
      </c>
      <c r="G6" s="7">
        <f>(F6-F7)/F7</f>
        <v>1.2610345647838099</v>
      </c>
      <c r="H6" s="7">
        <f>F6/$F$71</f>
        <v>6.8052884040821673E-2</v>
      </c>
      <c r="I6" s="1">
        <v>3445.84</v>
      </c>
    </row>
    <row r="7" spans="1:9" x14ac:dyDescent="0.3">
      <c r="A7" s="1" t="s">
        <v>11</v>
      </c>
      <c r="B7" s="1">
        <v>691.36</v>
      </c>
      <c r="C7" s="1">
        <v>1709.48</v>
      </c>
      <c r="D7" s="1">
        <v>192.8</v>
      </c>
      <c r="E7" s="1">
        <v>138.91</v>
      </c>
      <c r="F7" s="1">
        <v>2732.55</v>
      </c>
      <c r="G7" s="1"/>
      <c r="H7" s="1"/>
      <c r="I7" s="1"/>
    </row>
    <row r="8" spans="1:9" x14ac:dyDescent="0.3">
      <c r="A8" s="1" t="s">
        <v>13</v>
      </c>
      <c r="B8" s="1">
        <v>466.4</v>
      </c>
      <c r="C8" s="1">
        <v>161.25</v>
      </c>
      <c r="D8" s="6">
        <v>0</v>
      </c>
      <c r="E8" s="1">
        <v>1.39</v>
      </c>
      <c r="F8" s="1">
        <v>629.04</v>
      </c>
      <c r="G8" s="7">
        <f>(F8-F9)/F9</f>
        <v>0.32212367060406072</v>
      </c>
      <c r="H8" s="7">
        <f>F8/$F$71</f>
        <v>6.9286636449040059E-3</v>
      </c>
      <c r="I8" s="1">
        <v>153.26</v>
      </c>
    </row>
    <row r="9" spans="1:9" x14ac:dyDescent="0.3">
      <c r="A9" s="1" t="s">
        <v>11</v>
      </c>
      <c r="B9" s="1">
        <v>388.59</v>
      </c>
      <c r="C9" s="1">
        <v>98.03</v>
      </c>
      <c r="D9" s="1">
        <v>-11.68</v>
      </c>
      <c r="E9" s="1">
        <v>0.84</v>
      </c>
      <c r="F9" s="1">
        <v>475.78</v>
      </c>
      <c r="G9" s="1"/>
      <c r="H9" s="1"/>
      <c r="I9" s="1"/>
    </row>
    <row r="10" spans="1:9" x14ac:dyDescent="0.3">
      <c r="A10" s="1" t="s">
        <v>72</v>
      </c>
      <c r="B10" s="1">
        <v>7.26</v>
      </c>
      <c r="C10" s="1">
        <v>273.89</v>
      </c>
      <c r="D10" s="6">
        <v>0</v>
      </c>
      <c r="E10" s="1">
        <v>23.36</v>
      </c>
      <c r="F10" s="1">
        <v>304.51</v>
      </c>
      <c r="G10" s="7">
        <f>(F10-F11)/F11</f>
        <v>1.1524704884427794</v>
      </c>
      <c r="H10" s="7">
        <f>F10/$F$71</f>
        <v>3.3540750453225849E-3</v>
      </c>
      <c r="I10" s="1">
        <v>163.04</v>
      </c>
    </row>
    <row r="11" spans="1:9" x14ac:dyDescent="0.3">
      <c r="A11" s="1" t="s">
        <v>11</v>
      </c>
      <c r="B11" s="1">
        <v>6.43</v>
      </c>
      <c r="C11" s="1">
        <v>109.29</v>
      </c>
      <c r="D11" s="6">
        <v>0</v>
      </c>
      <c r="E11" s="1">
        <v>25.75</v>
      </c>
      <c r="F11" s="1">
        <v>141.47</v>
      </c>
      <c r="G11" s="1"/>
      <c r="H11" s="1"/>
      <c r="I11" s="1"/>
    </row>
    <row r="12" spans="1:9" x14ac:dyDescent="0.3">
      <c r="A12" s="1" t="s">
        <v>14</v>
      </c>
      <c r="B12" s="1">
        <v>159.33000000000001</v>
      </c>
      <c r="C12" s="1">
        <v>1105.3800000000001</v>
      </c>
      <c r="D12" s="6">
        <v>0</v>
      </c>
      <c r="E12" s="1">
        <v>5.86</v>
      </c>
      <c r="F12" s="1">
        <v>1270.57</v>
      </c>
      <c r="G12" s="7">
        <f>(F12-F13)/F13</f>
        <v>0.9230082334423052</v>
      </c>
      <c r="H12" s="7">
        <f>F12/$F$71</f>
        <v>1.3994900431301161E-2</v>
      </c>
      <c r="I12" s="1">
        <v>609.85</v>
      </c>
    </row>
    <row r="13" spans="1:9" x14ac:dyDescent="0.3">
      <c r="A13" s="1" t="s">
        <v>11</v>
      </c>
      <c r="B13" s="1">
        <v>131.97999999999999</v>
      </c>
      <c r="C13" s="1">
        <v>524.45000000000005</v>
      </c>
      <c r="D13" s="6">
        <v>0</v>
      </c>
      <c r="E13" s="1">
        <v>4.29</v>
      </c>
      <c r="F13" s="1">
        <v>660.72</v>
      </c>
      <c r="G13" s="1"/>
      <c r="H13" s="1"/>
      <c r="I13" s="1"/>
    </row>
    <row r="14" spans="1:9" x14ac:dyDescent="0.3">
      <c r="A14" s="1" t="s">
        <v>15</v>
      </c>
      <c r="B14" s="1">
        <v>48.1</v>
      </c>
      <c r="C14" s="1">
        <v>1036.6500000000001</v>
      </c>
      <c r="D14" s="6">
        <v>0</v>
      </c>
      <c r="E14" s="1">
        <v>7.58</v>
      </c>
      <c r="F14" s="1">
        <v>1092.33</v>
      </c>
      <c r="G14" s="7">
        <f>(F14-F15)/F15</f>
        <v>0.73921281406235073</v>
      </c>
      <c r="H14" s="7">
        <f>F14/$F$71</f>
        <v>1.2031646889288428E-2</v>
      </c>
      <c r="I14" s="1">
        <v>464.27</v>
      </c>
    </row>
    <row r="15" spans="1:9" x14ac:dyDescent="0.3">
      <c r="A15" s="1" t="s">
        <v>11</v>
      </c>
      <c r="B15" s="1">
        <v>39.58</v>
      </c>
      <c r="C15" s="1">
        <v>582.08000000000004</v>
      </c>
      <c r="D15" s="6">
        <v>0</v>
      </c>
      <c r="E15" s="1">
        <v>6.4</v>
      </c>
      <c r="F15" s="1">
        <v>628.05999999999995</v>
      </c>
      <c r="G15" s="1"/>
      <c r="H15" s="1"/>
      <c r="I15" s="1"/>
    </row>
    <row r="16" spans="1:9" x14ac:dyDescent="0.3">
      <c r="A16" s="1" t="s">
        <v>16</v>
      </c>
      <c r="B16" s="1">
        <v>2972.14</v>
      </c>
      <c r="C16" s="1">
        <v>1511.54</v>
      </c>
      <c r="D16" s="6">
        <v>0</v>
      </c>
      <c r="E16" s="1">
        <v>28.66</v>
      </c>
      <c r="F16" s="1">
        <v>4512.34</v>
      </c>
      <c r="G16" s="7">
        <f>(F16-F17)/F17</f>
        <v>0.17138829686433221</v>
      </c>
      <c r="H16" s="7">
        <f>F16/$F$71</f>
        <v>4.9701904666549258E-2</v>
      </c>
      <c r="I16" s="1">
        <v>660.21</v>
      </c>
    </row>
    <row r="17" spans="1:9" x14ac:dyDescent="0.3">
      <c r="A17" s="1" t="s">
        <v>11</v>
      </c>
      <c r="B17" s="1">
        <v>2602.59</v>
      </c>
      <c r="C17" s="1">
        <v>1223.21</v>
      </c>
      <c r="D17" s="6">
        <v>0</v>
      </c>
      <c r="E17" s="1">
        <v>26.33</v>
      </c>
      <c r="F17" s="1">
        <v>3852.13</v>
      </c>
      <c r="G17" s="1"/>
      <c r="H17" s="1"/>
      <c r="I17" s="1"/>
    </row>
    <row r="18" spans="1:9" x14ac:dyDescent="0.3">
      <c r="A18" s="1" t="s">
        <v>17</v>
      </c>
      <c r="B18" s="1">
        <v>967.76</v>
      </c>
      <c r="C18" s="1">
        <v>4287.3900000000003</v>
      </c>
      <c r="D18" s="6">
        <v>0</v>
      </c>
      <c r="E18" s="1">
        <v>204.55</v>
      </c>
      <c r="F18" s="1">
        <v>5459.7</v>
      </c>
      <c r="G18" s="7">
        <f>(F18-F19)/F19</f>
        <v>0.28184539531607672</v>
      </c>
      <c r="H18" s="7">
        <f>F18/$F$71</f>
        <v>6.0136755853494851E-2</v>
      </c>
      <c r="I18" s="1">
        <v>1200.45</v>
      </c>
    </row>
    <row r="19" spans="1:9" x14ac:dyDescent="0.3">
      <c r="A19" s="1" t="s">
        <v>11</v>
      </c>
      <c r="B19" s="1">
        <v>805.02</v>
      </c>
      <c r="C19" s="1">
        <v>3265.7</v>
      </c>
      <c r="D19" s="6">
        <v>0</v>
      </c>
      <c r="E19" s="1">
        <v>188.53</v>
      </c>
      <c r="F19" s="1">
        <v>4259.25</v>
      </c>
      <c r="G19" s="1"/>
      <c r="H19" s="1"/>
      <c r="I19" s="1"/>
    </row>
    <row r="20" spans="1:9" x14ac:dyDescent="0.3">
      <c r="A20" s="1" t="s">
        <v>18</v>
      </c>
      <c r="B20" s="1">
        <v>186.15</v>
      </c>
      <c r="C20" s="1">
        <v>780.31</v>
      </c>
      <c r="D20" s="1">
        <v>451.01</v>
      </c>
      <c r="E20" s="1">
        <v>2.16</v>
      </c>
      <c r="F20" s="1">
        <v>1419.63</v>
      </c>
      <c r="G20" s="7">
        <f>(F20-F21)/F21</f>
        <v>-0.22907785627786492</v>
      </c>
      <c r="H20" s="7">
        <f>F20/$F$71</f>
        <v>1.5636746105518053E-2</v>
      </c>
      <c r="I20" s="1">
        <v>-421.84</v>
      </c>
    </row>
    <row r="21" spans="1:9" x14ac:dyDescent="0.3">
      <c r="A21" s="1" t="s">
        <v>11</v>
      </c>
      <c r="B21" s="1">
        <v>152.44</v>
      </c>
      <c r="C21" s="1">
        <v>1428.38</v>
      </c>
      <c r="D21" s="1">
        <v>258.42</v>
      </c>
      <c r="E21" s="1">
        <v>2.23</v>
      </c>
      <c r="F21" s="1">
        <v>1841.47</v>
      </c>
      <c r="G21" s="1"/>
      <c r="H21" s="1"/>
      <c r="I21" s="1"/>
    </row>
    <row r="22" spans="1:9" x14ac:dyDescent="0.3">
      <c r="A22" s="1" t="s">
        <v>19</v>
      </c>
      <c r="B22" s="1">
        <v>79.72</v>
      </c>
      <c r="C22" s="1">
        <v>418</v>
      </c>
      <c r="D22" s="6">
        <v>0</v>
      </c>
      <c r="E22" s="6">
        <v>0</v>
      </c>
      <c r="F22" s="1">
        <v>497.72</v>
      </c>
      <c r="G22" s="7">
        <f>(F22-F23)/F23</f>
        <v>0.55260941448045675</v>
      </c>
      <c r="H22" s="7">
        <f>F22/$F$71</f>
        <v>5.482218093192201E-3</v>
      </c>
      <c r="I22" s="1">
        <v>177.15</v>
      </c>
    </row>
    <row r="23" spans="1:9" x14ac:dyDescent="0.3">
      <c r="A23" s="1" t="s">
        <v>11</v>
      </c>
      <c r="B23" s="1">
        <v>75.13</v>
      </c>
      <c r="C23" s="1">
        <v>245.44</v>
      </c>
      <c r="D23" s="6">
        <v>0</v>
      </c>
      <c r="E23" s="6">
        <v>0</v>
      </c>
      <c r="F23" s="1">
        <v>320.57</v>
      </c>
      <c r="G23" s="1"/>
      <c r="H23" s="1"/>
      <c r="I23" s="1"/>
    </row>
    <row r="24" spans="1:9" x14ac:dyDescent="0.3">
      <c r="A24" s="1" t="s">
        <v>20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</row>
    <row r="25" spans="1:9" x14ac:dyDescent="0.3">
      <c r="A25" s="1" t="s">
        <v>11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/>
      <c r="H25" s="6"/>
      <c r="I25" s="6"/>
    </row>
    <row r="26" spans="1:9" x14ac:dyDescent="0.3">
      <c r="A26" s="1" t="s">
        <v>21</v>
      </c>
      <c r="B26" s="1">
        <v>56.3</v>
      </c>
      <c r="C26" s="1">
        <v>205.16</v>
      </c>
      <c r="D26" s="6">
        <v>0</v>
      </c>
      <c r="E26" s="1">
        <v>19.84</v>
      </c>
      <c r="F26" s="1">
        <v>281.3</v>
      </c>
      <c r="G26" s="7">
        <f>(F26-F27)/F27</f>
        <v>6.3556278120155782E-2</v>
      </c>
      <c r="H26" s="7">
        <f>F26/$F$71</f>
        <v>3.098424715934594E-3</v>
      </c>
      <c r="I26" s="1">
        <v>16.809999999999999</v>
      </c>
    </row>
    <row r="27" spans="1:9" x14ac:dyDescent="0.3">
      <c r="A27" s="1" t="s">
        <v>11</v>
      </c>
      <c r="B27" s="1">
        <v>42.33</v>
      </c>
      <c r="C27" s="1">
        <v>202.23</v>
      </c>
      <c r="D27" s="6">
        <v>0</v>
      </c>
      <c r="E27" s="1">
        <v>19.93</v>
      </c>
      <c r="F27" s="1">
        <v>264.49</v>
      </c>
      <c r="G27" s="1"/>
      <c r="H27" s="1"/>
      <c r="I27" s="1"/>
    </row>
    <row r="28" spans="1:9" x14ac:dyDescent="0.3">
      <c r="A28" s="1" t="s">
        <v>22</v>
      </c>
      <c r="B28" s="1">
        <v>40.57</v>
      </c>
      <c r="C28" s="1">
        <v>369.85</v>
      </c>
      <c r="D28" s="6">
        <v>0</v>
      </c>
      <c r="E28" s="6">
        <v>0</v>
      </c>
      <c r="F28" s="1">
        <v>410.42</v>
      </c>
      <c r="G28" s="7">
        <f>(F28-F29)/F29</f>
        <v>1.1299496600757695</v>
      </c>
      <c r="H28" s="7">
        <f>F28/$F$71</f>
        <v>4.5206380089366375E-3</v>
      </c>
      <c r="I28" s="1">
        <v>217.73</v>
      </c>
    </row>
    <row r="29" spans="1:9" x14ac:dyDescent="0.3">
      <c r="A29" s="1" t="s">
        <v>11</v>
      </c>
      <c r="B29" s="1">
        <v>33.17</v>
      </c>
      <c r="C29" s="1">
        <v>159.52000000000001</v>
      </c>
      <c r="D29" s="6">
        <v>0</v>
      </c>
      <c r="E29" s="6">
        <v>0</v>
      </c>
      <c r="F29" s="1">
        <v>192.69</v>
      </c>
      <c r="G29" s="1"/>
      <c r="H29" s="1"/>
      <c r="I29" s="1"/>
    </row>
    <row r="30" spans="1:9" x14ac:dyDescent="0.3">
      <c r="A30" s="1" t="s">
        <v>23</v>
      </c>
      <c r="B30" s="1">
        <v>1846.24</v>
      </c>
      <c r="C30" s="1">
        <v>3802.55</v>
      </c>
      <c r="D30" s="18">
        <v>415.38</v>
      </c>
      <c r="E30" s="18">
        <v>2.97</v>
      </c>
      <c r="F30" s="1">
        <v>6067.14</v>
      </c>
      <c r="G30" s="7">
        <f>(F30-F31)/F31</f>
        <v>-1.3628744734570307E-2</v>
      </c>
      <c r="H30" s="7">
        <f>F30/$F$71</f>
        <v>6.6827502776521192E-2</v>
      </c>
      <c r="I30" s="1">
        <v>-83.83</v>
      </c>
    </row>
    <row r="31" spans="1:9" x14ac:dyDescent="0.3">
      <c r="A31" s="1" t="s">
        <v>11</v>
      </c>
      <c r="B31" s="1">
        <v>1741.88</v>
      </c>
      <c r="C31" s="1">
        <v>3670.09</v>
      </c>
      <c r="D31" s="18">
        <v>736.06</v>
      </c>
      <c r="E31" s="18">
        <v>2.94</v>
      </c>
      <c r="F31" s="1">
        <v>6150.97</v>
      </c>
      <c r="G31" s="1"/>
      <c r="H31" s="1"/>
      <c r="I31" s="1"/>
    </row>
    <row r="32" spans="1:9" x14ac:dyDescent="0.3">
      <c r="A32" s="1" t="s">
        <v>24</v>
      </c>
      <c r="B32" s="1">
        <v>39.630000000000003</v>
      </c>
      <c r="C32" s="1">
        <v>7.58</v>
      </c>
      <c r="D32" s="6">
        <v>0</v>
      </c>
      <c r="E32" s="6">
        <v>0</v>
      </c>
      <c r="F32" s="1">
        <v>47.21</v>
      </c>
      <c r="G32" s="7">
        <f>(F32-F33)/F33</f>
        <v>0.35544071202985938</v>
      </c>
      <c r="H32" s="7">
        <f>F32/$F$71</f>
        <v>5.2000224258539696E-4</v>
      </c>
      <c r="I32" s="1">
        <v>12.38</v>
      </c>
    </row>
    <row r="33" spans="1:9" x14ac:dyDescent="0.3">
      <c r="A33" s="1" t="s">
        <v>11</v>
      </c>
      <c r="B33" s="1">
        <v>30.49</v>
      </c>
      <c r="C33" s="1">
        <v>4.34</v>
      </c>
      <c r="D33" s="6">
        <v>0</v>
      </c>
      <c r="E33" s="6">
        <v>0</v>
      </c>
      <c r="F33" s="1">
        <v>34.83</v>
      </c>
      <c r="G33" s="1"/>
      <c r="H33" s="1"/>
      <c r="I33" s="1"/>
    </row>
    <row r="34" spans="1:9" x14ac:dyDescent="0.3">
      <c r="A34" s="1" t="s">
        <v>25</v>
      </c>
      <c r="B34" s="1">
        <v>2.63</v>
      </c>
      <c r="C34" s="1">
        <v>9.32</v>
      </c>
      <c r="D34" s="6">
        <v>0</v>
      </c>
      <c r="E34" s="6">
        <v>0</v>
      </c>
      <c r="F34" s="1">
        <v>11.95</v>
      </c>
      <c r="G34" s="7">
        <f>(F34-F35)/F35</f>
        <v>2.8399311531841661E-2</v>
      </c>
      <c r="H34" s="7">
        <f>F34/$F$71</f>
        <v>1.316252234462083E-4</v>
      </c>
      <c r="I34" s="1">
        <v>0.33</v>
      </c>
    </row>
    <row r="35" spans="1:9" x14ac:dyDescent="0.3">
      <c r="A35" s="1" t="s">
        <v>11</v>
      </c>
      <c r="B35" s="1">
        <v>1.67</v>
      </c>
      <c r="C35" s="1">
        <v>9.9499999999999993</v>
      </c>
      <c r="D35" s="6">
        <v>0</v>
      </c>
      <c r="E35" s="6">
        <v>0</v>
      </c>
      <c r="F35" s="1">
        <v>11.62</v>
      </c>
      <c r="G35" s="1"/>
      <c r="H35" s="1"/>
      <c r="I35" s="1"/>
    </row>
    <row r="36" spans="1:9" x14ac:dyDescent="0.3">
      <c r="A36" s="1" t="s">
        <v>26</v>
      </c>
      <c r="B36" s="1">
        <v>331.74</v>
      </c>
      <c r="C36" s="1">
        <v>1070.49</v>
      </c>
      <c r="D36" s="1">
        <v>162.44999999999999</v>
      </c>
      <c r="E36" s="1">
        <v>81.180000000000007</v>
      </c>
      <c r="F36" s="1">
        <v>1645.86</v>
      </c>
      <c r="G36" s="7">
        <f>(F36-F37)/F37</f>
        <v>0.35411575959521152</v>
      </c>
      <c r="H36" s="7">
        <f>F36/$F$71</f>
        <v>1.8128593327295096E-2</v>
      </c>
      <c r="I36" s="1">
        <v>430.41</v>
      </c>
    </row>
    <row r="37" spans="1:9" x14ac:dyDescent="0.3">
      <c r="A37" s="1" t="s">
        <v>11</v>
      </c>
      <c r="B37" s="1">
        <v>228.08</v>
      </c>
      <c r="C37" s="1">
        <v>846.71</v>
      </c>
      <c r="D37" s="1">
        <v>74.63</v>
      </c>
      <c r="E37" s="1">
        <v>66.03</v>
      </c>
      <c r="F37" s="1">
        <v>1215.45</v>
      </c>
      <c r="G37" s="1"/>
      <c r="H37" s="1"/>
      <c r="I37" s="1"/>
    </row>
    <row r="38" spans="1:9" x14ac:dyDescent="0.3">
      <c r="A38" s="1" t="s">
        <v>27</v>
      </c>
      <c r="B38" s="1">
        <v>164.91</v>
      </c>
      <c r="C38" s="1">
        <v>308.99</v>
      </c>
      <c r="D38" s="6">
        <v>0</v>
      </c>
      <c r="E38" s="1">
        <v>2.85</v>
      </c>
      <c r="F38" s="1">
        <v>476.75</v>
      </c>
      <c r="G38" s="7">
        <f>(F38-F39)/F39</f>
        <v>0.31119361936193612</v>
      </c>
      <c r="H38" s="7">
        <f>F38/$F$71</f>
        <v>5.2512406090359674E-3</v>
      </c>
      <c r="I38" s="1">
        <v>113.15</v>
      </c>
    </row>
    <row r="39" spans="1:9" x14ac:dyDescent="0.3">
      <c r="A39" s="1" t="s">
        <v>11</v>
      </c>
      <c r="B39" s="1">
        <v>162.9</v>
      </c>
      <c r="C39" s="1">
        <v>197.34</v>
      </c>
      <c r="D39" s="6">
        <v>0</v>
      </c>
      <c r="E39" s="1">
        <v>3.36</v>
      </c>
      <c r="F39" s="1">
        <v>363.6</v>
      </c>
      <c r="G39" s="1"/>
      <c r="H39" s="1"/>
      <c r="I39" s="1"/>
    </row>
    <row r="40" spans="1:9" x14ac:dyDescent="0.3">
      <c r="A40" s="1" t="s">
        <v>28</v>
      </c>
      <c r="B40" s="1">
        <v>463.46</v>
      </c>
      <c r="C40" s="1">
        <v>1845.48</v>
      </c>
      <c r="D40" s="6">
        <v>0</v>
      </c>
      <c r="E40" s="1">
        <v>0.94</v>
      </c>
      <c r="F40" s="1">
        <v>2309.88</v>
      </c>
      <c r="G40" s="7">
        <f>(F40-F41)/F41</f>
        <v>0.34361748538521941</v>
      </c>
      <c r="H40" s="7">
        <f>F40/$F$71</f>
        <v>2.5442549885684323E-2</v>
      </c>
      <c r="I40" s="1">
        <v>590.73</v>
      </c>
    </row>
    <row r="41" spans="1:9" x14ac:dyDescent="0.3">
      <c r="A41" s="1" t="s">
        <v>11</v>
      </c>
      <c r="B41" s="1">
        <v>441.31</v>
      </c>
      <c r="C41" s="1">
        <v>1275.51</v>
      </c>
      <c r="D41" s="6">
        <v>0</v>
      </c>
      <c r="E41" s="1">
        <v>2.33</v>
      </c>
      <c r="F41" s="1">
        <v>1719.15</v>
      </c>
      <c r="G41" s="1"/>
      <c r="H41" s="1"/>
      <c r="I41" s="1"/>
    </row>
    <row r="42" spans="1:9" x14ac:dyDescent="0.3">
      <c r="A42" s="1" t="s">
        <v>29</v>
      </c>
      <c r="B42" s="1">
        <v>2.2200000000000002</v>
      </c>
      <c r="C42" s="1">
        <v>0.03</v>
      </c>
      <c r="D42" s="6">
        <v>0</v>
      </c>
      <c r="E42" s="6">
        <v>0</v>
      </c>
      <c r="F42" s="1">
        <v>2.25</v>
      </c>
      <c r="G42" s="7">
        <f>(F42-F43)/F43</f>
        <v>1.8099547511312233E-2</v>
      </c>
      <c r="H42" s="6">
        <f>F42/$F$71</f>
        <v>2.4782991862256794E-5</v>
      </c>
      <c r="I42" s="1">
        <v>0.04</v>
      </c>
    </row>
    <row r="43" spans="1:9" x14ac:dyDescent="0.3">
      <c r="A43" s="1" t="s">
        <v>11</v>
      </c>
      <c r="B43" s="1">
        <v>2.21</v>
      </c>
      <c r="C43" s="6">
        <v>0</v>
      </c>
      <c r="D43" s="6">
        <v>0</v>
      </c>
      <c r="E43" s="6">
        <v>0</v>
      </c>
      <c r="F43" s="1">
        <v>2.21</v>
      </c>
      <c r="G43" s="1"/>
      <c r="H43" s="1"/>
      <c r="I43" s="1"/>
    </row>
    <row r="44" spans="1:9" x14ac:dyDescent="0.3">
      <c r="A44" s="1" t="s">
        <v>30</v>
      </c>
      <c r="B44" s="1">
        <v>661.04</v>
      </c>
      <c r="C44" s="1">
        <v>1406.86</v>
      </c>
      <c r="D44" s="6">
        <v>0</v>
      </c>
      <c r="E44" s="1">
        <v>296.64</v>
      </c>
      <c r="F44" s="1">
        <v>2364.54</v>
      </c>
      <c r="G44" s="7">
        <f>(F44-F45)/F45</f>
        <v>0.270281450282847</v>
      </c>
      <c r="H44" s="7">
        <f>F44/$F$71</f>
        <v>2.6044611367991414E-2</v>
      </c>
      <c r="I44" s="1">
        <v>503.11</v>
      </c>
    </row>
    <row r="45" spans="1:9" x14ac:dyDescent="0.3">
      <c r="A45" s="1" t="s">
        <v>11</v>
      </c>
      <c r="B45" s="1">
        <v>508.66</v>
      </c>
      <c r="C45" s="1">
        <v>1130</v>
      </c>
      <c r="D45" s="6">
        <v>0</v>
      </c>
      <c r="E45" s="1">
        <v>222.77</v>
      </c>
      <c r="F45" s="1">
        <v>1861.43</v>
      </c>
      <c r="G45" s="1"/>
      <c r="H45" s="1"/>
      <c r="I45" s="1"/>
    </row>
    <row r="46" spans="1:9" x14ac:dyDescent="0.3">
      <c r="A46" s="1" t="s">
        <v>31</v>
      </c>
      <c r="B46" s="1">
        <v>2442.9499999999998</v>
      </c>
      <c r="C46" s="1">
        <v>10962.4</v>
      </c>
      <c r="D46" s="1">
        <v>2790.15</v>
      </c>
      <c r="E46" s="1">
        <v>6.4</v>
      </c>
      <c r="F46" s="1">
        <v>16201.9</v>
      </c>
      <c r="G46" s="7">
        <f>(F46-F47)/F47</f>
        <v>0.11086275803104156</v>
      </c>
      <c r="H46" s="7">
        <f>F46/$F$71</f>
        <v>0.17845846926804371</v>
      </c>
      <c r="I46" s="1">
        <v>1616.93</v>
      </c>
    </row>
    <row r="47" spans="1:9" x14ac:dyDescent="0.3">
      <c r="A47" s="1" t="s">
        <v>11</v>
      </c>
      <c r="B47" s="1">
        <v>2139.2199999999998</v>
      </c>
      <c r="C47" s="1">
        <v>10203.200000000001</v>
      </c>
      <c r="D47" s="1">
        <v>2239.5500000000002</v>
      </c>
      <c r="E47" s="1">
        <v>3</v>
      </c>
      <c r="F47" s="1">
        <v>14584.97</v>
      </c>
      <c r="G47" s="1"/>
      <c r="H47" s="1"/>
      <c r="I47" s="1"/>
    </row>
    <row r="48" spans="1:9" x14ac:dyDescent="0.3">
      <c r="A48" s="1" t="s">
        <v>32</v>
      </c>
      <c r="B48" s="1">
        <v>1458.16</v>
      </c>
      <c r="C48" s="1">
        <v>4562.51</v>
      </c>
      <c r="D48" s="1">
        <v>691.79</v>
      </c>
      <c r="E48" s="1">
        <v>3.72</v>
      </c>
      <c r="F48" s="1">
        <v>6716.18</v>
      </c>
      <c r="G48" s="7">
        <f>(F48-F49)/F49</f>
        <v>-4.7090838923508196E-2</v>
      </c>
      <c r="H48" s="7">
        <f>F48/$F$71</f>
        <v>7.3976459682423043E-2</v>
      </c>
      <c r="I48" s="1">
        <v>-331.9</v>
      </c>
    </row>
    <row r="49" spans="1:9" x14ac:dyDescent="0.3">
      <c r="A49" s="1" t="s">
        <v>11</v>
      </c>
      <c r="B49" s="1">
        <v>1373.39</v>
      </c>
      <c r="C49" s="1">
        <v>3934.43</v>
      </c>
      <c r="D49" s="1">
        <v>1736.59</v>
      </c>
      <c r="E49" s="1">
        <v>3.67</v>
      </c>
      <c r="F49" s="1">
        <v>7048.08</v>
      </c>
      <c r="G49" s="1"/>
      <c r="H49" s="1"/>
      <c r="I49" s="1"/>
    </row>
    <row r="50" spans="1:9" x14ac:dyDescent="0.3">
      <c r="A50" s="1" t="s">
        <v>33</v>
      </c>
      <c r="B50" s="1">
        <v>1228.43</v>
      </c>
      <c r="C50" s="1">
        <v>2810.91</v>
      </c>
      <c r="D50" s="1">
        <v>2504.54</v>
      </c>
      <c r="E50" s="1">
        <v>3.84</v>
      </c>
      <c r="F50" s="1">
        <v>6547.72</v>
      </c>
      <c r="G50" s="7">
        <f>(F50-F51)/F51</f>
        <v>6.5870973308134295E-2</v>
      </c>
      <c r="H50" s="7">
        <f>F50/$F$71</f>
        <v>7.2120929545038251E-2</v>
      </c>
      <c r="I50" s="1">
        <v>404.65</v>
      </c>
    </row>
    <row r="51" spans="1:9" x14ac:dyDescent="0.3">
      <c r="A51" s="1" t="s">
        <v>11</v>
      </c>
      <c r="B51" s="1">
        <v>1098.93</v>
      </c>
      <c r="C51" s="1">
        <v>2560.98</v>
      </c>
      <c r="D51" s="1">
        <v>2479.23</v>
      </c>
      <c r="E51" s="1">
        <v>3.93</v>
      </c>
      <c r="F51" s="1">
        <v>6143.07</v>
      </c>
      <c r="G51" s="1"/>
      <c r="H51" s="1"/>
      <c r="I51" s="1"/>
    </row>
    <row r="52" spans="1:9" x14ac:dyDescent="0.3">
      <c r="A52" s="1" t="s">
        <v>34</v>
      </c>
      <c r="B52" s="1">
        <v>80.010000000000005</v>
      </c>
      <c r="C52" s="1">
        <v>318.25</v>
      </c>
      <c r="D52" s="1">
        <v>15.3</v>
      </c>
      <c r="E52" s="1">
        <v>0.02</v>
      </c>
      <c r="F52" s="1">
        <v>413.58</v>
      </c>
      <c r="G52" s="7">
        <f>(F52-F53)/F53</f>
        <v>0.72713605612628407</v>
      </c>
      <c r="H52" s="1">
        <v>0.49</v>
      </c>
      <c r="I52" s="1">
        <v>174.12</v>
      </c>
    </row>
    <row r="53" spans="1:9" x14ac:dyDescent="0.3">
      <c r="A53" s="1" t="s">
        <v>11</v>
      </c>
      <c r="B53" s="1">
        <v>82.84</v>
      </c>
      <c r="C53" s="1">
        <v>156.57</v>
      </c>
      <c r="D53" s="6">
        <v>0</v>
      </c>
      <c r="E53" s="1">
        <v>0.05</v>
      </c>
      <c r="F53" s="1">
        <v>239.46</v>
      </c>
      <c r="G53" s="1"/>
      <c r="H53" s="1"/>
      <c r="I53" s="1"/>
    </row>
    <row r="54" spans="1:9" x14ac:dyDescent="0.3">
      <c r="A54" s="2" t="s">
        <v>35</v>
      </c>
      <c r="B54" s="5">
        <f t="shared" ref="B54:F55" si="0">SUM(B4+B6+B8+B10+B12+B14+B16+B18+B20+B22+B24+B26+B28+B30+B32+B34+B36+B38+B40+B42+B44+B46+B48+B50+B52)</f>
        <v>14509.15</v>
      </c>
      <c r="C54" s="5">
        <f t="shared" si="0"/>
        <v>40422.73000000001</v>
      </c>
      <c r="D54" s="5">
        <f t="shared" si="0"/>
        <v>9781.3799999999992</v>
      </c>
      <c r="E54" s="5">
        <f t="shared" si="0"/>
        <v>888.25000000000011</v>
      </c>
      <c r="F54" s="5">
        <f t="shared" si="0"/>
        <v>65601.509999999995</v>
      </c>
      <c r="G54" s="8">
        <f>(F54-F55)/F55</f>
        <v>0.18579497317652516</v>
      </c>
      <c r="H54" s="8">
        <f>F54/$F$71</f>
        <v>0.7225785282141145</v>
      </c>
      <c r="I54" s="5">
        <f t="shared" ref="I54" si="1">SUM(I4+I6+I8+I10+I12+I14+I16+I18+I20+I22+I24+I26+I28+I30+I32+I34+I36+I38+I40+I42+I44+I46+I48+I50+I52)</f>
        <v>10278.699999999999</v>
      </c>
    </row>
    <row r="55" spans="1:9" x14ac:dyDescent="0.3">
      <c r="A55" s="1" t="s">
        <v>36</v>
      </c>
      <c r="B55" s="6">
        <f t="shared" si="0"/>
        <v>12785.369999999999</v>
      </c>
      <c r="C55" s="6">
        <f t="shared" si="0"/>
        <v>34084.960000000006</v>
      </c>
      <c r="D55" s="6">
        <f t="shared" si="0"/>
        <v>7705.6</v>
      </c>
      <c r="E55" s="6">
        <f t="shared" si="0"/>
        <v>746.87999999999988</v>
      </c>
      <c r="F55" s="6">
        <f t="shared" si="0"/>
        <v>55322.81</v>
      </c>
      <c r="G55" s="1"/>
      <c r="H55" s="1"/>
      <c r="I55" s="1"/>
    </row>
    <row r="56" spans="1:9" x14ac:dyDescent="0.3">
      <c r="A56" s="1" t="s">
        <v>37</v>
      </c>
      <c r="B56" s="7">
        <f t="shared" ref="B56:F56" si="2">(B54-B55)/B55</f>
        <v>0.1348244125903279</v>
      </c>
      <c r="C56" s="7">
        <f t="shared" si="2"/>
        <v>0.18594036783378953</v>
      </c>
      <c r="D56" s="7">
        <f t="shared" si="2"/>
        <v>0.26938590116279054</v>
      </c>
      <c r="E56" s="7">
        <f t="shared" si="2"/>
        <v>0.18928074121679553</v>
      </c>
      <c r="F56" s="7">
        <f t="shared" si="2"/>
        <v>0.18579497317652516</v>
      </c>
      <c r="G56" s="1"/>
      <c r="H56" s="1"/>
      <c r="I56" s="1"/>
    </row>
    <row r="57" spans="1:9" x14ac:dyDescent="0.3">
      <c r="A57" s="2" t="s">
        <v>38</v>
      </c>
      <c r="B57" s="1"/>
      <c r="C57" s="1"/>
      <c r="D57" s="1"/>
      <c r="E57" s="1"/>
      <c r="F57" s="1"/>
      <c r="G57" s="1"/>
      <c r="H57" s="1"/>
      <c r="I57" s="1"/>
    </row>
    <row r="58" spans="1:9" x14ac:dyDescent="0.3">
      <c r="A58" s="1" t="s">
        <v>39</v>
      </c>
      <c r="B58" s="1">
        <v>2974.54</v>
      </c>
      <c r="C58" s="1">
        <v>1334.24</v>
      </c>
      <c r="D58" s="6">
        <v>0</v>
      </c>
      <c r="E58" s="1">
        <v>16.04</v>
      </c>
      <c r="F58" s="1">
        <v>4324.82</v>
      </c>
      <c r="G58" s="7">
        <f>(F58-F59)/F59</f>
        <v>0.40124610793770105</v>
      </c>
      <c r="H58" s="7">
        <f>F58/$F$71</f>
        <v>4.7636435051433522E-2</v>
      </c>
      <c r="I58" s="1">
        <v>1238.4100000000001</v>
      </c>
    </row>
    <row r="59" spans="1:9" x14ac:dyDescent="0.3">
      <c r="A59" s="1" t="s">
        <v>11</v>
      </c>
      <c r="B59" s="1">
        <v>2318.8200000000002</v>
      </c>
      <c r="C59" s="1">
        <v>763.22</v>
      </c>
      <c r="D59" s="6">
        <v>0</v>
      </c>
      <c r="E59" s="1">
        <v>4.37</v>
      </c>
      <c r="F59" s="1">
        <v>3086.41</v>
      </c>
      <c r="G59" s="1"/>
      <c r="H59" s="1"/>
      <c r="I59" s="1"/>
    </row>
    <row r="60" spans="1:9" x14ac:dyDescent="0.3">
      <c r="A60" s="1" t="s">
        <v>40</v>
      </c>
      <c r="B60" s="1">
        <v>841.87</v>
      </c>
      <c r="C60" s="1">
        <v>1830</v>
      </c>
      <c r="D60" s="6">
        <v>0</v>
      </c>
      <c r="E60" s="1">
        <v>28.53</v>
      </c>
      <c r="F60" s="1">
        <v>2700.4</v>
      </c>
      <c r="G60" s="7">
        <f>(F60-F61)/F61</f>
        <v>0.31494628996601137</v>
      </c>
      <c r="H60" s="7">
        <f>F60/$F$71</f>
        <v>2.9743996099928109E-2</v>
      </c>
      <c r="I60" s="1">
        <v>646.78</v>
      </c>
    </row>
    <row r="61" spans="1:9" x14ac:dyDescent="0.3">
      <c r="A61" s="1" t="s">
        <v>11</v>
      </c>
      <c r="B61" s="1">
        <v>649.49</v>
      </c>
      <c r="C61" s="1">
        <v>1342.12</v>
      </c>
      <c r="D61" s="6">
        <v>0</v>
      </c>
      <c r="E61" s="1">
        <v>62.01</v>
      </c>
      <c r="F61" s="1">
        <v>2053.62</v>
      </c>
      <c r="G61" s="1"/>
      <c r="H61" s="1"/>
      <c r="I61" s="1"/>
    </row>
    <row r="62" spans="1:9" x14ac:dyDescent="0.3">
      <c r="A62" s="1" t="s">
        <v>41</v>
      </c>
      <c r="B62" s="1">
        <v>3036.28</v>
      </c>
      <c r="C62" s="1">
        <v>2167.8000000000002</v>
      </c>
      <c r="D62" s="6">
        <v>0</v>
      </c>
      <c r="E62" s="1">
        <v>98.12</v>
      </c>
      <c r="F62" s="1">
        <v>5302.2</v>
      </c>
      <c r="G62" s="7">
        <f>(F62-F63)/F63</f>
        <v>0.37522662371515042</v>
      </c>
      <c r="H62" s="7">
        <f>F62/$F$71</f>
        <v>5.8401946423136876E-2</v>
      </c>
      <c r="I62" s="1">
        <v>1446.69</v>
      </c>
    </row>
    <row r="63" spans="1:9" x14ac:dyDescent="0.3">
      <c r="A63" s="1" t="s">
        <v>11</v>
      </c>
      <c r="B63" s="1">
        <v>2085.9499999999998</v>
      </c>
      <c r="C63" s="1">
        <v>1662.55</v>
      </c>
      <c r="D63" s="6">
        <v>0</v>
      </c>
      <c r="E63" s="1">
        <v>107.01</v>
      </c>
      <c r="F63" s="1">
        <v>3855.51</v>
      </c>
      <c r="G63" s="1"/>
      <c r="H63" s="1"/>
      <c r="I63" s="1"/>
    </row>
    <row r="64" spans="1:9" x14ac:dyDescent="0.3">
      <c r="A64" s="1" t="s">
        <v>42</v>
      </c>
      <c r="B64" s="1">
        <v>574.85</v>
      </c>
      <c r="C64" s="1">
        <v>744.71</v>
      </c>
      <c r="D64" s="6">
        <v>0</v>
      </c>
      <c r="E64" s="1">
        <v>1.82</v>
      </c>
      <c r="F64" s="1">
        <v>1321.38</v>
      </c>
      <c r="G64" s="7">
        <f>(F64-F65)/F65</f>
        <v>0.26141245203047153</v>
      </c>
      <c r="H64" s="7">
        <f>F64/$F$71</f>
        <v>1.4554555460866172E-2</v>
      </c>
      <c r="I64" s="1">
        <v>273.83999999999997</v>
      </c>
    </row>
    <row r="65" spans="1:9" x14ac:dyDescent="0.3">
      <c r="A65" s="1" t="s">
        <v>11</v>
      </c>
      <c r="B65" s="1">
        <v>441.27</v>
      </c>
      <c r="C65" s="1">
        <v>604.97</v>
      </c>
      <c r="D65" s="6">
        <v>0</v>
      </c>
      <c r="E65" s="1">
        <v>1.3</v>
      </c>
      <c r="F65" s="1">
        <v>1047.54</v>
      </c>
      <c r="G65" s="1"/>
      <c r="H65" s="1"/>
      <c r="I65" s="1"/>
    </row>
    <row r="66" spans="1:9" x14ac:dyDescent="0.3">
      <c r="A66" s="1" t="s">
        <v>43</v>
      </c>
      <c r="B66" s="1">
        <v>10721.7</v>
      </c>
      <c r="C66" s="1">
        <v>811.27</v>
      </c>
      <c r="D66" s="6">
        <v>0</v>
      </c>
      <c r="E66" s="1">
        <v>4.79</v>
      </c>
      <c r="F66" s="1">
        <v>11537.76</v>
      </c>
      <c r="G66" s="7">
        <f>(F66-F67)/F67</f>
        <v>0.17748225014211114</v>
      </c>
      <c r="H66" s="7">
        <f>F66/$F$71</f>
        <v>0.12708453875052086</v>
      </c>
      <c r="I66" s="1">
        <v>1739.09</v>
      </c>
    </row>
    <row r="67" spans="1:9" x14ac:dyDescent="0.3">
      <c r="A67" s="1" t="s">
        <v>11</v>
      </c>
      <c r="B67" s="1">
        <v>9152.8799999999992</v>
      </c>
      <c r="C67" s="1">
        <v>644.33000000000004</v>
      </c>
      <c r="D67" s="6">
        <v>0</v>
      </c>
      <c r="E67" s="1">
        <v>1.46</v>
      </c>
      <c r="F67" s="1">
        <v>9798.67</v>
      </c>
      <c r="G67" s="1"/>
      <c r="H67" s="1"/>
      <c r="I67" s="1"/>
    </row>
    <row r="68" spans="1:9" x14ac:dyDescent="0.3">
      <c r="A68" s="2" t="s">
        <v>44</v>
      </c>
      <c r="B68" s="5">
        <f t="shared" ref="B68:C69" si="3">SUM(B58+B60+B62+B64+B66)</f>
        <v>18149.240000000002</v>
      </c>
      <c r="C68" s="5">
        <f t="shared" si="3"/>
        <v>6888.02</v>
      </c>
      <c r="D68" s="5">
        <v>0</v>
      </c>
      <c r="E68" s="5">
        <f t="shared" ref="E68:F69" si="4">SUM(E58+E60+E62+E64+E66)</f>
        <v>149.29999999999998</v>
      </c>
      <c r="F68" s="5">
        <f t="shared" si="4"/>
        <v>25186.559999999998</v>
      </c>
      <c r="G68" s="8">
        <f>(F68-F69)/F69</f>
        <v>0.26937190519989407</v>
      </c>
      <c r="H68" s="8">
        <f>F68/$F$71</f>
        <v>0.2774214717858855</v>
      </c>
      <c r="I68" s="5">
        <f t="shared" ref="I68" si="5">SUM(I58+I60+I62+I64+I66)</f>
        <v>5344.81</v>
      </c>
    </row>
    <row r="69" spans="1:9" x14ac:dyDescent="0.3">
      <c r="A69" s="1" t="s">
        <v>36</v>
      </c>
      <c r="B69" s="6">
        <f t="shared" si="3"/>
        <v>14648.41</v>
      </c>
      <c r="C69" s="6">
        <f t="shared" si="3"/>
        <v>5017.1900000000005</v>
      </c>
      <c r="D69" s="6">
        <v>0</v>
      </c>
      <c r="E69" s="6">
        <f t="shared" si="4"/>
        <v>176.15</v>
      </c>
      <c r="F69" s="6">
        <f t="shared" si="4"/>
        <v>19841.75</v>
      </c>
      <c r="G69" s="1"/>
      <c r="H69" s="1"/>
      <c r="I69" s="1"/>
    </row>
    <row r="70" spans="1:9" x14ac:dyDescent="0.3">
      <c r="A70" s="1" t="s">
        <v>37</v>
      </c>
      <c r="B70" s="22">
        <v>0.23899999999999999</v>
      </c>
      <c r="C70" s="22">
        <v>0.37290000000000001</v>
      </c>
      <c r="D70" s="6">
        <v>0</v>
      </c>
      <c r="E70" s="22">
        <v>-0.15240000000000001</v>
      </c>
      <c r="F70" s="22">
        <v>0.26939999999999997</v>
      </c>
      <c r="G70" s="1"/>
      <c r="H70" s="1"/>
      <c r="I70" s="1"/>
    </row>
    <row r="71" spans="1:9" x14ac:dyDescent="0.3">
      <c r="A71" s="2" t="s">
        <v>45</v>
      </c>
      <c r="B71" s="5">
        <f t="shared" ref="B71:F72" si="6">SUM(B54+B68)</f>
        <v>32658.39</v>
      </c>
      <c r="C71" s="5">
        <f t="shared" si="6"/>
        <v>47310.750000000015</v>
      </c>
      <c r="D71" s="5">
        <f t="shared" si="6"/>
        <v>9781.3799999999992</v>
      </c>
      <c r="E71" s="5">
        <f t="shared" si="6"/>
        <v>1037.5500000000002</v>
      </c>
      <c r="F71" s="5">
        <f t="shared" si="6"/>
        <v>90788.069999999992</v>
      </c>
      <c r="G71" s="8">
        <f>(F71-F72)/F72</f>
        <v>0.20785739981714779</v>
      </c>
      <c r="H71" s="8">
        <f>F71/$F$71</f>
        <v>1</v>
      </c>
      <c r="I71" s="5">
        <f t="shared" ref="I71" si="7">SUM(I54+I68)</f>
        <v>15623.509999999998</v>
      </c>
    </row>
    <row r="72" spans="1:9" x14ac:dyDescent="0.3">
      <c r="A72" s="1" t="s">
        <v>36</v>
      </c>
      <c r="B72" s="6">
        <f t="shared" si="6"/>
        <v>27433.78</v>
      </c>
      <c r="C72" s="6">
        <f t="shared" si="6"/>
        <v>39102.150000000009</v>
      </c>
      <c r="D72" s="6">
        <f t="shared" si="6"/>
        <v>7705.6</v>
      </c>
      <c r="E72" s="6">
        <f t="shared" si="6"/>
        <v>923.02999999999986</v>
      </c>
      <c r="F72" s="6">
        <f t="shared" si="6"/>
        <v>75164.56</v>
      </c>
      <c r="G72" s="2"/>
      <c r="H72" s="2"/>
      <c r="I72" s="2"/>
    </row>
    <row r="73" spans="1:9" x14ac:dyDescent="0.3">
      <c r="A73" s="1" t="s">
        <v>37</v>
      </c>
      <c r="B73" s="7">
        <f t="shared" ref="B73:F73" si="8">(B71-B72)/B72</f>
        <v>0.19044440831704565</v>
      </c>
      <c r="C73" s="7">
        <f t="shared" si="8"/>
        <v>0.20992707562116159</v>
      </c>
      <c r="D73" s="7">
        <f t="shared" si="8"/>
        <v>0.26938590116279054</v>
      </c>
      <c r="E73" s="7">
        <f t="shared" si="8"/>
        <v>0.12406964020671088</v>
      </c>
      <c r="F73" s="7">
        <f t="shared" si="8"/>
        <v>0.20785739981714779</v>
      </c>
      <c r="G73" s="1"/>
      <c r="H73" s="1"/>
      <c r="I73" s="1"/>
    </row>
    <row r="74" spans="1:9" x14ac:dyDescent="0.3">
      <c r="A74" s="1" t="s">
        <v>46</v>
      </c>
      <c r="B74" s="7">
        <f>B71/$F$71</f>
        <v>0.35972116160195938</v>
      </c>
      <c r="C74" s="7">
        <f>C71/$F$71</f>
        <v>0.52111196988767372</v>
      </c>
      <c r="D74" s="7">
        <f>D71/$F$71</f>
        <v>0.10773860486295171</v>
      </c>
      <c r="E74" s="7">
        <f>E71/$F$71</f>
        <v>1.1428263647415352E-2</v>
      </c>
      <c r="F74" s="7">
        <f>F71/$F$71</f>
        <v>1</v>
      </c>
      <c r="G74" s="1"/>
      <c r="H74" s="1"/>
      <c r="I74" s="1"/>
    </row>
    <row r="75" spans="1:9" x14ac:dyDescent="0.3">
      <c r="A75" s="1" t="s">
        <v>47</v>
      </c>
      <c r="B75" s="7">
        <f>B72/$F$72</f>
        <v>0.36498291215966672</v>
      </c>
      <c r="C75" s="7">
        <f>C72/$F$72</f>
        <v>0.52022056671388761</v>
      </c>
      <c r="D75" s="7">
        <f>D72/$F$72</f>
        <v>0.10251639868576362</v>
      </c>
      <c r="E75" s="7">
        <f>E72/$F$72</f>
        <v>1.228012244068215E-2</v>
      </c>
      <c r="F75" s="7">
        <f>F72/$F$72</f>
        <v>1</v>
      </c>
      <c r="G75" s="1"/>
      <c r="H75" s="1"/>
      <c r="I75" s="1"/>
    </row>
  </sheetData>
  <mergeCells count="1">
    <mergeCell ref="A1:I1"/>
  </mergeCells>
  <pageMargins left="0.75" right="0.75" top="1" bottom="1" header="0.5" footer="0.5"/>
  <pageSetup scale="56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76"/>
  <sheetViews>
    <sheetView topLeftCell="A18" workbookViewId="0">
      <selection activeCell="H35" sqref="H35"/>
    </sheetView>
  </sheetViews>
  <sheetFormatPr defaultRowHeight="14.4" x14ac:dyDescent="0.3"/>
  <cols>
    <col min="1" max="1" width="40.109375" customWidth="1"/>
    <col min="2" max="2" width="10.44140625" customWidth="1"/>
    <col min="3" max="3" width="13.5546875" customWidth="1"/>
    <col min="4" max="4" width="13.6640625" customWidth="1"/>
    <col min="5" max="5" width="11.5546875" customWidth="1"/>
    <col min="6" max="6" width="9.77734375" customWidth="1"/>
    <col min="8" max="8" width="10.6640625" customWidth="1"/>
  </cols>
  <sheetData>
    <row r="1" spans="1:8" ht="44.4" customHeight="1" x14ac:dyDescent="0.3">
      <c r="A1" s="24" t="s">
        <v>0</v>
      </c>
      <c r="B1" s="24"/>
      <c r="C1" s="24"/>
      <c r="D1" s="24"/>
      <c r="E1" s="24"/>
      <c r="F1" s="24"/>
      <c r="G1" s="24"/>
      <c r="H1" s="24"/>
    </row>
    <row r="2" spans="1:8" ht="28.8" x14ac:dyDescent="0.3">
      <c r="A2" s="4"/>
      <c r="B2" s="4" t="s">
        <v>52</v>
      </c>
      <c r="C2" s="4" t="s">
        <v>53</v>
      </c>
      <c r="D2" s="4" t="s">
        <v>54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8" x14ac:dyDescent="0.3">
      <c r="A3" s="2" t="s">
        <v>9</v>
      </c>
      <c r="B3" s="1"/>
      <c r="C3" s="1"/>
      <c r="D3" s="1"/>
      <c r="E3" s="1"/>
      <c r="F3" s="1"/>
      <c r="G3" s="1"/>
      <c r="H3" s="1"/>
    </row>
    <row r="4" spans="1:8" x14ac:dyDescent="0.3">
      <c r="A4" s="1" t="s">
        <v>10</v>
      </c>
      <c r="B4" s="6">
        <v>0</v>
      </c>
      <c r="C4" s="6">
        <v>0</v>
      </c>
      <c r="D4" s="1">
        <v>42.3</v>
      </c>
      <c r="E4" s="1">
        <v>42.3</v>
      </c>
      <c r="F4" s="7">
        <f>(E4-E5)/E5</f>
        <v>0.66863905325443762</v>
      </c>
      <c r="G4" s="7">
        <f>E4/$E$65</f>
        <v>1.3064898570984251E-3</v>
      </c>
      <c r="H4" s="1">
        <v>16.95</v>
      </c>
    </row>
    <row r="5" spans="1:8" x14ac:dyDescent="0.3">
      <c r="A5" s="1" t="s">
        <v>11</v>
      </c>
      <c r="B5" s="6">
        <v>0</v>
      </c>
      <c r="C5" s="6">
        <v>0</v>
      </c>
      <c r="D5" s="1">
        <v>25.35</v>
      </c>
      <c r="E5" s="1">
        <v>25.35</v>
      </c>
      <c r="F5" s="1"/>
      <c r="G5" s="1"/>
      <c r="H5" s="1"/>
    </row>
    <row r="6" spans="1:8" x14ac:dyDescent="0.3">
      <c r="A6" s="1" t="s">
        <v>12</v>
      </c>
      <c r="B6" s="1">
        <v>2110.6799999999998</v>
      </c>
      <c r="C6" s="1">
        <v>17.41</v>
      </c>
      <c r="D6" s="1">
        <v>894.12</v>
      </c>
      <c r="E6" s="1">
        <v>3022.21</v>
      </c>
      <c r="F6" s="7">
        <f>(E6-E7)/E7</f>
        <v>-6.8762575607711873E-2</v>
      </c>
      <c r="G6" s="7">
        <f>E6/$E$65</f>
        <v>9.3344839504052757E-2</v>
      </c>
      <c r="H6" s="1">
        <v>-223.16</v>
      </c>
    </row>
    <row r="7" spans="1:8" x14ac:dyDescent="0.3">
      <c r="A7" s="1" t="s">
        <v>11</v>
      </c>
      <c r="B7" s="1">
        <v>2757.18</v>
      </c>
      <c r="C7" s="1">
        <v>13.93</v>
      </c>
      <c r="D7" s="1">
        <v>474.26</v>
      </c>
      <c r="E7" s="1">
        <v>3245.37</v>
      </c>
      <c r="F7" s="1"/>
      <c r="G7" s="1"/>
      <c r="H7" s="1"/>
    </row>
    <row r="8" spans="1:8" x14ac:dyDescent="0.3">
      <c r="A8" s="1" t="s">
        <v>13</v>
      </c>
      <c r="B8" s="1">
        <v>445.63</v>
      </c>
      <c r="C8" s="6">
        <v>0</v>
      </c>
      <c r="D8" s="1">
        <v>75.23</v>
      </c>
      <c r="E8" s="1">
        <v>520.86</v>
      </c>
      <c r="F8" s="7">
        <f>(E8-E9)/E9</f>
        <v>6.6004669487815564</v>
      </c>
      <c r="G8" s="7">
        <f>E8/$E$65</f>
        <v>1.6087430424782168E-2</v>
      </c>
      <c r="H8" s="1">
        <v>452.33</v>
      </c>
    </row>
    <row r="9" spans="1:8" x14ac:dyDescent="0.3">
      <c r="A9" s="1" t="s">
        <v>11</v>
      </c>
      <c r="B9" s="6">
        <v>0</v>
      </c>
      <c r="C9" s="6">
        <v>0</v>
      </c>
      <c r="D9" s="1">
        <v>68.53</v>
      </c>
      <c r="E9" s="1">
        <v>68.53</v>
      </c>
      <c r="F9" s="1"/>
      <c r="G9" s="1"/>
      <c r="H9" s="1"/>
    </row>
    <row r="10" spans="1:8" x14ac:dyDescent="0.3">
      <c r="A10" s="1" t="s">
        <v>73</v>
      </c>
      <c r="B10" s="6">
        <v>0</v>
      </c>
      <c r="C10" s="6">
        <v>0</v>
      </c>
      <c r="D10" s="1">
        <v>2.58</v>
      </c>
      <c r="E10" s="1">
        <v>2.58</v>
      </c>
      <c r="F10" s="7">
        <f>(E10-E11)/E11</f>
        <v>-4.4444444444444481E-2</v>
      </c>
      <c r="G10" s="7">
        <f>E10/$E$65</f>
        <v>7.9686615397492591E-5</v>
      </c>
      <c r="H10" s="1">
        <v>-0.12</v>
      </c>
    </row>
    <row r="11" spans="1:8" x14ac:dyDescent="0.3">
      <c r="A11" s="1" t="s">
        <v>11</v>
      </c>
      <c r="B11" s="6">
        <v>0</v>
      </c>
      <c r="C11" s="6">
        <v>0</v>
      </c>
      <c r="D11" s="1">
        <v>2.7</v>
      </c>
      <c r="E11" s="1">
        <v>2.7</v>
      </c>
      <c r="F11" s="1"/>
      <c r="G11" s="1"/>
      <c r="H11" s="1"/>
    </row>
    <row r="12" spans="1:8" x14ac:dyDescent="0.3">
      <c r="A12" s="1" t="s">
        <v>14</v>
      </c>
      <c r="B12" s="1">
        <v>343.36</v>
      </c>
      <c r="C12" s="6">
        <v>0</v>
      </c>
      <c r="D12" s="1">
        <v>253.83</v>
      </c>
      <c r="E12" s="1">
        <v>597.19000000000005</v>
      </c>
      <c r="F12" s="7">
        <f>(E12-E13)/E13</f>
        <v>-0.38480318935234303</v>
      </c>
      <c r="G12" s="7">
        <f>E12/$E$65</f>
        <v>1.8444980561716513E-2</v>
      </c>
      <c r="H12" s="1">
        <v>-373.54</v>
      </c>
    </row>
    <row r="13" spans="1:8" x14ac:dyDescent="0.3">
      <c r="A13" s="1" t="s">
        <v>11</v>
      </c>
      <c r="B13" s="1">
        <v>721.61</v>
      </c>
      <c r="C13" s="6">
        <v>0</v>
      </c>
      <c r="D13" s="1">
        <v>249.12</v>
      </c>
      <c r="E13" s="1">
        <v>970.73</v>
      </c>
      <c r="F13" s="1"/>
      <c r="G13" s="1"/>
      <c r="H13" s="1"/>
    </row>
    <row r="14" spans="1:8" x14ac:dyDescent="0.3">
      <c r="A14" s="1" t="s">
        <v>15</v>
      </c>
      <c r="B14" s="6">
        <v>0</v>
      </c>
      <c r="C14" s="6">
        <v>0</v>
      </c>
      <c r="D14" s="1">
        <v>104.67</v>
      </c>
      <c r="E14" s="1">
        <v>104.67</v>
      </c>
      <c r="F14" s="7">
        <f>(E14-E15)/E15</f>
        <v>1.2818835840418576</v>
      </c>
      <c r="G14" s="7">
        <f>E14/$E$65</f>
        <v>3.2328674549052519E-3</v>
      </c>
      <c r="H14" s="1">
        <v>58.8</v>
      </c>
    </row>
    <row r="15" spans="1:8" x14ac:dyDescent="0.3">
      <c r="A15" s="1" t="s">
        <v>11</v>
      </c>
      <c r="B15" s="6">
        <v>0</v>
      </c>
      <c r="C15" s="6">
        <v>0</v>
      </c>
      <c r="D15" s="1">
        <v>45.87</v>
      </c>
      <c r="E15" s="1">
        <v>45.87</v>
      </c>
      <c r="F15" s="1"/>
      <c r="G15" s="1"/>
      <c r="H15" s="1"/>
    </row>
    <row r="16" spans="1:8" x14ac:dyDescent="0.3">
      <c r="A16" s="1" t="s">
        <v>16</v>
      </c>
      <c r="B16" s="1">
        <v>2711.69</v>
      </c>
      <c r="C16" s="1">
        <v>89.31</v>
      </c>
      <c r="D16" s="1">
        <v>251.78</v>
      </c>
      <c r="E16" s="1">
        <v>3052.78</v>
      </c>
      <c r="F16" s="7">
        <f>(E16-E17)/E17</f>
        <v>0.17498672126983164</v>
      </c>
      <c r="G16" s="7">
        <f>E16/$E$65</f>
        <v>9.4289033237657929E-2</v>
      </c>
      <c r="H16" s="1">
        <v>454.64</v>
      </c>
    </row>
    <row r="17" spans="1:8" x14ac:dyDescent="0.3">
      <c r="A17" s="1" t="s">
        <v>11</v>
      </c>
      <c r="B17" s="1">
        <v>2398.1799999999998</v>
      </c>
      <c r="C17" s="1">
        <v>75.86</v>
      </c>
      <c r="D17" s="1">
        <v>124.1</v>
      </c>
      <c r="E17" s="1">
        <v>2598.14</v>
      </c>
      <c r="F17" s="1"/>
      <c r="G17" s="1"/>
      <c r="H17" s="1"/>
    </row>
    <row r="18" spans="1:8" x14ac:dyDescent="0.3">
      <c r="A18" s="1" t="s">
        <v>17</v>
      </c>
      <c r="B18" s="1">
        <v>1166.96</v>
      </c>
      <c r="C18" s="1">
        <v>55.87</v>
      </c>
      <c r="D18" s="1">
        <v>556.38</v>
      </c>
      <c r="E18" s="1">
        <v>1779.21</v>
      </c>
      <c r="F18" s="7">
        <f>(E18-E19)/E19</f>
        <v>0.36545102914767236</v>
      </c>
      <c r="G18" s="7">
        <f>E18/$E$65</f>
        <v>5.4953187202082483E-2</v>
      </c>
      <c r="H18" s="1">
        <v>476.19</v>
      </c>
    </row>
    <row r="19" spans="1:8" x14ac:dyDescent="0.3">
      <c r="A19" s="1" t="s">
        <v>11</v>
      </c>
      <c r="B19" s="1">
        <v>876.34</v>
      </c>
      <c r="C19" s="1">
        <v>53.13</v>
      </c>
      <c r="D19" s="1">
        <v>373.55</v>
      </c>
      <c r="E19" s="1">
        <v>1303.02</v>
      </c>
      <c r="F19" s="1"/>
      <c r="G19" s="1"/>
      <c r="H19" s="1"/>
    </row>
    <row r="20" spans="1:8" x14ac:dyDescent="0.3">
      <c r="A20" s="1" t="s">
        <v>18</v>
      </c>
      <c r="B20" s="1">
        <v>1090.8800000000001</v>
      </c>
      <c r="C20" s="1">
        <v>40.880000000000003</v>
      </c>
      <c r="D20" s="1">
        <v>421.56</v>
      </c>
      <c r="E20" s="1">
        <v>1553.32</v>
      </c>
      <c r="F20" s="7">
        <f>(E20-E21)/E21</f>
        <v>0.11346709389762225</v>
      </c>
      <c r="G20" s="7">
        <f>E20/$E$65</f>
        <v>4.7976284274896586E-2</v>
      </c>
      <c r="H20" s="1">
        <v>158.29</v>
      </c>
    </row>
    <row r="21" spans="1:8" x14ac:dyDescent="0.3">
      <c r="A21" s="1" t="s">
        <v>11</v>
      </c>
      <c r="B21" s="1">
        <v>954.79</v>
      </c>
      <c r="C21" s="1">
        <v>33.65</v>
      </c>
      <c r="D21" s="1">
        <v>406.59</v>
      </c>
      <c r="E21" s="1">
        <v>1395.03</v>
      </c>
      <c r="F21" s="1"/>
      <c r="G21" s="1"/>
      <c r="H21" s="1"/>
    </row>
    <row r="22" spans="1:8" x14ac:dyDescent="0.3">
      <c r="A22" s="1" t="s">
        <v>19</v>
      </c>
      <c r="B22" s="6">
        <v>0</v>
      </c>
      <c r="C22" s="6">
        <v>0</v>
      </c>
      <c r="D22" s="1">
        <v>36.4</v>
      </c>
      <c r="E22" s="1">
        <v>36.4</v>
      </c>
      <c r="F22" s="7">
        <f>(E22-E23)/E23</f>
        <v>0.25430737422467259</v>
      </c>
      <c r="G22" s="7">
        <f>E22/$E$65</f>
        <v>1.1242607753754769E-3</v>
      </c>
      <c r="H22" s="1">
        <v>7.38</v>
      </c>
    </row>
    <row r="23" spans="1:8" x14ac:dyDescent="0.3">
      <c r="A23" s="1" t="s">
        <v>11</v>
      </c>
      <c r="B23" s="6">
        <v>0</v>
      </c>
      <c r="C23" s="6">
        <v>0</v>
      </c>
      <c r="D23" s="1">
        <v>29.02</v>
      </c>
      <c r="E23" s="1">
        <v>29.02</v>
      </c>
      <c r="F23" s="1"/>
      <c r="G23" s="1"/>
      <c r="H23" s="1"/>
    </row>
    <row r="24" spans="1:8" x14ac:dyDescent="0.3">
      <c r="A24" s="1" t="s">
        <v>20</v>
      </c>
      <c r="B24" s="1">
        <v>527.39</v>
      </c>
      <c r="C24" s="6">
        <v>0</v>
      </c>
      <c r="D24" s="6">
        <v>0</v>
      </c>
      <c r="E24" s="1">
        <v>527.39</v>
      </c>
      <c r="F24" s="6">
        <v>0</v>
      </c>
      <c r="G24" s="7">
        <f>E24/$E$65</f>
        <v>1.6289117866078923E-2</v>
      </c>
      <c r="H24" s="1">
        <v>527.39</v>
      </c>
    </row>
    <row r="25" spans="1:8" x14ac:dyDescent="0.3">
      <c r="A25" s="1" t="s">
        <v>11</v>
      </c>
      <c r="B25" s="6">
        <v>0</v>
      </c>
      <c r="C25" s="6">
        <v>0</v>
      </c>
      <c r="D25" s="6">
        <v>0</v>
      </c>
      <c r="E25" s="6">
        <v>0</v>
      </c>
      <c r="F25" s="1"/>
      <c r="G25" s="1"/>
      <c r="H25" s="1"/>
    </row>
    <row r="26" spans="1:8" x14ac:dyDescent="0.3">
      <c r="A26" s="1" t="s">
        <v>21</v>
      </c>
      <c r="B26" s="6">
        <v>0</v>
      </c>
      <c r="C26" s="6">
        <v>0</v>
      </c>
      <c r="D26" s="1">
        <v>57.73</v>
      </c>
      <c r="E26" s="1">
        <v>57.73</v>
      </c>
      <c r="F26" s="7">
        <f>(E26-E27)/E27</f>
        <v>4.6022830222866448E-2</v>
      </c>
      <c r="G26" s="7">
        <f>E26/$E$65</f>
        <v>1.7830652352314911E-3</v>
      </c>
      <c r="H26" s="1">
        <v>2.54</v>
      </c>
    </row>
    <row r="27" spans="1:8" x14ac:dyDescent="0.3">
      <c r="A27" s="1" t="s">
        <v>11</v>
      </c>
      <c r="B27" s="6">
        <v>0</v>
      </c>
      <c r="C27" s="6">
        <v>0</v>
      </c>
      <c r="D27" s="1">
        <v>55.19</v>
      </c>
      <c r="E27" s="1">
        <v>55.19</v>
      </c>
      <c r="F27" s="1"/>
      <c r="G27" s="1"/>
      <c r="H27" s="1"/>
    </row>
    <row r="28" spans="1:8" x14ac:dyDescent="0.3">
      <c r="A28" s="1" t="s">
        <v>22</v>
      </c>
      <c r="B28" s="6">
        <v>0</v>
      </c>
      <c r="C28" s="6">
        <v>0</v>
      </c>
      <c r="D28" s="1">
        <v>0.95</v>
      </c>
      <c r="E28" s="1">
        <v>0.95</v>
      </c>
      <c r="F28" s="7">
        <f>(E28-E29)/E29</f>
        <v>-2.3970588235294112</v>
      </c>
      <c r="G28" s="6">
        <v>0</v>
      </c>
      <c r="H28" s="1">
        <v>1.63</v>
      </c>
    </row>
    <row r="29" spans="1:8" x14ac:dyDescent="0.3">
      <c r="A29" s="1" t="s">
        <v>11</v>
      </c>
      <c r="B29" s="6">
        <v>0</v>
      </c>
      <c r="C29" s="6">
        <v>0</v>
      </c>
      <c r="D29" s="1">
        <v>-0.68</v>
      </c>
      <c r="E29" s="1">
        <v>-0.68</v>
      </c>
      <c r="F29" s="1"/>
      <c r="G29" s="1"/>
      <c r="H29" s="1"/>
    </row>
    <row r="30" spans="1:8" x14ac:dyDescent="0.3">
      <c r="A30" s="1" t="s">
        <v>23</v>
      </c>
      <c r="B30" s="18">
        <v>6.44</v>
      </c>
      <c r="C30" s="18">
        <v>0</v>
      </c>
      <c r="D30" s="18">
        <v>392.76</v>
      </c>
      <c r="E30" s="18">
        <v>399.2</v>
      </c>
      <c r="F30" s="7">
        <f>(E30-E31)/E31</f>
        <v>-0.1233309908643711</v>
      </c>
      <c r="G30" s="7">
        <f>E30/$E$65</f>
        <v>1.23298049870849E-2</v>
      </c>
      <c r="H30" s="18">
        <v>-56.16</v>
      </c>
    </row>
    <row r="31" spans="1:8" x14ac:dyDescent="0.3">
      <c r="A31" s="1" t="s">
        <v>11</v>
      </c>
      <c r="B31" s="18">
        <v>130.54</v>
      </c>
      <c r="C31" s="18">
        <v>0</v>
      </c>
      <c r="D31" s="18">
        <v>324.82</v>
      </c>
      <c r="E31" s="18">
        <v>455.36</v>
      </c>
      <c r="F31" s="18"/>
      <c r="G31" s="18"/>
      <c r="H31" s="18"/>
    </row>
    <row r="32" spans="1:8" x14ac:dyDescent="0.3">
      <c r="A32" s="1" t="s">
        <v>24</v>
      </c>
      <c r="B32" s="6">
        <v>0</v>
      </c>
      <c r="C32" s="6">
        <v>0</v>
      </c>
      <c r="D32" s="6">
        <v>0</v>
      </c>
      <c r="E32" s="6">
        <v>0</v>
      </c>
      <c r="F32" s="7">
        <f>(E32-E33)/E33</f>
        <v>-1</v>
      </c>
      <c r="G32" s="6">
        <v>0</v>
      </c>
      <c r="H32" s="1">
        <v>-0.02</v>
      </c>
    </row>
    <row r="33" spans="1:8" x14ac:dyDescent="0.3">
      <c r="A33" s="1" t="s">
        <v>11</v>
      </c>
      <c r="B33" s="6">
        <v>0</v>
      </c>
      <c r="C33" s="6">
        <v>0</v>
      </c>
      <c r="D33" s="1">
        <v>0.02</v>
      </c>
      <c r="E33" s="1">
        <v>0.02</v>
      </c>
      <c r="F33" s="1"/>
      <c r="G33" s="1"/>
      <c r="H33" s="1"/>
    </row>
    <row r="34" spans="1:8" x14ac:dyDescent="0.3">
      <c r="A34" s="1" t="s">
        <v>25</v>
      </c>
      <c r="B34" s="6">
        <v>0</v>
      </c>
      <c r="C34" s="6">
        <v>0</v>
      </c>
      <c r="D34" s="1">
        <v>0.16</v>
      </c>
      <c r="E34" s="1">
        <v>0.16</v>
      </c>
      <c r="F34" s="7">
        <f>(E34-E35)/E35</f>
        <v>-0.48387096774193544</v>
      </c>
      <c r="G34" s="6">
        <v>0</v>
      </c>
      <c r="H34" s="1">
        <v>-0.15</v>
      </c>
    </row>
    <row r="35" spans="1:8" x14ac:dyDescent="0.3">
      <c r="A35" s="1" t="s">
        <v>11</v>
      </c>
      <c r="B35" s="6">
        <v>0</v>
      </c>
      <c r="C35" s="6">
        <v>0</v>
      </c>
      <c r="D35" s="1">
        <v>0.31</v>
      </c>
      <c r="E35" s="1">
        <v>0.31</v>
      </c>
      <c r="F35" s="1"/>
      <c r="G35" s="1"/>
      <c r="H35" s="1"/>
    </row>
    <row r="36" spans="1:8" x14ac:dyDescent="0.3">
      <c r="A36" s="1" t="s">
        <v>26</v>
      </c>
      <c r="B36" s="1">
        <v>3028.59</v>
      </c>
      <c r="C36" s="6">
        <v>0</v>
      </c>
      <c r="D36" s="1">
        <v>72.38</v>
      </c>
      <c r="E36" s="1">
        <v>3100.97</v>
      </c>
      <c r="F36" s="7">
        <f>(E36-E37)/E37</f>
        <v>8.3588421111483693E-2</v>
      </c>
      <c r="G36" s="7">
        <f>E36/$E$65</f>
        <v>9.5777443313628918E-2</v>
      </c>
      <c r="H36" s="1">
        <v>239.21</v>
      </c>
    </row>
    <row r="37" spans="1:8" x14ac:dyDescent="0.3">
      <c r="A37" s="1" t="s">
        <v>11</v>
      </c>
      <c r="B37" s="1">
        <v>2800.94</v>
      </c>
      <c r="C37" s="6">
        <v>0</v>
      </c>
      <c r="D37" s="1">
        <v>60.82</v>
      </c>
      <c r="E37" s="1">
        <v>2861.76</v>
      </c>
      <c r="F37" s="1"/>
      <c r="G37" s="1"/>
      <c r="H37" s="1"/>
    </row>
    <row r="38" spans="1:8" x14ac:dyDescent="0.3">
      <c r="A38" s="1" t="s">
        <v>27</v>
      </c>
      <c r="B38" s="6">
        <v>0</v>
      </c>
      <c r="C38" s="6">
        <v>0</v>
      </c>
      <c r="D38" s="1">
        <v>7.89</v>
      </c>
      <c r="E38" s="1">
        <v>7.89</v>
      </c>
      <c r="F38" s="7">
        <f>(E38-E39)/E39</f>
        <v>-0.1291390728476822</v>
      </c>
      <c r="G38" s="7">
        <f>E38/$E$65</f>
        <v>2.4369278894814596E-4</v>
      </c>
      <c r="H38" s="1">
        <v>-1.17</v>
      </c>
    </row>
    <row r="39" spans="1:8" x14ac:dyDescent="0.3">
      <c r="A39" s="1" t="s">
        <v>11</v>
      </c>
      <c r="B39" s="6">
        <v>0</v>
      </c>
      <c r="C39" s="6">
        <v>0</v>
      </c>
      <c r="D39" s="1">
        <v>9.06</v>
      </c>
      <c r="E39" s="1">
        <v>9.06</v>
      </c>
      <c r="F39" s="1"/>
      <c r="G39" s="1"/>
      <c r="H39" s="1"/>
    </row>
    <row r="40" spans="1:8" x14ac:dyDescent="0.3">
      <c r="A40" s="1" t="s">
        <v>28</v>
      </c>
      <c r="B40" s="1">
        <v>2335.8000000000002</v>
      </c>
      <c r="C40" s="1">
        <v>33.94</v>
      </c>
      <c r="D40" s="1">
        <v>122.81</v>
      </c>
      <c r="E40" s="1">
        <v>2492.5500000000002</v>
      </c>
      <c r="F40" s="7">
        <f>(E40-E41)/E41</f>
        <v>0.1286473709949105</v>
      </c>
      <c r="G40" s="7">
        <f>E40/$E$65</f>
        <v>7.698560977093806E-2</v>
      </c>
      <c r="H40" s="1">
        <v>284.11</v>
      </c>
    </row>
    <row r="41" spans="1:8" x14ac:dyDescent="0.3">
      <c r="A41" s="1" t="s">
        <v>11</v>
      </c>
      <c r="B41" s="1">
        <v>2068.0100000000002</v>
      </c>
      <c r="C41" s="1">
        <v>24.92</v>
      </c>
      <c r="D41" s="1">
        <v>115.51</v>
      </c>
      <c r="E41" s="1">
        <v>2208.44</v>
      </c>
      <c r="F41" s="1"/>
      <c r="G41" s="1"/>
      <c r="H41" s="1"/>
    </row>
    <row r="42" spans="1:8" x14ac:dyDescent="0.3">
      <c r="A42" s="1" t="s">
        <v>29</v>
      </c>
      <c r="B42" s="6">
        <v>0</v>
      </c>
      <c r="C42" s="6">
        <v>0</v>
      </c>
      <c r="D42" s="1">
        <v>13.28</v>
      </c>
      <c r="E42" s="1">
        <v>13.28</v>
      </c>
      <c r="F42" s="7">
        <f>(E42-E43)/E43</f>
        <v>0.19639639639639639</v>
      </c>
      <c r="G42" s="7">
        <f>E42/$E$65</f>
        <v>4.1016986530182232E-4</v>
      </c>
      <c r="H42" s="1">
        <v>2.1800000000000002</v>
      </c>
    </row>
    <row r="43" spans="1:8" x14ac:dyDescent="0.3">
      <c r="A43" s="1" t="s">
        <v>11</v>
      </c>
      <c r="B43" s="6">
        <v>0</v>
      </c>
      <c r="C43" s="6">
        <v>0</v>
      </c>
      <c r="D43" s="1">
        <v>11.1</v>
      </c>
      <c r="E43" s="1">
        <v>11.1</v>
      </c>
      <c r="F43" s="1"/>
      <c r="G43" s="1"/>
      <c r="H43" s="1"/>
    </row>
    <row r="44" spans="1:8" x14ac:dyDescent="0.3">
      <c r="A44" s="1" t="s">
        <v>30</v>
      </c>
      <c r="B44" s="1">
        <v>217.19</v>
      </c>
      <c r="C44" s="1">
        <v>76.430000000000007</v>
      </c>
      <c r="D44" s="1">
        <v>307.31</v>
      </c>
      <c r="E44" s="1">
        <v>600.92999999999995</v>
      </c>
      <c r="F44" s="7">
        <f>(E44-E45)/E45</f>
        <v>1.00323354890326</v>
      </c>
      <c r="G44" s="7">
        <f>E44/$E$65</f>
        <v>1.8560495267757837E-2</v>
      </c>
      <c r="H44" s="1">
        <v>300.95</v>
      </c>
    </row>
    <row r="45" spans="1:8" x14ac:dyDescent="0.3">
      <c r="A45" s="1" t="s">
        <v>11</v>
      </c>
      <c r="B45" s="1">
        <v>-0.03</v>
      </c>
      <c r="C45" s="1">
        <v>81.66</v>
      </c>
      <c r="D45" s="1">
        <v>218.35</v>
      </c>
      <c r="E45" s="1">
        <v>299.98</v>
      </c>
      <c r="F45" s="1"/>
      <c r="G45" s="1"/>
      <c r="H45" s="1"/>
    </row>
    <row r="46" spans="1:8" x14ac:dyDescent="0.3">
      <c r="A46" s="1" t="s">
        <v>31</v>
      </c>
      <c r="B46" s="1">
        <v>3.39</v>
      </c>
      <c r="C46" s="1">
        <v>110.79</v>
      </c>
      <c r="D46" s="1">
        <v>926.99</v>
      </c>
      <c r="E46" s="1">
        <v>1041.17</v>
      </c>
      <c r="F46" s="7">
        <f>(E46-E47)/E47</f>
        <v>4.6791269115148422E-2</v>
      </c>
      <c r="G46" s="7">
        <f>E46/$E$65</f>
        <v>3.2157873392793551E-2</v>
      </c>
      <c r="H46" s="1">
        <v>46.54</v>
      </c>
    </row>
    <row r="47" spans="1:8" x14ac:dyDescent="0.3">
      <c r="A47" s="1" t="s">
        <v>11</v>
      </c>
      <c r="B47" s="1">
        <v>16.920000000000002</v>
      </c>
      <c r="C47" s="1">
        <v>106.6</v>
      </c>
      <c r="D47" s="1">
        <v>871.11</v>
      </c>
      <c r="E47" s="1">
        <v>994.63</v>
      </c>
      <c r="F47" s="1"/>
      <c r="G47" s="1"/>
      <c r="H47" s="1"/>
    </row>
    <row r="48" spans="1:8" x14ac:dyDescent="0.3">
      <c r="A48" s="1" t="s">
        <v>32</v>
      </c>
      <c r="B48" s="1">
        <v>1281.4100000000001</v>
      </c>
      <c r="C48" s="6">
        <v>0</v>
      </c>
      <c r="D48" s="1">
        <v>409.07</v>
      </c>
      <c r="E48" s="1">
        <v>1690.48</v>
      </c>
      <c r="F48" s="7">
        <f>(E48-E49)/E49</f>
        <v>3.2965561062396747</v>
      </c>
      <c r="G48" s="7">
        <f>E48/$E$65</f>
        <v>5.2212647130679565E-2</v>
      </c>
      <c r="H48" s="1">
        <v>1297.03</v>
      </c>
    </row>
    <row r="49" spans="1:8" x14ac:dyDescent="0.3">
      <c r="A49" s="1" t="s">
        <v>11</v>
      </c>
      <c r="B49" s="1">
        <v>5.65</v>
      </c>
      <c r="C49" s="6">
        <v>0</v>
      </c>
      <c r="D49" s="1">
        <v>387.8</v>
      </c>
      <c r="E49" s="1">
        <v>393.45</v>
      </c>
      <c r="F49" s="1"/>
      <c r="G49" s="1"/>
      <c r="H49" s="1"/>
    </row>
    <row r="50" spans="1:8" x14ac:dyDescent="0.3">
      <c r="A50" s="1" t="s">
        <v>33</v>
      </c>
      <c r="B50" s="1">
        <v>687.2</v>
      </c>
      <c r="C50" s="6">
        <v>0</v>
      </c>
      <c r="D50" s="1">
        <v>385.91</v>
      </c>
      <c r="E50" s="1">
        <v>1073.1099999999999</v>
      </c>
      <c r="F50" s="7">
        <f>(E50-E51)/E51</f>
        <v>0.1766686038224102</v>
      </c>
      <c r="G50" s="7">
        <f>E50/$E$65</f>
        <v>3.3144381336900494E-2</v>
      </c>
      <c r="H50" s="1">
        <v>161.12</v>
      </c>
    </row>
    <row r="51" spans="1:8" x14ac:dyDescent="0.3">
      <c r="A51" s="1" t="s">
        <v>11</v>
      </c>
      <c r="B51" s="1">
        <v>571.92999999999995</v>
      </c>
      <c r="C51" s="6">
        <v>0</v>
      </c>
      <c r="D51" s="1">
        <v>340.06</v>
      </c>
      <c r="E51" s="1">
        <v>911.99</v>
      </c>
      <c r="F51" s="1"/>
      <c r="G51" s="1"/>
      <c r="H51" s="1"/>
    </row>
    <row r="52" spans="1:8" x14ac:dyDescent="0.3">
      <c r="A52" s="1" t="s">
        <v>34</v>
      </c>
      <c r="B52" s="1">
        <v>1419.34</v>
      </c>
      <c r="C52" s="1">
        <v>8.75</v>
      </c>
      <c r="D52" s="1">
        <v>43.52</v>
      </c>
      <c r="E52" s="1">
        <v>1471.61</v>
      </c>
      <c r="F52" s="7">
        <f>(E52-E53)/E53</f>
        <v>8.8226825890836552E-3</v>
      </c>
      <c r="G52" s="7">
        <f>E52/$E$65</f>
        <v>4.545256592445894E-2</v>
      </c>
      <c r="H52" s="1">
        <v>12.87</v>
      </c>
    </row>
    <row r="53" spans="1:8" x14ac:dyDescent="0.3">
      <c r="A53" s="1" t="s">
        <v>11</v>
      </c>
      <c r="B53" s="1">
        <v>1418.9</v>
      </c>
      <c r="C53" s="1">
        <v>8.02</v>
      </c>
      <c r="D53" s="1">
        <v>31.82</v>
      </c>
      <c r="E53" s="1">
        <v>1458.74</v>
      </c>
      <c r="F53" s="1"/>
      <c r="G53" s="1"/>
      <c r="H53" s="1"/>
    </row>
    <row r="54" spans="1:8" x14ac:dyDescent="0.3">
      <c r="A54" s="2" t="s">
        <v>35</v>
      </c>
      <c r="B54" s="5">
        <f t="shared" ref="B54:E55" si="0">SUM(B4+B6+B8+B10+B12+B14+B16+B18+B20+B22+B24+B26+B28+B30+B32+B34+B36+B38+B40+B42+B44+B46+B48+B50+B52)</f>
        <v>17375.95</v>
      </c>
      <c r="C54" s="5">
        <f t="shared" si="0"/>
        <v>433.38000000000005</v>
      </c>
      <c r="D54" s="5">
        <f t="shared" si="0"/>
        <v>5379.61</v>
      </c>
      <c r="E54" s="5">
        <f t="shared" si="0"/>
        <v>23188.94</v>
      </c>
      <c r="F54" s="8">
        <f>(E54-E55)/E55</f>
        <v>0.19882169930274859</v>
      </c>
      <c r="G54" s="8">
        <f>E54/$E$65</f>
        <v>0.71622021056415963</v>
      </c>
      <c r="H54" s="5">
        <f t="shared" ref="H54" si="1">SUM(H4+H6+H8+H10+H12+H14+H16+H18+H20+H22+H24+H26+H28+H30+H32+H34+H36+H38+H40+H42+H44+H46+H48+H50+H52)</f>
        <v>3845.83</v>
      </c>
    </row>
    <row r="55" spans="1:8" x14ac:dyDescent="0.3">
      <c r="A55" s="1" t="s">
        <v>36</v>
      </c>
      <c r="B55" s="12">
        <f t="shared" si="0"/>
        <v>14720.96</v>
      </c>
      <c r="C55" s="12">
        <f t="shared" si="0"/>
        <v>397.77</v>
      </c>
      <c r="D55" s="12">
        <f t="shared" si="0"/>
        <v>4224.38</v>
      </c>
      <c r="E55" s="12">
        <f t="shared" si="0"/>
        <v>19343.110000000008</v>
      </c>
      <c r="F55" s="1"/>
      <c r="G55" s="1"/>
      <c r="H55" s="1"/>
    </row>
    <row r="56" spans="1:8" x14ac:dyDescent="0.3">
      <c r="A56" s="1" t="s">
        <v>37</v>
      </c>
      <c r="B56" s="7">
        <f>(B54-B55)/B55</f>
        <v>0.18035440623437615</v>
      </c>
      <c r="C56" s="7">
        <f>(C54-C55)/C55</f>
        <v>8.9524096839882522E-2</v>
      </c>
      <c r="D56" s="7">
        <f>(D54-D55)/D55</f>
        <v>0.27346734905477244</v>
      </c>
      <c r="E56" s="7">
        <f>(E54-E55)/E55</f>
        <v>0.19882169930274859</v>
      </c>
      <c r="F56" s="1"/>
      <c r="G56" s="1"/>
      <c r="H56" s="1"/>
    </row>
    <row r="57" spans="1:8" x14ac:dyDescent="0.3">
      <c r="A57" s="2" t="s">
        <v>55</v>
      </c>
      <c r="B57" s="1"/>
      <c r="C57" s="1"/>
      <c r="D57" s="1"/>
      <c r="E57" s="1"/>
      <c r="F57" s="1"/>
      <c r="G57" s="1"/>
      <c r="H57" s="1"/>
    </row>
    <row r="58" spans="1:8" x14ac:dyDescent="0.3">
      <c r="A58" s="1" t="s">
        <v>56</v>
      </c>
      <c r="B58" s="1">
        <v>8172.87</v>
      </c>
      <c r="C58" s="6">
        <v>0</v>
      </c>
      <c r="D58" s="1">
        <v>26.54</v>
      </c>
      <c r="E58" s="1">
        <v>8199.41</v>
      </c>
      <c r="F58" s="7">
        <f>(E58-E59)/E59</f>
        <v>-0.34083575178268527</v>
      </c>
      <c r="G58" s="7">
        <f>E58/$E$65</f>
        <v>0.25324931440168791</v>
      </c>
      <c r="H58" s="1">
        <v>-4239.6899999999996</v>
      </c>
    </row>
    <row r="59" spans="1:8" x14ac:dyDescent="0.3">
      <c r="A59" s="1" t="s">
        <v>11</v>
      </c>
      <c r="B59" s="1">
        <v>12439.1</v>
      </c>
      <c r="C59" s="6">
        <v>0</v>
      </c>
      <c r="D59" s="6">
        <v>0</v>
      </c>
      <c r="E59" s="1">
        <v>12439.1</v>
      </c>
      <c r="F59" s="1"/>
      <c r="G59" s="1"/>
      <c r="H59" s="1"/>
    </row>
    <row r="60" spans="1:8" x14ac:dyDescent="0.3">
      <c r="A60" s="1" t="s">
        <v>57</v>
      </c>
      <c r="B60" s="6">
        <v>0</v>
      </c>
      <c r="C60" s="1">
        <v>988.48</v>
      </c>
      <c r="D60" s="6">
        <v>0</v>
      </c>
      <c r="E60" s="1">
        <v>988.48</v>
      </c>
      <c r="F60" s="7">
        <f>(E60-E61)/E61</f>
        <v>6.4828180545082478E-2</v>
      </c>
      <c r="G60" s="7">
        <f>E60/$E$65</f>
        <v>3.0530475034152512E-2</v>
      </c>
      <c r="H60" s="1">
        <v>60.18</v>
      </c>
    </row>
    <row r="61" spans="1:8" x14ac:dyDescent="0.3">
      <c r="A61" s="1" t="s">
        <v>11</v>
      </c>
      <c r="B61" s="6">
        <v>0</v>
      </c>
      <c r="C61" s="1">
        <v>928.3</v>
      </c>
      <c r="D61" s="6">
        <v>0</v>
      </c>
      <c r="E61" s="1">
        <v>928.3</v>
      </c>
      <c r="F61" s="1"/>
      <c r="G61" s="1"/>
      <c r="H61" s="1"/>
    </row>
    <row r="62" spans="1:8" x14ac:dyDescent="0.3">
      <c r="A62" s="2" t="s">
        <v>58</v>
      </c>
      <c r="B62" s="2">
        <v>8172.87</v>
      </c>
      <c r="C62" s="2">
        <v>988.48</v>
      </c>
      <c r="D62" s="2">
        <v>26.54</v>
      </c>
      <c r="E62" s="2">
        <v>9187.89</v>
      </c>
      <c r="F62" s="8">
        <f>(E62-E63)/E63</f>
        <v>-0.31266439247722072</v>
      </c>
      <c r="G62" s="8">
        <f>E62/$E$65</f>
        <v>0.28377978943584037</v>
      </c>
      <c r="H62" s="2">
        <v>-4179.51</v>
      </c>
    </row>
    <row r="63" spans="1:8" x14ac:dyDescent="0.3">
      <c r="A63" s="1" t="s">
        <v>36</v>
      </c>
      <c r="B63" s="12">
        <f t="shared" ref="B63:C63" si="2">SUM(B59+B61)</f>
        <v>12439.1</v>
      </c>
      <c r="C63" s="12">
        <f t="shared" si="2"/>
        <v>928.3</v>
      </c>
      <c r="D63" s="12">
        <v>0</v>
      </c>
      <c r="E63" s="12">
        <f t="shared" ref="E63" si="3">SUM(E59+E61)</f>
        <v>13367.4</v>
      </c>
      <c r="F63" s="1"/>
      <c r="G63" s="1"/>
      <c r="H63" s="1"/>
    </row>
    <row r="64" spans="1:8" x14ac:dyDescent="0.3">
      <c r="A64" s="1" t="s">
        <v>37</v>
      </c>
      <c r="B64" s="1">
        <v>-34.299999999999997</v>
      </c>
      <c r="C64" s="1">
        <v>6.48</v>
      </c>
      <c r="D64" s="6">
        <v>0</v>
      </c>
      <c r="E64" s="1">
        <v>-31.27</v>
      </c>
      <c r="F64" s="1"/>
      <c r="G64" s="1"/>
      <c r="H64" s="1"/>
    </row>
    <row r="65" spans="1:11" x14ac:dyDescent="0.3">
      <c r="A65" s="2" t="s">
        <v>45</v>
      </c>
      <c r="B65" s="5">
        <f t="shared" ref="B65:E66" si="4">SUM(B54+B62)</f>
        <v>25548.82</v>
      </c>
      <c r="C65" s="5">
        <f t="shared" si="4"/>
        <v>1421.8600000000001</v>
      </c>
      <c r="D65" s="5">
        <f t="shared" si="4"/>
        <v>5406.15</v>
      </c>
      <c r="E65" s="5">
        <f t="shared" si="4"/>
        <v>32376.829999999998</v>
      </c>
      <c r="F65" s="8">
        <f>(E65-E66)/E66</f>
        <v>-1.0201002674675849E-2</v>
      </c>
      <c r="G65" s="8">
        <f>E65/$E$65</f>
        <v>1</v>
      </c>
      <c r="H65" s="5">
        <f t="shared" ref="H65" si="5">SUM(H54+H62)</f>
        <v>-333.68000000000029</v>
      </c>
      <c r="I65" s="9"/>
    </row>
    <row r="66" spans="1:11" x14ac:dyDescent="0.3">
      <c r="A66" s="1" t="s">
        <v>36</v>
      </c>
      <c r="B66" s="6">
        <f t="shared" si="4"/>
        <v>27160.059999999998</v>
      </c>
      <c r="C66" s="6">
        <f t="shared" si="4"/>
        <v>1326.07</v>
      </c>
      <c r="D66" s="6">
        <f t="shared" si="4"/>
        <v>4224.38</v>
      </c>
      <c r="E66" s="6">
        <f t="shared" si="4"/>
        <v>32710.510000000009</v>
      </c>
      <c r="F66" s="1"/>
      <c r="G66" s="1"/>
      <c r="H66" s="1"/>
    </row>
    <row r="67" spans="1:11" x14ac:dyDescent="0.3">
      <c r="A67" s="1" t="s">
        <v>37</v>
      </c>
      <c r="B67" s="7">
        <f>(B65-B66)/B66</f>
        <v>-5.9323874836800732E-2</v>
      </c>
      <c r="C67" s="7">
        <f t="shared" ref="C67:E67" si="6">(C65-C66)/C66</f>
        <v>7.2236005640728018E-2</v>
      </c>
      <c r="D67" s="7">
        <f t="shared" si="6"/>
        <v>0.27974992780005575</v>
      </c>
      <c r="E67" s="7">
        <f t="shared" si="6"/>
        <v>-1.0201002674675849E-2</v>
      </c>
      <c r="F67" s="1"/>
      <c r="G67" s="1"/>
      <c r="H67" s="1"/>
    </row>
    <row r="68" spans="1:11" x14ac:dyDescent="0.3">
      <c r="A68" s="1" t="s">
        <v>46</v>
      </c>
      <c r="B68" s="7">
        <f>B65/$E$65</f>
        <v>0.78910813689913439</v>
      </c>
      <c r="C68" s="7">
        <f t="shared" ref="C68:E68" si="7">C65/$E$65</f>
        <v>4.3915973243829003E-2</v>
      </c>
      <c r="D68" s="7">
        <f t="shared" si="7"/>
        <v>0.16697588985703665</v>
      </c>
      <c r="E68" s="7">
        <f t="shared" si="7"/>
        <v>1</v>
      </c>
      <c r="F68" s="1"/>
      <c r="G68" s="1"/>
      <c r="H68" s="1"/>
    </row>
    <row r="69" spans="1:11" x14ac:dyDescent="0.3">
      <c r="A69" s="1" t="s">
        <v>47</v>
      </c>
      <c r="B69" s="7">
        <f>B66/$E$66</f>
        <v>0.83031600546735562</v>
      </c>
      <c r="C69" s="7">
        <f>C66/$E$66</f>
        <v>4.0539569697934992E-2</v>
      </c>
      <c r="D69" s="7">
        <f>D66/$E$66</f>
        <v>0.12914442483470906</v>
      </c>
      <c r="E69" s="7">
        <f>E66/$E$66</f>
        <v>1</v>
      </c>
      <c r="F69" s="1"/>
      <c r="G69" s="1"/>
      <c r="H69" s="1"/>
    </row>
    <row r="74" spans="1:11" ht="15" thickBot="1" x14ac:dyDescent="0.35"/>
    <row r="75" spans="1:11" ht="15.6" thickBot="1" x14ac:dyDescent="0.35">
      <c r="E75" s="14"/>
      <c r="F75" s="13"/>
      <c r="G75" s="13"/>
      <c r="H75" s="13"/>
      <c r="I75" s="13"/>
      <c r="J75" s="13"/>
      <c r="K75" s="13"/>
    </row>
    <row r="76" spans="1:11" ht="15.6" thickBot="1" x14ac:dyDescent="0.35">
      <c r="E76" s="15"/>
      <c r="F76" s="15"/>
      <c r="G76" s="15"/>
      <c r="H76" s="15"/>
      <c r="J76" s="16"/>
      <c r="K76" s="17"/>
    </row>
  </sheetData>
  <mergeCells count="1">
    <mergeCell ref="A1:H1"/>
  </mergeCells>
  <pageMargins left="0.75" right="0.75" top="1" bottom="1" header="0.5" footer="0.5"/>
  <pageSetup scale="56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88"/>
  <sheetViews>
    <sheetView workbookViewId="0">
      <selection activeCell="P79" sqref="P79"/>
    </sheetView>
  </sheetViews>
  <sheetFormatPr defaultRowHeight="14.4" x14ac:dyDescent="0.3"/>
  <cols>
    <col min="1" max="1" width="38.77734375" customWidth="1"/>
    <col min="2" max="2" width="11.6640625" customWidth="1"/>
    <col min="3" max="3" width="10.33203125" customWidth="1"/>
    <col min="4" max="4" width="10.109375" customWidth="1"/>
    <col min="5" max="5" width="10" customWidth="1"/>
    <col min="6" max="6" width="11.109375" customWidth="1"/>
    <col min="7" max="7" width="12" customWidth="1"/>
    <col min="8" max="8" width="11.6640625" customWidth="1"/>
    <col min="9" max="9" width="12.5546875" customWidth="1"/>
    <col min="10" max="10" width="11.21875" customWidth="1"/>
    <col min="12" max="12" width="10.21875" customWidth="1"/>
    <col min="13" max="13" width="10.5546875" customWidth="1"/>
    <col min="14" max="14" width="11.44140625" customWidth="1"/>
    <col min="15" max="15" width="12.5546875" customWidth="1"/>
    <col min="18" max="18" width="11.21875" customWidth="1"/>
  </cols>
  <sheetData>
    <row r="1" spans="1:18" ht="27.6" customHeight="1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ht="48.6" customHeight="1" x14ac:dyDescent="0.3">
      <c r="A2" s="1"/>
      <c r="B2" s="4" t="s">
        <v>59</v>
      </c>
      <c r="C2" s="4" t="s">
        <v>60</v>
      </c>
      <c r="D2" s="4" t="s">
        <v>61</v>
      </c>
      <c r="E2" s="4" t="s">
        <v>62</v>
      </c>
      <c r="F2" s="4" t="s">
        <v>63</v>
      </c>
      <c r="G2" s="4" t="s">
        <v>64</v>
      </c>
      <c r="H2" s="4" t="s">
        <v>65</v>
      </c>
      <c r="I2" s="4" t="s">
        <v>66</v>
      </c>
      <c r="J2" s="4" t="s">
        <v>67</v>
      </c>
      <c r="K2" s="4" t="s">
        <v>68</v>
      </c>
      <c r="L2" s="4" t="s">
        <v>69</v>
      </c>
      <c r="M2" s="4" t="s">
        <v>70</v>
      </c>
      <c r="N2" s="4" t="s">
        <v>71</v>
      </c>
      <c r="O2" s="4" t="s">
        <v>5</v>
      </c>
      <c r="P2" s="4" t="s">
        <v>6</v>
      </c>
      <c r="Q2" s="4" t="s">
        <v>7</v>
      </c>
      <c r="R2" s="4" t="s">
        <v>8</v>
      </c>
    </row>
    <row r="3" spans="1:18" x14ac:dyDescent="0.3">
      <c r="A3" s="2" t="s">
        <v>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1" t="s">
        <v>10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1">
        <v>675.34</v>
      </c>
      <c r="H4" s="1">
        <v>252.18</v>
      </c>
      <c r="I4" s="1">
        <v>423.15</v>
      </c>
      <c r="J4" s="1">
        <v>740.6</v>
      </c>
      <c r="K4" s="6">
        <v>0</v>
      </c>
      <c r="L4" s="1">
        <v>77.13</v>
      </c>
      <c r="M4" s="1">
        <v>6.1</v>
      </c>
      <c r="N4" s="1">
        <v>42.3</v>
      </c>
      <c r="O4" s="1">
        <v>1541.46</v>
      </c>
      <c r="P4" s="7">
        <f>(O4-O5)/O5</f>
        <v>0.26533795209403882</v>
      </c>
      <c r="Q4" s="7">
        <f>O4/$O$79</f>
        <v>6.4039160828004834E-3</v>
      </c>
      <c r="R4" s="1">
        <v>323.24</v>
      </c>
    </row>
    <row r="5" spans="1:18" x14ac:dyDescent="0.3">
      <c r="A5" s="1" t="s">
        <v>11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1">
        <v>542.55999999999995</v>
      </c>
      <c r="H5" s="1">
        <v>175.4</v>
      </c>
      <c r="I5" s="1">
        <v>367.16</v>
      </c>
      <c r="J5" s="1">
        <v>578.79</v>
      </c>
      <c r="K5" s="6">
        <v>0</v>
      </c>
      <c r="L5" s="1">
        <v>66.44</v>
      </c>
      <c r="M5" s="1">
        <v>5.08</v>
      </c>
      <c r="N5" s="1">
        <v>25.35</v>
      </c>
      <c r="O5" s="1">
        <v>1218.22</v>
      </c>
      <c r="P5" s="1"/>
      <c r="Q5" s="1"/>
      <c r="R5" s="1"/>
    </row>
    <row r="6" spans="1:18" x14ac:dyDescent="0.3">
      <c r="A6" s="1" t="s">
        <v>12</v>
      </c>
      <c r="B6" s="1">
        <v>2098.3200000000002</v>
      </c>
      <c r="C6" s="1">
        <v>263.52</v>
      </c>
      <c r="D6" s="1">
        <v>245.99</v>
      </c>
      <c r="E6" s="1">
        <v>17.53</v>
      </c>
      <c r="F6" s="1">
        <v>355.94</v>
      </c>
      <c r="G6" s="1">
        <v>4820.07</v>
      </c>
      <c r="H6" s="1">
        <v>2244.21</v>
      </c>
      <c r="I6" s="1">
        <v>2575.85</v>
      </c>
      <c r="J6" s="1">
        <v>6178.39</v>
      </c>
      <c r="K6" s="1">
        <v>15.27</v>
      </c>
      <c r="L6" s="1">
        <v>555.23</v>
      </c>
      <c r="M6" s="1">
        <v>206.22</v>
      </c>
      <c r="N6" s="1">
        <v>3022.21</v>
      </c>
      <c r="O6" s="1">
        <v>17515.16</v>
      </c>
      <c r="P6" s="7">
        <f>(O6-O7)/O7</f>
        <v>0.31861576346891779</v>
      </c>
      <c r="Q6" s="7">
        <f>O6/$O$79</f>
        <v>7.2765829030155632E-2</v>
      </c>
      <c r="R6" s="1">
        <v>4232.17</v>
      </c>
    </row>
    <row r="7" spans="1:18" x14ac:dyDescent="0.3">
      <c r="A7" s="1" t="s">
        <v>11</v>
      </c>
      <c r="B7" s="1">
        <v>1881.42</v>
      </c>
      <c r="C7" s="1">
        <v>253.11</v>
      </c>
      <c r="D7" s="1">
        <v>226.55</v>
      </c>
      <c r="E7" s="1">
        <v>26.56</v>
      </c>
      <c r="F7" s="1">
        <v>249.88</v>
      </c>
      <c r="G7" s="1">
        <v>4263.37</v>
      </c>
      <c r="H7" s="1">
        <v>1870.87</v>
      </c>
      <c r="I7" s="1">
        <v>2392.5</v>
      </c>
      <c r="J7" s="1">
        <v>2732.55</v>
      </c>
      <c r="K7" s="1">
        <v>10.78</v>
      </c>
      <c r="L7" s="1">
        <v>453.12</v>
      </c>
      <c r="M7" s="1">
        <v>193.39</v>
      </c>
      <c r="N7" s="1">
        <v>3245.37</v>
      </c>
      <c r="O7" s="1">
        <v>13282.99</v>
      </c>
      <c r="P7" s="1"/>
      <c r="Q7" s="1"/>
      <c r="R7" s="1"/>
    </row>
    <row r="8" spans="1:18" x14ac:dyDescent="0.3">
      <c r="A8" s="1" t="s">
        <v>13</v>
      </c>
      <c r="B8" s="1">
        <v>607.24</v>
      </c>
      <c r="C8" s="1">
        <v>116.63</v>
      </c>
      <c r="D8" s="1">
        <v>102.86</v>
      </c>
      <c r="E8" s="1">
        <v>13.77</v>
      </c>
      <c r="F8" s="1">
        <v>30.55</v>
      </c>
      <c r="G8" s="1">
        <v>3977.35</v>
      </c>
      <c r="H8" s="1">
        <v>1623.47</v>
      </c>
      <c r="I8" s="1">
        <v>2353.89</v>
      </c>
      <c r="J8" s="1">
        <v>629.04</v>
      </c>
      <c r="K8" s="6">
        <v>0</v>
      </c>
      <c r="L8" s="1">
        <v>18.21</v>
      </c>
      <c r="M8" s="1">
        <v>291.61</v>
      </c>
      <c r="N8" s="1">
        <v>520.86</v>
      </c>
      <c r="O8" s="1">
        <v>6191.5</v>
      </c>
      <c r="P8" s="7">
        <f>(O8-O9)/O9</f>
        <v>0.24205099400188579</v>
      </c>
      <c r="Q8" s="7">
        <f>O8/$O$79</f>
        <v>2.5722267478013826E-2</v>
      </c>
      <c r="R8" s="1">
        <v>1206.5999999999999</v>
      </c>
    </row>
    <row r="9" spans="1:18" x14ac:dyDescent="0.3">
      <c r="A9" s="1" t="s">
        <v>11</v>
      </c>
      <c r="B9" s="1">
        <v>552.88</v>
      </c>
      <c r="C9" s="1">
        <v>107.59</v>
      </c>
      <c r="D9" s="1">
        <v>97.36</v>
      </c>
      <c r="E9" s="1">
        <v>10.220000000000001</v>
      </c>
      <c r="F9" s="1">
        <v>23.9</v>
      </c>
      <c r="G9" s="1">
        <v>3477.98</v>
      </c>
      <c r="H9" s="1">
        <v>1342.3</v>
      </c>
      <c r="I9" s="1">
        <v>2135.6799999999998</v>
      </c>
      <c r="J9" s="1">
        <v>475.78</v>
      </c>
      <c r="K9" s="6">
        <v>0</v>
      </c>
      <c r="L9" s="1">
        <v>21.19</v>
      </c>
      <c r="M9" s="1">
        <v>257.06</v>
      </c>
      <c r="N9" s="1">
        <v>68.53</v>
      </c>
      <c r="O9" s="1">
        <v>4984.8999999999996</v>
      </c>
      <c r="P9" s="1"/>
      <c r="Q9" s="1"/>
      <c r="R9" s="1"/>
    </row>
    <row r="10" spans="1:18" x14ac:dyDescent="0.3">
      <c r="A10" s="1" t="s">
        <v>73</v>
      </c>
      <c r="B10" s="1">
        <v>30.62</v>
      </c>
      <c r="C10" s="1">
        <v>0.55000000000000004</v>
      </c>
      <c r="D10" s="1">
        <v>0.55000000000000004</v>
      </c>
      <c r="E10" s="6">
        <v>0</v>
      </c>
      <c r="F10" s="1">
        <v>2.64</v>
      </c>
      <c r="G10" s="1">
        <v>312.38</v>
      </c>
      <c r="H10" s="1">
        <v>164.38</v>
      </c>
      <c r="I10" s="1">
        <v>148</v>
      </c>
      <c r="J10" s="1">
        <v>304.51</v>
      </c>
      <c r="K10" s="6">
        <v>0</v>
      </c>
      <c r="L10" s="1">
        <v>0.04</v>
      </c>
      <c r="M10" s="1">
        <v>27.18</v>
      </c>
      <c r="N10" s="1">
        <v>2.58</v>
      </c>
      <c r="O10" s="1">
        <v>680.5</v>
      </c>
      <c r="P10" s="7">
        <f>(O10-O11)/O11</f>
        <v>0.49962536912160088</v>
      </c>
      <c r="Q10" s="7">
        <f>O10/$O$79</f>
        <v>2.8271021592164111E-3</v>
      </c>
      <c r="R10" s="1">
        <v>226.72</v>
      </c>
    </row>
    <row r="11" spans="1:18" x14ac:dyDescent="0.3">
      <c r="A11" s="1" t="s">
        <v>11</v>
      </c>
      <c r="B11" s="1">
        <v>21.97</v>
      </c>
      <c r="C11" s="1">
        <v>1.1200000000000001</v>
      </c>
      <c r="D11" s="1">
        <v>1.1200000000000001</v>
      </c>
      <c r="E11" s="6">
        <v>0</v>
      </c>
      <c r="F11" s="1">
        <v>4.6100000000000003</v>
      </c>
      <c r="G11" s="1">
        <v>256.24</v>
      </c>
      <c r="H11" s="1">
        <v>126.51</v>
      </c>
      <c r="I11" s="1">
        <v>129.72</v>
      </c>
      <c r="J11" s="1">
        <v>141.47</v>
      </c>
      <c r="K11" s="6">
        <v>0</v>
      </c>
      <c r="L11" s="1">
        <v>0.05</v>
      </c>
      <c r="M11" s="1">
        <v>25.63</v>
      </c>
      <c r="N11" s="1">
        <v>2.7</v>
      </c>
      <c r="O11" s="1">
        <v>453.78</v>
      </c>
      <c r="P11" s="1"/>
      <c r="Q11" s="1"/>
      <c r="R11" s="1"/>
    </row>
    <row r="12" spans="1:18" x14ac:dyDescent="0.3">
      <c r="A12" s="1" t="s">
        <v>14</v>
      </c>
      <c r="B12" s="1">
        <v>493.05</v>
      </c>
      <c r="C12" s="1">
        <v>101.7</v>
      </c>
      <c r="D12" s="1">
        <v>99.06</v>
      </c>
      <c r="E12" s="1">
        <v>2.64</v>
      </c>
      <c r="F12" s="1">
        <v>69.709999999999994</v>
      </c>
      <c r="G12" s="1">
        <v>1340.07</v>
      </c>
      <c r="H12" s="1">
        <v>657.98</v>
      </c>
      <c r="I12" s="1">
        <v>682.09</v>
      </c>
      <c r="J12" s="1">
        <v>1270.57</v>
      </c>
      <c r="K12" s="6">
        <v>0</v>
      </c>
      <c r="L12" s="1">
        <v>56.18</v>
      </c>
      <c r="M12" s="1">
        <v>130.82</v>
      </c>
      <c r="N12" s="1">
        <v>597.19000000000005</v>
      </c>
      <c r="O12" s="1">
        <v>4059.29</v>
      </c>
      <c r="P12" s="7">
        <f>(O12-O13)/O13</f>
        <v>0.11395319480576503</v>
      </c>
      <c r="Q12" s="7">
        <f>O12/$O$79</f>
        <v>1.6864110982932525E-2</v>
      </c>
      <c r="R12" s="1">
        <v>415.25</v>
      </c>
    </row>
    <row r="13" spans="1:18" x14ac:dyDescent="0.3">
      <c r="A13" s="1" t="s">
        <v>11</v>
      </c>
      <c r="B13" s="1">
        <v>418.74</v>
      </c>
      <c r="C13" s="1">
        <v>97.15</v>
      </c>
      <c r="D13" s="1">
        <v>94.69</v>
      </c>
      <c r="E13" s="1">
        <v>2.46</v>
      </c>
      <c r="F13" s="1">
        <v>59.52</v>
      </c>
      <c r="G13" s="1">
        <v>1298.6600000000001</v>
      </c>
      <c r="H13" s="1">
        <v>603.94000000000005</v>
      </c>
      <c r="I13" s="1">
        <v>694.72</v>
      </c>
      <c r="J13" s="1">
        <v>660.72</v>
      </c>
      <c r="K13" s="1">
        <v>0.37</v>
      </c>
      <c r="L13" s="1">
        <v>54.58</v>
      </c>
      <c r="M13" s="1">
        <v>83.57</v>
      </c>
      <c r="N13" s="1">
        <v>970.73</v>
      </c>
      <c r="O13" s="1">
        <v>3644.04</v>
      </c>
      <c r="P13" s="1"/>
      <c r="Q13" s="1"/>
      <c r="R13" s="1"/>
    </row>
    <row r="14" spans="1:18" x14ac:dyDescent="0.3">
      <c r="A14" s="1" t="s">
        <v>15</v>
      </c>
      <c r="B14" s="1">
        <v>447.52</v>
      </c>
      <c r="C14" s="1">
        <v>34.119999999999997</v>
      </c>
      <c r="D14" s="1">
        <v>32.07</v>
      </c>
      <c r="E14" s="1">
        <v>2.0499999999999998</v>
      </c>
      <c r="F14" s="1">
        <v>71.489999999999995</v>
      </c>
      <c r="G14" s="1">
        <v>4511.71</v>
      </c>
      <c r="H14" s="1">
        <v>1612.89</v>
      </c>
      <c r="I14" s="1">
        <v>2898.82</v>
      </c>
      <c r="J14" s="1">
        <v>1092.33</v>
      </c>
      <c r="K14" s="6">
        <v>0</v>
      </c>
      <c r="L14" s="1">
        <v>112.85</v>
      </c>
      <c r="M14" s="1">
        <v>270.33</v>
      </c>
      <c r="N14" s="1">
        <v>104.67</v>
      </c>
      <c r="O14" s="1">
        <v>6645.02</v>
      </c>
      <c r="P14" s="7">
        <f>(O14-O15)/O15</f>
        <v>0.3211510779924131</v>
      </c>
      <c r="Q14" s="7">
        <f>O14/$O$79</f>
        <v>2.7606392931721142E-2</v>
      </c>
      <c r="R14" s="1">
        <v>1615.3</v>
      </c>
    </row>
    <row r="15" spans="1:18" x14ac:dyDescent="0.3">
      <c r="A15" s="1" t="s">
        <v>11</v>
      </c>
      <c r="B15" s="1">
        <v>379.55</v>
      </c>
      <c r="C15" s="1">
        <v>31.47</v>
      </c>
      <c r="D15" s="1">
        <v>31.47</v>
      </c>
      <c r="E15" s="6">
        <v>0</v>
      </c>
      <c r="F15" s="1">
        <v>47.89</v>
      </c>
      <c r="G15" s="1">
        <v>3129.02</v>
      </c>
      <c r="H15" s="1">
        <v>1063.48</v>
      </c>
      <c r="I15" s="1">
        <v>2065.54</v>
      </c>
      <c r="J15" s="1">
        <v>628.05999999999995</v>
      </c>
      <c r="K15" s="6">
        <v>0</v>
      </c>
      <c r="L15" s="1">
        <v>633.77</v>
      </c>
      <c r="M15" s="1">
        <v>134.09</v>
      </c>
      <c r="N15" s="1">
        <v>45.87</v>
      </c>
      <c r="O15" s="1">
        <v>5029.72</v>
      </c>
      <c r="P15" s="1"/>
      <c r="Q15" s="1"/>
      <c r="R15" s="1"/>
    </row>
    <row r="16" spans="1:18" x14ac:dyDescent="0.3">
      <c r="A16" s="1" t="s">
        <v>16</v>
      </c>
      <c r="B16" s="1">
        <v>1596.94</v>
      </c>
      <c r="C16" s="1">
        <v>165.9</v>
      </c>
      <c r="D16" s="1">
        <v>151.61000000000001</v>
      </c>
      <c r="E16" s="1">
        <v>14.29</v>
      </c>
      <c r="F16" s="1">
        <v>228.52</v>
      </c>
      <c r="G16" s="1">
        <v>4293.8500000000004</v>
      </c>
      <c r="H16" s="1">
        <v>2062.8000000000002</v>
      </c>
      <c r="I16" s="1">
        <v>2231.0500000000002</v>
      </c>
      <c r="J16" s="1">
        <v>4512.34</v>
      </c>
      <c r="K16" s="1">
        <v>17.670000000000002</v>
      </c>
      <c r="L16" s="1">
        <v>569.58000000000004</v>
      </c>
      <c r="M16" s="1">
        <v>474.97</v>
      </c>
      <c r="N16" s="1">
        <v>3052.78</v>
      </c>
      <c r="O16" s="1">
        <v>14912.55</v>
      </c>
      <c r="P16" s="7">
        <f>(O16-O17)/O17</f>
        <v>0.13023268504490218</v>
      </c>
      <c r="Q16" s="7">
        <f>O16/$O$79</f>
        <v>6.1953419991804093E-2</v>
      </c>
      <c r="R16" s="1">
        <v>1718.32</v>
      </c>
    </row>
    <row r="17" spans="1:18" x14ac:dyDescent="0.3">
      <c r="A17" s="1" t="s">
        <v>11</v>
      </c>
      <c r="B17" s="1">
        <v>1476.45</v>
      </c>
      <c r="C17" s="1">
        <v>193.88</v>
      </c>
      <c r="D17" s="1">
        <v>176.68</v>
      </c>
      <c r="E17" s="1">
        <v>17.21</v>
      </c>
      <c r="F17" s="1">
        <v>171.43</v>
      </c>
      <c r="G17" s="1">
        <v>3877.88</v>
      </c>
      <c r="H17" s="1">
        <v>1740.57</v>
      </c>
      <c r="I17" s="1">
        <v>2137.31</v>
      </c>
      <c r="J17" s="1">
        <v>3852.13</v>
      </c>
      <c r="K17" s="1">
        <v>17.86</v>
      </c>
      <c r="L17" s="1">
        <v>483.65</v>
      </c>
      <c r="M17" s="1">
        <v>522.79999999999995</v>
      </c>
      <c r="N17" s="1">
        <v>2598.14</v>
      </c>
      <c r="O17" s="1">
        <v>13194.23</v>
      </c>
      <c r="P17" s="1"/>
      <c r="Q17" s="1"/>
      <c r="R17" s="1"/>
    </row>
    <row r="18" spans="1:18" x14ac:dyDescent="0.3">
      <c r="A18" s="1" t="s">
        <v>17</v>
      </c>
      <c r="B18" s="1">
        <v>3068.99</v>
      </c>
      <c r="C18" s="1">
        <v>674.53</v>
      </c>
      <c r="D18" s="1">
        <v>614.38</v>
      </c>
      <c r="E18" s="1">
        <v>60.15</v>
      </c>
      <c r="F18" s="1">
        <v>774.22</v>
      </c>
      <c r="G18" s="1">
        <v>7721.66</v>
      </c>
      <c r="H18" s="1">
        <v>3815.9</v>
      </c>
      <c r="I18" s="1">
        <v>3905.75</v>
      </c>
      <c r="J18" s="1">
        <v>5459.7</v>
      </c>
      <c r="K18" s="1">
        <v>174.72</v>
      </c>
      <c r="L18" s="1">
        <v>806.88</v>
      </c>
      <c r="M18" s="1">
        <v>621.92999999999995</v>
      </c>
      <c r="N18" s="1">
        <v>1779.21</v>
      </c>
      <c r="O18" s="1">
        <v>21081.83</v>
      </c>
      <c r="P18" s="7">
        <f>(O18-O19)/O19</f>
        <v>0.1629153765659796</v>
      </c>
      <c r="Q18" s="7">
        <f>O18/$O$79</f>
        <v>8.7583375625618382E-2</v>
      </c>
      <c r="R18" s="1">
        <v>2953.4</v>
      </c>
    </row>
    <row r="19" spans="1:18" x14ac:dyDescent="0.3">
      <c r="A19" s="1" t="s">
        <v>11</v>
      </c>
      <c r="B19" s="1">
        <v>2778.72</v>
      </c>
      <c r="C19" s="1">
        <v>656.02</v>
      </c>
      <c r="D19" s="1">
        <v>591.41999999999996</v>
      </c>
      <c r="E19" s="1">
        <v>64.599999999999994</v>
      </c>
      <c r="F19" s="1">
        <v>549.84</v>
      </c>
      <c r="G19" s="1">
        <v>7202.79</v>
      </c>
      <c r="H19" s="1">
        <v>3386.03</v>
      </c>
      <c r="I19" s="1">
        <v>3816.76</v>
      </c>
      <c r="J19" s="1">
        <v>4259.25</v>
      </c>
      <c r="K19" s="1">
        <v>160.66999999999999</v>
      </c>
      <c r="L19" s="1">
        <v>729.05</v>
      </c>
      <c r="M19" s="1">
        <v>489.07</v>
      </c>
      <c r="N19" s="1">
        <v>1303.02</v>
      </c>
      <c r="O19" s="1">
        <v>18128.43</v>
      </c>
      <c r="P19" s="1"/>
      <c r="Q19" s="1"/>
      <c r="R19" s="1"/>
    </row>
    <row r="20" spans="1:18" x14ac:dyDescent="0.3">
      <c r="A20" s="1" t="s">
        <v>18</v>
      </c>
      <c r="B20" s="1">
        <v>891.05</v>
      </c>
      <c r="C20" s="1">
        <v>254.42</v>
      </c>
      <c r="D20" s="1">
        <v>240.72</v>
      </c>
      <c r="E20" s="1">
        <v>13.7</v>
      </c>
      <c r="F20" s="1">
        <v>211.08</v>
      </c>
      <c r="G20" s="1">
        <v>3822.29</v>
      </c>
      <c r="H20" s="1">
        <v>1899.64</v>
      </c>
      <c r="I20" s="1">
        <v>1922.64</v>
      </c>
      <c r="J20" s="1">
        <v>1419.63</v>
      </c>
      <c r="K20" s="6">
        <v>0</v>
      </c>
      <c r="L20" s="1">
        <v>219.57</v>
      </c>
      <c r="M20" s="1">
        <v>121.81</v>
      </c>
      <c r="N20" s="1">
        <v>1553.32</v>
      </c>
      <c r="O20" s="1">
        <v>8493.16</v>
      </c>
      <c r="P20" s="7">
        <f>(O20-O21)/O21</f>
        <v>5.5709274603541629E-2</v>
      </c>
      <c r="Q20" s="7">
        <f>O20/$O$79</f>
        <v>3.5284395260206394E-2</v>
      </c>
      <c r="R20" s="1">
        <v>448.18</v>
      </c>
    </row>
    <row r="21" spans="1:18" x14ac:dyDescent="0.3">
      <c r="A21" s="1" t="s">
        <v>11</v>
      </c>
      <c r="B21" s="1">
        <v>832.08</v>
      </c>
      <c r="C21" s="1">
        <v>253.58</v>
      </c>
      <c r="D21" s="1">
        <v>245.08</v>
      </c>
      <c r="E21" s="1">
        <v>8.5</v>
      </c>
      <c r="F21" s="1">
        <v>130.91</v>
      </c>
      <c r="G21" s="1">
        <v>3287.4</v>
      </c>
      <c r="H21" s="1">
        <v>1526</v>
      </c>
      <c r="I21" s="1">
        <v>1761.4</v>
      </c>
      <c r="J21" s="1">
        <v>1841.47</v>
      </c>
      <c r="K21" s="6">
        <v>0</v>
      </c>
      <c r="L21" s="1">
        <v>196.12</v>
      </c>
      <c r="M21" s="1">
        <v>108.39</v>
      </c>
      <c r="N21" s="1">
        <v>1395.03</v>
      </c>
      <c r="O21" s="1">
        <v>8044.98</v>
      </c>
      <c r="P21" s="1"/>
      <c r="Q21" s="1"/>
      <c r="R21" s="1"/>
    </row>
    <row r="22" spans="1:18" x14ac:dyDescent="0.3">
      <c r="A22" s="1" t="s">
        <v>19</v>
      </c>
      <c r="B22" s="1">
        <v>63.99</v>
      </c>
      <c r="C22" s="1">
        <v>6.96</v>
      </c>
      <c r="D22" s="1">
        <v>6.96</v>
      </c>
      <c r="E22" s="6">
        <v>0</v>
      </c>
      <c r="F22" s="1">
        <v>9.07</v>
      </c>
      <c r="G22" s="1">
        <v>572.42999999999995</v>
      </c>
      <c r="H22" s="1">
        <v>324.20999999999998</v>
      </c>
      <c r="I22" s="1">
        <v>248.22</v>
      </c>
      <c r="J22" s="1">
        <v>497.72</v>
      </c>
      <c r="K22" s="6">
        <v>0</v>
      </c>
      <c r="L22" s="1">
        <v>1.46</v>
      </c>
      <c r="M22" s="1">
        <v>54.45</v>
      </c>
      <c r="N22" s="1">
        <v>36.4</v>
      </c>
      <c r="O22" s="1">
        <v>1242.48</v>
      </c>
      <c r="P22" s="7">
        <f>(O22-O23)/O23</f>
        <v>0.41279208596281763</v>
      </c>
      <c r="Q22" s="7">
        <f>O22/$O$79</f>
        <v>5.1618190900561446E-3</v>
      </c>
      <c r="R22" s="1">
        <v>363.03</v>
      </c>
    </row>
    <row r="23" spans="1:18" x14ac:dyDescent="0.3">
      <c r="A23" s="1" t="s">
        <v>11</v>
      </c>
      <c r="B23" s="1">
        <v>57.63</v>
      </c>
      <c r="C23" s="1">
        <v>15.32</v>
      </c>
      <c r="D23" s="1">
        <v>15.32</v>
      </c>
      <c r="E23" s="6">
        <v>0</v>
      </c>
      <c r="F23" s="1">
        <v>6.83</v>
      </c>
      <c r="G23" s="1">
        <v>402.88</v>
      </c>
      <c r="H23" s="1">
        <v>206.07</v>
      </c>
      <c r="I23" s="1">
        <v>196.81</v>
      </c>
      <c r="J23" s="1">
        <v>320.57</v>
      </c>
      <c r="K23" s="6">
        <v>0</v>
      </c>
      <c r="L23" s="1">
        <v>0.94</v>
      </c>
      <c r="M23" s="1">
        <v>46.26</v>
      </c>
      <c r="N23" s="1">
        <v>29.02</v>
      </c>
      <c r="O23" s="1">
        <v>879.45</v>
      </c>
      <c r="P23" s="1"/>
      <c r="Q23" s="1"/>
      <c r="R23" s="1"/>
    </row>
    <row r="24" spans="1:18" x14ac:dyDescent="0.3">
      <c r="A24" s="1" t="s">
        <v>20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1">
        <v>527.39</v>
      </c>
      <c r="O24" s="1">
        <v>527.39</v>
      </c>
      <c r="P24" s="6">
        <v>0</v>
      </c>
      <c r="Q24" s="7">
        <f>O24/$O$79</f>
        <v>2.1910145595138032E-3</v>
      </c>
      <c r="R24" s="1">
        <v>527.39</v>
      </c>
    </row>
    <row r="25" spans="1:18" x14ac:dyDescent="0.3">
      <c r="A25" s="1" t="s">
        <v>11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1">
        <v>0</v>
      </c>
      <c r="O25" s="1">
        <v>0</v>
      </c>
      <c r="P25" s="1"/>
      <c r="Q25" s="1"/>
      <c r="R25" s="1"/>
    </row>
    <row r="26" spans="1:18" x14ac:dyDescent="0.3">
      <c r="A26" s="1" t="s">
        <v>21</v>
      </c>
      <c r="B26" s="1">
        <v>74.2</v>
      </c>
      <c r="C26" s="1">
        <v>32.06</v>
      </c>
      <c r="D26" s="1">
        <v>32.06</v>
      </c>
      <c r="E26" s="6">
        <v>0</v>
      </c>
      <c r="F26" s="1">
        <v>36.74</v>
      </c>
      <c r="G26" s="1">
        <v>1308.78</v>
      </c>
      <c r="H26" s="1">
        <v>783.7</v>
      </c>
      <c r="I26" s="1">
        <v>525.08000000000004</v>
      </c>
      <c r="J26" s="1">
        <v>281.3</v>
      </c>
      <c r="K26" s="6">
        <v>0</v>
      </c>
      <c r="L26" s="1">
        <v>16.13</v>
      </c>
      <c r="M26" s="1">
        <v>16.45</v>
      </c>
      <c r="N26" s="1">
        <v>57.73</v>
      </c>
      <c r="O26" s="1">
        <v>1823.39</v>
      </c>
      <c r="P26" s="7">
        <f>(O26-O27)/O27</f>
        <v>0.13364585340984689</v>
      </c>
      <c r="Q26" s="7">
        <f>O26/$O$79</f>
        <v>7.5751797297481435E-3</v>
      </c>
      <c r="R26" s="1">
        <v>214.96</v>
      </c>
    </row>
    <row r="27" spans="1:18" x14ac:dyDescent="0.3">
      <c r="A27" s="1" t="s">
        <v>11</v>
      </c>
      <c r="B27" s="1">
        <v>71.89</v>
      </c>
      <c r="C27" s="1">
        <v>33.619999999999997</v>
      </c>
      <c r="D27" s="1">
        <v>33.619999999999997</v>
      </c>
      <c r="E27" s="6">
        <v>0</v>
      </c>
      <c r="F27" s="1">
        <v>27.02</v>
      </c>
      <c r="G27" s="1">
        <v>1122</v>
      </c>
      <c r="H27" s="1">
        <v>571.66999999999996</v>
      </c>
      <c r="I27" s="1">
        <v>550.33000000000004</v>
      </c>
      <c r="J27" s="1">
        <v>264.49</v>
      </c>
      <c r="K27" s="6">
        <v>0</v>
      </c>
      <c r="L27" s="1">
        <v>16.420000000000002</v>
      </c>
      <c r="M27" s="1">
        <v>17.8</v>
      </c>
      <c r="N27" s="1">
        <v>55.19</v>
      </c>
      <c r="O27" s="1">
        <v>1608.43</v>
      </c>
      <c r="P27" s="1"/>
      <c r="Q27" s="1"/>
      <c r="R27" s="1"/>
    </row>
    <row r="28" spans="1:18" x14ac:dyDescent="0.3">
      <c r="A28" s="1" t="s">
        <v>22</v>
      </c>
      <c r="B28" s="1">
        <v>301.5</v>
      </c>
      <c r="C28" s="1">
        <v>37.07</v>
      </c>
      <c r="D28" s="1">
        <v>37.07</v>
      </c>
      <c r="E28" s="6">
        <v>0</v>
      </c>
      <c r="F28" s="1">
        <v>18</v>
      </c>
      <c r="G28" s="1">
        <v>1608.92</v>
      </c>
      <c r="H28" s="1">
        <v>454.94</v>
      </c>
      <c r="I28" s="1">
        <v>1153.98</v>
      </c>
      <c r="J28" s="1">
        <v>410.42</v>
      </c>
      <c r="K28" s="6">
        <v>0</v>
      </c>
      <c r="L28" s="1">
        <v>69.790000000000006</v>
      </c>
      <c r="M28" s="1">
        <v>13.42</v>
      </c>
      <c r="N28" s="1">
        <v>0.95</v>
      </c>
      <c r="O28" s="1">
        <v>2460.0700000000002</v>
      </c>
      <c r="P28" s="7">
        <f>(O28-O29)/O29</f>
        <v>0.14561465599940393</v>
      </c>
      <c r="Q28" s="7">
        <f>O28/$O$79</f>
        <v>1.022023395859444E-2</v>
      </c>
      <c r="R28" s="1">
        <v>312.69</v>
      </c>
    </row>
    <row r="29" spans="1:18" x14ac:dyDescent="0.3">
      <c r="A29" s="1" t="s">
        <v>11</v>
      </c>
      <c r="B29" s="1">
        <v>279.89</v>
      </c>
      <c r="C29" s="1">
        <v>30.53</v>
      </c>
      <c r="D29" s="1">
        <v>30.53</v>
      </c>
      <c r="E29" s="6">
        <v>0</v>
      </c>
      <c r="F29" s="1">
        <v>8.75</v>
      </c>
      <c r="G29" s="1">
        <v>1570.06</v>
      </c>
      <c r="H29" s="1">
        <v>513.61</v>
      </c>
      <c r="I29" s="1">
        <v>1056.45</v>
      </c>
      <c r="J29" s="1">
        <v>192.69</v>
      </c>
      <c r="K29" s="6">
        <v>0</v>
      </c>
      <c r="L29" s="1">
        <v>58.06</v>
      </c>
      <c r="M29" s="1">
        <v>8.08</v>
      </c>
      <c r="N29" s="1">
        <v>-0.68</v>
      </c>
      <c r="O29" s="1">
        <v>2147.38</v>
      </c>
      <c r="P29" s="1"/>
      <c r="Q29" s="1"/>
      <c r="R29" s="1"/>
    </row>
    <row r="30" spans="1:18" x14ac:dyDescent="0.3">
      <c r="A30" s="1" t="s">
        <v>23</v>
      </c>
      <c r="B30" s="1">
        <v>985.27</v>
      </c>
      <c r="C30" s="1">
        <v>208.25</v>
      </c>
      <c r="D30" s="1">
        <v>102.24</v>
      </c>
      <c r="E30" s="1">
        <v>106.01</v>
      </c>
      <c r="F30" s="1">
        <v>345.92</v>
      </c>
      <c r="G30" s="1">
        <v>4155.17</v>
      </c>
      <c r="H30" s="1">
        <v>1339.62</v>
      </c>
      <c r="I30" s="1">
        <v>2815.55</v>
      </c>
      <c r="J30" s="1">
        <v>6067.14</v>
      </c>
      <c r="K30" s="1">
        <v>37.049999999999997</v>
      </c>
      <c r="L30" s="1">
        <v>169.24</v>
      </c>
      <c r="M30" s="1">
        <v>435.71</v>
      </c>
      <c r="N30" s="1">
        <v>399.2</v>
      </c>
      <c r="O30" s="1">
        <v>12802.95</v>
      </c>
      <c r="P30" s="7">
        <f>(O30-O31)/O31</f>
        <v>5.9360120684508301E-3</v>
      </c>
      <c r="Q30" s="7">
        <f>O30/$O$79</f>
        <v>5.3189195575811539E-2</v>
      </c>
      <c r="R30" s="1">
        <v>75.55</v>
      </c>
    </row>
    <row r="31" spans="1:18" x14ac:dyDescent="0.3">
      <c r="A31" s="1" t="s">
        <v>11</v>
      </c>
      <c r="B31" s="1">
        <v>977.69</v>
      </c>
      <c r="C31" s="1">
        <v>220.24</v>
      </c>
      <c r="D31" s="1">
        <v>114.67</v>
      </c>
      <c r="E31" s="1">
        <v>105.58</v>
      </c>
      <c r="F31" s="1">
        <v>272.64</v>
      </c>
      <c r="G31" s="1">
        <v>4055.3</v>
      </c>
      <c r="H31" s="1">
        <v>1349.52</v>
      </c>
      <c r="I31" s="1">
        <v>2705.78</v>
      </c>
      <c r="J31" s="1">
        <v>6150.97</v>
      </c>
      <c r="K31" s="1">
        <v>36.69</v>
      </c>
      <c r="L31" s="1">
        <v>148.02000000000001</v>
      </c>
      <c r="M31" s="1">
        <v>410.48</v>
      </c>
      <c r="N31" s="18">
        <v>455.36</v>
      </c>
      <c r="O31" s="1">
        <v>12727.4</v>
      </c>
      <c r="P31" s="1"/>
      <c r="Q31" s="1"/>
      <c r="R31" s="1"/>
    </row>
    <row r="32" spans="1:18" x14ac:dyDescent="0.3">
      <c r="A32" s="1" t="s">
        <v>24</v>
      </c>
      <c r="B32" s="1">
        <v>-0.85</v>
      </c>
      <c r="C32" s="6">
        <v>0</v>
      </c>
      <c r="D32" s="6">
        <v>0</v>
      </c>
      <c r="E32" s="6">
        <v>0</v>
      </c>
      <c r="F32" s="6">
        <v>0</v>
      </c>
      <c r="G32" s="1">
        <v>6.27</v>
      </c>
      <c r="H32" s="1">
        <v>0.43</v>
      </c>
      <c r="I32" s="1">
        <v>5.84</v>
      </c>
      <c r="J32" s="1">
        <v>47.21</v>
      </c>
      <c r="K32" s="6">
        <v>0</v>
      </c>
      <c r="L32" s="6">
        <v>0</v>
      </c>
      <c r="M32" s="1">
        <v>-0.05</v>
      </c>
      <c r="N32" s="6">
        <v>0</v>
      </c>
      <c r="O32" s="1">
        <v>52.58</v>
      </c>
      <c r="P32" s="7">
        <f>(O32-O33)/O33</f>
        <v>-0.14836410754778107</v>
      </c>
      <c r="Q32" s="7">
        <f>O32/$O$79</f>
        <v>2.1844089865040247E-4</v>
      </c>
      <c r="R32" s="1">
        <v>-9.16</v>
      </c>
    </row>
    <row r="33" spans="1:18" x14ac:dyDescent="0.3">
      <c r="A33" s="1" t="s">
        <v>11</v>
      </c>
      <c r="B33" s="1">
        <v>-0.52</v>
      </c>
      <c r="C33" s="6">
        <v>0</v>
      </c>
      <c r="D33" s="6">
        <v>0</v>
      </c>
      <c r="E33" s="6">
        <v>0</v>
      </c>
      <c r="F33" s="6">
        <v>0</v>
      </c>
      <c r="G33" s="1">
        <v>27.29</v>
      </c>
      <c r="H33" s="1">
        <v>2.56</v>
      </c>
      <c r="I33" s="1">
        <v>24.72</v>
      </c>
      <c r="J33" s="1">
        <v>34.83</v>
      </c>
      <c r="K33" s="6">
        <v>0</v>
      </c>
      <c r="L33" s="6">
        <v>0</v>
      </c>
      <c r="M33" s="1">
        <v>0.13</v>
      </c>
      <c r="N33" s="1">
        <v>0.02</v>
      </c>
      <c r="O33" s="1">
        <v>61.74</v>
      </c>
      <c r="P33" s="1"/>
      <c r="Q33" s="1"/>
      <c r="R33" s="1"/>
    </row>
    <row r="34" spans="1:18" x14ac:dyDescent="0.3">
      <c r="A34" s="1" t="s">
        <v>25</v>
      </c>
      <c r="B34" s="1">
        <v>8.1</v>
      </c>
      <c r="C34" s="6">
        <v>0</v>
      </c>
      <c r="D34" s="6">
        <v>0</v>
      </c>
      <c r="E34" s="6">
        <v>0</v>
      </c>
      <c r="F34" s="1">
        <v>1.3</v>
      </c>
      <c r="G34" s="1">
        <v>122.03</v>
      </c>
      <c r="H34" s="1">
        <v>34.03</v>
      </c>
      <c r="I34" s="1">
        <v>88</v>
      </c>
      <c r="J34" s="1">
        <v>11.95</v>
      </c>
      <c r="K34" s="6">
        <v>0</v>
      </c>
      <c r="L34" s="1">
        <v>50.55</v>
      </c>
      <c r="M34" s="1">
        <v>0.35</v>
      </c>
      <c r="N34" s="1">
        <v>0.16</v>
      </c>
      <c r="O34" s="1">
        <v>194.44</v>
      </c>
      <c r="P34" s="7">
        <f>(O34-O35)/O35</f>
        <v>-0.44994200684602115</v>
      </c>
      <c r="Q34" s="7">
        <f>O34/$O$79</f>
        <v>8.0779095347250393E-4</v>
      </c>
      <c r="R34" s="1">
        <v>-159.05000000000001</v>
      </c>
    </row>
    <row r="35" spans="1:18" x14ac:dyDescent="0.3">
      <c r="A35" s="1" t="s">
        <v>11</v>
      </c>
      <c r="B35" s="1">
        <v>20.78</v>
      </c>
      <c r="C35" s="1">
        <v>0.01</v>
      </c>
      <c r="D35" s="1">
        <v>0.01</v>
      </c>
      <c r="E35" s="6">
        <v>0</v>
      </c>
      <c r="F35" s="1">
        <v>2.36</v>
      </c>
      <c r="G35" s="1">
        <v>261</v>
      </c>
      <c r="H35" s="1">
        <v>185.25</v>
      </c>
      <c r="I35" s="1">
        <v>75.75</v>
      </c>
      <c r="J35" s="1">
        <v>11.62</v>
      </c>
      <c r="K35" s="6">
        <v>0</v>
      </c>
      <c r="L35" s="1">
        <v>56.99</v>
      </c>
      <c r="M35" s="1">
        <v>0.42</v>
      </c>
      <c r="N35" s="1">
        <v>0.31</v>
      </c>
      <c r="O35" s="1">
        <v>353.49</v>
      </c>
      <c r="P35" s="1"/>
      <c r="Q35" s="1"/>
      <c r="R35" s="1"/>
    </row>
    <row r="36" spans="1:18" x14ac:dyDescent="0.3">
      <c r="A36" s="1" t="s">
        <v>26</v>
      </c>
      <c r="B36" s="1">
        <v>1057.8699999999999</v>
      </c>
      <c r="C36" s="1">
        <v>123.85</v>
      </c>
      <c r="D36" s="1">
        <v>109.99</v>
      </c>
      <c r="E36" s="1">
        <v>13.86</v>
      </c>
      <c r="F36" s="1">
        <v>261.85000000000002</v>
      </c>
      <c r="G36" s="1">
        <v>3604.77</v>
      </c>
      <c r="H36" s="1">
        <v>1466.32</v>
      </c>
      <c r="I36" s="1">
        <v>2138.4499999999998</v>
      </c>
      <c r="J36" s="1">
        <v>1645.86</v>
      </c>
      <c r="K36" s="1">
        <v>17.190000000000001</v>
      </c>
      <c r="L36" s="1">
        <v>62.81</v>
      </c>
      <c r="M36" s="1">
        <v>179.65</v>
      </c>
      <c r="N36" s="1">
        <v>3100.97</v>
      </c>
      <c r="O36" s="1">
        <v>10054.82</v>
      </c>
      <c r="P36" s="7">
        <f>(O36-O37)/O37</f>
        <v>0.13384326182832257</v>
      </c>
      <c r="Q36" s="7">
        <f>O36/$O$79</f>
        <v>4.1772231201370101E-2</v>
      </c>
      <c r="R36" s="1">
        <v>1186.9100000000001</v>
      </c>
    </row>
    <row r="37" spans="1:18" x14ac:dyDescent="0.3">
      <c r="A37" s="1" t="s">
        <v>11</v>
      </c>
      <c r="B37" s="1">
        <v>956.48</v>
      </c>
      <c r="C37" s="1">
        <v>117.83</v>
      </c>
      <c r="D37" s="1">
        <v>103.89</v>
      </c>
      <c r="E37" s="1">
        <v>13.94</v>
      </c>
      <c r="F37" s="1">
        <v>181.5</v>
      </c>
      <c r="G37" s="1">
        <v>3298.69</v>
      </c>
      <c r="H37" s="1">
        <v>1340.24</v>
      </c>
      <c r="I37" s="1">
        <v>1958.44</v>
      </c>
      <c r="J37" s="1">
        <v>1215.45</v>
      </c>
      <c r="K37" s="1">
        <v>21.17</v>
      </c>
      <c r="L37" s="1">
        <v>68.25</v>
      </c>
      <c r="M37" s="1">
        <v>146.79</v>
      </c>
      <c r="N37" s="1">
        <v>2861.76</v>
      </c>
      <c r="O37" s="1">
        <v>8867.91</v>
      </c>
      <c r="P37" s="1"/>
      <c r="Q37" s="1"/>
      <c r="R37" s="1"/>
    </row>
    <row r="38" spans="1:18" x14ac:dyDescent="0.3">
      <c r="A38" s="1" t="s">
        <v>27</v>
      </c>
      <c r="B38" s="1">
        <v>272.60000000000002</v>
      </c>
      <c r="C38" s="1">
        <v>46.57</v>
      </c>
      <c r="D38" s="1">
        <v>46.54</v>
      </c>
      <c r="E38" s="1">
        <v>0.02</v>
      </c>
      <c r="F38" s="1">
        <v>56.99</v>
      </c>
      <c r="G38" s="1">
        <v>2093.94</v>
      </c>
      <c r="H38" s="1">
        <v>828.56</v>
      </c>
      <c r="I38" s="1">
        <v>1265.3800000000001</v>
      </c>
      <c r="J38" s="1">
        <v>476.75</v>
      </c>
      <c r="K38" s="6">
        <v>0</v>
      </c>
      <c r="L38" s="1">
        <v>13.45</v>
      </c>
      <c r="M38" s="1">
        <v>44.04</v>
      </c>
      <c r="N38" s="1">
        <v>7.89</v>
      </c>
      <c r="O38" s="1">
        <v>3012.22</v>
      </c>
      <c r="P38" s="7">
        <f>(O38-O39)/O39</f>
        <v>8.6404703081889064E-2</v>
      </c>
      <c r="Q38" s="7">
        <f>O38/$O$79</f>
        <v>1.2514112661329693E-2</v>
      </c>
      <c r="R38" s="1">
        <v>239.57</v>
      </c>
    </row>
    <row r="39" spans="1:18" x14ac:dyDescent="0.3">
      <c r="A39" s="1" t="s">
        <v>11</v>
      </c>
      <c r="B39" s="1">
        <v>259.57</v>
      </c>
      <c r="C39" s="1">
        <v>44.68</v>
      </c>
      <c r="D39" s="1">
        <v>44.66</v>
      </c>
      <c r="E39" s="1">
        <v>0.02</v>
      </c>
      <c r="F39" s="1">
        <v>48.82</v>
      </c>
      <c r="G39" s="1">
        <v>1997.28</v>
      </c>
      <c r="H39" s="1">
        <v>848.1</v>
      </c>
      <c r="I39" s="1">
        <v>1149.18</v>
      </c>
      <c r="J39" s="1">
        <v>363.6</v>
      </c>
      <c r="K39" s="6">
        <v>0</v>
      </c>
      <c r="L39" s="1">
        <v>12.11</v>
      </c>
      <c r="M39" s="1">
        <v>37.53</v>
      </c>
      <c r="N39" s="1">
        <v>9.06</v>
      </c>
      <c r="O39" s="1">
        <v>2772.65</v>
      </c>
      <c r="P39" s="1"/>
      <c r="Q39" s="1"/>
      <c r="R39" s="1"/>
    </row>
    <row r="40" spans="1:18" x14ac:dyDescent="0.3">
      <c r="A40" s="1" t="s">
        <v>28</v>
      </c>
      <c r="B40" s="1">
        <v>1505.8</v>
      </c>
      <c r="C40" s="1">
        <v>69.010000000000005</v>
      </c>
      <c r="D40" s="1">
        <v>69.010000000000005</v>
      </c>
      <c r="E40" s="6">
        <v>0</v>
      </c>
      <c r="F40" s="1">
        <v>110.55</v>
      </c>
      <c r="G40" s="1">
        <v>2632.1</v>
      </c>
      <c r="H40" s="1">
        <v>1288.6500000000001</v>
      </c>
      <c r="I40" s="1">
        <v>1343.45</v>
      </c>
      <c r="J40" s="1">
        <v>2309.88</v>
      </c>
      <c r="K40" s="1">
        <v>0.08</v>
      </c>
      <c r="L40" s="1">
        <v>86.22</v>
      </c>
      <c r="M40" s="1">
        <v>916.8</v>
      </c>
      <c r="N40" s="1">
        <v>2492.5500000000002</v>
      </c>
      <c r="O40" s="1">
        <v>10122.99</v>
      </c>
      <c r="P40" s="7">
        <f>(O40-O41)/O41</f>
        <v>0.23285714285714282</v>
      </c>
      <c r="Q40" s="7">
        <f>O40/$O$79</f>
        <v>4.20554399511038E-2</v>
      </c>
      <c r="R40" s="1">
        <v>1911.99</v>
      </c>
    </row>
    <row r="41" spans="1:18" x14ac:dyDescent="0.3">
      <c r="A41" s="1" t="s">
        <v>11</v>
      </c>
      <c r="B41" s="1">
        <v>1331.06</v>
      </c>
      <c r="C41" s="1">
        <v>72.47</v>
      </c>
      <c r="D41" s="1">
        <v>72.47</v>
      </c>
      <c r="E41" s="6">
        <v>0</v>
      </c>
      <c r="F41" s="1">
        <v>62.88</v>
      </c>
      <c r="G41" s="1">
        <v>1974.26</v>
      </c>
      <c r="H41" s="1">
        <v>824.84</v>
      </c>
      <c r="I41" s="1">
        <v>1149.43</v>
      </c>
      <c r="J41" s="1">
        <v>1719.15</v>
      </c>
      <c r="K41" s="1">
        <v>-0.09</v>
      </c>
      <c r="L41" s="1">
        <v>51.71</v>
      </c>
      <c r="M41" s="1">
        <v>791.11</v>
      </c>
      <c r="N41" s="1">
        <v>2208.44</v>
      </c>
      <c r="O41" s="1">
        <v>8211</v>
      </c>
      <c r="P41" s="1"/>
      <c r="Q41" s="1"/>
      <c r="R41" s="1"/>
    </row>
    <row r="42" spans="1:18" x14ac:dyDescent="0.3">
      <c r="A42" s="1" t="s">
        <v>29</v>
      </c>
      <c r="B42" s="1">
        <v>75.599999999999994</v>
      </c>
      <c r="C42" s="1">
        <v>1.84</v>
      </c>
      <c r="D42" s="1">
        <v>1.84</v>
      </c>
      <c r="E42" s="6">
        <v>0</v>
      </c>
      <c r="F42" s="1">
        <v>17.079999999999998</v>
      </c>
      <c r="G42" s="1">
        <v>2220.4699999999998</v>
      </c>
      <c r="H42" s="1">
        <v>493.87</v>
      </c>
      <c r="I42" s="1">
        <v>1726.59</v>
      </c>
      <c r="J42" s="1">
        <v>2.25</v>
      </c>
      <c r="K42" s="6">
        <v>0</v>
      </c>
      <c r="L42" s="1">
        <v>6.17</v>
      </c>
      <c r="M42" s="1">
        <v>100.33</v>
      </c>
      <c r="N42" s="1">
        <v>13.28</v>
      </c>
      <c r="O42" s="1">
        <v>2437.0100000000002</v>
      </c>
      <c r="P42" s="7">
        <f>(O42-O43)/O43</f>
        <v>0.36068273944456247</v>
      </c>
      <c r="Q42" s="7">
        <f>O42/$O$79</f>
        <v>1.0124432377710487E-2</v>
      </c>
      <c r="R42" s="1">
        <v>645.99</v>
      </c>
    </row>
    <row r="43" spans="1:18" x14ac:dyDescent="0.3">
      <c r="A43" s="1" t="s">
        <v>11</v>
      </c>
      <c r="B43" s="1">
        <v>64.260000000000005</v>
      </c>
      <c r="C43" s="1">
        <v>1.81</v>
      </c>
      <c r="D43" s="1">
        <v>1.81</v>
      </c>
      <c r="E43" s="6">
        <v>0</v>
      </c>
      <c r="F43" s="1">
        <v>13.33</v>
      </c>
      <c r="G43" s="1">
        <v>1650.98</v>
      </c>
      <c r="H43" s="1">
        <v>336.74</v>
      </c>
      <c r="I43" s="1">
        <v>1314.24</v>
      </c>
      <c r="J43" s="1">
        <v>2.21</v>
      </c>
      <c r="K43" s="6">
        <v>0</v>
      </c>
      <c r="L43" s="1">
        <v>4.92</v>
      </c>
      <c r="M43" s="1">
        <v>42.41</v>
      </c>
      <c r="N43" s="1">
        <v>11.1</v>
      </c>
      <c r="O43" s="1">
        <v>1791.02</v>
      </c>
      <c r="P43" s="1"/>
      <c r="Q43" s="1"/>
      <c r="R43" s="1"/>
    </row>
    <row r="44" spans="1:18" x14ac:dyDescent="0.3">
      <c r="A44" s="1" t="s">
        <v>30</v>
      </c>
      <c r="B44" s="1">
        <v>1852.75</v>
      </c>
      <c r="C44" s="1">
        <v>580.54999999999995</v>
      </c>
      <c r="D44" s="1">
        <v>547.89</v>
      </c>
      <c r="E44" s="1">
        <v>32.65</v>
      </c>
      <c r="F44" s="1">
        <v>232.46</v>
      </c>
      <c r="G44" s="1">
        <v>6050.95</v>
      </c>
      <c r="H44" s="1">
        <v>2733.52</v>
      </c>
      <c r="I44" s="1">
        <v>3317.43</v>
      </c>
      <c r="J44" s="1">
        <v>2364.54</v>
      </c>
      <c r="K44" s="1">
        <v>135.31</v>
      </c>
      <c r="L44" s="1">
        <v>521.12</v>
      </c>
      <c r="M44" s="1">
        <v>167.83</v>
      </c>
      <c r="N44" s="1">
        <v>600.92999999999995</v>
      </c>
      <c r="O44" s="1">
        <v>12506.43</v>
      </c>
      <c r="P44" s="7">
        <f>(O44-O45)/O45</f>
        <v>0.17192481048005467</v>
      </c>
      <c r="Q44" s="7">
        <f>O44/$O$79</f>
        <v>5.1957318526214401E-2</v>
      </c>
      <c r="R44" s="1">
        <v>1834.73</v>
      </c>
    </row>
    <row r="45" spans="1:18" x14ac:dyDescent="0.3">
      <c r="A45" s="1" t="s">
        <v>11</v>
      </c>
      <c r="B45" s="1">
        <v>1677</v>
      </c>
      <c r="C45" s="1">
        <v>562.4</v>
      </c>
      <c r="D45" s="1">
        <v>536.83000000000004</v>
      </c>
      <c r="E45" s="1">
        <v>25.57</v>
      </c>
      <c r="F45" s="1">
        <v>137.81</v>
      </c>
      <c r="G45" s="1">
        <v>5202.72</v>
      </c>
      <c r="H45" s="1">
        <v>2275.19</v>
      </c>
      <c r="I45" s="1">
        <v>2927.53</v>
      </c>
      <c r="J45" s="1">
        <v>1861.43</v>
      </c>
      <c r="K45" s="1">
        <v>64.36</v>
      </c>
      <c r="L45" s="1">
        <v>467.03</v>
      </c>
      <c r="M45" s="1">
        <v>398.97</v>
      </c>
      <c r="N45" s="1">
        <v>299.98</v>
      </c>
      <c r="O45" s="1">
        <v>10671.7</v>
      </c>
      <c r="P45" s="1"/>
      <c r="Q45" s="1"/>
      <c r="R45" s="1"/>
    </row>
    <row r="46" spans="1:18" x14ac:dyDescent="0.3">
      <c r="A46" s="1" t="s">
        <v>31</v>
      </c>
      <c r="B46" s="1">
        <v>3792.21</v>
      </c>
      <c r="C46" s="1">
        <v>776.48</v>
      </c>
      <c r="D46" s="1">
        <v>356.84</v>
      </c>
      <c r="E46" s="1">
        <v>419.64</v>
      </c>
      <c r="F46" s="1">
        <v>844.53</v>
      </c>
      <c r="G46" s="1">
        <v>7827.16</v>
      </c>
      <c r="H46" s="1">
        <v>2963.53</v>
      </c>
      <c r="I46" s="1">
        <v>4863.63</v>
      </c>
      <c r="J46" s="1">
        <v>16201.9</v>
      </c>
      <c r="K46" s="1">
        <v>351.22</v>
      </c>
      <c r="L46" s="1">
        <v>401.85</v>
      </c>
      <c r="M46" s="1">
        <v>479.48</v>
      </c>
      <c r="N46" s="1">
        <v>1041.17</v>
      </c>
      <c r="O46" s="1">
        <v>31716</v>
      </c>
      <c r="P46" s="7">
        <f>(O46-O47)/O47</f>
        <v>8.382969562141819E-2</v>
      </c>
      <c r="Q46" s="7">
        <f>O46/$O$79</f>
        <v>0.13176248652712372</v>
      </c>
      <c r="R46" s="1">
        <v>2453.1</v>
      </c>
    </row>
    <row r="47" spans="1:18" x14ac:dyDescent="0.3">
      <c r="A47" s="1" t="s">
        <v>11</v>
      </c>
      <c r="B47" s="1">
        <v>3643.13</v>
      </c>
      <c r="C47" s="1">
        <v>815.33</v>
      </c>
      <c r="D47" s="1">
        <v>411.62</v>
      </c>
      <c r="E47" s="1">
        <v>403.71</v>
      </c>
      <c r="F47" s="1">
        <v>745.51</v>
      </c>
      <c r="G47" s="1">
        <v>7249.57</v>
      </c>
      <c r="H47" s="1">
        <v>2549.0700000000002</v>
      </c>
      <c r="I47" s="1">
        <v>4700.5</v>
      </c>
      <c r="J47" s="1">
        <v>14584.97</v>
      </c>
      <c r="K47" s="1">
        <v>287.11</v>
      </c>
      <c r="L47" s="1">
        <v>425.59</v>
      </c>
      <c r="M47" s="1">
        <v>517.05999999999995</v>
      </c>
      <c r="N47" s="1">
        <v>994.63</v>
      </c>
      <c r="O47" s="1">
        <v>29262.9</v>
      </c>
      <c r="P47" s="1"/>
      <c r="Q47" s="1"/>
      <c r="R47" s="1"/>
    </row>
    <row r="48" spans="1:18" x14ac:dyDescent="0.3">
      <c r="A48" s="1" t="s">
        <v>32</v>
      </c>
      <c r="B48" s="1">
        <v>1354.59</v>
      </c>
      <c r="C48" s="1">
        <v>412.38</v>
      </c>
      <c r="D48" s="1">
        <v>185.57</v>
      </c>
      <c r="E48" s="1">
        <v>226.81</v>
      </c>
      <c r="F48" s="1">
        <v>381.11</v>
      </c>
      <c r="G48" s="1">
        <v>3367.91</v>
      </c>
      <c r="H48" s="1">
        <v>1013.99</v>
      </c>
      <c r="I48" s="1">
        <v>2353.92</v>
      </c>
      <c r="J48" s="1">
        <v>6716.18</v>
      </c>
      <c r="K48" s="1">
        <v>122.83</v>
      </c>
      <c r="L48" s="1">
        <v>112.65</v>
      </c>
      <c r="M48" s="1">
        <v>1074.83</v>
      </c>
      <c r="N48" s="1">
        <v>1690.48</v>
      </c>
      <c r="O48" s="1">
        <v>15232.96</v>
      </c>
      <c r="P48" s="7">
        <f>(O48-O49)/O49</f>
        <v>0.16114701777360735</v>
      </c>
      <c r="Q48" s="7">
        <f>O48/$O$79</f>
        <v>6.3284546814485254E-2</v>
      </c>
      <c r="R48" s="1">
        <v>2114.0700000000002</v>
      </c>
    </row>
    <row r="49" spans="1:18" x14ac:dyDescent="0.3">
      <c r="A49" s="1" t="s">
        <v>11</v>
      </c>
      <c r="B49" s="1">
        <v>1387.9</v>
      </c>
      <c r="C49" s="1">
        <v>407</v>
      </c>
      <c r="D49" s="1">
        <v>213.47</v>
      </c>
      <c r="E49" s="1">
        <v>193.52</v>
      </c>
      <c r="F49" s="1">
        <v>288.58</v>
      </c>
      <c r="G49" s="1">
        <v>2891.22</v>
      </c>
      <c r="H49" s="1">
        <v>772.51</v>
      </c>
      <c r="I49" s="1">
        <v>2118.71</v>
      </c>
      <c r="J49" s="1">
        <v>7048.08</v>
      </c>
      <c r="K49" s="1">
        <v>103.3</v>
      </c>
      <c r="L49" s="1">
        <v>120.33</v>
      </c>
      <c r="M49" s="1">
        <v>479.04</v>
      </c>
      <c r="N49" s="1">
        <v>393.45</v>
      </c>
      <c r="O49" s="1">
        <v>13118.89</v>
      </c>
      <c r="P49" s="1"/>
      <c r="Q49" s="1"/>
      <c r="R49" s="1"/>
    </row>
    <row r="50" spans="1:18" x14ac:dyDescent="0.3">
      <c r="A50" s="1" t="s">
        <v>33</v>
      </c>
      <c r="B50" s="1">
        <v>1768.26</v>
      </c>
      <c r="C50" s="1">
        <v>346.81</v>
      </c>
      <c r="D50" s="1">
        <v>150.59</v>
      </c>
      <c r="E50" s="1">
        <v>196.22</v>
      </c>
      <c r="F50" s="1">
        <v>383.59</v>
      </c>
      <c r="G50" s="1">
        <v>5646.04</v>
      </c>
      <c r="H50" s="1">
        <v>1670.42</v>
      </c>
      <c r="I50" s="1">
        <v>3975.62</v>
      </c>
      <c r="J50" s="1">
        <v>6547.72</v>
      </c>
      <c r="K50" s="1">
        <v>40.11</v>
      </c>
      <c r="L50" s="1">
        <v>211.91</v>
      </c>
      <c r="M50" s="1">
        <v>293.95999999999998</v>
      </c>
      <c r="N50" s="1">
        <v>1073.1099999999999</v>
      </c>
      <c r="O50" s="1">
        <v>16311.51</v>
      </c>
      <c r="P50" s="7">
        <f>(O50-O51)/O51</f>
        <v>0.10136182159590183</v>
      </c>
      <c r="Q50" s="7">
        <f>O50/$O$79</f>
        <v>6.7765327172784828E-2</v>
      </c>
      <c r="R50" s="1">
        <v>1501.2</v>
      </c>
    </row>
    <row r="51" spans="1:18" x14ac:dyDescent="0.3">
      <c r="A51" s="1" t="s">
        <v>11</v>
      </c>
      <c r="B51" s="1">
        <v>1592.89</v>
      </c>
      <c r="C51" s="1">
        <v>383.99</v>
      </c>
      <c r="D51" s="1">
        <v>161.37</v>
      </c>
      <c r="E51" s="1">
        <v>222.62</v>
      </c>
      <c r="F51" s="1">
        <v>353.92</v>
      </c>
      <c r="G51" s="1">
        <v>4783.71</v>
      </c>
      <c r="H51" s="1">
        <v>1340.25</v>
      </c>
      <c r="I51" s="1">
        <v>3443.46</v>
      </c>
      <c r="J51" s="1">
        <v>6143.07</v>
      </c>
      <c r="K51" s="1">
        <v>47.54</v>
      </c>
      <c r="L51" s="1">
        <v>210.82</v>
      </c>
      <c r="M51" s="1">
        <v>382.38</v>
      </c>
      <c r="N51" s="1">
        <v>911.99</v>
      </c>
      <c r="O51" s="1">
        <v>14810.31</v>
      </c>
      <c r="P51" s="1"/>
      <c r="Q51" s="1"/>
      <c r="R51" s="1"/>
    </row>
    <row r="52" spans="1:18" x14ac:dyDescent="0.3">
      <c r="A52" s="1" t="s">
        <v>34</v>
      </c>
      <c r="B52" s="1">
        <v>218.85</v>
      </c>
      <c r="C52" s="1">
        <v>48.52</v>
      </c>
      <c r="D52" s="1">
        <v>28.08</v>
      </c>
      <c r="E52" s="1">
        <v>20.440000000000001</v>
      </c>
      <c r="F52" s="1">
        <v>10.75</v>
      </c>
      <c r="G52" s="1">
        <v>1807.32</v>
      </c>
      <c r="H52" s="1">
        <v>794.76</v>
      </c>
      <c r="I52" s="1">
        <v>1012.56</v>
      </c>
      <c r="J52" s="1">
        <v>413.58</v>
      </c>
      <c r="K52" s="6">
        <v>0</v>
      </c>
      <c r="L52" s="1">
        <v>16.399999999999999</v>
      </c>
      <c r="M52" s="1">
        <v>114.35</v>
      </c>
      <c r="N52" s="1">
        <v>1471.61</v>
      </c>
      <c r="O52" s="1">
        <v>4101.38</v>
      </c>
      <c r="P52" s="7">
        <f>(O52-O53)/O53</f>
        <v>0.12427871634123806</v>
      </c>
      <c r="Q52" s="7">
        <f>O52/$O$79</f>
        <v>1.703897171751213E-2</v>
      </c>
      <c r="R52" s="1">
        <v>453.37</v>
      </c>
    </row>
    <row r="53" spans="1:18" x14ac:dyDescent="0.3">
      <c r="A53" s="1" t="s">
        <v>11</v>
      </c>
      <c r="B53" s="1">
        <v>187.49</v>
      </c>
      <c r="C53" s="1">
        <v>39.51</v>
      </c>
      <c r="D53" s="1">
        <v>21.6</v>
      </c>
      <c r="E53" s="1">
        <v>17.91</v>
      </c>
      <c r="F53" s="1">
        <v>9.31</v>
      </c>
      <c r="G53" s="1">
        <v>1540.77</v>
      </c>
      <c r="H53" s="1">
        <v>809.98</v>
      </c>
      <c r="I53" s="1">
        <v>730.79</v>
      </c>
      <c r="J53" s="1">
        <v>239.46</v>
      </c>
      <c r="K53" s="6">
        <v>0</v>
      </c>
      <c r="L53" s="1">
        <v>16.37</v>
      </c>
      <c r="M53" s="1">
        <v>156.36000000000001</v>
      </c>
      <c r="N53" s="1">
        <v>1458.74</v>
      </c>
      <c r="O53" s="1">
        <v>3648.01</v>
      </c>
      <c r="P53" s="1"/>
      <c r="Q53" s="1"/>
      <c r="R53" s="1"/>
    </row>
    <row r="54" spans="1:18" x14ac:dyDescent="0.3">
      <c r="A54" s="2" t="s">
        <v>35</v>
      </c>
      <c r="B54" s="10">
        <f t="shared" ref="B54:O55" si="0">SUM(B4+B6+B8+B10+B12+B14+B16+B18+B20+B22+B24+B26+B28+B30+B32+B34+B36+B38+B40+B42+B44+B46+B48+B50+B52)</f>
        <v>22564.469999999998</v>
      </c>
      <c r="C54" s="10">
        <f t="shared" si="0"/>
        <v>4301.72</v>
      </c>
      <c r="D54" s="10">
        <f t="shared" si="0"/>
        <v>3161.92</v>
      </c>
      <c r="E54" s="10">
        <f t="shared" si="0"/>
        <v>1139.78</v>
      </c>
      <c r="F54" s="10">
        <f t="shared" si="0"/>
        <v>4454.0899999999992</v>
      </c>
      <c r="G54" s="10">
        <f t="shared" si="0"/>
        <v>74498.98</v>
      </c>
      <c r="H54" s="10">
        <f t="shared" si="0"/>
        <v>30523.999999999996</v>
      </c>
      <c r="I54" s="10">
        <f t="shared" si="0"/>
        <v>43974.94</v>
      </c>
      <c r="J54" s="10">
        <f t="shared" si="0"/>
        <v>65601.509999999995</v>
      </c>
      <c r="K54" s="10">
        <f t="shared" si="0"/>
        <v>911.45</v>
      </c>
      <c r="L54" s="10">
        <f t="shared" si="0"/>
        <v>4155.4199999999992</v>
      </c>
      <c r="M54" s="10">
        <f t="shared" si="0"/>
        <v>6042.5699999999988</v>
      </c>
      <c r="N54" s="10">
        <f t="shared" si="0"/>
        <v>23188.94</v>
      </c>
      <c r="O54" s="10">
        <f t="shared" si="0"/>
        <v>205719.09</v>
      </c>
      <c r="P54" s="8">
        <f>(O54-O55)/O55</f>
        <v>0.1498238507006483</v>
      </c>
      <c r="Q54" s="8">
        <f>O54/$O$79</f>
        <v>0.85464935125795027</v>
      </c>
      <c r="R54" s="10">
        <f t="shared" ref="R54" si="1">SUM(R4+R6+R8+R10+R12+R14+R16+R18+R20+R22+R24+R26+R28+R30+R32+R34+R36+R38+R40+R42+R44+R46+R48+R50+R52)</f>
        <v>26805.52</v>
      </c>
    </row>
    <row r="55" spans="1:18" x14ac:dyDescent="0.3">
      <c r="A55" s="1" t="s">
        <v>36</v>
      </c>
      <c r="B55" s="11">
        <f t="shared" si="0"/>
        <v>20848.95</v>
      </c>
      <c r="C55" s="11">
        <f t="shared" si="0"/>
        <v>4338.66</v>
      </c>
      <c r="D55" s="11">
        <f t="shared" si="0"/>
        <v>3226.2399999999993</v>
      </c>
      <c r="E55" s="11">
        <f t="shared" si="0"/>
        <v>1112.42</v>
      </c>
      <c r="F55" s="11">
        <f t="shared" si="0"/>
        <v>3397.2400000000002</v>
      </c>
      <c r="G55" s="11">
        <f t="shared" si="0"/>
        <v>65363.630000000012</v>
      </c>
      <c r="H55" s="11">
        <f t="shared" si="0"/>
        <v>25760.699999999997</v>
      </c>
      <c r="I55" s="11">
        <f t="shared" si="0"/>
        <v>39602.909999999996</v>
      </c>
      <c r="J55" s="11">
        <f t="shared" si="0"/>
        <v>55322.81</v>
      </c>
      <c r="K55" s="11">
        <f t="shared" si="0"/>
        <v>749.75999999999988</v>
      </c>
      <c r="L55" s="11">
        <f t="shared" si="0"/>
        <v>4295.53</v>
      </c>
      <c r="M55" s="11">
        <f t="shared" si="0"/>
        <v>5253.9000000000005</v>
      </c>
      <c r="N55" s="11">
        <f t="shared" si="0"/>
        <v>19343.110000000008</v>
      </c>
      <c r="O55" s="11">
        <f t="shared" si="0"/>
        <v>178913.57</v>
      </c>
      <c r="P55" s="1"/>
      <c r="Q55" s="1"/>
      <c r="R55" s="1"/>
    </row>
    <row r="56" spans="1:18" x14ac:dyDescent="0.3">
      <c r="A56" s="1" t="s">
        <v>37</v>
      </c>
      <c r="B56" s="7">
        <f t="shared" ref="B56:O56" si="2">(B54-B55)/B55</f>
        <v>8.2283280452972299E-2</v>
      </c>
      <c r="C56" s="7">
        <f t="shared" si="2"/>
        <v>-8.5141495300391362E-3</v>
      </c>
      <c r="D56" s="7">
        <f t="shared" si="2"/>
        <v>-1.9936520531640321E-2</v>
      </c>
      <c r="E56" s="7">
        <f t="shared" si="2"/>
        <v>2.4595027058125437E-2</v>
      </c>
      <c r="F56" s="7">
        <f t="shared" si="2"/>
        <v>0.31109076779974298</v>
      </c>
      <c r="G56" s="7">
        <f t="shared" si="2"/>
        <v>0.13976197466389156</v>
      </c>
      <c r="H56" s="7">
        <f t="shared" si="2"/>
        <v>0.18490568967458182</v>
      </c>
      <c r="I56" s="7">
        <f t="shared" si="2"/>
        <v>0.11039668549609123</v>
      </c>
      <c r="J56" s="7">
        <f t="shared" si="2"/>
        <v>0.18579497317652516</v>
      </c>
      <c r="K56" s="7">
        <f t="shared" si="2"/>
        <v>0.21565567648314155</v>
      </c>
      <c r="L56" s="7">
        <f t="shared" si="2"/>
        <v>-3.2617628092459043E-2</v>
      </c>
      <c r="M56" s="7">
        <f t="shared" si="2"/>
        <v>0.15011134585736274</v>
      </c>
      <c r="N56" s="7">
        <f t="shared" si="2"/>
        <v>0.19882169930274859</v>
      </c>
      <c r="O56" s="7">
        <f t="shared" si="2"/>
        <v>0.1498238507006483</v>
      </c>
      <c r="P56" s="1"/>
      <c r="Q56" s="1"/>
      <c r="R56" s="1"/>
    </row>
    <row r="57" spans="1:18" x14ac:dyDescent="0.3">
      <c r="A57" s="2" t="s">
        <v>38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3">
      <c r="A58" s="1" t="s">
        <v>39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1">
        <v>4324.82</v>
      </c>
      <c r="K58" s="6">
        <v>0</v>
      </c>
      <c r="L58" s="6">
        <v>0</v>
      </c>
      <c r="M58" s="1">
        <v>70.930000000000007</v>
      </c>
      <c r="N58" s="6">
        <v>0</v>
      </c>
      <c r="O58" s="1">
        <v>4395.75</v>
      </c>
      <c r="P58" s="7">
        <f>(O58-O59)/O59</f>
        <v>0.39648254456386028</v>
      </c>
      <c r="Q58" s="7">
        <f>O58/$O$79</f>
        <v>1.8261916702976545E-2</v>
      </c>
      <c r="R58" s="1">
        <v>1248.02</v>
      </c>
    </row>
    <row r="59" spans="1:18" x14ac:dyDescent="0.3">
      <c r="A59" s="1" t="s">
        <v>11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1">
        <v>3086.41</v>
      </c>
      <c r="K59" s="6">
        <v>0</v>
      </c>
      <c r="L59" s="6">
        <v>0</v>
      </c>
      <c r="M59" s="1">
        <v>61.32</v>
      </c>
      <c r="N59" s="6">
        <v>0</v>
      </c>
      <c r="O59" s="1">
        <v>3147.73</v>
      </c>
      <c r="P59" s="1"/>
      <c r="Q59" s="1"/>
      <c r="R59" s="1"/>
    </row>
    <row r="60" spans="1:18" x14ac:dyDescent="0.3">
      <c r="A60" s="1" t="s">
        <v>40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1">
        <v>2700.4</v>
      </c>
      <c r="K60" s="6">
        <v>0</v>
      </c>
      <c r="L60" s="6">
        <v>0</v>
      </c>
      <c r="M60" s="1">
        <v>176.33</v>
      </c>
      <c r="N60" s="6">
        <v>0</v>
      </c>
      <c r="O60" s="1">
        <v>2876.73</v>
      </c>
      <c r="P60" s="7">
        <f>(O60-O61)/O61</f>
        <v>0.31469193013244134</v>
      </c>
      <c r="Q60" s="7">
        <f>O60/$O$79</f>
        <v>1.1951226443031045E-2</v>
      </c>
      <c r="R60" s="1">
        <v>688.59</v>
      </c>
    </row>
    <row r="61" spans="1:18" x14ac:dyDescent="0.3">
      <c r="A61" s="1" t="s">
        <v>11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1">
        <v>2053.62</v>
      </c>
      <c r="K61" s="6">
        <v>0</v>
      </c>
      <c r="L61" s="6">
        <v>0</v>
      </c>
      <c r="M61" s="1">
        <v>134.52000000000001</v>
      </c>
      <c r="N61" s="6">
        <v>0</v>
      </c>
      <c r="O61" s="1">
        <v>2188.14</v>
      </c>
      <c r="P61" s="1"/>
      <c r="Q61" s="1"/>
      <c r="R61" s="1"/>
    </row>
    <row r="62" spans="1:18" x14ac:dyDescent="0.3">
      <c r="A62" s="1" t="s">
        <v>41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1">
        <v>5302.2</v>
      </c>
      <c r="K62" s="6">
        <v>0</v>
      </c>
      <c r="L62" s="6">
        <v>0</v>
      </c>
      <c r="M62" s="1">
        <v>177.18</v>
      </c>
      <c r="N62" s="6">
        <v>0</v>
      </c>
      <c r="O62" s="1">
        <v>5479.38</v>
      </c>
      <c r="P62" s="7">
        <f>(O62-O63)/O63</f>
        <v>0.32392467272648207</v>
      </c>
      <c r="Q62" s="7">
        <f>O62/$O$79</f>
        <v>2.2763801659319939E-2</v>
      </c>
      <c r="R62" s="1">
        <v>1340.64</v>
      </c>
    </row>
    <row r="63" spans="1:18" x14ac:dyDescent="0.3">
      <c r="A63" s="1" t="s">
        <v>11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1">
        <v>3855.51</v>
      </c>
      <c r="K63" s="6">
        <v>0</v>
      </c>
      <c r="L63" s="6">
        <v>0</v>
      </c>
      <c r="M63" s="1">
        <v>283.23</v>
      </c>
      <c r="N63" s="6">
        <v>0</v>
      </c>
      <c r="O63" s="1">
        <v>4138.74</v>
      </c>
      <c r="P63" s="1"/>
      <c r="Q63" s="1"/>
      <c r="R63" s="1"/>
    </row>
    <row r="64" spans="1:18" x14ac:dyDescent="0.3">
      <c r="A64" s="1" t="s">
        <v>42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1">
        <v>1321.38</v>
      </c>
      <c r="K64" s="6">
        <v>0</v>
      </c>
      <c r="L64" s="6">
        <v>0</v>
      </c>
      <c r="M64" s="1">
        <v>27.39</v>
      </c>
      <c r="N64" s="6">
        <v>0</v>
      </c>
      <c r="O64" s="1">
        <v>1348.77</v>
      </c>
      <c r="P64" s="7">
        <f>(O64-O65)/O65</f>
        <v>0.25725444868054326</v>
      </c>
      <c r="Q64" s="7">
        <f>O64/$O$79</f>
        <v>5.6033954140871688E-3</v>
      </c>
      <c r="R64" s="1">
        <v>275.98</v>
      </c>
    </row>
    <row r="65" spans="1:18" x14ac:dyDescent="0.3">
      <c r="A65" s="1" t="s">
        <v>11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1">
        <v>1047.54</v>
      </c>
      <c r="K65" s="6">
        <v>0</v>
      </c>
      <c r="L65" s="6">
        <v>0</v>
      </c>
      <c r="M65" s="1">
        <v>25.25</v>
      </c>
      <c r="N65" s="6">
        <v>0</v>
      </c>
      <c r="O65" s="1">
        <v>1072.79</v>
      </c>
      <c r="P65" s="1"/>
      <c r="Q65" s="1"/>
      <c r="R65" s="1"/>
    </row>
    <row r="66" spans="1:18" x14ac:dyDescent="0.3">
      <c r="A66" s="1" t="s">
        <v>43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1">
        <v>11537.76</v>
      </c>
      <c r="K66" s="6">
        <v>0</v>
      </c>
      <c r="L66" s="6">
        <v>0</v>
      </c>
      <c r="M66" s="1">
        <v>160.35</v>
      </c>
      <c r="N66" s="1">
        <v>0.12</v>
      </c>
      <c r="O66" s="1">
        <v>11698.23</v>
      </c>
      <c r="P66" s="7">
        <f>(O66-O67)/O67</f>
        <v>0.17596624767786911</v>
      </c>
      <c r="Q66" s="7">
        <f>O66/$O$79</f>
        <v>4.8599693301998814E-2</v>
      </c>
      <c r="R66" s="1">
        <v>1750.47</v>
      </c>
    </row>
    <row r="67" spans="1:18" x14ac:dyDescent="0.3">
      <c r="A67" s="1" t="s">
        <v>11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1">
        <v>9798.67</v>
      </c>
      <c r="K67" s="6">
        <v>0</v>
      </c>
      <c r="L67" s="6">
        <v>0</v>
      </c>
      <c r="M67" s="1">
        <v>149.09</v>
      </c>
      <c r="N67" s="6">
        <v>0</v>
      </c>
      <c r="O67" s="1">
        <v>9947.76</v>
      </c>
      <c r="P67" s="1"/>
      <c r="Q67" s="1"/>
      <c r="R67" s="1"/>
    </row>
    <row r="68" spans="1:18" x14ac:dyDescent="0.3">
      <c r="A68" s="2" t="s">
        <v>44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f t="shared" ref="J68" si="3">SUM(J58+J60+J62+J64+J66)</f>
        <v>25186.559999999998</v>
      </c>
      <c r="K68" s="5">
        <v>0</v>
      </c>
      <c r="L68" s="5">
        <v>0</v>
      </c>
      <c r="M68" s="5">
        <f t="shared" ref="M68:O68" si="4">SUM(M58+M60+M62+M64+M66)</f>
        <v>612.18000000000006</v>
      </c>
      <c r="N68" s="5">
        <f t="shared" si="4"/>
        <v>0.12</v>
      </c>
      <c r="O68" s="5">
        <f t="shared" si="4"/>
        <v>25798.86</v>
      </c>
      <c r="P68" s="8">
        <f>(O68-O69)/O69</f>
        <v>0.25877817006551773</v>
      </c>
      <c r="Q68" s="8">
        <f>O68/$O$79</f>
        <v>0.10718003352141352</v>
      </c>
      <c r="R68" s="5">
        <f t="shared" ref="R68" si="5">SUM(R58+R60+R62+R64+R66)</f>
        <v>5303.7</v>
      </c>
    </row>
    <row r="69" spans="1:18" x14ac:dyDescent="0.3">
      <c r="A69" s="1" t="s">
        <v>36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f t="shared" ref="J69" si="6">SUM(J59+J61+J63+J65+J67)</f>
        <v>19841.75</v>
      </c>
      <c r="K69" s="6">
        <v>0</v>
      </c>
      <c r="L69" s="6">
        <v>0</v>
      </c>
      <c r="M69" s="6">
        <f t="shared" ref="M69" si="7">SUM(M59+M61+M63+M65+M67)</f>
        <v>653.41000000000008</v>
      </c>
      <c r="N69" s="6">
        <v>0</v>
      </c>
      <c r="O69" s="6">
        <f t="shared" ref="O69" si="8">SUM(O59+O61+O63+O65+O67)</f>
        <v>20495.160000000003</v>
      </c>
      <c r="P69" s="1"/>
      <c r="Q69" s="1"/>
      <c r="R69" s="1"/>
    </row>
    <row r="70" spans="1:18" x14ac:dyDescent="0.3">
      <c r="A70" s="1" t="s">
        <v>37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7">
        <f>(J68-J69)/J69</f>
        <v>0.26937190519989407</v>
      </c>
      <c r="K70" s="6">
        <v>0</v>
      </c>
      <c r="L70" s="6">
        <v>0</v>
      </c>
      <c r="M70" s="7">
        <f>(M68-M69)/M69</f>
        <v>-6.3099738296016297E-2</v>
      </c>
      <c r="N70" s="6">
        <v>0</v>
      </c>
      <c r="O70" s="7">
        <f>(O68-O69)/O69</f>
        <v>0.25877817006551773</v>
      </c>
      <c r="P70" s="1"/>
      <c r="Q70" s="1"/>
      <c r="R70" s="1"/>
    </row>
    <row r="71" spans="1:18" x14ac:dyDescent="0.3">
      <c r="A71" s="2" t="s">
        <v>55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3">
      <c r="A72" s="1" t="s">
        <v>56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1">
        <v>8199.41</v>
      </c>
      <c r="O72" s="1">
        <v>8199.41</v>
      </c>
      <c r="P72" s="7">
        <f>(O72-O73)/O73</f>
        <v>-0.34083575178268527</v>
      </c>
      <c r="Q72" s="7">
        <f>O72/$O$79</f>
        <v>3.406402603277095E-2</v>
      </c>
      <c r="R72" s="1">
        <v>-4239.6899999999996</v>
      </c>
    </row>
    <row r="73" spans="1:18" x14ac:dyDescent="0.3">
      <c r="A73" s="1" t="s">
        <v>11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1">
        <v>12439.1</v>
      </c>
      <c r="O73" s="1">
        <v>12439.1</v>
      </c>
      <c r="P73" s="1"/>
      <c r="Q73" s="1"/>
      <c r="R73" s="1"/>
    </row>
    <row r="74" spans="1:18" x14ac:dyDescent="0.3">
      <c r="A74" s="1" t="s">
        <v>57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1">
        <v>988.48</v>
      </c>
      <c r="O74" s="1">
        <v>988.48</v>
      </c>
      <c r="P74" s="7">
        <f>(O74-O75)/O75</f>
        <v>6.4828180545082478E-2</v>
      </c>
      <c r="Q74" s="7">
        <f>O74/$O$79</f>
        <v>4.1065891878651548E-3</v>
      </c>
      <c r="R74" s="1">
        <v>60.18</v>
      </c>
    </row>
    <row r="75" spans="1:18" x14ac:dyDescent="0.3">
      <c r="A75" s="1" t="s">
        <v>11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1">
        <v>928.3</v>
      </c>
      <c r="O75" s="1">
        <v>928.3</v>
      </c>
      <c r="P75" s="1"/>
      <c r="Q75" s="1"/>
      <c r="R75" s="1"/>
    </row>
    <row r="76" spans="1:18" x14ac:dyDescent="0.3">
      <c r="A76" s="2" t="s">
        <v>58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f>SUM(N72+N74)</f>
        <v>9187.89</v>
      </c>
      <c r="O76" s="5">
        <f>SUM(O72+O74)</f>
        <v>9187.89</v>
      </c>
      <c r="P76" s="8">
        <f>(O76-O77)/O77</f>
        <v>-0.31266439247722072</v>
      </c>
      <c r="Q76" s="8">
        <f>O76/$O$79</f>
        <v>3.8170615220636105E-2</v>
      </c>
      <c r="R76" s="5">
        <f>SUM(R72+R74)</f>
        <v>-4179.5099999999993</v>
      </c>
    </row>
    <row r="77" spans="1:18" x14ac:dyDescent="0.3">
      <c r="A77" s="1" t="s">
        <v>36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f>+SUM(N73+N75)</f>
        <v>13367.4</v>
      </c>
      <c r="O77" s="6">
        <f>+SUM(O73+O75)</f>
        <v>13367.4</v>
      </c>
      <c r="P77" s="1"/>
      <c r="Q77" s="1"/>
      <c r="R77" s="1"/>
    </row>
    <row r="78" spans="1:18" x14ac:dyDescent="0.3">
      <c r="A78" s="1" t="s">
        <v>37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/>
      <c r="K78" s="6">
        <v>0</v>
      </c>
      <c r="L78" s="6">
        <v>0</v>
      </c>
      <c r="M78" s="1"/>
      <c r="N78" s="7">
        <f>(N76-N77)/N77</f>
        <v>-0.31266439247722072</v>
      </c>
      <c r="O78" s="7">
        <f>(O76-O77)/O77</f>
        <v>-0.31266439247722072</v>
      </c>
      <c r="P78" s="1"/>
      <c r="Q78" s="1"/>
      <c r="R78" s="1"/>
    </row>
    <row r="79" spans="1:18" x14ac:dyDescent="0.3">
      <c r="A79" s="2" t="s">
        <v>45</v>
      </c>
      <c r="B79" s="5">
        <f t="shared" ref="B79:O79" si="9">SUM(B54+B68+B76)</f>
        <v>22564.469999999998</v>
      </c>
      <c r="C79" s="5">
        <f t="shared" si="9"/>
        <v>4301.72</v>
      </c>
      <c r="D79" s="5">
        <f t="shared" si="9"/>
        <v>3161.92</v>
      </c>
      <c r="E79" s="5">
        <f t="shared" si="9"/>
        <v>1139.78</v>
      </c>
      <c r="F79" s="5">
        <f t="shared" si="9"/>
        <v>4454.0899999999992</v>
      </c>
      <c r="G79" s="5">
        <f t="shared" si="9"/>
        <v>74498.98</v>
      </c>
      <c r="H79" s="5">
        <f t="shared" si="9"/>
        <v>30523.999999999996</v>
      </c>
      <c r="I79" s="5">
        <f t="shared" si="9"/>
        <v>43974.94</v>
      </c>
      <c r="J79" s="5">
        <f t="shared" si="9"/>
        <v>90788.069999999992</v>
      </c>
      <c r="K79" s="5">
        <f t="shared" si="9"/>
        <v>911.45</v>
      </c>
      <c r="L79" s="5">
        <f t="shared" si="9"/>
        <v>4155.4199999999992</v>
      </c>
      <c r="M79" s="5">
        <f t="shared" si="9"/>
        <v>6654.7499999999991</v>
      </c>
      <c r="N79" s="5">
        <f t="shared" si="9"/>
        <v>32376.949999999997</v>
      </c>
      <c r="O79" s="5">
        <f t="shared" si="9"/>
        <v>240705.84000000003</v>
      </c>
      <c r="P79" s="8">
        <f>(O79-O80)/O80</f>
        <v>0.13126336116743931</v>
      </c>
      <c r="Q79" s="8">
        <f>O79/$O$79</f>
        <v>1</v>
      </c>
      <c r="R79" s="5">
        <f t="shared" ref="R79" si="10">SUM(R54+R68+R76)</f>
        <v>27929.710000000003</v>
      </c>
    </row>
    <row r="80" spans="1:18" x14ac:dyDescent="0.3">
      <c r="A80" s="1" t="s">
        <v>36</v>
      </c>
      <c r="B80" s="6">
        <f t="shared" ref="B80:O80" si="11">SUM(B55+B69+B77)</f>
        <v>20848.95</v>
      </c>
      <c r="C80" s="6">
        <f t="shared" si="11"/>
        <v>4338.66</v>
      </c>
      <c r="D80" s="6">
        <f t="shared" si="11"/>
        <v>3226.2399999999993</v>
      </c>
      <c r="E80" s="6">
        <f t="shared" si="11"/>
        <v>1112.42</v>
      </c>
      <c r="F80" s="6">
        <f t="shared" si="11"/>
        <v>3397.2400000000002</v>
      </c>
      <c r="G80" s="6">
        <f t="shared" si="11"/>
        <v>65363.630000000012</v>
      </c>
      <c r="H80" s="6">
        <f t="shared" si="11"/>
        <v>25760.699999999997</v>
      </c>
      <c r="I80" s="6">
        <f t="shared" si="11"/>
        <v>39602.909999999996</v>
      </c>
      <c r="J80" s="6">
        <f t="shared" si="11"/>
        <v>75164.56</v>
      </c>
      <c r="K80" s="6">
        <f t="shared" si="11"/>
        <v>749.75999999999988</v>
      </c>
      <c r="L80" s="6">
        <f t="shared" si="11"/>
        <v>4295.53</v>
      </c>
      <c r="M80" s="6">
        <f t="shared" si="11"/>
        <v>5907.31</v>
      </c>
      <c r="N80" s="6">
        <f t="shared" si="11"/>
        <v>32710.510000000009</v>
      </c>
      <c r="O80" s="6">
        <f t="shared" si="11"/>
        <v>212776.13</v>
      </c>
      <c r="P80" s="1"/>
      <c r="Q80" s="1"/>
      <c r="R80" s="1"/>
    </row>
    <row r="81" spans="1:18" x14ac:dyDescent="0.3">
      <c r="A81" s="1" t="s">
        <v>37</v>
      </c>
      <c r="B81" s="7">
        <f t="shared" ref="B81:O81" si="12">(B79-B80)/B80</f>
        <v>8.2283280452972299E-2</v>
      </c>
      <c r="C81" s="7">
        <f t="shared" si="12"/>
        <v>-8.5141495300391362E-3</v>
      </c>
      <c r="D81" s="7">
        <f t="shared" si="12"/>
        <v>-1.9936520531640321E-2</v>
      </c>
      <c r="E81" s="7">
        <f t="shared" si="12"/>
        <v>2.4595027058125437E-2</v>
      </c>
      <c r="F81" s="7">
        <f t="shared" si="12"/>
        <v>0.31109076779974298</v>
      </c>
      <c r="G81" s="7">
        <f t="shared" si="12"/>
        <v>0.13976197466389156</v>
      </c>
      <c r="H81" s="7">
        <f t="shared" si="12"/>
        <v>0.18490568967458182</v>
      </c>
      <c r="I81" s="7">
        <f t="shared" si="12"/>
        <v>0.11039668549609123</v>
      </c>
      <c r="J81" s="7">
        <f t="shared" si="12"/>
        <v>0.20785739981714779</v>
      </c>
      <c r="K81" s="7">
        <f t="shared" si="12"/>
        <v>0.21565567648314155</v>
      </c>
      <c r="L81" s="7">
        <f t="shared" si="12"/>
        <v>-3.2617628092459043E-2</v>
      </c>
      <c r="M81" s="7">
        <f t="shared" si="12"/>
        <v>0.12652797974035537</v>
      </c>
      <c r="N81" s="7">
        <f t="shared" si="12"/>
        <v>-1.01973341290005E-2</v>
      </c>
      <c r="O81" s="7">
        <f t="shared" si="12"/>
        <v>0.13126336116743931</v>
      </c>
      <c r="P81" s="1"/>
      <c r="Q81" s="1"/>
      <c r="R81" s="1"/>
    </row>
    <row r="82" spans="1:18" x14ac:dyDescent="0.3">
      <c r="A82" s="1" t="s">
        <v>46</v>
      </c>
      <c r="B82" s="7">
        <f t="shared" ref="B82:O82" si="13">B79/$O$79</f>
        <v>9.37429270515414E-2</v>
      </c>
      <c r="C82" s="7">
        <f t="shared" si="13"/>
        <v>1.7871273916744188E-2</v>
      </c>
      <c r="D82" s="7">
        <f t="shared" si="13"/>
        <v>1.3136033591872967E-2</v>
      </c>
      <c r="E82" s="7">
        <f t="shared" si="13"/>
        <v>4.7351572359025434E-3</v>
      </c>
      <c r="F82" s="7">
        <f t="shared" si="13"/>
        <v>1.8504287224605762E-2</v>
      </c>
      <c r="G82" s="7">
        <f t="shared" si="13"/>
        <v>0.30950217078239561</v>
      </c>
      <c r="H82" s="7">
        <f t="shared" si="13"/>
        <v>0.12681038399400693</v>
      </c>
      <c r="I82" s="7">
        <f t="shared" si="13"/>
        <v>0.18269162061045133</v>
      </c>
      <c r="J82" s="7">
        <f t="shared" si="13"/>
        <v>0.37717435522129411</v>
      </c>
      <c r="K82" s="7">
        <f t="shared" si="13"/>
        <v>3.7865720250077851E-3</v>
      </c>
      <c r="L82" s="7">
        <f t="shared" si="13"/>
        <v>1.7263478110875908E-2</v>
      </c>
      <c r="M82" s="7">
        <f t="shared" si="13"/>
        <v>2.7646815714982231E-2</v>
      </c>
      <c r="N82" s="7">
        <f t="shared" si="13"/>
        <v>0.13450836921945888</v>
      </c>
      <c r="O82" s="7">
        <f t="shared" si="13"/>
        <v>1</v>
      </c>
      <c r="P82" s="1"/>
      <c r="Q82" s="1"/>
      <c r="R82" s="1"/>
    </row>
    <row r="83" spans="1:18" x14ac:dyDescent="0.3">
      <c r="A83" s="1" t="s">
        <v>47</v>
      </c>
      <c r="B83" s="7">
        <f t="shared" ref="B83:O83" si="14">B80/$O$80</f>
        <v>9.7985380220986254E-2</v>
      </c>
      <c r="C83" s="7">
        <f t="shared" si="14"/>
        <v>2.0390727098946671E-2</v>
      </c>
      <c r="D83" s="7">
        <f t="shared" si="14"/>
        <v>1.5162603060785058E-2</v>
      </c>
      <c r="E83" s="7">
        <f t="shared" si="14"/>
        <v>5.2281240381616117E-3</v>
      </c>
      <c r="F83" s="7">
        <f t="shared" si="14"/>
        <v>1.5966264636921444E-2</v>
      </c>
      <c r="G83" s="7">
        <f t="shared" si="14"/>
        <v>0.30719437372979763</v>
      </c>
      <c r="H83" s="7">
        <f t="shared" si="14"/>
        <v>0.12106950154606157</v>
      </c>
      <c r="I83" s="7">
        <f t="shared" si="14"/>
        <v>0.18612477818823003</v>
      </c>
      <c r="J83" s="7">
        <f t="shared" si="14"/>
        <v>0.35325654245144883</v>
      </c>
      <c r="K83" s="7">
        <f t="shared" si="14"/>
        <v>3.523703528210612E-3</v>
      </c>
      <c r="L83" s="7">
        <f t="shared" si="14"/>
        <v>2.0188025790298939E-2</v>
      </c>
      <c r="M83" s="7">
        <f t="shared" si="14"/>
        <v>2.7763029621790752E-2</v>
      </c>
      <c r="N83" s="7">
        <f t="shared" si="14"/>
        <v>0.15373204691710488</v>
      </c>
      <c r="O83" s="7">
        <f t="shared" si="14"/>
        <v>1</v>
      </c>
      <c r="P83" s="1"/>
      <c r="Q83" s="1"/>
      <c r="R83" s="1"/>
    </row>
    <row r="85" spans="1:18" ht="15" thickBot="1" x14ac:dyDescent="0.35"/>
    <row r="86" spans="1:18" ht="15" thickBot="1" x14ac:dyDescent="0.35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1"/>
    </row>
    <row r="87" spans="1:18" ht="15.6" thickBot="1" x14ac:dyDescent="0.35">
      <c r="A87" s="14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8" ht="15.6" thickBot="1" x14ac:dyDescent="0.3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P88" s="16"/>
      <c r="Q88" s="17"/>
    </row>
  </sheetData>
  <mergeCells count="1">
    <mergeCell ref="A1:R1"/>
  </mergeCells>
  <pageMargins left="0.75" right="0.75" top="1" bottom="1" header="0.5" footer="0.5"/>
  <pageSetup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Liability Portfolio</vt:lpstr>
      <vt:lpstr>Health Portfolio</vt:lpstr>
      <vt:lpstr>Miscellaneous portfolio</vt:lpstr>
      <vt:lpstr>Segmentwise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mansi verma</cp:lastModifiedBy>
  <cp:lastPrinted>2024-02-14T04:47:39Z</cp:lastPrinted>
  <dcterms:created xsi:type="dcterms:W3CDTF">2024-02-12T12:06:46Z</dcterms:created>
  <dcterms:modified xsi:type="dcterms:W3CDTF">2024-07-11T05:51:55Z</dcterms:modified>
</cp:coreProperties>
</file>